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<sst xmlns="http://schemas.openxmlformats.org/spreadsheetml/2006/main" count="5131" uniqueCount="626">
  <si>
    <t>2</t>
  </si>
  <si>
    <t>KRYCÍ LIST ROZPOČTU</t>
  </si>
  <si>
    <t>v ---  níže se nacházejí doplnkové a pomocné údaje k sestavám  --- v</t>
  </si>
  <si>
    <t>False</t>
  </si>
  <si>
    <t>Stavba:</t>
  </si>
  <si>
    <t>Objekt:</t>
  </si>
  <si>
    <t>b - SO 02  Kostel</t>
  </si>
  <si>
    <t>Místo:</t>
  </si>
  <si>
    <t>Kladruby nad Labem</t>
  </si>
  <si>
    <t>Datum:</t>
  </si>
  <si>
    <t>Objednavatel:</t>
  </si>
  <si>
    <t>IČ:</t>
  </si>
  <si>
    <t>72048972</t>
  </si>
  <si>
    <t>Národní hřebčín Kladruby nad Labem s.p.o</t>
  </si>
  <si>
    <t>DIČ:</t>
  </si>
  <si>
    <t>Zhotovitel:</t>
  </si>
  <si>
    <t>Projektant:</t>
  </si>
  <si>
    <t>45308616</t>
  </si>
  <si>
    <t>Projektový atelier pro architekturu a poz.stavby</t>
  </si>
  <si>
    <t>Zpracovatel:</t>
  </si>
  <si>
    <t>Questima s.r.o./UNICEA s.r.o.</t>
  </si>
  <si>
    <t>Náklady z rozpočtu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</si>
  <si>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</si>
  <si>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</si>
  <si>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</si>
  <si>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</si>
  <si>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</si>
  <si>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</si>
  <si>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</si>
  <si>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</si>
  <si>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</si>
  <si>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</si>
  <si>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</si>
  <si>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</si>
  <si>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</si>
  <si>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</si>
  <si>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</si>
  <si>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</si>
  <si>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</si>
  <si>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</si>
  <si>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</si>
  <si>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</si>
  <si>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</si>
  <si>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</si>
  <si>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</si>
  <si>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</si>
  <si>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</si>
  <si>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</si>
  <si>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</si>
  <si>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</si>
  <si>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</si>
  <si>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  611 - Úpravy povrchů vnitřní - stropy</t>
  </si>
  <si>
    <t xml:space="preserve">        612 - Úpravy povrchů vnitřní - stěny</t>
  </si>
  <si>
    <t xml:space="preserve">      62 - Úprava povrchů vnější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</si>
  <si>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</si>
  <si>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</si>
  <si>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</si>
  <si>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</si>
  <si>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</si>
  <si>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  99 - Přesun hmot</t>
  </si>
  <si>
    <t>PSV - Práce a dodávky PSV</t>
  </si>
  <si>
    <t xml:space="preserve">    711 - Izolace proti vodě</t>
  </si>
  <si>
    <t xml:space="preserve">    762 - Konstrukce tesařské</t>
  </si>
  <si>
    <t xml:space="preserve">    764 - Klempířské prvky</t>
  </si>
  <si>
    <t xml:space="preserve">    766 - Konstrukce truhlářské</t>
  </si>
  <si>
    <t xml:space="preserve">      7662 - Dveře</t>
  </si>
  <si>
    <t xml:space="preserve">      7666 - Okna</t>
  </si>
  <si>
    <t xml:space="preserve">    767 - Zámečnické prvky</t>
  </si>
  <si>
    <t xml:space="preserve">    782 - Kamenické prvky</t>
  </si>
  <si>
    <t>M - Práce a dodávky M</t>
  </si>
  <si>
    <t xml:space="preserve">    22-M - Montáže oznam. a zabezp. zařízení</t>
  </si>
  <si>
    <t>1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</si>
  <si>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</si>
  <si>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</si>
  <si>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</si>
  <si>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</si>
  <si>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</si>
  <si>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</si>
  <si>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</si>
  <si>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</si>
  <si>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</si>
  <si>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</si>
  <si>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</si>
  <si>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</si>
  <si>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</si>
  <si>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</si>
  <si>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</si>
  <si>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</si>
  <si>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</si>
  <si>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</si>
  <si>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</si>
  <si>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</si>
  <si>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>K</t>
  </si>
  <si>
    <t>132202201</t>
  </si>
  <si>
    <t>Hloubení rýh ručním nebo pneum. nářadím šířky přes 600 do 2 000 mm</t>
  </si>
  <si>
    <t>m3</t>
  </si>
  <si>
    <t>4</t>
  </si>
  <si>
    <t>F/02/2001, F/02/1005</t>
  </si>
  <si>
    <t>VV</t>
  </si>
  <si>
    <t>KANÁLEK</t>
  </si>
  <si>
    <t>0,70*1,00*74,18</t>
  </si>
  <si>
    <t>162201102</t>
  </si>
  <si>
    <t>Vodorovné přemístění výkopku po suchu - pro zásypy v místě, tam i zpět, hornina 1 až 4</t>
  </si>
  <si>
    <t>0,30*1,00*74,18*2</t>
  </si>
  <si>
    <t>3</t>
  </si>
  <si>
    <t>162701105</t>
  </si>
  <si>
    <t>Vodorovné přemístění výkopku po suchu - na skládku, hornina 1 až 4</t>
  </si>
  <si>
    <t>ODP ZÁSYPU</t>
  </si>
  <si>
    <t>-0,30*1,00*74,18</t>
  </si>
  <si>
    <t>Součet</t>
  </si>
  <si>
    <t>167101101</t>
  </si>
  <si>
    <t>Nakládání neulehlého výkopku - nakládání, množství do 100 m3, hornina 1 až 4</t>
  </si>
  <si>
    <t>0,30*1,00*74,18</t>
  </si>
  <si>
    <t>5</t>
  </si>
  <si>
    <t>171201206</t>
  </si>
  <si>
    <t>Poplatek za skládku</t>
  </si>
  <si>
    <t>0,88*0,80*74,18</t>
  </si>
  <si>
    <t>ODP. ZÁSYPU</t>
  </si>
  <si>
    <t>-0,38*0,80*74,18</t>
  </si>
  <si>
    <t>6</t>
  </si>
  <si>
    <t>174101101</t>
  </si>
  <si>
    <t>Zásyp sypaninou - jáma, šachta, rýha nebo kolem objektů v těchto vykopávkách, se zhutněním</t>
  </si>
  <si>
    <t>7</t>
  </si>
  <si>
    <t>213311113</t>
  </si>
  <si>
    <t>Polštáře zhutněné pod základy z kameniva drceného frakce 36 až 70 mm</t>
  </si>
  <si>
    <t>0,30*0,10*74,18</t>
  </si>
  <si>
    <t>8</t>
  </si>
  <si>
    <t>273321116</t>
  </si>
  <si>
    <t>Základové desky ze ŽB</t>
  </si>
  <si>
    <t>spádovaná 0,5%</t>
  </si>
  <si>
    <t>0,30*0,20*74,18</t>
  </si>
  <si>
    <t>9</t>
  </si>
  <si>
    <t>273352110</t>
  </si>
  <si>
    <t>Bednění základových desek plochy rovinné</t>
  </si>
  <si>
    <t>m2</t>
  </si>
  <si>
    <t>74,18*0,20*1,5*0,55</t>
  </si>
  <si>
    <t>10</t>
  </si>
  <si>
    <t>273352119</t>
  </si>
  <si>
    <t>Bednění základových desek plochy zaoblené</t>
  </si>
  <si>
    <t xml:space="preserve">KANÁLEK R 40 mm </t>
  </si>
  <si>
    <t>74,18*0,20*1,5*0,45</t>
  </si>
  <si>
    <t>11</t>
  </si>
  <si>
    <t>273352199</t>
  </si>
  <si>
    <t>Odbednění základových desek</t>
  </si>
  <si>
    <t>12</t>
  </si>
  <si>
    <t>273362021</t>
  </si>
  <si>
    <t>Výztuž základových desek svařovanými sítěmi Kari</t>
  </si>
  <si>
    <t>t</t>
  </si>
  <si>
    <t>0,50*0,15*74,18</t>
  </si>
  <si>
    <t>0,50*74,18*1,1*1,15*0,00314*1,08</t>
  </si>
  <si>
    <t>13</t>
  </si>
  <si>
    <t>273351119</t>
  </si>
  <si>
    <t>Zastropení provětrávacího obvodového kanálu</t>
  </si>
  <si>
    <t>PZD desky 590/290/65 P5, kompletní provedení</t>
  </si>
  <si>
    <t>74,18*0,30</t>
  </si>
  <si>
    <t>14</t>
  </si>
  <si>
    <t>340237211</t>
  </si>
  <si>
    <t>Zazdívka otvorů pl do 0,25 m2 v příčkách nebo stěnách z cihel tl do 100 mm</t>
  </si>
  <si>
    <t>kus</t>
  </si>
  <si>
    <t>F/02/0001</t>
  </si>
  <si>
    <t>dělící příčka izolační dutiny</t>
  </si>
  <si>
    <t>15</t>
  </si>
  <si>
    <t>342271212</t>
  </si>
  <si>
    <t>Příčky tl 140 mm z cihel betonových na MC 15</t>
  </si>
  <si>
    <t>74,18*0,45</t>
  </si>
  <si>
    <t>16</t>
  </si>
  <si>
    <t>346244361</t>
  </si>
  <si>
    <t>Zazdívka o tl 65 mm rýh, nik nebo kapes z cihel pálených</t>
  </si>
  <si>
    <t>F/02/1003, F/02/0001</t>
  </si>
  <si>
    <t>měděné nasávací potrubí</t>
  </si>
  <si>
    <t>1,00</t>
  </si>
  <si>
    <t>17</t>
  </si>
  <si>
    <t>594619001</t>
  </si>
  <si>
    <t>Dlažba z pískovce s provedením lože z písku s hydratovaným vápnem</t>
  </si>
  <si>
    <t>F/02/1002</t>
  </si>
  <si>
    <t>okapový chodník</t>
  </si>
  <si>
    <t>(26,21*2+14,16*2+2,90+2,50-6,56)*0,60</t>
  </si>
  <si>
    <t>18</t>
  </si>
  <si>
    <t>5838-01</t>
  </si>
  <si>
    <t>Dlažba, pískovec - 600 x 600 mm</t>
  </si>
  <si>
    <t>(26,21*2+14,16*2+2,90+2,50-6,56)*0,60*1,04</t>
  </si>
  <si>
    <t>19</t>
  </si>
  <si>
    <t>611101001</t>
  </si>
  <si>
    <t>SKL4 - Omítka interiéru kostela pozn. přemalby odstranit jen pod dozorem restaurátora s licencí MK ČR</t>
  </si>
  <si>
    <t>F/02/1003,4</t>
  </si>
  <si>
    <t>1NP</t>
  </si>
  <si>
    <t>M1.01,1.02</t>
  </si>
  <si>
    <t>(134,12+31,49)*2</t>
  </si>
  <si>
    <t>2NP</t>
  </si>
  <si>
    <t>M2.02,2.05</t>
  </si>
  <si>
    <t>(18,52+16,59)*2</t>
  </si>
  <si>
    <t>NADOKENNÍKY</t>
  </si>
  <si>
    <t>1,50*1,20*6*2</t>
  </si>
  <si>
    <t>1,10*1,20*7*2</t>
  </si>
  <si>
    <t>PODHLEDY MEZI MÍSTNOSTMI</t>
  </si>
  <si>
    <t>4,00*0,90*2</t>
  </si>
  <si>
    <t>3,08*0,60*2</t>
  </si>
  <si>
    <t>6,64*0,30*2</t>
  </si>
  <si>
    <t>1,10*0,60*2*2</t>
  </si>
  <si>
    <t>20</t>
  </si>
  <si>
    <t>611101003</t>
  </si>
  <si>
    <t>SKL5 - Omítka interiéru kostela a omítka ve věži</t>
  </si>
  <si>
    <t>M2,03</t>
  </si>
  <si>
    <t>4,83*1,5</t>
  </si>
  <si>
    <t>M2.04</t>
  </si>
  <si>
    <t>4,46</t>
  </si>
  <si>
    <t>3NP</t>
  </si>
  <si>
    <t>M3.01</t>
  </si>
  <si>
    <t>3,38</t>
  </si>
  <si>
    <t>M3.04</t>
  </si>
  <si>
    <t>4,55</t>
  </si>
  <si>
    <t>21</t>
  </si>
  <si>
    <t>612101001</t>
  </si>
  <si>
    <t>F/02/2001, F/02/1002</t>
  </si>
  <si>
    <t>25,91*9,90*2</t>
  </si>
  <si>
    <t>2,32*9,040*2</t>
  </si>
  <si>
    <t>3,78*9,04*2</t>
  </si>
  <si>
    <t>0,96*9,90*2*4</t>
  </si>
  <si>
    <t>1,86*18,95*0,50*2</t>
  </si>
  <si>
    <t>2,25*18,95*2</t>
  </si>
  <si>
    <t>22</t>
  </si>
  <si>
    <t>612101003</t>
  </si>
  <si>
    <t>23</t>
  </si>
  <si>
    <t>62220101</t>
  </si>
  <si>
    <t>SKL6 - Exteriér - Oprava a doplnění stáv. omítky na fasádách</t>
  </si>
  <si>
    <t>F/02/2001, F/02/1002,4</t>
  </si>
  <si>
    <t>(26,21*2+14,16*2)*9,90</t>
  </si>
  <si>
    <t>VYLOUČENÁ PLOCHA</t>
  </si>
  <si>
    <t>-(5,66+0,90)*5,20</t>
  </si>
  <si>
    <t>PŘÍPOČET VĚŽE</t>
  </si>
  <si>
    <t>(3,45*2+3,06*2)*(18,95-9,90)</t>
  </si>
  <si>
    <t>Mezisoučet</t>
  </si>
  <si>
    <t>ODP. OKEN</t>
  </si>
  <si>
    <t>-884,357*0,15</t>
  </si>
  <si>
    <t>PŘÍP ŠPALET</t>
  </si>
  <si>
    <t>884,357*0,03</t>
  </si>
  <si>
    <t>ODP DVEŘÍ</t>
  </si>
  <si>
    <t>-(2,44*1,80+2,08*0,94)</t>
  </si>
  <si>
    <t>ODP SOKLU</t>
  </si>
  <si>
    <t>-(26,21*2+14,16*2-6,56-1,00-1,80)*0,80</t>
  </si>
  <si>
    <t>24</t>
  </si>
  <si>
    <t>62220201</t>
  </si>
  <si>
    <t>SKL6B - Exteriér - Otlučení omítek soklu fasády</t>
  </si>
  <si>
    <t>(26,21*2+14,16*2-6,56-1,00-1,60)*0,80</t>
  </si>
  <si>
    <t>25</t>
  </si>
  <si>
    <t>62220201.1</t>
  </si>
  <si>
    <t>SKL6B - Exteriér - Nová omítka soklu</t>
  </si>
  <si>
    <t>26</t>
  </si>
  <si>
    <t>622331121</t>
  </si>
  <si>
    <t>Cementová omítka hladká jednovrstvá vnějších stěn nanášená ručně</t>
  </si>
  <si>
    <t xml:space="preserve"> na zdivo z betonových cihel pod hydroizolaci</t>
  </si>
  <si>
    <t>27</t>
  </si>
  <si>
    <t>622401001</t>
  </si>
  <si>
    <t>Vyspravení vápennou maltou</t>
  </si>
  <si>
    <t>včetně případných zazdívek keramickými cihlami</t>
  </si>
  <si>
    <t>2,6*2,55*8</t>
  </si>
  <si>
    <t>28</t>
  </si>
  <si>
    <t>6301001</t>
  </si>
  <si>
    <t>SKL1 Očištění parním mytím stávající dlažební desky</t>
  </si>
  <si>
    <t>včetně stupně do presbytáře (materiál opuka)</t>
  </si>
  <si>
    <t>M1.01,1.02,1.04,1.05</t>
  </si>
  <si>
    <t>134,12+31,49+3,01+3,38</t>
  </si>
  <si>
    <t>29</t>
  </si>
  <si>
    <t>6301002</t>
  </si>
  <si>
    <t>SKL1 Prověření spárování</t>
  </si>
  <si>
    <t>doplnit (váp. malta a hydr. vápnem)</t>
  </si>
  <si>
    <t>30</t>
  </si>
  <si>
    <t>6301003</t>
  </si>
  <si>
    <t>SKL1 Impregnace</t>
  </si>
  <si>
    <t>vosková impragnace</t>
  </si>
  <si>
    <t>31</t>
  </si>
  <si>
    <t>6302001</t>
  </si>
  <si>
    <t>SKL2 Postupné vyjmoutí povrchových prken, zachovat nepoškozená prkna a doplnit novými v rozsahu cca 40 %</t>
  </si>
  <si>
    <t>F/02/1002,3,4</t>
  </si>
  <si>
    <t xml:space="preserve">prkna kladená na vazbu, min šíířka 240-360, l=3000, kladená na pero a drážku, dřevo tříděné,husté bez uvolněných suků - smrk, 16% vlhkost </t>
  </si>
  <si>
    <t>vč. manipulace a likvidace stavebního odpadu</t>
  </si>
  <si>
    <t>M1.03</t>
  </si>
  <si>
    <t>19,26</t>
  </si>
  <si>
    <t>M2.02,2.03,2.04,2.05</t>
  </si>
  <si>
    <t>18,52+4,83+4,46+16,59</t>
  </si>
  <si>
    <t>32</t>
  </si>
  <si>
    <t>6302002</t>
  </si>
  <si>
    <t>SKL2 Výměna narušených trámků - polštářů</t>
  </si>
  <si>
    <t>rozměr cca 90/90, výměna v rozsahu cca 40%</t>
  </si>
  <si>
    <t>33</t>
  </si>
  <si>
    <t>6302003</t>
  </si>
  <si>
    <t>SKL2 Napuštění 1x</t>
  </si>
  <si>
    <t>prkna i polštáře napustit ochranou proti hnilobě a dřevokaznému hmyzu</t>
  </si>
  <si>
    <t>34</t>
  </si>
  <si>
    <t>6302004</t>
  </si>
  <si>
    <t>SKL2 Voskový, olejový, zátěžový nátěr 1x</t>
  </si>
  <si>
    <t>otěruodolný, napuštění prken</t>
  </si>
  <si>
    <t>35</t>
  </si>
  <si>
    <t>6303001</t>
  </si>
  <si>
    <t>SKL3 Postupné vyjmoutí povrchových prken, zachovat nepoškozená prkna a doplnit novými v rozsahu cca 95 %</t>
  </si>
  <si>
    <t>F/02/1002,4</t>
  </si>
  <si>
    <t>M1.06</t>
  </si>
  <si>
    <t>3,29</t>
  </si>
  <si>
    <t>M3.03</t>
  </si>
  <si>
    <t>3,02</t>
  </si>
  <si>
    <t>36</t>
  </si>
  <si>
    <t>6303002</t>
  </si>
  <si>
    <t>SKL3 Výměna narušených trámků - polštářů</t>
  </si>
  <si>
    <t>rozměr cca 90/90, výměna v rozsahu 100%</t>
  </si>
  <si>
    <t>37</t>
  </si>
  <si>
    <t>6303003</t>
  </si>
  <si>
    <t>SKL3 Napuštění 1x</t>
  </si>
  <si>
    <t>38</t>
  </si>
  <si>
    <t>6303004</t>
  </si>
  <si>
    <t>SKL3 Voskový, olejový, zátěžový nátěr 1x</t>
  </si>
  <si>
    <t>otěruodolný</t>
  </si>
  <si>
    <t>39</t>
  </si>
  <si>
    <t>631311135</t>
  </si>
  <si>
    <t>Mazanina tl do 240 mm z betonu prostého</t>
  </si>
  <si>
    <t>F/02/1005</t>
  </si>
  <si>
    <t>základ pro K/1 a K/2</t>
  </si>
  <si>
    <t>2*0,5</t>
  </si>
  <si>
    <t>40</t>
  </si>
  <si>
    <t>632451024</t>
  </si>
  <si>
    <t>Vyrovnávací potěr tl do 50 mm z MC 15 provedený v pásu</t>
  </si>
  <si>
    <t xml:space="preserve">přes PZD desky ve spádu hlazený ocelí </t>
  </si>
  <si>
    <t>(26,21*2+14,16*2-6,56-10,25-1,80-0,94)*0,60</t>
  </si>
  <si>
    <t>41</t>
  </si>
  <si>
    <t>941111001</t>
  </si>
  <si>
    <t>Montáž lešení fasádního s ochrannou sítí</t>
  </si>
  <si>
    <t>OBVOD</t>
  </si>
  <si>
    <t>26,21*2+14,16*2</t>
  </si>
  <si>
    <t>VYLOUČENÁ DÉLKA SOUSEDNÍM OBJEKTEM</t>
  </si>
  <si>
    <t>-(5,66+0,90)</t>
  </si>
  <si>
    <t>(74,18+1,20*8)*(9,90-1,80)</t>
  </si>
  <si>
    <t>(3,45+1,20)*2*(18,95-9,90-1,80)</t>
  </si>
  <si>
    <t>(3,06+1,20)*2*(18,95-9,90-1,80)</t>
  </si>
  <si>
    <t>ROZŠÍENÍ NAD VCHODEM</t>
  </si>
  <si>
    <t>1,20*2,00</t>
  </si>
  <si>
    <t>42</t>
  </si>
  <si>
    <t>941111002</t>
  </si>
  <si>
    <t>Nájem fasádního lešení s ochrannou sítí</t>
  </si>
  <si>
    <t>43</t>
  </si>
  <si>
    <t>941111003</t>
  </si>
  <si>
    <t>Demontáž lešení fasádního s ochrannou sítí</t>
  </si>
  <si>
    <t>44</t>
  </si>
  <si>
    <t>943210001</t>
  </si>
  <si>
    <t>Montáž lešení prostorového rámového lehkého s podlahami</t>
  </si>
  <si>
    <t>25,91*8,85</t>
  </si>
  <si>
    <t>2,32*3,78</t>
  </si>
  <si>
    <t>238,074*(9,90-1,80)*0,8"klenby a stropy"</t>
  </si>
  <si>
    <t>PŘÍPOČET VE SCHODIŠTI</t>
  </si>
  <si>
    <t>3,14*0,95*0,95*8,31</t>
  </si>
  <si>
    <t>PŘÍPOČET VE VĚŽI</t>
  </si>
  <si>
    <t>2,25*1,86*(18,95-9,90-1,80)</t>
  </si>
  <si>
    <t>45</t>
  </si>
  <si>
    <t>943210091</t>
  </si>
  <si>
    <t>Nájem lešení prostorového rámového lehkého s podlahami</t>
  </si>
  <si>
    <t>doba trvání bude určena dle harmonogramu uchazeče/zhotovitele</t>
  </si>
  <si>
    <t>46</t>
  </si>
  <si>
    <t>943210092</t>
  </si>
  <si>
    <t>Demontáž lešení prostorového rámového lehkého s podlahami</t>
  </si>
  <si>
    <t>47</t>
  </si>
  <si>
    <t>952900001</t>
  </si>
  <si>
    <t>Demontáž bloků lavic místnost 1.01</t>
  </si>
  <si>
    <t>kpl</t>
  </si>
  <si>
    <t>pod dozorem investora s uložením, sejmutí volných prvků zabalené  a očíslované přemístit na určené, místo</t>
  </si>
  <si>
    <t>48</t>
  </si>
  <si>
    <t>952900002</t>
  </si>
  <si>
    <t>Ochranné obednění stávajících  nedemontovatelných konstrukcí, provedené před zahájením prací</t>
  </si>
  <si>
    <t>provedení, hevábný papír, netkaná textilie 300g/m2, dřevotřískové desky,zřízení i odstranění</t>
  </si>
  <si>
    <t>pro varhany, schody,kazatelnu a stupně oltáře</t>
  </si>
  <si>
    <t>99,085</t>
  </si>
  <si>
    <t>49</t>
  </si>
  <si>
    <t>952900003</t>
  </si>
  <si>
    <t>Ochranné obednění stávajícíích nedemontovatelných konstrukcí, provedené před zahájením prací</t>
  </si>
  <si>
    <t>F/02/1002,3</t>
  </si>
  <si>
    <t>pro stávající dveře</t>
  </si>
  <si>
    <t>47,15</t>
  </si>
  <si>
    <t>50</t>
  </si>
  <si>
    <t>952901111</t>
  </si>
  <si>
    <t>Vyklizení stávajících prostorů, odpojení stávajících vnitřních rozvodů a sítí</t>
  </si>
  <si>
    <t>nevyužívané rozvody, vystěhování inventáře s označením a zabalením</t>
  </si>
  <si>
    <t>134,12+31,49+19,26+3,01+3,38+3,29</t>
  </si>
  <si>
    <t>3,38+18,52+4,83+4,46+16,59</t>
  </si>
  <si>
    <t>51</t>
  </si>
  <si>
    <t>952901114</t>
  </si>
  <si>
    <t>Vyčištění budov a objektů bytové nebo občanské výstavby - světlá výška podlaží přes 4 m</t>
  </si>
  <si>
    <t>předkolaudační úklid</t>
  </si>
  <si>
    <t>26,21*(14,16+8,85-1,20)/2</t>
  </si>
  <si>
    <t>9,43*5,64</t>
  </si>
  <si>
    <t>5,78*8,85</t>
  </si>
  <si>
    <t>5,64*9,43</t>
  </si>
  <si>
    <t>52</t>
  </si>
  <si>
    <t>97001</t>
  </si>
  <si>
    <t>Zajištění odvodu dešť.vod od kostela s napojením na novou dešť.kanalizaci PVC DN 200 vč.zem.prací,tvar.,napoj.,šachet apod…</t>
  </si>
  <si>
    <t>m</t>
  </si>
  <si>
    <t xml:space="preserve"> F/02/1001</t>
  </si>
  <si>
    <t>80,00</t>
  </si>
  <si>
    <t>53</t>
  </si>
  <si>
    <t>974039001</t>
  </si>
  <si>
    <t>Vysekání rýh ve zdivu cihelném hl do 160 mm š do 150 mm</t>
  </si>
  <si>
    <t>M2,04</t>
  </si>
  <si>
    <t>7,00</t>
  </si>
  <si>
    <t>54</t>
  </si>
  <si>
    <t>979081111</t>
  </si>
  <si>
    <t>Odvoz suti a vybouraných hmot na skládku</t>
  </si>
  <si>
    <t>55</t>
  </si>
  <si>
    <t>979082111</t>
  </si>
  <si>
    <t>Vnitrostaveništní vodorovná doprava suti a vybouraných hmot do 10 m</t>
  </si>
  <si>
    <t>56</t>
  </si>
  <si>
    <t>979098203</t>
  </si>
  <si>
    <t>Poplatek za uložení stavebního odpadu na skládce</t>
  </si>
  <si>
    <t>57</t>
  </si>
  <si>
    <t>998011001</t>
  </si>
  <si>
    <t>Přesun hmot pro budovy zděné v do 24 m</t>
  </si>
  <si>
    <t>58</t>
  </si>
  <si>
    <t>711111001</t>
  </si>
  <si>
    <t>Provedení izolace proti zemní vlhkosti vodorovné za studena nátěrem penetračním</t>
  </si>
  <si>
    <t>(26,21*2+14,16*2+2,90+2,50-6,56)*0,40</t>
  </si>
  <si>
    <t>59</t>
  </si>
  <si>
    <t>711112001</t>
  </si>
  <si>
    <t>Provedení izolace proti zemní vlhkosti svislé za studena nátěrem penetračním</t>
  </si>
  <si>
    <t>(26,21*2+14,16*2+2,90+2,50-6,56)*0,70</t>
  </si>
  <si>
    <t>60</t>
  </si>
  <si>
    <t>111631599</t>
  </si>
  <si>
    <t>Lak asfaltový penetrační</t>
  </si>
  <si>
    <t>kg</t>
  </si>
  <si>
    <t>87,538*3,50</t>
  </si>
  <si>
    <t>61</t>
  </si>
  <si>
    <t>711141559</t>
  </si>
  <si>
    <t>Provedení izolace proti zemní vlhkosti pásy přitavením vodorovné NAIP</t>
  </si>
  <si>
    <t>62</t>
  </si>
  <si>
    <t>711142559</t>
  </si>
  <si>
    <t>Provedení izolace proti zemní vlhkosti pásy přitavením svislé NAIP</t>
  </si>
  <si>
    <t>63</t>
  </si>
  <si>
    <t>628321329</t>
  </si>
  <si>
    <t>Pás těžký asfaltovaný z modif.asfaltu s vložkou z polyester.rouna povrch jemný minerální posyp</t>
  </si>
  <si>
    <t>87,538*1,15</t>
  </si>
  <si>
    <t>64</t>
  </si>
  <si>
    <t>998711201</t>
  </si>
  <si>
    <t>Přesun hmot v objektech v do 24 m</t>
  </si>
  <si>
    <t>%</t>
  </si>
  <si>
    <t>65</t>
  </si>
  <si>
    <t>766002</t>
  </si>
  <si>
    <t>T/2 Dřevěné podium</t>
  </si>
  <si>
    <t>ks</t>
  </si>
  <si>
    <t>F/02/0003</t>
  </si>
  <si>
    <t>66</t>
  </si>
  <si>
    <t>76220001</t>
  </si>
  <si>
    <t>T/1 Dřevěné schodiště</t>
  </si>
  <si>
    <t>67</t>
  </si>
  <si>
    <t>76220002</t>
  </si>
  <si>
    <t>T/3 Zvonová stolice</t>
  </si>
  <si>
    <t>68</t>
  </si>
  <si>
    <t>764001</t>
  </si>
  <si>
    <t>KL/1 Falešný svod měděný plech tl. 0,7mm, spojovací materiál: nýty, hřebíky, příponky, drá, háky pro svod</t>
  </si>
  <si>
    <t>69</t>
  </si>
  <si>
    <t>764002</t>
  </si>
  <si>
    <t>Potrubí z polotvrdého měděného plechu k zazdění</t>
  </si>
  <si>
    <t>70</t>
  </si>
  <si>
    <t>766201</t>
  </si>
  <si>
    <t>D/1 Dveře dřevěné obdélné dvoukřídlové rámové.</t>
  </si>
  <si>
    <t>71</t>
  </si>
  <si>
    <t>766201.1</t>
  </si>
  <si>
    <t>D/2 Dveře dřevěné obdélné dvoukřídlové rámové.</t>
  </si>
  <si>
    <t>72</t>
  </si>
  <si>
    <t>766201.2</t>
  </si>
  <si>
    <t>D/3.1 - 2 Dveře dřevěné jednokřídlové rámové s půlkruhovým nadsvětlíkem, profilované výplně a poutec. Osazené v dřevěném rámu.</t>
  </si>
  <si>
    <t>73</t>
  </si>
  <si>
    <t>766201.3</t>
  </si>
  <si>
    <t>D/4 Dveře dřevěné jednokřídlové rámové.</t>
  </si>
  <si>
    <t>74</t>
  </si>
  <si>
    <t>766201.4</t>
  </si>
  <si>
    <t>D/5.1 -2 Dveře dřevěné jednokřídlové rámové.</t>
  </si>
  <si>
    <t>75</t>
  </si>
  <si>
    <t>766201.5</t>
  </si>
  <si>
    <t>D/6.1-2 Dveře dřevěné jednokřídlové rámové.</t>
  </si>
  <si>
    <t>76</t>
  </si>
  <si>
    <t>766201.6</t>
  </si>
  <si>
    <t>D/7 Dveře dřevěné jednokřídlové rámové.</t>
  </si>
  <si>
    <t>77</t>
  </si>
  <si>
    <t>766201.7</t>
  </si>
  <si>
    <t>D/8 Dveře dřevěné jednokřídlové rámové.</t>
  </si>
  <si>
    <t>78</t>
  </si>
  <si>
    <t>766601</t>
  </si>
  <si>
    <t>O/1.1. - 6 Okno (VITRÁŽOVÉ) ocelové jednoduché obdélné půlkruhově zakončené pevné</t>
  </si>
  <si>
    <t>79</t>
  </si>
  <si>
    <t>766601.1</t>
  </si>
  <si>
    <t>O/2.1 - 3 Okno (SDRUŽENÉ) ocelové jednoduché obdélné půlkruhově zakončené pevné</t>
  </si>
  <si>
    <t>80</t>
  </si>
  <si>
    <t>766601.2</t>
  </si>
  <si>
    <t>O/3 Okno (SDRUŽENÉ) ocelové jednoduché obdélné půlkruhově zakončené pevné</t>
  </si>
  <si>
    <t>81</t>
  </si>
  <si>
    <t>766601.3</t>
  </si>
  <si>
    <t>O/4 Okno ocelové jednoduché kruhové pevné paprskovitě členěné</t>
  </si>
  <si>
    <t>82</t>
  </si>
  <si>
    <t>766601.4</t>
  </si>
  <si>
    <t>O/5.1 - 4 Okno dřevěné obdélné půlkruhově ukončené žaluziové</t>
  </si>
  <si>
    <t>83</t>
  </si>
  <si>
    <t>766601.5</t>
  </si>
  <si>
    <t>O/6 Okno dřevěné dvojité čtyřkřídlové s vodorovným poutcem</t>
  </si>
  <si>
    <t>84</t>
  </si>
  <si>
    <t>766601.6</t>
  </si>
  <si>
    <t>O/7 Okno dřevěné dvojité čtyřkřídlové s vodorovným poutcem</t>
  </si>
  <si>
    <t>85</t>
  </si>
  <si>
    <t>766601.7</t>
  </si>
  <si>
    <t>O/8 Dvoupodlažní dřevěná prosklená stěna</t>
  </si>
  <si>
    <t>86</t>
  </si>
  <si>
    <t>766601.8</t>
  </si>
  <si>
    <t>O/9 Dvoupodlažní dřevěná prosklená stěna</t>
  </si>
  <si>
    <t>87</t>
  </si>
  <si>
    <t>767001</t>
  </si>
  <si>
    <t>M/1 Mříž</t>
  </si>
  <si>
    <t>88</t>
  </si>
  <si>
    <t>767001.1</t>
  </si>
  <si>
    <t>Z/7 Ocelový profil</t>
  </si>
  <si>
    <t>mb</t>
  </si>
  <si>
    <t>89</t>
  </si>
  <si>
    <t>767002</t>
  </si>
  <si>
    <t>Z/4 Zábradlí</t>
  </si>
  <si>
    <t>90</t>
  </si>
  <si>
    <t>767002.1</t>
  </si>
  <si>
    <t>Z/8 Měděná mřížka</t>
  </si>
  <si>
    <t>91</t>
  </si>
  <si>
    <t>767003</t>
  </si>
  <si>
    <t>Z/5 Zábradlí</t>
  </si>
  <si>
    <t>92</t>
  </si>
  <si>
    <t>767004</t>
  </si>
  <si>
    <t>Z/6 Kovová mříž</t>
  </si>
  <si>
    <t>93</t>
  </si>
  <si>
    <t>76790001</t>
  </si>
  <si>
    <t>C/3.1 - 4 Ciferník</t>
  </si>
  <si>
    <t>94</t>
  </si>
  <si>
    <t>76790002</t>
  </si>
  <si>
    <t>Oprava stroje věžních hodin - kompletní provedení</t>
  </si>
  <si>
    <t>95</t>
  </si>
  <si>
    <t>76790003</t>
  </si>
  <si>
    <t>Přemístění a oprava zvonu</t>
  </si>
  <si>
    <t>96</t>
  </si>
  <si>
    <t>782001</t>
  </si>
  <si>
    <t>KD/2 Kamenná deska</t>
  </si>
  <si>
    <t>97</t>
  </si>
  <si>
    <t>782002</t>
  </si>
  <si>
    <t>K/1 Kamenné schodiště</t>
  </si>
  <si>
    <t>98</t>
  </si>
  <si>
    <t>782003</t>
  </si>
  <si>
    <t>K/2 Kamenné schodiště</t>
  </si>
  <si>
    <t>99</t>
  </si>
  <si>
    <t>220991111</t>
  </si>
  <si>
    <t>kabel FTP 4P.cat.6</t>
  </si>
  <si>
    <t>F/01/0001, F/01/1001</t>
  </si>
  <si>
    <t>položka vč. montáže, zapojení a začištění v ceně je i příp prořez a zakončení</t>
  </si>
  <si>
    <t>85,00</t>
  </si>
  <si>
    <t>100</t>
  </si>
  <si>
    <t>220991112</t>
  </si>
  <si>
    <t>kabel FI-H06 6x0,22</t>
  </si>
  <si>
    <t>350,00</t>
  </si>
  <si>
    <t>101</t>
  </si>
  <si>
    <t>220991113</t>
  </si>
  <si>
    <t>kabel SEKU 2x1,25</t>
  </si>
  <si>
    <t>20,00</t>
  </si>
  <si>
    <t>102</t>
  </si>
  <si>
    <t>220991114</t>
  </si>
  <si>
    <t>trubka ohebná - MONOFLEX 16 320N PVC (ČSN)</t>
  </si>
  <si>
    <t>50,00</t>
  </si>
  <si>
    <t>103</t>
  </si>
  <si>
    <t>220991115</t>
  </si>
  <si>
    <t>trubka obebná - MONOFLEX 23 320N PVC (ČSN)</t>
  </si>
  <si>
    <t>104</t>
  </si>
  <si>
    <t>220991116</t>
  </si>
  <si>
    <t>krabice KU68-1901 vč.víčka pod omítku</t>
  </si>
  <si>
    <t>105</t>
  </si>
  <si>
    <t>220991117</t>
  </si>
  <si>
    <t>požární ucpávka</t>
  </si>
  <si>
    <t xml:space="preserve">F/01/0001, F/01/1001 </t>
  </si>
  <si>
    <t>106</t>
  </si>
  <si>
    <t>220991118</t>
  </si>
  <si>
    <t>drážka pro tr.16, cihla</t>
  </si>
  <si>
    <t>15,00</t>
  </si>
  <si>
    <t>107</t>
  </si>
  <si>
    <t>220991119</t>
  </si>
  <si>
    <t>drážka pro tr.23, cihla</t>
  </si>
  <si>
    <t>108</t>
  </si>
  <si>
    <t>220991120</t>
  </si>
  <si>
    <t>prostup stavební konstukcí do 150mm</t>
  </si>
  <si>
    <t>109</t>
  </si>
  <si>
    <t>220991121</t>
  </si>
  <si>
    <t>Ovládací a programovací LCD klávesnice</t>
  </si>
  <si>
    <t>110</t>
  </si>
  <si>
    <t>220991122</t>
  </si>
  <si>
    <t>vnitřní siréna</t>
  </si>
  <si>
    <t>111</t>
  </si>
  <si>
    <t>220991123</t>
  </si>
  <si>
    <t>VF modul v krytu pro obousměrnou komunikaci s bezdrátovými prvky max 60 prvků, RS485</t>
  </si>
  <si>
    <t>112</t>
  </si>
  <si>
    <t>220991124</t>
  </si>
  <si>
    <t>Bezdrátový PIR detektor s dosahem 15m ,2.stupeň</t>
  </si>
  <si>
    <t>113</t>
  </si>
  <si>
    <t>220991125</t>
  </si>
  <si>
    <t>Bezdrátový MG kontakt a univerzální vysílač s jedním NC/EOL vstupem 2.stupeň</t>
  </si>
  <si>
    <t>114</t>
  </si>
  <si>
    <t>220991126</t>
  </si>
  <si>
    <t>Kryt pro ovl.klávesnici na omítku včetně zámku</t>
  </si>
  <si>
    <t>115</t>
  </si>
  <si>
    <t>220991127</t>
  </si>
  <si>
    <t>Koncentrátor 8 zón v kovovém krytu se sabotážním kontaktem</t>
  </si>
  <si>
    <t>116</t>
  </si>
  <si>
    <t>220991128</t>
  </si>
  <si>
    <t>Modul 1 relé pro připojení k LML-8 (relé mohou spínat 1A)</t>
  </si>
  <si>
    <t>117</t>
  </si>
  <si>
    <t>220991129</t>
  </si>
  <si>
    <t>Modul spínaného zdroje 13,8Vss / 5A s montáží i na DIN lištu a výstupem poruchy. dobíječ a odpojovač AKU</t>
  </si>
  <si>
    <t>118</t>
  </si>
  <si>
    <t>220991130</t>
  </si>
  <si>
    <t>Kovový univerzální jednoprostorový kryt pro zdroj a akumulátor 40Ah</t>
  </si>
  <si>
    <t>119</t>
  </si>
  <si>
    <t>220991131</t>
  </si>
  <si>
    <t>Akumulátor 12V / 40Ah</t>
  </si>
  <si>
    <t>120</t>
  </si>
  <si>
    <t>220991132</t>
  </si>
  <si>
    <t>PIR detektor s dosahem vějíř 15m a pohledem pod sebe 2.stupeň</t>
  </si>
  <si>
    <t>121</t>
  </si>
  <si>
    <t>220991133</t>
  </si>
  <si>
    <t>MG kontakt čtyřdrátový s pracovní mezerou 25mm 2.stupeň</t>
  </si>
  <si>
    <t>122</t>
  </si>
  <si>
    <t>220991136</t>
  </si>
  <si>
    <t>drobný elektroinstalační materiál</t>
  </si>
  <si>
    <t>8,85*9,90*2</t>
  </si>
  <si>
    <r>
      <rPr>
        <sz val="8"/>
        <color indexed="10"/>
        <rFont val="Trebuchet MS"/>
        <family val="2"/>
      </rPr>
      <t>995,09</t>
    </r>
    <r>
      <rPr>
        <sz val="8"/>
        <color indexed="63"/>
        <rFont val="Trebuchet MS"/>
        <family val="2"/>
      </rPr>
      <t>*0,66</t>
    </r>
  </si>
  <si>
    <r>
      <rPr>
        <sz val="8"/>
        <color indexed="10"/>
        <rFont val="Trebuchet MS"/>
        <family val="2"/>
      </rPr>
      <t>995,09</t>
    </r>
    <r>
      <rPr>
        <sz val="8"/>
        <color indexed="63"/>
        <rFont val="Trebuchet MS"/>
        <family val="2"/>
      </rPr>
      <t>*0,34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</si>
</sst>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name val="Trebuchet MS"/>
      <family val="2"/>
    </font>
    <font>
      <i/>
      <sz val="8"/>
      <color indexed="56"/>
      <name val="Trebuchet MS"/>
      <family val="2"/>
    </font>
    <font>
      <sz val="8"/>
      <color indexed="1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167" fontId="16" fillId="0" borderId="15" xfId="0" applyNumberFormat="1" applyFont="1" applyBorder="1" applyAlignment="1" applyProtection="1">
      <alignment horizontal="right"/>
      <protection/>
    </xf>
    <xf numFmtId="167" fontId="16" fillId="0" borderId="19" xfId="0" applyNumberFormat="1" applyFont="1" applyBorder="1" applyAlignment="1" applyProtection="1">
      <alignment horizontal="right"/>
      <protection/>
    </xf>
    <xf numFmtId="165" fontId="1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18" fillId="0" borderId="20" xfId="0" applyFont="1" applyBorder="1" applyAlignment="1" applyProtection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167" fontId="18" fillId="0" borderId="21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 locked="0"/>
    </xf>
    <xf numFmtId="165" fontId="18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67" fontId="9" fillId="0" borderId="0" xfId="0" applyNumberFormat="1" applyFont="1" applyAlignment="1" applyProtection="1">
      <alignment horizontal="right" vertical="center"/>
      <protection/>
    </xf>
    <xf numFmtId="167" fontId="9" fillId="0" borderId="21" xfId="0" applyNumberFormat="1" applyFont="1" applyBorder="1" applyAlignment="1" applyProtection="1">
      <alignment horizontal="righ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20" xfId="0" applyFont="1" applyBorder="1" applyAlignment="1" applyProtection="1">
      <alignment horizontal="left"/>
      <protection/>
    </xf>
    <xf numFmtId="167" fontId="23" fillId="0" borderId="0" xfId="0" applyNumberFormat="1" applyFont="1" applyAlignment="1" applyProtection="1">
      <alignment horizontal="right"/>
      <protection/>
    </xf>
    <xf numFmtId="167" fontId="23" fillId="0" borderId="21" xfId="0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 locked="0"/>
    </xf>
    <xf numFmtId="165" fontId="23" fillId="0" borderId="0" xfId="0" applyNumberFormat="1" applyFont="1" applyAlignment="1" applyProtection="1">
      <alignment horizontal="right" vertical="center"/>
      <protection locked="0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 locked="0"/>
    </xf>
    <xf numFmtId="168" fontId="54" fillId="0" borderId="31" xfId="0" applyNumberFormat="1" applyFont="1" applyBorder="1" applyAlignment="1" applyProtection="1">
      <alignment horizontal="right" vertical="center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164" fontId="6" fillId="0" borderId="0" xfId="0" applyNumberFormat="1" applyFont="1" applyAlignment="1" applyProtection="1">
      <alignment horizontal="left" vertical="top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5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65" fontId="15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165" fontId="12" fillId="33" borderId="0" xfId="0" applyNumberFormat="1" applyFont="1" applyFill="1" applyAlignment="1" applyProtection="1">
      <alignment horizontal="right" vertical="center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165" fontId="14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165" fontId="15" fillId="0" borderId="0" xfId="0" applyNumberFormat="1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165" fontId="0" fillId="0" borderId="31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5" fontId="23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horizontal="right" vertical="center"/>
      <protection/>
    </xf>
    <xf numFmtId="168" fontId="59" fillId="0" borderId="0" xfId="0" applyNumberFormat="1" applyFont="1" applyAlignment="1" applyProtection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onika.batkova\Documents\01_PROJEKTY\H&#345;eb&#269;&#237;n%20Kladruby\NHK_vystupy_2013-03-08\SO%20001%20z&#225;mek\N&#225;rodn&#237;%20h&#345;eb&#269;&#237;n%20Kladruby%20nad%20Labem,%20rozpo&#269;et%20s%20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a - SO 01  Zámek"/>
      <sheetName val="b - SO 02  Kostel"/>
      <sheetName val="c - SO 10 Hájovna"/>
      <sheetName val="d - SO 20  Anglický park ..."/>
      <sheetName val="e - SO 22a  Náves (ve vla..."/>
      <sheetName val="f - SO 22b  Náves (ve vla..."/>
    </sheetNames>
    <sheetDataSet>
      <sheetData sheetId="0">
        <row r="6">
          <cell r="K6" t="str">
            <v>13014 - Národní hřebčín Kladruby nad Labem</v>
          </cell>
        </row>
        <row r="8">
          <cell r="AN8" t="str">
            <v>05.03.2013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69"/>
  <sheetViews>
    <sheetView tabSelected="1" view="pageBreakPreview" zoomScale="90" zoomScaleSheetLayoutView="90" workbookViewId="0" topLeftCell="A250">
      <selection activeCell="J265" sqref="J265"/>
    </sheetView>
  </sheetViews>
  <sheetFormatPr defaultColWidth="9.00390625" defaultRowHeight="14.25" customHeight="1"/>
  <cols>
    <col min="1" max="1" width="1.421875" style="1" customWidth="1"/>
    <col min="2" max="2" width="3.57421875" style="1" customWidth="1"/>
    <col min="3" max="3" width="3.7109375" style="1" customWidth="1"/>
    <col min="4" max="4" width="14.7109375" style="1" customWidth="1"/>
    <col min="5" max="6" width="9.57421875" style="1" customWidth="1"/>
    <col min="7" max="7" width="10.7109375" style="1" customWidth="1"/>
    <col min="8" max="8" width="6.00390625" style="1" customWidth="1"/>
    <col min="9" max="9" width="4.421875" style="1" customWidth="1"/>
    <col min="10" max="10" width="9.8515625" style="1" customWidth="1"/>
    <col min="11" max="11" width="10.28125" style="1" customWidth="1"/>
    <col min="12" max="13" width="5.140625" style="1" customWidth="1"/>
    <col min="14" max="14" width="1.7109375" style="1" customWidth="1"/>
    <col min="15" max="15" width="10.7109375" style="1" customWidth="1"/>
    <col min="16" max="16" width="3.57421875" style="1" customWidth="1"/>
    <col min="17" max="17" width="1.421875" style="1" customWidth="1"/>
    <col min="18" max="18" width="7.00390625" style="1" customWidth="1"/>
    <col min="19" max="19" width="25.421875" style="1" hidden="1" customWidth="1"/>
    <col min="20" max="20" width="14.00390625" style="1" hidden="1" customWidth="1"/>
    <col min="21" max="21" width="10.57421875" style="1" hidden="1" customWidth="1"/>
    <col min="22" max="22" width="14.00390625" style="1" hidden="1" customWidth="1"/>
    <col min="23" max="23" width="10.421875" style="1" hidden="1" customWidth="1"/>
    <col min="24" max="24" width="12.8515625" style="1" hidden="1" customWidth="1"/>
    <col min="25" max="25" width="9.421875" style="1" hidden="1" customWidth="1"/>
    <col min="26" max="26" width="12.8515625" style="1" hidden="1" customWidth="1"/>
    <col min="27" max="27" width="14.00390625" style="1" hidden="1" customWidth="1"/>
    <col min="28" max="28" width="9.421875" style="1" customWidth="1"/>
    <col min="29" max="29" width="12.8515625" style="1" customWidth="1"/>
    <col min="30" max="30" width="14.00390625" style="1" customWidth="1"/>
    <col min="31" max="42" width="9.00390625" style="38" customWidth="1"/>
    <col min="43" max="63" width="9.00390625" style="1" hidden="1" customWidth="1"/>
    <col min="64" max="16384" width="9.00390625" style="38" customWidth="1"/>
  </cols>
  <sheetData>
    <row r="1" spans="1:45" s="1" customFormat="1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1" t="s">
        <v>0</v>
      </c>
    </row>
    <row r="2" spans="1:45" s="1" customFormat="1" ht="37.5" customHeight="1">
      <c r="A2" s="5"/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6"/>
      <c r="S2" s="7" t="s">
        <v>2</v>
      </c>
      <c r="AS2" s="1" t="s">
        <v>3</v>
      </c>
    </row>
    <row r="3" spans="1:17" s="1" customFormat="1" ht="7.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</row>
    <row r="4" spans="1:17" s="1" customFormat="1" ht="15.75" customHeight="1">
      <c r="A4" s="5"/>
      <c r="B4" s="8"/>
      <c r="C4" s="9" t="s">
        <v>4</v>
      </c>
      <c r="D4" s="8"/>
      <c r="E4" s="127" t="str">
        <f>'[1]Rekapitulace stavby'!$K$6</f>
        <v>13014 - Národní hřebčín Kladruby nad Labem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8"/>
      <c r="Q4" s="6"/>
    </row>
    <row r="5" spans="1:17" s="10" customFormat="1" ht="18.75" customHeight="1">
      <c r="A5" s="11"/>
      <c r="B5" s="12"/>
      <c r="C5" s="13" t="s">
        <v>5</v>
      </c>
      <c r="D5" s="12"/>
      <c r="E5" s="128" t="s">
        <v>6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"/>
      <c r="Q5" s="14"/>
    </row>
    <row r="6" spans="1:17" s="10" customFormat="1" ht="7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</row>
    <row r="7" spans="1:17" s="10" customFormat="1" ht="15" customHeight="1">
      <c r="A7" s="11"/>
      <c r="B7" s="12"/>
      <c r="C7" s="9" t="s">
        <v>7</v>
      </c>
      <c r="D7" s="12"/>
      <c r="E7" s="15" t="s">
        <v>8</v>
      </c>
      <c r="F7" s="12"/>
      <c r="G7" s="12"/>
      <c r="H7" s="12"/>
      <c r="I7" s="12"/>
      <c r="J7" s="12"/>
      <c r="K7" s="12"/>
      <c r="L7" s="9" t="s">
        <v>9</v>
      </c>
      <c r="M7" s="12"/>
      <c r="N7" s="133" t="str">
        <f>'[1]Rekapitulace stavby'!$AN$8</f>
        <v>05.03.2013</v>
      </c>
      <c r="O7" s="129"/>
      <c r="P7" s="12"/>
      <c r="Q7" s="14"/>
    </row>
    <row r="8" spans="1:17" s="10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4"/>
    </row>
    <row r="9" spans="1:17" s="10" customFormat="1" ht="15" customHeight="1">
      <c r="A9" s="11"/>
      <c r="B9" s="12"/>
      <c r="C9" s="9" t="s">
        <v>10</v>
      </c>
      <c r="D9" s="12"/>
      <c r="E9" s="12"/>
      <c r="F9" s="12"/>
      <c r="G9" s="12"/>
      <c r="H9" s="12"/>
      <c r="I9" s="12"/>
      <c r="J9" s="12"/>
      <c r="K9" s="12"/>
      <c r="L9" s="9" t="s">
        <v>11</v>
      </c>
      <c r="M9" s="12"/>
      <c r="N9" s="130" t="s">
        <v>12</v>
      </c>
      <c r="O9" s="129"/>
      <c r="P9" s="12"/>
      <c r="Q9" s="14"/>
    </row>
    <row r="10" spans="1:17" s="10" customFormat="1" ht="18.75" customHeight="1">
      <c r="A10" s="11"/>
      <c r="B10" s="12"/>
      <c r="C10" s="12"/>
      <c r="D10" s="15" t="s">
        <v>13</v>
      </c>
      <c r="E10" s="12"/>
      <c r="F10" s="12"/>
      <c r="G10" s="12"/>
      <c r="H10" s="12"/>
      <c r="I10" s="12"/>
      <c r="J10" s="12"/>
      <c r="K10" s="12"/>
      <c r="L10" s="9" t="s">
        <v>14</v>
      </c>
      <c r="M10" s="12"/>
      <c r="N10" s="130"/>
      <c r="O10" s="129"/>
      <c r="P10" s="12"/>
      <c r="Q10" s="14"/>
    </row>
    <row r="11" spans="1:17" s="10" customFormat="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</row>
    <row r="12" spans="1:17" s="10" customFormat="1" ht="15" customHeight="1">
      <c r="A12" s="11"/>
      <c r="B12" s="12"/>
      <c r="C12" s="9" t="s">
        <v>15</v>
      </c>
      <c r="D12" s="12"/>
      <c r="E12" s="12"/>
      <c r="F12" s="12"/>
      <c r="G12" s="12"/>
      <c r="H12" s="12"/>
      <c r="I12" s="12"/>
      <c r="J12" s="12"/>
      <c r="K12" s="12"/>
      <c r="L12" s="9" t="s">
        <v>11</v>
      </c>
      <c r="M12" s="12"/>
      <c r="N12" s="130"/>
      <c r="O12" s="129"/>
      <c r="P12" s="12"/>
      <c r="Q12" s="14"/>
    </row>
    <row r="13" spans="1:17" s="10" customFormat="1" ht="18.75" customHeight="1">
      <c r="A13" s="11"/>
      <c r="B13" s="12"/>
      <c r="C13" s="12"/>
      <c r="D13" s="15"/>
      <c r="E13" s="12"/>
      <c r="F13" s="12"/>
      <c r="G13" s="12"/>
      <c r="H13" s="12"/>
      <c r="I13" s="12"/>
      <c r="J13" s="12"/>
      <c r="K13" s="12"/>
      <c r="L13" s="9" t="s">
        <v>14</v>
      </c>
      <c r="M13" s="12"/>
      <c r="N13" s="130"/>
      <c r="O13" s="129"/>
      <c r="P13" s="12"/>
      <c r="Q13" s="14"/>
    </row>
    <row r="14" spans="1:17" s="10" customFormat="1" ht="7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10" customFormat="1" ht="15" customHeight="1">
      <c r="A15" s="11"/>
      <c r="B15" s="12"/>
      <c r="C15" s="9" t="s">
        <v>16</v>
      </c>
      <c r="D15" s="12"/>
      <c r="E15" s="12"/>
      <c r="F15" s="12"/>
      <c r="G15" s="12"/>
      <c r="H15" s="12"/>
      <c r="I15" s="12"/>
      <c r="J15" s="12"/>
      <c r="K15" s="12"/>
      <c r="L15" s="9" t="s">
        <v>11</v>
      </c>
      <c r="M15" s="12"/>
      <c r="N15" s="130" t="s">
        <v>17</v>
      </c>
      <c r="O15" s="129"/>
      <c r="P15" s="12"/>
      <c r="Q15" s="14"/>
    </row>
    <row r="16" spans="1:17" s="10" customFormat="1" ht="18.75" customHeight="1">
      <c r="A16" s="11"/>
      <c r="B16" s="12"/>
      <c r="C16" s="12"/>
      <c r="D16" s="15" t="s">
        <v>18</v>
      </c>
      <c r="E16" s="12"/>
      <c r="F16" s="12"/>
      <c r="G16" s="12"/>
      <c r="H16" s="12"/>
      <c r="I16" s="12"/>
      <c r="J16" s="12"/>
      <c r="K16" s="12"/>
      <c r="L16" s="9" t="s">
        <v>14</v>
      </c>
      <c r="M16" s="12"/>
      <c r="N16" s="130"/>
      <c r="O16" s="129"/>
      <c r="P16" s="12"/>
      <c r="Q16" s="14"/>
    </row>
    <row r="17" spans="1:17" s="10" customFormat="1" ht="7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"/>
    </row>
    <row r="18" spans="1:17" s="10" customFormat="1" ht="15" customHeight="1">
      <c r="A18" s="11"/>
      <c r="B18" s="12"/>
      <c r="C18" s="9" t="s">
        <v>19</v>
      </c>
      <c r="D18" s="12"/>
      <c r="E18" s="12"/>
      <c r="F18" s="12"/>
      <c r="G18" s="12"/>
      <c r="H18" s="12"/>
      <c r="I18" s="12"/>
      <c r="J18" s="12"/>
      <c r="K18" s="12"/>
      <c r="L18" s="9" t="s">
        <v>11</v>
      </c>
      <c r="M18" s="12"/>
      <c r="N18" s="130"/>
      <c r="O18" s="129"/>
      <c r="P18" s="12"/>
      <c r="Q18" s="14"/>
    </row>
    <row r="19" spans="1:17" s="10" customFormat="1" ht="18.75" customHeight="1">
      <c r="A19" s="11"/>
      <c r="B19" s="12"/>
      <c r="C19" s="12"/>
      <c r="D19" s="15" t="s">
        <v>20</v>
      </c>
      <c r="E19" s="12"/>
      <c r="F19" s="12"/>
      <c r="G19" s="12"/>
      <c r="H19" s="12"/>
      <c r="I19" s="12"/>
      <c r="J19" s="12"/>
      <c r="K19" s="12"/>
      <c r="L19" s="9" t="s">
        <v>14</v>
      </c>
      <c r="M19" s="12"/>
      <c r="N19" s="130"/>
      <c r="O19" s="129"/>
      <c r="P19" s="12"/>
      <c r="Q19" s="14"/>
    </row>
    <row r="20" spans="1:17" s="10" customFormat="1" ht="7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</row>
    <row r="21" spans="1:17" s="10" customFormat="1" ht="7.5" customHeight="1">
      <c r="A21" s="11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2"/>
      <c r="Q21" s="14"/>
    </row>
    <row r="22" spans="1:17" s="10" customFormat="1" ht="15" customHeight="1">
      <c r="A22" s="11"/>
      <c r="B22" s="12"/>
      <c r="C22" s="17" t="s">
        <v>21</v>
      </c>
      <c r="D22" s="12"/>
      <c r="E22" s="12"/>
      <c r="F22" s="12"/>
      <c r="G22" s="12"/>
      <c r="H22" s="12"/>
      <c r="I22" s="12"/>
      <c r="J22" s="12"/>
      <c r="K22" s="12"/>
      <c r="L22" s="131">
        <f>$M$85</f>
        <v>0</v>
      </c>
      <c r="M22" s="129"/>
      <c r="N22" s="129"/>
      <c r="O22" s="129"/>
      <c r="P22" s="12"/>
      <c r="Q22" s="14"/>
    </row>
    <row r="23" spans="1:17" s="10" customFormat="1" ht="7.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/>
    </row>
    <row r="24" spans="1:17" s="10" customFormat="1" ht="26.25" customHeight="1">
      <c r="A24" s="11"/>
      <c r="B24" s="12"/>
      <c r="C24" s="18" t="s">
        <v>22</v>
      </c>
      <c r="D24" s="12"/>
      <c r="E24" s="12"/>
      <c r="F24" s="12"/>
      <c r="G24" s="12"/>
      <c r="H24" s="12"/>
      <c r="I24" s="12"/>
      <c r="J24" s="12"/>
      <c r="K24" s="12"/>
      <c r="L24" s="132">
        <f>ROUNDUP($L$22,2)</f>
        <v>0</v>
      </c>
      <c r="M24" s="129"/>
      <c r="N24" s="129"/>
      <c r="O24" s="129"/>
      <c r="P24" s="12"/>
      <c r="Q24" s="14"/>
    </row>
    <row r="25" spans="1:17" s="10" customFormat="1" ht="7.5" customHeight="1">
      <c r="A25" s="11"/>
      <c r="B25" s="1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2"/>
      <c r="Q25" s="14"/>
    </row>
    <row r="26" spans="1:17" s="10" customFormat="1" ht="15" customHeight="1">
      <c r="A26" s="11"/>
      <c r="B26" s="12"/>
      <c r="C26" s="19" t="s">
        <v>23</v>
      </c>
      <c r="D26" s="19" t="s">
        <v>24</v>
      </c>
      <c r="E26" s="20">
        <v>0.21</v>
      </c>
      <c r="F26" s="21" t="s">
        <v>25</v>
      </c>
      <c r="G26" s="134">
        <f>ROUNDUP((SUM($BD$114:$BD$114)+SUM($BD$132:$BD$768)),2)</f>
        <v>0</v>
      </c>
      <c r="H26" s="129"/>
      <c r="I26" s="129"/>
      <c r="J26" s="12"/>
      <c r="K26" s="12"/>
      <c r="L26" s="134">
        <f>ROUNDUP((SUM($BD$114:$BD$114)+SUM($BD$132:$BD$768))*$E$26,1)</f>
        <v>0</v>
      </c>
      <c r="M26" s="129"/>
      <c r="N26" s="129"/>
      <c r="O26" s="129"/>
      <c r="P26" s="12"/>
      <c r="Q26" s="14"/>
    </row>
    <row r="27" spans="1:17" s="10" customFormat="1" ht="15" customHeight="1">
      <c r="A27" s="11"/>
      <c r="B27" s="12"/>
      <c r="C27" s="12"/>
      <c r="D27" s="19" t="s">
        <v>26</v>
      </c>
      <c r="E27" s="20">
        <v>0.15</v>
      </c>
      <c r="F27" s="21" t="s">
        <v>25</v>
      </c>
      <c r="G27" s="134">
        <f>ROUNDUP((SUM($BE$114:$BE$114)+SUM($BE$132:$BE$768)),2)</f>
        <v>0</v>
      </c>
      <c r="H27" s="129"/>
      <c r="I27" s="129"/>
      <c r="J27" s="12"/>
      <c r="K27" s="12"/>
      <c r="L27" s="134">
        <f>ROUNDUP((SUM($BE$114:$BE$114)+SUM($BE$132:$BE$768))*$E$27,1)</f>
        <v>0</v>
      </c>
      <c r="M27" s="129"/>
      <c r="N27" s="129"/>
      <c r="O27" s="129"/>
      <c r="P27" s="12"/>
      <c r="Q27" s="14"/>
    </row>
    <row r="28" spans="1:17" s="10" customFormat="1" ht="15" customHeight="1" hidden="1">
      <c r="A28" s="11"/>
      <c r="B28" s="12"/>
      <c r="C28" s="12"/>
      <c r="D28" s="19" t="s">
        <v>27</v>
      </c>
      <c r="E28" s="20">
        <v>0.21</v>
      </c>
      <c r="F28" s="21" t="s">
        <v>25</v>
      </c>
      <c r="G28" s="134">
        <f>ROUNDUP((SUM($BF$114:$BF$114)+SUM($BF$132:$BF$768)),2)</f>
        <v>0</v>
      </c>
      <c r="H28" s="129"/>
      <c r="I28" s="129"/>
      <c r="J28" s="12"/>
      <c r="K28" s="12"/>
      <c r="L28" s="134">
        <v>0</v>
      </c>
      <c r="M28" s="129"/>
      <c r="N28" s="129"/>
      <c r="O28" s="129"/>
      <c r="P28" s="12"/>
      <c r="Q28" s="14"/>
    </row>
    <row r="29" spans="1:17" s="10" customFormat="1" ht="15" customHeight="1" hidden="1">
      <c r="A29" s="11"/>
      <c r="B29" s="12"/>
      <c r="C29" s="12"/>
      <c r="D29" s="19" t="s">
        <v>28</v>
      </c>
      <c r="E29" s="20">
        <v>0.15</v>
      </c>
      <c r="F29" s="21" t="s">
        <v>25</v>
      </c>
      <c r="G29" s="134">
        <f>ROUNDUP((SUM($BG$114:$BG$114)+SUM($BG$132:$BG$768)),2)</f>
        <v>0</v>
      </c>
      <c r="H29" s="129"/>
      <c r="I29" s="129"/>
      <c r="J29" s="12"/>
      <c r="K29" s="12"/>
      <c r="L29" s="134">
        <v>0</v>
      </c>
      <c r="M29" s="129"/>
      <c r="N29" s="129"/>
      <c r="O29" s="129"/>
      <c r="P29" s="12"/>
      <c r="Q29" s="14"/>
    </row>
    <row r="30" spans="1:17" s="10" customFormat="1" ht="15" customHeight="1" hidden="1">
      <c r="A30" s="11"/>
      <c r="B30" s="12"/>
      <c r="C30" s="12"/>
      <c r="D30" s="19" t="s">
        <v>29</v>
      </c>
      <c r="E30" s="20">
        <v>0</v>
      </c>
      <c r="F30" s="21" t="s">
        <v>25</v>
      </c>
      <c r="G30" s="134">
        <f>ROUNDUP((SUM($BH$114:$BH$114)+SUM($BH$132:$BH$768)),2)</f>
        <v>0</v>
      </c>
      <c r="H30" s="129"/>
      <c r="I30" s="129"/>
      <c r="J30" s="12"/>
      <c r="K30" s="12"/>
      <c r="L30" s="134">
        <v>0</v>
      </c>
      <c r="M30" s="129"/>
      <c r="N30" s="129"/>
      <c r="O30" s="129"/>
      <c r="P30" s="12"/>
      <c r="Q30" s="14"/>
    </row>
    <row r="31" spans="1:17" s="10" customFormat="1" ht="7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4"/>
    </row>
    <row r="32" spans="1:17" s="10" customFormat="1" ht="26.25" customHeight="1">
      <c r="A32" s="11"/>
      <c r="B32" s="22"/>
      <c r="C32" s="23" t="s">
        <v>30</v>
      </c>
      <c r="D32" s="24"/>
      <c r="E32" s="24"/>
      <c r="F32" s="25" t="s">
        <v>31</v>
      </c>
      <c r="G32" s="26" t="s">
        <v>32</v>
      </c>
      <c r="H32" s="24"/>
      <c r="I32" s="24"/>
      <c r="J32" s="24"/>
      <c r="K32" s="135">
        <f>ROUNDUP(SUM($L$24:$L$30),2)</f>
        <v>0</v>
      </c>
      <c r="L32" s="136"/>
      <c r="M32" s="136"/>
      <c r="N32" s="136"/>
      <c r="O32" s="137"/>
      <c r="P32" s="22"/>
      <c r="Q32" s="14"/>
    </row>
    <row r="33" spans="1:17" s="10" customFormat="1" ht="1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/>
    </row>
    <row r="34" spans="1:17" s="10" customFormat="1" ht="1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/>
    </row>
    <row r="35" spans="1:17" s="1" customFormat="1" ht="14.25" customHeight="1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  <row r="36" spans="1:17" s="1" customFormat="1" ht="14.25" customHeight="1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</row>
    <row r="37" spans="1:17" s="1" customFormat="1" ht="14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</row>
    <row r="38" spans="1:17" s="1" customFormat="1" ht="14.25" customHeight="1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/>
    </row>
    <row r="39" spans="1:17" s="1" customFormat="1" ht="14.25" customHeight="1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/>
    </row>
    <row r="40" spans="1:17" s="1" customFormat="1" ht="14.25" customHeight="1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</row>
    <row r="41" spans="1:17" s="1" customFormat="1" ht="14.25" customHeight="1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/>
    </row>
    <row r="42" spans="1:17" s="1" customFormat="1" ht="14.25" customHeight="1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</row>
    <row r="43" spans="1:17" s="1" customFormat="1" ht="14.25" customHeight="1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</row>
    <row r="44" spans="1:17" s="1" customFormat="1" ht="14.25" customHeight="1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/>
    </row>
    <row r="45" spans="1:17" s="1" customFormat="1" ht="14.25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/>
    </row>
    <row r="46" spans="1:17" s="1" customFormat="1" ht="14.25" customHeight="1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/>
    </row>
    <row r="47" spans="1:17" s="10" customFormat="1" ht="15.75" customHeight="1">
      <c r="A47" s="11"/>
      <c r="B47" s="12"/>
      <c r="C47" s="27" t="s">
        <v>33</v>
      </c>
      <c r="D47" s="16"/>
      <c r="E47" s="16"/>
      <c r="F47" s="16"/>
      <c r="G47" s="28"/>
      <c r="H47" s="12"/>
      <c r="I47" s="27" t="s">
        <v>34</v>
      </c>
      <c r="J47" s="16"/>
      <c r="K47" s="16"/>
      <c r="L47" s="16"/>
      <c r="M47" s="16"/>
      <c r="N47" s="16"/>
      <c r="O47" s="28"/>
      <c r="P47" s="12"/>
      <c r="Q47" s="14"/>
    </row>
    <row r="48" spans="1:17" s="1" customFormat="1" ht="14.25" customHeight="1">
      <c r="A48" s="5"/>
      <c r="B48" s="8"/>
      <c r="C48" s="29"/>
      <c r="D48" s="8"/>
      <c r="E48" s="8"/>
      <c r="F48" s="8"/>
      <c r="G48" s="30"/>
      <c r="H48" s="8"/>
      <c r="I48" s="29"/>
      <c r="J48" s="8"/>
      <c r="K48" s="8"/>
      <c r="L48" s="8"/>
      <c r="M48" s="8"/>
      <c r="N48" s="8"/>
      <c r="O48" s="30"/>
      <c r="P48" s="8"/>
      <c r="Q48" s="6"/>
    </row>
    <row r="49" spans="1:17" s="1" customFormat="1" ht="14.25" customHeight="1">
      <c r="A49" s="5"/>
      <c r="B49" s="8"/>
      <c r="C49" s="29"/>
      <c r="D49" s="8"/>
      <c r="E49" s="8"/>
      <c r="F49" s="8"/>
      <c r="G49" s="30"/>
      <c r="H49" s="8"/>
      <c r="I49" s="29"/>
      <c r="J49" s="8"/>
      <c r="K49" s="8"/>
      <c r="L49" s="8"/>
      <c r="M49" s="8"/>
      <c r="N49" s="8"/>
      <c r="O49" s="30"/>
      <c r="P49" s="8"/>
      <c r="Q49" s="6"/>
    </row>
    <row r="50" spans="1:17" s="1" customFormat="1" ht="14.25" customHeight="1">
      <c r="A50" s="5"/>
      <c r="B50" s="8"/>
      <c r="C50" s="29"/>
      <c r="D50" s="8"/>
      <c r="E50" s="8"/>
      <c r="F50" s="8"/>
      <c r="G50" s="30"/>
      <c r="H50" s="8"/>
      <c r="I50" s="29"/>
      <c r="J50" s="8"/>
      <c r="K50" s="8"/>
      <c r="L50" s="8"/>
      <c r="M50" s="8"/>
      <c r="N50" s="8"/>
      <c r="O50" s="30"/>
      <c r="P50" s="8"/>
      <c r="Q50" s="6"/>
    </row>
    <row r="51" spans="1:17" s="1" customFormat="1" ht="14.25" customHeight="1">
      <c r="A51" s="5"/>
      <c r="B51" s="8"/>
      <c r="C51" s="29"/>
      <c r="D51" s="8"/>
      <c r="E51" s="8"/>
      <c r="F51" s="8"/>
      <c r="G51" s="30"/>
      <c r="H51" s="8"/>
      <c r="I51" s="29"/>
      <c r="J51" s="8"/>
      <c r="K51" s="8"/>
      <c r="L51" s="8"/>
      <c r="M51" s="8"/>
      <c r="N51" s="8"/>
      <c r="O51" s="30"/>
      <c r="P51" s="8"/>
      <c r="Q51" s="6"/>
    </row>
    <row r="52" spans="1:17" s="1" customFormat="1" ht="14.25" customHeight="1">
      <c r="A52" s="5"/>
      <c r="B52" s="8"/>
      <c r="C52" s="29"/>
      <c r="D52" s="8"/>
      <c r="E52" s="8"/>
      <c r="F52" s="8"/>
      <c r="G52" s="30"/>
      <c r="H52" s="8"/>
      <c r="I52" s="29"/>
      <c r="J52" s="8"/>
      <c r="K52" s="8"/>
      <c r="L52" s="8"/>
      <c r="M52" s="8"/>
      <c r="N52" s="8"/>
      <c r="O52" s="30"/>
      <c r="P52" s="8"/>
      <c r="Q52" s="6"/>
    </row>
    <row r="53" spans="1:17" s="1" customFormat="1" ht="14.25" customHeight="1">
      <c r="A53" s="5"/>
      <c r="B53" s="8"/>
      <c r="C53" s="29"/>
      <c r="D53" s="8"/>
      <c r="E53" s="8"/>
      <c r="F53" s="8"/>
      <c r="G53" s="30"/>
      <c r="H53" s="8"/>
      <c r="I53" s="29"/>
      <c r="J53" s="8"/>
      <c r="K53" s="8"/>
      <c r="L53" s="8"/>
      <c r="M53" s="8"/>
      <c r="N53" s="8"/>
      <c r="O53" s="30"/>
      <c r="P53" s="8"/>
      <c r="Q53" s="6"/>
    </row>
    <row r="54" spans="1:17" s="1" customFormat="1" ht="14.25" customHeight="1">
      <c r="A54" s="5"/>
      <c r="B54" s="8"/>
      <c r="C54" s="29"/>
      <c r="D54" s="8"/>
      <c r="E54" s="8"/>
      <c r="F54" s="8"/>
      <c r="G54" s="30"/>
      <c r="H54" s="8"/>
      <c r="I54" s="29"/>
      <c r="J54" s="8"/>
      <c r="K54" s="8"/>
      <c r="L54" s="8"/>
      <c r="M54" s="8"/>
      <c r="N54" s="8"/>
      <c r="O54" s="30"/>
      <c r="P54" s="8"/>
      <c r="Q54" s="6"/>
    </row>
    <row r="55" spans="1:17" s="1" customFormat="1" ht="14.25" customHeight="1">
      <c r="A55" s="5"/>
      <c r="B55" s="8"/>
      <c r="C55" s="29"/>
      <c r="D55" s="8"/>
      <c r="E55" s="8"/>
      <c r="F55" s="8"/>
      <c r="G55" s="30"/>
      <c r="H55" s="8"/>
      <c r="I55" s="29"/>
      <c r="J55" s="8"/>
      <c r="K55" s="8"/>
      <c r="L55" s="8"/>
      <c r="M55" s="8"/>
      <c r="N55" s="8"/>
      <c r="O55" s="30"/>
      <c r="P55" s="8"/>
      <c r="Q55" s="6"/>
    </row>
    <row r="56" spans="1:17" s="10" customFormat="1" ht="15.75" customHeight="1">
      <c r="A56" s="11"/>
      <c r="B56" s="12"/>
      <c r="C56" s="31" t="s">
        <v>35</v>
      </c>
      <c r="D56" s="32"/>
      <c r="E56" s="32"/>
      <c r="F56" s="33" t="s">
        <v>36</v>
      </c>
      <c r="G56" s="34"/>
      <c r="H56" s="12"/>
      <c r="I56" s="31" t="s">
        <v>35</v>
      </c>
      <c r="J56" s="32"/>
      <c r="K56" s="32"/>
      <c r="L56" s="32"/>
      <c r="M56" s="33" t="s">
        <v>36</v>
      </c>
      <c r="N56" s="32"/>
      <c r="O56" s="34"/>
      <c r="P56" s="12"/>
      <c r="Q56" s="14"/>
    </row>
    <row r="57" spans="1:17" s="1" customFormat="1" ht="14.25" customHeight="1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</row>
    <row r="58" spans="1:17" s="10" customFormat="1" ht="15.75" customHeight="1">
      <c r="A58" s="11"/>
      <c r="B58" s="12"/>
      <c r="C58" s="27" t="s">
        <v>37</v>
      </c>
      <c r="D58" s="16"/>
      <c r="E58" s="16"/>
      <c r="F58" s="16"/>
      <c r="G58" s="28"/>
      <c r="H58" s="12"/>
      <c r="I58" s="27" t="s">
        <v>38</v>
      </c>
      <c r="J58" s="16"/>
      <c r="K58" s="16"/>
      <c r="L58" s="16"/>
      <c r="M58" s="16"/>
      <c r="N58" s="16"/>
      <c r="O58" s="28"/>
      <c r="P58" s="12"/>
      <c r="Q58" s="14"/>
    </row>
    <row r="59" spans="1:17" s="1" customFormat="1" ht="14.25" customHeight="1">
      <c r="A59" s="5"/>
      <c r="B59" s="8"/>
      <c r="C59" s="29"/>
      <c r="D59" s="8"/>
      <c r="E59" s="8"/>
      <c r="F59" s="8"/>
      <c r="G59" s="30"/>
      <c r="H59" s="8"/>
      <c r="I59" s="29"/>
      <c r="J59" s="8"/>
      <c r="K59" s="8"/>
      <c r="L59" s="8"/>
      <c r="M59" s="8"/>
      <c r="N59" s="8"/>
      <c r="O59" s="30"/>
      <c r="P59" s="8"/>
      <c r="Q59" s="6"/>
    </row>
    <row r="60" spans="1:17" s="1" customFormat="1" ht="14.25" customHeight="1">
      <c r="A60" s="5"/>
      <c r="B60" s="8"/>
      <c r="C60" s="29"/>
      <c r="D60" s="8"/>
      <c r="E60" s="8"/>
      <c r="F60" s="8"/>
      <c r="G60" s="30"/>
      <c r="H60" s="8"/>
      <c r="I60" s="29"/>
      <c r="J60" s="8"/>
      <c r="K60" s="8"/>
      <c r="L60" s="8"/>
      <c r="M60" s="8"/>
      <c r="N60" s="8"/>
      <c r="O60" s="30"/>
      <c r="P60" s="8"/>
      <c r="Q60" s="6"/>
    </row>
    <row r="61" spans="1:17" s="1" customFormat="1" ht="14.25" customHeight="1">
      <c r="A61" s="5"/>
      <c r="B61" s="8"/>
      <c r="C61" s="29"/>
      <c r="D61" s="8"/>
      <c r="E61" s="8"/>
      <c r="F61" s="8"/>
      <c r="G61" s="30"/>
      <c r="H61" s="8"/>
      <c r="I61" s="29"/>
      <c r="J61" s="8"/>
      <c r="K61" s="8"/>
      <c r="L61" s="8"/>
      <c r="M61" s="8"/>
      <c r="N61" s="8"/>
      <c r="O61" s="30"/>
      <c r="P61" s="8"/>
      <c r="Q61" s="6"/>
    </row>
    <row r="62" spans="1:17" s="1" customFormat="1" ht="14.25" customHeight="1">
      <c r="A62" s="5"/>
      <c r="B62" s="8"/>
      <c r="C62" s="29"/>
      <c r="D62" s="8"/>
      <c r="E62" s="8"/>
      <c r="F62" s="8"/>
      <c r="G62" s="30"/>
      <c r="H62" s="8"/>
      <c r="I62" s="29"/>
      <c r="J62" s="8"/>
      <c r="K62" s="8"/>
      <c r="L62" s="8"/>
      <c r="M62" s="8"/>
      <c r="N62" s="8"/>
      <c r="O62" s="30"/>
      <c r="P62" s="8"/>
      <c r="Q62" s="6"/>
    </row>
    <row r="63" spans="1:17" s="1" customFormat="1" ht="14.25" customHeight="1">
      <c r="A63" s="5"/>
      <c r="B63" s="8"/>
      <c r="C63" s="29"/>
      <c r="D63" s="8"/>
      <c r="E63" s="8"/>
      <c r="F63" s="8"/>
      <c r="G63" s="30"/>
      <c r="H63" s="8"/>
      <c r="I63" s="29"/>
      <c r="J63" s="8"/>
      <c r="K63" s="8"/>
      <c r="L63" s="8"/>
      <c r="M63" s="8"/>
      <c r="N63" s="8"/>
      <c r="O63" s="30"/>
      <c r="P63" s="8"/>
      <c r="Q63" s="6"/>
    </row>
    <row r="64" spans="1:17" s="1" customFormat="1" ht="14.25" customHeight="1">
      <c r="A64" s="5"/>
      <c r="B64" s="8"/>
      <c r="C64" s="29"/>
      <c r="D64" s="8"/>
      <c r="E64" s="8"/>
      <c r="F64" s="8"/>
      <c r="G64" s="30"/>
      <c r="H64" s="8"/>
      <c r="I64" s="29"/>
      <c r="J64" s="8"/>
      <c r="K64" s="8"/>
      <c r="L64" s="8"/>
      <c r="M64" s="8"/>
      <c r="N64" s="8"/>
      <c r="O64" s="30"/>
      <c r="P64" s="8"/>
      <c r="Q64" s="6"/>
    </row>
    <row r="65" spans="1:17" s="1" customFormat="1" ht="14.25" customHeight="1">
      <c r="A65" s="5"/>
      <c r="B65" s="8"/>
      <c r="C65" s="29"/>
      <c r="D65" s="8"/>
      <c r="E65" s="8"/>
      <c r="F65" s="8"/>
      <c r="G65" s="30"/>
      <c r="H65" s="8"/>
      <c r="I65" s="29"/>
      <c r="J65" s="8"/>
      <c r="K65" s="8"/>
      <c r="L65" s="8"/>
      <c r="M65" s="8"/>
      <c r="N65" s="8"/>
      <c r="O65" s="30"/>
      <c r="P65" s="8"/>
      <c r="Q65" s="6"/>
    </row>
    <row r="66" spans="1:17" s="1" customFormat="1" ht="14.25" customHeight="1">
      <c r="A66" s="5"/>
      <c r="B66" s="8"/>
      <c r="C66" s="29"/>
      <c r="D66" s="8"/>
      <c r="E66" s="8"/>
      <c r="F66" s="8"/>
      <c r="G66" s="30"/>
      <c r="H66" s="8"/>
      <c r="I66" s="29"/>
      <c r="J66" s="8"/>
      <c r="K66" s="8"/>
      <c r="L66" s="8"/>
      <c r="M66" s="8"/>
      <c r="N66" s="8"/>
      <c r="O66" s="30"/>
      <c r="P66" s="8"/>
      <c r="Q66" s="6"/>
    </row>
    <row r="67" spans="1:17" s="10" customFormat="1" ht="15.75" customHeight="1">
      <c r="A67" s="11"/>
      <c r="B67" s="12"/>
      <c r="C67" s="31" t="s">
        <v>35</v>
      </c>
      <c r="D67" s="32"/>
      <c r="E67" s="32"/>
      <c r="F67" s="33" t="s">
        <v>36</v>
      </c>
      <c r="G67" s="34"/>
      <c r="H67" s="12"/>
      <c r="I67" s="31" t="s">
        <v>35</v>
      </c>
      <c r="J67" s="32"/>
      <c r="K67" s="32"/>
      <c r="L67" s="32"/>
      <c r="M67" s="33" t="s">
        <v>36</v>
      </c>
      <c r="N67" s="32"/>
      <c r="O67" s="34"/>
      <c r="P67" s="12"/>
      <c r="Q67" s="14"/>
    </row>
    <row r="68" spans="1:17" s="10" customFormat="1" ht="15" customHeight="1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7"/>
    </row>
    <row r="72" spans="1:17" s="10" customFormat="1" ht="7.5" customHeigh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1"/>
    </row>
    <row r="73" spans="1:20" s="10" customFormat="1" ht="37.5" customHeight="1">
      <c r="A73" s="11"/>
      <c r="B73" s="125" t="s">
        <v>39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4"/>
      <c r="S73" s="12"/>
      <c r="T73" s="12"/>
    </row>
    <row r="74" spans="1:20" s="10" customFormat="1" ht="7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4"/>
      <c r="S74" s="12"/>
      <c r="T74" s="12"/>
    </row>
    <row r="75" spans="1:20" s="10" customFormat="1" ht="15" customHeight="1">
      <c r="A75" s="11"/>
      <c r="B75" s="9" t="s">
        <v>4</v>
      </c>
      <c r="C75" s="12"/>
      <c r="D75" s="12"/>
      <c r="E75" s="127" t="str">
        <f>$E$4</f>
        <v>13014 - Národní hřebčín Kladruby nad Labem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"/>
      <c r="Q75" s="14"/>
      <c r="S75" s="12"/>
      <c r="T75" s="12"/>
    </row>
    <row r="76" spans="1:20" s="10" customFormat="1" ht="15" customHeight="1">
      <c r="A76" s="11"/>
      <c r="B76" s="13" t="s">
        <v>5</v>
      </c>
      <c r="C76" s="12"/>
      <c r="D76" s="12"/>
      <c r="E76" s="128" t="str">
        <f>$E$5</f>
        <v>b - SO 02  Kostel</v>
      </c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"/>
      <c r="Q76" s="14"/>
      <c r="S76" s="12"/>
      <c r="T76" s="12"/>
    </row>
    <row r="77" spans="1:20" s="10" customFormat="1" ht="7.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4"/>
      <c r="S77" s="12"/>
      <c r="T77" s="12"/>
    </row>
    <row r="78" spans="1:20" s="10" customFormat="1" ht="18.75" customHeight="1">
      <c r="A78" s="11"/>
      <c r="B78" s="9" t="s">
        <v>7</v>
      </c>
      <c r="C78" s="12"/>
      <c r="D78" s="12"/>
      <c r="E78" s="15" t="str">
        <f>$E$7</f>
        <v>Kladruby nad Labem</v>
      </c>
      <c r="F78" s="12"/>
      <c r="G78" s="12"/>
      <c r="H78" s="12"/>
      <c r="I78" s="12"/>
      <c r="J78" s="9" t="s">
        <v>9</v>
      </c>
      <c r="K78" s="12"/>
      <c r="L78" s="133" t="str">
        <f>IF($N$7="","",$N$7)</f>
        <v>05.03.2013</v>
      </c>
      <c r="M78" s="129"/>
      <c r="N78" s="129"/>
      <c r="O78" s="129"/>
      <c r="P78" s="12"/>
      <c r="Q78" s="14"/>
      <c r="S78" s="12"/>
      <c r="T78" s="12"/>
    </row>
    <row r="79" spans="1:20" s="10" customFormat="1" ht="7.5" customHeight="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4"/>
      <c r="S79" s="12"/>
      <c r="T79" s="12"/>
    </row>
    <row r="80" spans="1:20" s="10" customFormat="1" ht="15.75" customHeight="1">
      <c r="A80" s="11"/>
      <c r="B80" s="9" t="s">
        <v>10</v>
      </c>
      <c r="C80" s="12"/>
      <c r="D80" s="12"/>
      <c r="E80" s="15" t="str">
        <f>$D$10</f>
        <v>Národní hřebčín Kladruby nad Labem s.p.o</v>
      </c>
      <c r="F80" s="12"/>
      <c r="G80" s="12"/>
      <c r="H80" s="12"/>
      <c r="I80" s="12"/>
      <c r="J80" s="9" t="s">
        <v>16</v>
      </c>
      <c r="K80" s="12"/>
      <c r="L80" s="130" t="str">
        <f>$D$16</f>
        <v>Projektový atelier pro architekturu a poz.stavby</v>
      </c>
      <c r="M80" s="129"/>
      <c r="N80" s="129"/>
      <c r="O80" s="129"/>
      <c r="P80" s="129"/>
      <c r="Q80" s="14"/>
      <c r="S80" s="12"/>
      <c r="T80" s="12"/>
    </row>
    <row r="81" spans="1:20" s="10" customFormat="1" ht="15" customHeight="1">
      <c r="A81" s="11"/>
      <c r="B81" s="9" t="s">
        <v>15</v>
      </c>
      <c r="C81" s="12"/>
      <c r="D81" s="12"/>
      <c r="E81" s="15">
        <f>IF($D$13="","",$D$13)</f>
      </c>
      <c r="F81" s="12"/>
      <c r="G81" s="12"/>
      <c r="H81" s="12"/>
      <c r="I81" s="12"/>
      <c r="J81" s="9" t="s">
        <v>19</v>
      </c>
      <c r="K81" s="12"/>
      <c r="L81" s="130" t="str">
        <f>$D$19</f>
        <v>Questima s.r.o./UNICEA s.r.o.</v>
      </c>
      <c r="M81" s="129"/>
      <c r="N81" s="129"/>
      <c r="O81" s="129"/>
      <c r="P81" s="129"/>
      <c r="Q81" s="14"/>
      <c r="S81" s="12"/>
      <c r="T81" s="12"/>
    </row>
    <row r="82" spans="1:20" s="10" customFormat="1" ht="11.25" customHeight="1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4"/>
      <c r="S82" s="12"/>
      <c r="T82" s="12"/>
    </row>
    <row r="83" spans="1:20" s="10" customFormat="1" ht="30" customHeight="1">
      <c r="A83" s="11"/>
      <c r="B83" s="138" t="s">
        <v>40</v>
      </c>
      <c r="C83" s="139"/>
      <c r="D83" s="139"/>
      <c r="E83" s="139"/>
      <c r="F83" s="139"/>
      <c r="G83" s="22"/>
      <c r="H83" s="22"/>
      <c r="I83" s="22"/>
      <c r="J83" s="22"/>
      <c r="K83" s="22"/>
      <c r="L83" s="22"/>
      <c r="M83" s="138" t="s">
        <v>41</v>
      </c>
      <c r="N83" s="129"/>
      <c r="O83" s="129"/>
      <c r="P83" s="129"/>
      <c r="Q83" s="14"/>
      <c r="S83" s="12"/>
      <c r="T83" s="12"/>
    </row>
    <row r="84" spans="1:20" s="10" customFormat="1" ht="11.25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4"/>
      <c r="S84" s="12"/>
      <c r="T84" s="12"/>
    </row>
    <row r="85" spans="1:46" s="10" customFormat="1" ht="30" customHeight="1">
      <c r="A85" s="11"/>
      <c r="B85" s="42" t="s">
        <v>42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40">
        <f>ROUNDUP(M86+M102+M111,2)</f>
        <v>0</v>
      </c>
      <c r="N85" s="129"/>
      <c r="O85" s="129"/>
      <c r="P85" s="129"/>
      <c r="Q85" s="14"/>
      <c r="S85" s="12"/>
      <c r="T85" s="12"/>
      <c r="AT85" s="10" t="s">
        <v>43</v>
      </c>
    </row>
    <row r="86" spans="1:20" s="43" customFormat="1" ht="25.5" customHeight="1">
      <c r="A86" s="44"/>
      <c r="B86" s="45"/>
      <c r="C86" s="45" t="s">
        <v>44</v>
      </c>
      <c r="D86" s="45"/>
      <c r="E86" s="45"/>
      <c r="F86" s="45"/>
      <c r="G86" s="45"/>
      <c r="H86" s="45"/>
      <c r="I86" s="45"/>
      <c r="J86" s="45"/>
      <c r="K86" s="45"/>
      <c r="L86" s="45"/>
      <c r="M86" s="141">
        <f>ROUNDUP($M$133,2)</f>
        <v>0</v>
      </c>
      <c r="N86" s="142"/>
      <c r="O86" s="142"/>
      <c r="P86" s="142"/>
      <c r="Q86" s="46"/>
      <c r="S86" s="45"/>
      <c r="T86" s="45"/>
    </row>
    <row r="87" spans="1:20" s="47" customFormat="1" ht="21" customHeight="1">
      <c r="A87" s="48"/>
      <c r="B87" s="49"/>
      <c r="C87" s="49" t="s">
        <v>45</v>
      </c>
      <c r="D87" s="49"/>
      <c r="E87" s="49"/>
      <c r="F87" s="49"/>
      <c r="G87" s="49"/>
      <c r="H87" s="49"/>
      <c r="I87" s="49"/>
      <c r="J87" s="49"/>
      <c r="K87" s="49"/>
      <c r="L87" s="49"/>
      <c r="M87" s="143">
        <f>ROUNDUP($M$134,2)</f>
        <v>0</v>
      </c>
      <c r="N87" s="144"/>
      <c r="O87" s="144"/>
      <c r="P87" s="144"/>
      <c r="Q87" s="50"/>
      <c r="S87" s="49"/>
      <c r="T87" s="49"/>
    </row>
    <row r="88" spans="1:20" s="47" customFormat="1" ht="21" customHeight="1">
      <c r="A88" s="48"/>
      <c r="B88" s="49"/>
      <c r="C88" s="49" t="s">
        <v>46</v>
      </c>
      <c r="D88" s="49"/>
      <c r="E88" s="49"/>
      <c r="F88" s="49"/>
      <c r="G88" s="49"/>
      <c r="H88" s="49"/>
      <c r="I88" s="49"/>
      <c r="J88" s="49"/>
      <c r="K88" s="49"/>
      <c r="L88" s="49"/>
      <c r="M88" s="143">
        <f>ROUNDUP($M$165,2)</f>
        <v>0</v>
      </c>
      <c r="N88" s="144"/>
      <c r="O88" s="144"/>
      <c r="P88" s="144"/>
      <c r="Q88" s="50"/>
      <c r="S88" s="49"/>
      <c r="T88" s="49"/>
    </row>
    <row r="89" spans="1:20" s="47" customFormat="1" ht="21" customHeight="1">
      <c r="A89" s="48"/>
      <c r="B89" s="49"/>
      <c r="C89" s="49" t="s">
        <v>47</v>
      </c>
      <c r="D89" s="49"/>
      <c r="E89" s="49"/>
      <c r="F89" s="49"/>
      <c r="G89" s="49"/>
      <c r="H89" s="49"/>
      <c r="I89" s="49"/>
      <c r="J89" s="49"/>
      <c r="K89" s="49"/>
      <c r="L89" s="49"/>
      <c r="M89" s="143">
        <f>ROUNDUP($M$199,2)</f>
        <v>0</v>
      </c>
      <c r="N89" s="144"/>
      <c r="O89" s="144"/>
      <c r="P89" s="144"/>
      <c r="Q89" s="50"/>
      <c r="S89" s="49"/>
      <c r="T89" s="49"/>
    </row>
    <row r="90" spans="1:20" s="47" customFormat="1" ht="21" customHeight="1">
      <c r="A90" s="48"/>
      <c r="B90" s="49"/>
      <c r="C90" s="49" t="s">
        <v>48</v>
      </c>
      <c r="D90" s="49"/>
      <c r="E90" s="49"/>
      <c r="F90" s="49"/>
      <c r="G90" s="49"/>
      <c r="H90" s="49"/>
      <c r="I90" s="49"/>
      <c r="J90" s="49"/>
      <c r="K90" s="49"/>
      <c r="L90" s="49"/>
      <c r="M90" s="143">
        <f>ROUNDUP($M$212,2)</f>
        <v>0</v>
      </c>
      <c r="N90" s="144"/>
      <c r="O90" s="144"/>
      <c r="P90" s="144"/>
      <c r="Q90" s="50"/>
      <c r="S90" s="49"/>
      <c r="T90" s="49"/>
    </row>
    <row r="91" spans="1:20" s="47" customFormat="1" ht="21" customHeight="1">
      <c r="A91" s="48"/>
      <c r="B91" s="49"/>
      <c r="C91" s="49" t="s">
        <v>49</v>
      </c>
      <c r="D91" s="49"/>
      <c r="E91" s="49"/>
      <c r="F91" s="49"/>
      <c r="G91" s="49"/>
      <c r="H91" s="49"/>
      <c r="I91" s="49"/>
      <c r="J91" s="49"/>
      <c r="K91" s="49"/>
      <c r="L91" s="49"/>
      <c r="M91" s="143">
        <f>ROUNDUP($M$221,2)</f>
        <v>0</v>
      </c>
      <c r="N91" s="144"/>
      <c r="O91" s="144"/>
      <c r="P91" s="144"/>
      <c r="Q91" s="50"/>
      <c r="S91" s="49"/>
      <c r="T91" s="49"/>
    </row>
    <row r="92" spans="1:20" s="47" customFormat="1" ht="15.75" customHeight="1">
      <c r="A92" s="48"/>
      <c r="B92" s="49"/>
      <c r="C92" s="49" t="s">
        <v>50</v>
      </c>
      <c r="D92" s="49"/>
      <c r="E92" s="49"/>
      <c r="F92" s="49"/>
      <c r="G92" s="49"/>
      <c r="H92" s="49"/>
      <c r="I92" s="49"/>
      <c r="J92" s="49"/>
      <c r="K92" s="49"/>
      <c r="L92" s="49"/>
      <c r="M92" s="143">
        <f>ROUNDUP($M$222,2)</f>
        <v>0</v>
      </c>
      <c r="N92" s="144"/>
      <c r="O92" s="144"/>
      <c r="P92" s="144"/>
      <c r="Q92" s="50"/>
      <c r="S92" s="49"/>
      <c r="T92" s="49"/>
    </row>
    <row r="93" spans="1:20" s="47" customFormat="1" ht="22.5" customHeight="1">
      <c r="A93" s="48"/>
      <c r="B93" s="49"/>
      <c r="C93" s="49" t="s">
        <v>51</v>
      </c>
      <c r="D93" s="49"/>
      <c r="E93" s="49"/>
      <c r="F93" s="49"/>
      <c r="G93" s="49"/>
      <c r="H93" s="49"/>
      <c r="I93" s="49"/>
      <c r="J93" s="49"/>
      <c r="K93" s="49"/>
      <c r="L93" s="49"/>
      <c r="M93" s="143">
        <f>ROUNDUP($M$223,2)</f>
        <v>0</v>
      </c>
      <c r="N93" s="144"/>
      <c r="O93" s="144"/>
      <c r="P93" s="144"/>
      <c r="Q93" s="50"/>
      <c r="S93" s="49"/>
      <c r="T93" s="49"/>
    </row>
    <row r="94" spans="1:20" s="47" customFormat="1" ht="22.5" customHeight="1">
      <c r="A94" s="48"/>
      <c r="B94" s="49"/>
      <c r="C94" s="49" t="s">
        <v>52</v>
      </c>
      <c r="D94" s="49"/>
      <c r="E94" s="49"/>
      <c r="F94" s="49"/>
      <c r="G94" s="49"/>
      <c r="H94" s="49"/>
      <c r="I94" s="49"/>
      <c r="J94" s="49"/>
      <c r="K94" s="49"/>
      <c r="L94" s="49"/>
      <c r="M94" s="143">
        <f>ROUNDUP($M$253,2)</f>
        <v>0</v>
      </c>
      <c r="N94" s="144"/>
      <c r="O94" s="144"/>
      <c r="P94" s="144"/>
      <c r="Q94" s="50"/>
      <c r="S94" s="49"/>
      <c r="T94" s="49"/>
    </row>
    <row r="95" spans="1:20" s="47" customFormat="1" ht="15.75" customHeight="1">
      <c r="A95" s="48"/>
      <c r="B95" s="49"/>
      <c r="C95" s="49" t="s">
        <v>53</v>
      </c>
      <c r="D95" s="49"/>
      <c r="E95" s="49"/>
      <c r="F95" s="49"/>
      <c r="G95" s="49"/>
      <c r="H95" s="49"/>
      <c r="I95" s="49"/>
      <c r="J95" s="49"/>
      <c r="K95" s="49"/>
      <c r="L95" s="49"/>
      <c r="M95" s="143">
        <f>ROUNDUP($M$276,2)</f>
        <v>0</v>
      </c>
      <c r="N95" s="144"/>
      <c r="O95" s="144"/>
      <c r="P95" s="144"/>
      <c r="Q95" s="50"/>
      <c r="S95" s="49"/>
      <c r="T95" s="49"/>
    </row>
    <row r="96" spans="1:20" s="47" customFormat="1" ht="15.75" customHeight="1">
      <c r="A96" s="48"/>
      <c r="B96" s="49"/>
      <c r="C96" s="49" t="s">
        <v>54</v>
      </c>
      <c r="D96" s="49"/>
      <c r="E96" s="49"/>
      <c r="F96" s="49"/>
      <c r="G96" s="49"/>
      <c r="H96" s="49"/>
      <c r="I96" s="49"/>
      <c r="J96" s="49"/>
      <c r="K96" s="49"/>
      <c r="L96" s="49"/>
      <c r="M96" s="143">
        <f>ROUNDUP($M$310,2)</f>
        <v>0</v>
      </c>
      <c r="N96" s="144"/>
      <c r="O96" s="144"/>
      <c r="P96" s="144"/>
      <c r="Q96" s="50"/>
      <c r="S96" s="49"/>
      <c r="T96" s="49"/>
    </row>
    <row r="97" spans="1:20" s="47" customFormat="1" ht="21" customHeight="1">
      <c r="A97" s="48"/>
      <c r="B97" s="49"/>
      <c r="C97" s="49" t="s">
        <v>55</v>
      </c>
      <c r="D97" s="49"/>
      <c r="E97" s="49"/>
      <c r="F97" s="49"/>
      <c r="G97" s="49"/>
      <c r="H97" s="49"/>
      <c r="I97" s="49"/>
      <c r="J97" s="49"/>
      <c r="K97" s="49"/>
      <c r="L97" s="49"/>
      <c r="M97" s="143">
        <f>ROUNDUP($M$408,2)</f>
        <v>0</v>
      </c>
      <c r="N97" s="144"/>
      <c r="O97" s="144"/>
      <c r="P97" s="144"/>
      <c r="Q97" s="50"/>
      <c r="S97" s="49"/>
      <c r="T97" s="49"/>
    </row>
    <row r="98" spans="1:20" s="47" customFormat="1" ht="15.75" customHeight="1">
      <c r="A98" s="48"/>
      <c r="B98" s="49"/>
      <c r="C98" s="49" t="s">
        <v>56</v>
      </c>
      <c r="D98" s="49"/>
      <c r="E98" s="49"/>
      <c r="F98" s="49"/>
      <c r="G98" s="49"/>
      <c r="H98" s="49"/>
      <c r="I98" s="49"/>
      <c r="J98" s="49"/>
      <c r="K98" s="49"/>
      <c r="L98" s="49"/>
      <c r="M98" s="143">
        <f>ROUNDUP($M$409,2)</f>
        <v>0</v>
      </c>
      <c r="N98" s="144"/>
      <c r="O98" s="144"/>
      <c r="P98" s="144"/>
      <c r="Q98" s="50"/>
      <c r="S98" s="49"/>
      <c r="T98" s="49"/>
    </row>
    <row r="99" spans="1:20" s="47" customFormat="1" ht="15.75" customHeight="1">
      <c r="A99" s="48"/>
      <c r="B99" s="49"/>
      <c r="C99" s="49" t="s">
        <v>57</v>
      </c>
      <c r="D99" s="49"/>
      <c r="E99" s="49"/>
      <c r="F99" s="49"/>
      <c r="G99" s="49"/>
      <c r="H99" s="49"/>
      <c r="I99" s="49"/>
      <c r="J99" s="49"/>
      <c r="K99" s="49"/>
      <c r="L99" s="49"/>
      <c r="M99" s="143">
        <f>ROUNDUP($M$486,2)</f>
        <v>0</v>
      </c>
      <c r="N99" s="144"/>
      <c r="O99" s="144"/>
      <c r="P99" s="144"/>
      <c r="Q99" s="50"/>
      <c r="S99" s="49"/>
      <c r="T99" s="49"/>
    </row>
    <row r="100" spans="1:20" s="47" customFormat="1" ht="15.75" customHeight="1">
      <c r="A100" s="48"/>
      <c r="B100" s="49"/>
      <c r="C100" s="49" t="s">
        <v>58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143">
        <f>ROUNDUP($M$522,2)</f>
        <v>0</v>
      </c>
      <c r="N100" s="144"/>
      <c r="O100" s="144"/>
      <c r="P100" s="144"/>
      <c r="Q100" s="50"/>
      <c r="S100" s="49"/>
      <c r="T100" s="49"/>
    </row>
    <row r="101" spans="1:20" s="47" customFormat="1" ht="15.75" customHeight="1">
      <c r="A101" s="48"/>
      <c r="B101" s="49"/>
      <c r="C101" s="49" t="s">
        <v>59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143">
        <f>ROUNDUP($M$533,2)</f>
        <v>0</v>
      </c>
      <c r="N101" s="144"/>
      <c r="O101" s="144"/>
      <c r="P101" s="144"/>
      <c r="Q101" s="50"/>
      <c r="S101" s="49"/>
      <c r="T101" s="49"/>
    </row>
    <row r="102" spans="1:20" s="43" customFormat="1" ht="25.5" customHeight="1">
      <c r="A102" s="44"/>
      <c r="B102" s="45"/>
      <c r="C102" s="45" t="s">
        <v>60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141">
        <f>ROUNDUP($M$535,2)</f>
        <v>0</v>
      </c>
      <c r="N102" s="142"/>
      <c r="O102" s="142"/>
      <c r="P102" s="142"/>
      <c r="Q102" s="46"/>
      <c r="S102" s="45"/>
      <c r="T102" s="45"/>
    </row>
    <row r="103" spans="1:20" s="47" customFormat="1" ht="21" customHeight="1">
      <c r="A103" s="48"/>
      <c r="B103" s="49"/>
      <c r="C103" s="49" t="s">
        <v>61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143">
        <f>ROUNDUP($M$536,2)</f>
        <v>0</v>
      </c>
      <c r="N103" s="144"/>
      <c r="O103" s="144"/>
      <c r="P103" s="144"/>
      <c r="Q103" s="50"/>
      <c r="S103" s="49"/>
      <c r="T103" s="49"/>
    </row>
    <row r="104" spans="1:20" s="47" customFormat="1" ht="21" customHeight="1">
      <c r="A104" s="48"/>
      <c r="B104" s="49"/>
      <c r="C104" s="49" t="s">
        <v>62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143">
        <f>ROUNDUP($M$562,2)</f>
        <v>0</v>
      </c>
      <c r="N104" s="144"/>
      <c r="O104" s="144"/>
      <c r="P104" s="144"/>
      <c r="Q104" s="50"/>
      <c r="S104" s="49"/>
      <c r="T104" s="49"/>
    </row>
    <row r="105" spans="1:20" s="47" customFormat="1" ht="21" customHeight="1">
      <c r="A105" s="48"/>
      <c r="B105" s="49"/>
      <c r="C105" s="49" t="s">
        <v>63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143">
        <f>ROUNDUP($M$572,2)</f>
        <v>0</v>
      </c>
      <c r="N105" s="144"/>
      <c r="O105" s="144"/>
      <c r="P105" s="144"/>
      <c r="Q105" s="50"/>
      <c r="S105" s="49"/>
      <c r="T105" s="49"/>
    </row>
    <row r="106" spans="1:20" s="47" customFormat="1" ht="21" customHeight="1">
      <c r="A106" s="48"/>
      <c r="B106" s="49"/>
      <c r="C106" s="49" t="s">
        <v>64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143">
        <f>ROUNDUP($M$579,2)</f>
        <v>0</v>
      </c>
      <c r="N106" s="144"/>
      <c r="O106" s="144"/>
      <c r="P106" s="144"/>
      <c r="Q106" s="50"/>
      <c r="S106" s="49"/>
      <c r="T106" s="49"/>
    </row>
    <row r="107" spans="1:20" s="47" customFormat="1" ht="15.75" customHeight="1">
      <c r="A107" s="48"/>
      <c r="B107" s="49"/>
      <c r="C107" s="49" t="s">
        <v>65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143">
        <f>ROUNDUP($M$580,2)</f>
        <v>0</v>
      </c>
      <c r="N107" s="144"/>
      <c r="O107" s="144"/>
      <c r="P107" s="144"/>
      <c r="Q107" s="50"/>
      <c r="S107" s="49"/>
      <c r="T107" s="49"/>
    </row>
    <row r="108" spans="1:20" s="47" customFormat="1" ht="15.75" customHeight="1">
      <c r="A108" s="48"/>
      <c r="B108" s="49"/>
      <c r="C108" s="49" t="s">
        <v>66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143">
        <f>ROUNDUP($M$605,2)</f>
        <v>0</v>
      </c>
      <c r="N108" s="144"/>
      <c r="O108" s="144"/>
      <c r="P108" s="144"/>
      <c r="Q108" s="50"/>
      <c r="S108" s="49"/>
      <c r="T108" s="49"/>
    </row>
    <row r="109" spans="1:20" s="47" customFormat="1" ht="21" customHeight="1">
      <c r="A109" s="48"/>
      <c r="B109" s="49"/>
      <c r="C109" s="49" t="s">
        <v>67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143">
        <f>ROUNDUP($M$633,2)</f>
        <v>0</v>
      </c>
      <c r="N109" s="144"/>
      <c r="O109" s="144"/>
      <c r="P109" s="144"/>
      <c r="Q109" s="50"/>
      <c r="S109" s="49"/>
      <c r="T109" s="49"/>
    </row>
    <row r="110" spans="1:20" s="47" customFormat="1" ht="21" customHeight="1">
      <c r="A110" s="48"/>
      <c r="B110" s="49"/>
      <c r="C110" s="49" t="s">
        <v>68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143">
        <f>ROUNDUP($M$661,2)</f>
        <v>0</v>
      </c>
      <c r="N110" s="144"/>
      <c r="O110" s="144"/>
      <c r="P110" s="144"/>
      <c r="Q110" s="50"/>
      <c r="S110" s="49"/>
      <c r="T110" s="49"/>
    </row>
    <row r="111" spans="1:20" s="43" customFormat="1" ht="25.5" customHeight="1">
      <c r="A111" s="44"/>
      <c r="B111" s="45"/>
      <c r="C111" s="45" t="s">
        <v>69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141">
        <f>ROUNDUP($M$671,2)</f>
        <v>0</v>
      </c>
      <c r="N111" s="142"/>
      <c r="O111" s="142"/>
      <c r="P111" s="142"/>
      <c r="Q111" s="46"/>
      <c r="S111" s="45"/>
      <c r="T111" s="45"/>
    </row>
    <row r="112" spans="1:20" s="47" customFormat="1" ht="21" customHeight="1">
      <c r="A112" s="48"/>
      <c r="B112" s="49"/>
      <c r="C112" s="49" t="s">
        <v>70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143">
        <f>ROUNDUP($M$672,2)</f>
        <v>0</v>
      </c>
      <c r="N112" s="144"/>
      <c r="O112" s="144"/>
      <c r="P112" s="144"/>
      <c r="Q112" s="50"/>
      <c r="S112" s="49"/>
      <c r="T112" s="49"/>
    </row>
    <row r="113" spans="1:20" s="10" customFormat="1" ht="22.5" customHeight="1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4"/>
      <c r="S113" s="12"/>
      <c r="T113" s="12"/>
    </row>
    <row r="114" spans="1:20" s="10" customFormat="1" ht="14.25" customHeight="1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4"/>
      <c r="S114" s="12"/>
      <c r="T114" s="12"/>
    </row>
    <row r="115" spans="1:20" s="10" customFormat="1" ht="30" customHeight="1">
      <c r="A115" s="11"/>
      <c r="B115" s="52" t="s">
        <v>72</v>
      </c>
      <c r="C115" s="22"/>
      <c r="D115" s="22"/>
      <c r="E115" s="22"/>
      <c r="F115" s="22"/>
      <c r="G115" s="22"/>
      <c r="H115" s="22"/>
      <c r="I115" s="22"/>
      <c r="J115" s="22"/>
      <c r="K115" s="145">
        <f>ROUNDUP(SUM($M$85),2)</f>
        <v>0</v>
      </c>
      <c r="L115" s="139"/>
      <c r="M115" s="139"/>
      <c r="N115" s="139"/>
      <c r="O115" s="139"/>
      <c r="P115" s="139"/>
      <c r="Q115" s="14"/>
      <c r="S115" s="12"/>
      <c r="T115" s="12"/>
    </row>
    <row r="116" spans="1:20" s="10" customFormat="1" ht="7.5" customHeight="1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7"/>
      <c r="S116" s="12"/>
      <c r="T116" s="12"/>
    </row>
    <row r="120" spans="1:17" s="10" customFormat="1" ht="7.5" customHeight="1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5"/>
    </row>
    <row r="121" spans="1:17" s="10" customFormat="1" ht="37.5" customHeight="1">
      <c r="A121" s="11"/>
      <c r="B121" s="125" t="s">
        <v>73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4"/>
    </row>
    <row r="122" spans="1:17" s="10" customFormat="1" ht="7.5" customHeight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4"/>
    </row>
    <row r="123" spans="1:17" s="10" customFormat="1" ht="15" customHeight="1">
      <c r="A123" s="11"/>
      <c r="B123" s="9" t="s">
        <v>4</v>
      </c>
      <c r="C123" s="12"/>
      <c r="D123" s="12"/>
      <c r="E123" s="127" t="str">
        <f>$E$4</f>
        <v>13014 - Národní hřebčín Kladruby nad Labem</v>
      </c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"/>
      <c r="Q123" s="14"/>
    </row>
    <row r="124" spans="1:17" s="10" customFormat="1" ht="15" customHeight="1">
      <c r="A124" s="11"/>
      <c r="B124" s="13" t="s">
        <v>5</v>
      </c>
      <c r="C124" s="12"/>
      <c r="D124" s="12"/>
      <c r="E124" s="128" t="str">
        <f>$E$5</f>
        <v>b - SO 02  Kostel</v>
      </c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"/>
      <c r="Q124" s="14"/>
    </row>
    <row r="125" spans="1:17" s="10" customFormat="1" ht="7.5" customHeight="1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4"/>
    </row>
    <row r="126" spans="1:17" s="10" customFormat="1" ht="18.75" customHeight="1">
      <c r="A126" s="11"/>
      <c r="B126" s="9" t="s">
        <v>7</v>
      </c>
      <c r="C126" s="12"/>
      <c r="D126" s="12"/>
      <c r="E126" s="15" t="str">
        <f>$E$7</f>
        <v>Kladruby nad Labem</v>
      </c>
      <c r="F126" s="12"/>
      <c r="G126" s="12"/>
      <c r="H126" s="12"/>
      <c r="I126" s="12"/>
      <c r="J126" s="9" t="s">
        <v>9</v>
      </c>
      <c r="K126" s="12"/>
      <c r="L126" s="133" t="str">
        <f>IF($N$7="","",$N$7)</f>
        <v>05.03.2013</v>
      </c>
      <c r="M126" s="129"/>
      <c r="N126" s="129"/>
      <c r="O126" s="129"/>
      <c r="P126" s="12"/>
      <c r="Q126" s="14"/>
    </row>
    <row r="127" spans="1:17" s="10" customFormat="1" ht="7.5" customHeight="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4"/>
    </row>
    <row r="128" spans="1:17" s="10" customFormat="1" ht="15.75" customHeight="1">
      <c r="A128" s="11"/>
      <c r="B128" s="9" t="s">
        <v>10</v>
      </c>
      <c r="C128" s="12"/>
      <c r="D128" s="12"/>
      <c r="E128" s="15" t="str">
        <f>$D$10</f>
        <v>Národní hřebčín Kladruby nad Labem s.p.o</v>
      </c>
      <c r="F128" s="12"/>
      <c r="G128" s="12"/>
      <c r="H128" s="12"/>
      <c r="I128" s="12"/>
      <c r="J128" s="9" t="s">
        <v>16</v>
      </c>
      <c r="K128" s="12"/>
      <c r="L128" s="130" t="str">
        <f>$D$16</f>
        <v>Projektový atelier pro architekturu a poz.stavby</v>
      </c>
      <c r="M128" s="129"/>
      <c r="N128" s="129"/>
      <c r="O128" s="129"/>
      <c r="P128" s="129"/>
      <c r="Q128" s="14"/>
    </row>
    <row r="129" spans="1:17" s="10" customFormat="1" ht="15" customHeight="1">
      <c r="A129" s="11"/>
      <c r="B129" s="9" t="s">
        <v>15</v>
      </c>
      <c r="C129" s="12"/>
      <c r="D129" s="12"/>
      <c r="E129" s="15">
        <f>IF($D$13="","",$D$13)</f>
      </c>
      <c r="F129" s="12"/>
      <c r="G129" s="12"/>
      <c r="H129" s="12"/>
      <c r="I129" s="12"/>
      <c r="J129" s="9" t="s">
        <v>19</v>
      </c>
      <c r="K129" s="12"/>
      <c r="L129" s="130" t="str">
        <f>$D$19</f>
        <v>Questima s.r.o./UNICEA s.r.o.</v>
      </c>
      <c r="M129" s="129"/>
      <c r="N129" s="129"/>
      <c r="O129" s="129"/>
      <c r="P129" s="129"/>
      <c r="Q129" s="14"/>
    </row>
    <row r="130" spans="1:17" s="10" customFormat="1" ht="11.25" customHeight="1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4"/>
    </row>
    <row r="131" spans="1:26" s="56" customFormat="1" ht="30" customHeight="1">
      <c r="A131" s="57"/>
      <c r="B131" s="58" t="s">
        <v>74</v>
      </c>
      <c r="C131" s="59" t="s">
        <v>75</v>
      </c>
      <c r="D131" s="59" t="s">
        <v>76</v>
      </c>
      <c r="E131" s="146" t="s">
        <v>77</v>
      </c>
      <c r="F131" s="147"/>
      <c r="G131" s="147"/>
      <c r="H131" s="147"/>
      <c r="I131" s="59" t="s">
        <v>78</v>
      </c>
      <c r="J131" s="59" t="s">
        <v>79</v>
      </c>
      <c r="K131" s="146" t="s">
        <v>80</v>
      </c>
      <c r="L131" s="147"/>
      <c r="M131" s="146" t="s">
        <v>81</v>
      </c>
      <c r="N131" s="147"/>
      <c r="O131" s="147"/>
      <c r="P131" s="148"/>
      <c r="Q131" s="60"/>
      <c r="S131" s="61" t="s">
        <v>82</v>
      </c>
      <c r="T131" s="62" t="s">
        <v>23</v>
      </c>
      <c r="U131" s="62" t="s">
        <v>83</v>
      </c>
      <c r="V131" s="62" t="s">
        <v>84</v>
      </c>
      <c r="W131" s="62" t="s">
        <v>85</v>
      </c>
      <c r="X131" s="62" t="s">
        <v>86</v>
      </c>
      <c r="Y131" s="62" t="s">
        <v>87</v>
      </c>
      <c r="Z131" s="63" t="s">
        <v>88</v>
      </c>
    </row>
    <row r="132" spans="1:62" s="10" customFormat="1" ht="30" customHeight="1">
      <c r="A132" s="11"/>
      <c r="B132" s="4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49"/>
      <c r="N132" s="129"/>
      <c r="O132" s="129"/>
      <c r="P132" s="129"/>
      <c r="Q132" s="14"/>
      <c r="S132" s="64"/>
      <c r="T132" s="16"/>
      <c r="U132" s="16"/>
      <c r="V132" s="65" t="e">
        <f>$V$133+$V$535+$V$671+#REF!</f>
        <v>#REF!</v>
      </c>
      <c r="W132" s="16"/>
      <c r="X132" s="65" t="e">
        <f>$X$133+$X$535+$X$671+#REF!</f>
        <v>#REF!</v>
      </c>
      <c r="Y132" s="16"/>
      <c r="Z132" s="66" t="e">
        <f>$Z$133+$Z$535+$Z$671+#REF!</f>
        <v>#REF!</v>
      </c>
      <c r="AS132" s="10" t="s">
        <v>89</v>
      </c>
      <c r="AT132" s="10" t="s">
        <v>43</v>
      </c>
      <c r="BJ132" s="67" t="e">
        <f>$BJ$133+$BJ$535+$BJ$671+#REF!</f>
        <v>#REF!</v>
      </c>
    </row>
    <row r="133" spans="1:62" s="68" customFormat="1" ht="37.5" customHeight="1">
      <c r="A133" s="69"/>
      <c r="B133" s="70"/>
      <c r="C133" s="71" t="s">
        <v>44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150">
        <f>$BJ$133</f>
        <v>0</v>
      </c>
      <c r="N133" s="151"/>
      <c r="O133" s="151"/>
      <c r="P133" s="151"/>
      <c r="Q133" s="72"/>
      <c r="S133" s="73"/>
      <c r="T133" s="70"/>
      <c r="U133" s="70"/>
      <c r="V133" s="74">
        <f>$V$134+$V$165+$V$199+$V$212+$V$221+$V$408</f>
        <v>0</v>
      </c>
      <c r="W133" s="70"/>
      <c r="X133" s="74">
        <f>$X$134+$X$165+$X$199+$X$212+$X$221+$X$408</f>
        <v>0</v>
      </c>
      <c r="Y133" s="70"/>
      <c r="Z133" s="75">
        <f>$Z$134+$Z$165+$Z$199+$Z$212+$Z$221+$Z$408</f>
        <v>0</v>
      </c>
      <c r="AQ133" s="76" t="s">
        <v>71</v>
      </c>
      <c r="AS133" s="76" t="s">
        <v>89</v>
      </c>
      <c r="AT133" s="76" t="s">
        <v>90</v>
      </c>
      <c r="AX133" s="76" t="s">
        <v>91</v>
      </c>
      <c r="BJ133" s="77">
        <f>$BJ$134+$BJ$165+$BJ$199+$BJ$212+$BJ$221+$BJ$408</f>
        <v>0</v>
      </c>
    </row>
    <row r="134" spans="1:62" s="68" customFormat="1" ht="21" customHeight="1">
      <c r="A134" s="69"/>
      <c r="B134" s="70"/>
      <c r="C134" s="78" t="s">
        <v>45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152">
        <f>$BJ$134</f>
        <v>0</v>
      </c>
      <c r="N134" s="151"/>
      <c r="O134" s="151"/>
      <c r="P134" s="151"/>
      <c r="Q134" s="72"/>
      <c r="S134" s="73"/>
      <c r="T134" s="70"/>
      <c r="U134" s="70"/>
      <c r="V134" s="74">
        <f>SUM($V$135:$V$164)</f>
        <v>0</v>
      </c>
      <c r="W134" s="70"/>
      <c r="X134" s="74">
        <f>SUM($X$135:$X$164)</f>
        <v>0</v>
      </c>
      <c r="Y134" s="70"/>
      <c r="Z134" s="75">
        <f>SUM($Z$135:$Z$164)</f>
        <v>0</v>
      </c>
      <c r="AQ134" s="76" t="s">
        <v>71</v>
      </c>
      <c r="AS134" s="76" t="s">
        <v>89</v>
      </c>
      <c r="AT134" s="76" t="s">
        <v>71</v>
      </c>
      <c r="AX134" s="76" t="s">
        <v>91</v>
      </c>
      <c r="BJ134" s="77">
        <f>SUM($BJ$135:$BJ$164)</f>
        <v>0</v>
      </c>
    </row>
    <row r="135" spans="1:63" s="10" customFormat="1" ht="27" customHeight="1">
      <c r="A135" s="11"/>
      <c r="B135" s="79" t="s">
        <v>71</v>
      </c>
      <c r="C135" s="79" t="s">
        <v>92</v>
      </c>
      <c r="D135" s="80" t="s">
        <v>93</v>
      </c>
      <c r="E135" s="153" t="s">
        <v>94</v>
      </c>
      <c r="F135" s="154"/>
      <c r="G135" s="154"/>
      <c r="H135" s="154"/>
      <c r="I135" s="81" t="s">
        <v>95</v>
      </c>
      <c r="J135" s="82">
        <v>51.926</v>
      </c>
      <c r="K135" s="155"/>
      <c r="L135" s="154"/>
      <c r="M135" s="155">
        <f>ROUND($K$135*$J$135,2)</f>
        <v>0</v>
      </c>
      <c r="N135" s="154"/>
      <c r="O135" s="154"/>
      <c r="P135" s="154"/>
      <c r="Q135" s="14"/>
      <c r="S135" s="83"/>
      <c r="T135" s="84" t="s">
        <v>24</v>
      </c>
      <c r="U135" s="85">
        <v>0</v>
      </c>
      <c r="V135" s="85">
        <f>$U$135*$J$135</f>
        <v>0</v>
      </c>
      <c r="W135" s="85">
        <v>0</v>
      </c>
      <c r="X135" s="85">
        <f>$W$135*$J$135</f>
        <v>0</v>
      </c>
      <c r="Y135" s="85">
        <v>0</v>
      </c>
      <c r="Z135" s="86">
        <f>$Y$135*$J$135</f>
        <v>0</v>
      </c>
      <c r="AQ135" s="10" t="s">
        <v>96</v>
      </c>
      <c r="AS135" s="10" t="s">
        <v>92</v>
      </c>
      <c r="AT135" s="10" t="s">
        <v>0</v>
      </c>
      <c r="AX135" s="10" t="s">
        <v>91</v>
      </c>
      <c r="BD135" s="51">
        <f>IF($T$135="základní",$M$135,0)</f>
        <v>0</v>
      </c>
      <c r="BE135" s="51">
        <f>IF($T$135="snížená",$M$135,0)</f>
        <v>0</v>
      </c>
      <c r="BF135" s="51">
        <f>IF($T$135="zákl. přenesená",$M$135,0)</f>
        <v>0</v>
      </c>
      <c r="BG135" s="51">
        <f>IF($T$135="sníž. přenesená",$M$135,0)</f>
        <v>0</v>
      </c>
      <c r="BH135" s="51">
        <f>IF($T$135="nulová",$M$135,0)</f>
        <v>0</v>
      </c>
      <c r="BI135" s="10" t="s">
        <v>71</v>
      </c>
      <c r="BJ135" s="51">
        <f>ROUND($K$135*$J$135,2)</f>
        <v>0</v>
      </c>
      <c r="BK135" s="10" t="s">
        <v>96</v>
      </c>
    </row>
    <row r="136" spans="1:50" s="10" customFormat="1" ht="15.75" customHeight="1">
      <c r="A136" s="87"/>
      <c r="B136" s="88"/>
      <c r="C136" s="88"/>
      <c r="D136" s="88"/>
      <c r="E136" s="156" t="s">
        <v>97</v>
      </c>
      <c r="F136" s="157"/>
      <c r="G136" s="157"/>
      <c r="H136" s="157"/>
      <c r="I136" s="88"/>
      <c r="J136" s="88"/>
      <c r="K136" s="88"/>
      <c r="L136" s="88"/>
      <c r="M136" s="88"/>
      <c r="N136" s="88"/>
      <c r="O136" s="88"/>
      <c r="P136" s="88"/>
      <c r="Q136" s="89"/>
      <c r="S136" s="90"/>
      <c r="T136" s="88"/>
      <c r="U136" s="88"/>
      <c r="V136" s="88"/>
      <c r="W136" s="88"/>
      <c r="X136" s="88"/>
      <c r="Y136" s="88"/>
      <c r="Z136" s="91"/>
      <c r="AS136" s="92" t="s">
        <v>98</v>
      </c>
      <c r="AT136" s="92" t="s">
        <v>0</v>
      </c>
      <c r="AU136" s="92" t="s">
        <v>71</v>
      </c>
      <c r="AV136" s="92" t="s">
        <v>43</v>
      </c>
      <c r="AW136" s="92" t="s">
        <v>90</v>
      </c>
      <c r="AX136" s="92" t="s">
        <v>91</v>
      </c>
    </row>
    <row r="137" spans="1:50" s="10" customFormat="1" ht="15.75" customHeight="1">
      <c r="A137" s="87"/>
      <c r="B137" s="88"/>
      <c r="C137" s="88"/>
      <c r="D137" s="88"/>
      <c r="E137" s="156" t="s">
        <v>99</v>
      </c>
      <c r="F137" s="157"/>
      <c r="G137" s="157"/>
      <c r="H137" s="157"/>
      <c r="I137" s="88"/>
      <c r="J137" s="88"/>
      <c r="K137" s="88"/>
      <c r="L137" s="88"/>
      <c r="M137" s="88"/>
      <c r="N137" s="88"/>
      <c r="O137" s="88"/>
      <c r="P137" s="88"/>
      <c r="Q137" s="89"/>
      <c r="S137" s="90"/>
      <c r="T137" s="88"/>
      <c r="U137" s="88"/>
      <c r="V137" s="88"/>
      <c r="W137" s="88"/>
      <c r="X137" s="88"/>
      <c r="Y137" s="88"/>
      <c r="Z137" s="91"/>
      <c r="AS137" s="92" t="s">
        <v>98</v>
      </c>
      <c r="AT137" s="92" t="s">
        <v>0</v>
      </c>
      <c r="AU137" s="92" t="s">
        <v>71</v>
      </c>
      <c r="AV137" s="92" t="s">
        <v>43</v>
      </c>
      <c r="AW137" s="92" t="s">
        <v>90</v>
      </c>
      <c r="AX137" s="92" t="s">
        <v>91</v>
      </c>
    </row>
    <row r="138" spans="1:50" s="10" customFormat="1" ht="15.75" customHeight="1">
      <c r="A138" s="93"/>
      <c r="B138" s="94"/>
      <c r="C138" s="94"/>
      <c r="D138" s="94"/>
      <c r="E138" s="158" t="s">
        <v>100</v>
      </c>
      <c r="F138" s="159"/>
      <c r="G138" s="159"/>
      <c r="H138" s="159"/>
      <c r="I138" s="94"/>
      <c r="J138" s="95">
        <v>51.926</v>
      </c>
      <c r="K138" s="94"/>
      <c r="L138" s="94"/>
      <c r="M138" s="94"/>
      <c r="N138" s="94"/>
      <c r="O138" s="94"/>
      <c r="P138" s="94"/>
      <c r="Q138" s="96"/>
      <c r="S138" s="97"/>
      <c r="T138" s="94"/>
      <c r="U138" s="94"/>
      <c r="V138" s="94"/>
      <c r="W138" s="94"/>
      <c r="X138" s="94"/>
      <c r="Y138" s="94"/>
      <c r="Z138" s="98"/>
      <c r="AS138" s="99" t="s">
        <v>98</v>
      </c>
      <c r="AT138" s="99" t="s">
        <v>0</v>
      </c>
      <c r="AU138" s="99" t="s">
        <v>0</v>
      </c>
      <c r="AV138" s="99" t="s">
        <v>43</v>
      </c>
      <c r="AW138" s="99" t="s">
        <v>71</v>
      </c>
      <c r="AX138" s="99" t="s">
        <v>91</v>
      </c>
    </row>
    <row r="139" spans="1:63" s="10" customFormat="1" ht="27" customHeight="1">
      <c r="A139" s="11"/>
      <c r="B139" s="79" t="s">
        <v>0</v>
      </c>
      <c r="C139" s="79" t="s">
        <v>92</v>
      </c>
      <c r="D139" s="80" t="s">
        <v>101</v>
      </c>
      <c r="E139" s="153" t="s">
        <v>102</v>
      </c>
      <c r="F139" s="154"/>
      <c r="G139" s="154"/>
      <c r="H139" s="154"/>
      <c r="I139" s="81" t="s">
        <v>95</v>
      </c>
      <c r="J139" s="82">
        <v>44.508</v>
      </c>
      <c r="K139" s="155"/>
      <c r="L139" s="154"/>
      <c r="M139" s="155">
        <f>ROUND($K$139*$J$139,2)</f>
        <v>0</v>
      </c>
      <c r="N139" s="154"/>
      <c r="O139" s="154"/>
      <c r="P139" s="154"/>
      <c r="Q139" s="14"/>
      <c r="S139" s="83"/>
      <c r="T139" s="84" t="s">
        <v>24</v>
      </c>
      <c r="U139" s="85">
        <v>0</v>
      </c>
      <c r="V139" s="85">
        <f>$U$139*$J$139</f>
        <v>0</v>
      </c>
      <c r="W139" s="85">
        <v>0</v>
      </c>
      <c r="X139" s="85">
        <f>$W$139*$J$139</f>
        <v>0</v>
      </c>
      <c r="Y139" s="85">
        <v>0</v>
      </c>
      <c r="Z139" s="86">
        <f>$Y$139*$J$139</f>
        <v>0</v>
      </c>
      <c r="AQ139" s="10" t="s">
        <v>96</v>
      </c>
      <c r="AS139" s="10" t="s">
        <v>92</v>
      </c>
      <c r="AT139" s="10" t="s">
        <v>0</v>
      </c>
      <c r="AX139" s="10" t="s">
        <v>91</v>
      </c>
      <c r="BD139" s="51">
        <f>IF($T$139="základní",$M$139,0)</f>
        <v>0</v>
      </c>
      <c r="BE139" s="51">
        <f>IF($T$139="snížená",$M$139,0)</f>
        <v>0</v>
      </c>
      <c r="BF139" s="51">
        <f>IF($T$139="zákl. přenesená",$M$139,0)</f>
        <v>0</v>
      </c>
      <c r="BG139" s="51">
        <f>IF($T$139="sníž. přenesená",$M$139,0)</f>
        <v>0</v>
      </c>
      <c r="BH139" s="51">
        <f>IF($T$139="nulová",$M$139,0)</f>
        <v>0</v>
      </c>
      <c r="BI139" s="10" t="s">
        <v>71</v>
      </c>
      <c r="BJ139" s="51">
        <f>ROUND($K$139*$J$139,2)</f>
        <v>0</v>
      </c>
      <c r="BK139" s="10" t="s">
        <v>96</v>
      </c>
    </row>
    <row r="140" spans="1:50" s="10" customFormat="1" ht="15.75" customHeight="1">
      <c r="A140" s="87"/>
      <c r="B140" s="88"/>
      <c r="C140" s="88"/>
      <c r="D140" s="88"/>
      <c r="E140" s="156" t="s">
        <v>97</v>
      </c>
      <c r="F140" s="157"/>
      <c r="G140" s="157"/>
      <c r="H140" s="157"/>
      <c r="I140" s="88"/>
      <c r="J140" s="88"/>
      <c r="K140" s="88"/>
      <c r="L140" s="88"/>
      <c r="M140" s="88"/>
      <c r="N140" s="88"/>
      <c r="O140" s="88"/>
      <c r="P140" s="88"/>
      <c r="Q140" s="89"/>
      <c r="S140" s="90"/>
      <c r="T140" s="88"/>
      <c r="U140" s="88"/>
      <c r="V140" s="88"/>
      <c r="W140" s="88"/>
      <c r="X140" s="88"/>
      <c r="Y140" s="88"/>
      <c r="Z140" s="91"/>
      <c r="AS140" s="92" t="s">
        <v>98</v>
      </c>
      <c r="AT140" s="92" t="s">
        <v>0</v>
      </c>
      <c r="AU140" s="92" t="s">
        <v>71</v>
      </c>
      <c r="AV140" s="92" t="s">
        <v>43</v>
      </c>
      <c r="AW140" s="92" t="s">
        <v>90</v>
      </c>
      <c r="AX140" s="92" t="s">
        <v>91</v>
      </c>
    </row>
    <row r="141" spans="1:50" s="10" customFormat="1" ht="15.75" customHeight="1">
      <c r="A141" s="87"/>
      <c r="B141" s="88"/>
      <c r="C141" s="88"/>
      <c r="D141" s="88"/>
      <c r="E141" s="156" t="s">
        <v>99</v>
      </c>
      <c r="F141" s="157"/>
      <c r="G141" s="157"/>
      <c r="H141" s="157"/>
      <c r="I141" s="88"/>
      <c r="J141" s="88"/>
      <c r="K141" s="88"/>
      <c r="L141" s="88"/>
      <c r="M141" s="88"/>
      <c r="N141" s="88"/>
      <c r="O141" s="88"/>
      <c r="P141" s="88"/>
      <c r="Q141" s="89"/>
      <c r="S141" s="90"/>
      <c r="T141" s="88"/>
      <c r="U141" s="88"/>
      <c r="V141" s="88"/>
      <c r="W141" s="88"/>
      <c r="X141" s="88"/>
      <c r="Y141" s="88"/>
      <c r="Z141" s="91"/>
      <c r="AS141" s="92" t="s">
        <v>98</v>
      </c>
      <c r="AT141" s="92" t="s">
        <v>0</v>
      </c>
      <c r="AU141" s="92" t="s">
        <v>71</v>
      </c>
      <c r="AV141" s="92" t="s">
        <v>43</v>
      </c>
      <c r="AW141" s="92" t="s">
        <v>90</v>
      </c>
      <c r="AX141" s="92" t="s">
        <v>91</v>
      </c>
    </row>
    <row r="142" spans="1:50" s="10" customFormat="1" ht="15.75" customHeight="1">
      <c r="A142" s="93"/>
      <c r="B142" s="94"/>
      <c r="C142" s="94"/>
      <c r="D142" s="94"/>
      <c r="E142" s="158" t="s">
        <v>103</v>
      </c>
      <c r="F142" s="159"/>
      <c r="G142" s="159"/>
      <c r="H142" s="159"/>
      <c r="I142" s="94"/>
      <c r="J142" s="95">
        <v>44.508</v>
      </c>
      <c r="K142" s="94"/>
      <c r="L142" s="94"/>
      <c r="M142" s="94"/>
      <c r="N142" s="94"/>
      <c r="O142" s="94"/>
      <c r="P142" s="94"/>
      <c r="Q142" s="96"/>
      <c r="S142" s="97"/>
      <c r="T142" s="94"/>
      <c r="U142" s="94"/>
      <c r="V142" s="94"/>
      <c r="W142" s="94"/>
      <c r="X142" s="94"/>
      <c r="Y142" s="94"/>
      <c r="Z142" s="98"/>
      <c r="AS142" s="99" t="s">
        <v>98</v>
      </c>
      <c r="AT142" s="99" t="s">
        <v>0</v>
      </c>
      <c r="AU142" s="99" t="s">
        <v>0</v>
      </c>
      <c r="AV142" s="99" t="s">
        <v>43</v>
      </c>
      <c r="AW142" s="99" t="s">
        <v>71</v>
      </c>
      <c r="AX142" s="99" t="s">
        <v>91</v>
      </c>
    </row>
    <row r="143" spans="1:63" s="10" customFormat="1" ht="27" customHeight="1">
      <c r="A143" s="11"/>
      <c r="B143" s="79" t="s">
        <v>104</v>
      </c>
      <c r="C143" s="79" t="s">
        <v>92</v>
      </c>
      <c r="D143" s="80" t="s">
        <v>105</v>
      </c>
      <c r="E143" s="153" t="s">
        <v>106</v>
      </c>
      <c r="F143" s="154"/>
      <c r="G143" s="154"/>
      <c r="H143" s="154"/>
      <c r="I143" s="81" t="s">
        <v>95</v>
      </c>
      <c r="J143" s="82">
        <v>29.672</v>
      </c>
      <c r="K143" s="155"/>
      <c r="L143" s="154"/>
      <c r="M143" s="155">
        <f>ROUND($K$143*$J$143,2)</f>
        <v>0</v>
      </c>
      <c r="N143" s="154"/>
      <c r="O143" s="154"/>
      <c r="P143" s="154"/>
      <c r="Q143" s="14"/>
      <c r="S143" s="83"/>
      <c r="T143" s="84" t="s">
        <v>24</v>
      </c>
      <c r="U143" s="85">
        <v>0</v>
      </c>
      <c r="V143" s="85">
        <f>$U$143*$J$143</f>
        <v>0</v>
      </c>
      <c r="W143" s="85">
        <v>0</v>
      </c>
      <c r="X143" s="85">
        <f>$W$143*$J$143</f>
        <v>0</v>
      </c>
      <c r="Y143" s="85">
        <v>0</v>
      </c>
      <c r="Z143" s="86">
        <f>$Y$143*$J$143</f>
        <v>0</v>
      </c>
      <c r="AQ143" s="10" t="s">
        <v>96</v>
      </c>
      <c r="AS143" s="10" t="s">
        <v>92</v>
      </c>
      <c r="AT143" s="10" t="s">
        <v>0</v>
      </c>
      <c r="AX143" s="10" t="s">
        <v>91</v>
      </c>
      <c r="BD143" s="51">
        <f>IF($T$143="základní",$M$143,0)</f>
        <v>0</v>
      </c>
      <c r="BE143" s="51">
        <f>IF($T$143="snížená",$M$143,0)</f>
        <v>0</v>
      </c>
      <c r="BF143" s="51">
        <f>IF($T$143="zákl. přenesená",$M$143,0)</f>
        <v>0</v>
      </c>
      <c r="BG143" s="51">
        <f>IF($T$143="sníž. přenesená",$M$143,0)</f>
        <v>0</v>
      </c>
      <c r="BH143" s="51">
        <f>IF($T$143="nulová",$M$143,0)</f>
        <v>0</v>
      </c>
      <c r="BI143" s="10" t="s">
        <v>71</v>
      </c>
      <c r="BJ143" s="51">
        <f>ROUND($K$143*$J$143,2)</f>
        <v>0</v>
      </c>
      <c r="BK143" s="10" t="s">
        <v>96</v>
      </c>
    </row>
    <row r="144" spans="1:50" s="10" customFormat="1" ht="15.75" customHeight="1">
      <c r="A144" s="87"/>
      <c r="B144" s="88"/>
      <c r="C144" s="88"/>
      <c r="D144" s="88"/>
      <c r="E144" s="156" t="s">
        <v>97</v>
      </c>
      <c r="F144" s="157"/>
      <c r="G144" s="157"/>
      <c r="H144" s="157"/>
      <c r="I144" s="88"/>
      <c r="J144" s="88"/>
      <c r="K144" s="88"/>
      <c r="L144" s="88"/>
      <c r="M144" s="88"/>
      <c r="N144" s="88"/>
      <c r="O144" s="88"/>
      <c r="P144" s="88"/>
      <c r="Q144" s="89"/>
      <c r="S144" s="90"/>
      <c r="T144" s="88"/>
      <c r="U144" s="88"/>
      <c r="V144" s="88"/>
      <c r="W144" s="88"/>
      <c r="X144" s="88"/>
      <c r="Y144" s="88"/>
      <c r="Z144" s="91"/>
      <c r="AS144" s="92" t="s">
        <v>98</v>
      </c>
      <c r="AT144" s="92" t="s">
        <v>0</v>
      </c>
      <c r="AU144" s="92" t="s">
        <v>71</v>
      </c>
      <c r="AV144" s="92" t="s">
        <v>43</v>
      </c>
      <c r="AW144" s="92" t="s">
        <v>90</v>
      </c>
      <c r="AX144" s="92" t="s">
        <v>91</v>
      </c>
    </row>
    <row r="145" spans="1:50" s="10" customFormat="1" ht="15.75" customHeight="1">
      <c r="A145" s="87"/>
      <c r="B145" s="88"/>
      <c r="C145" s="88"/>
      <c r="D145" s="88"/>
      <c r="E145" s="156" t="s">
        <v>99</v>
      </c>
      <c r="F145" s="157"/>
      <c r="G145" s="157"/>
      <c r="H145" s="157"/>
      <c r="I145" s="88"/>
      <c r="J145" s="88"/>
      <c r="K145" s="88"/>
      <c r="L145" s="88"/>
      <c r="M145" s="88"/>
      <c r="N145" s="88"/>
      <c r="O145" s="88"/>
      <c r="P145" s="88"/>
      <c r="Q145" s="89"/>
      <c r="S145" s="90"/>
      <c r="T145" s="88"/>
      <c r="U145" s="88"/>
      <c r="V145" s="88"/>
      <c r="W145" s="88"/>
      <c r="X145" s="88"/>
      <c r="Y145" s="88"/>
      <c r="Z145" s="91"/>
      <c r="AS145" s="92" t="s">
        <v>98</v>
      </c>
      <c r="AT145" s="92" t="s">
        <v>0</v>
      </c>
      <c r="AU145" s="92" t="s">
        <v>71</v>
      </c>
      <c r="AV145" s="92" t="s">
        <v>43</v>
      </c>
      <c r="AW145" s="92" t="s">
        <v>90</v>
      </c>
      <c r="AX145" s="92" t="s">
        <v>91</v>
      </c>
    </row>
    <row r="146" spans="1:50" s="10" customFormat="1" ht="15.75" customHeight="1">
      <c r="A146" s="93"/>
      <c r="B146" s="94"/>
      <c r="C146" s="94"/>
      <c r="D146" s="94"/>
      <c r="E146" s="158" t="s">
        <v>100</v>
      </c>
      <c r="F146" s="159"/>
      <c r="G146" s="159"/>
      <c r="H146" s="159"/>
      <c r="I146" s="94"/>
      <c r="J146" s="95">
        <v>51.926</v>
      </c>
      <c r="K146" s="94"/>
      <c r="L146" s="94"/>
      <c r="M146" s="94"/>
      <c r="N146" s="94"/>
      <c r="O146" s="94"/>
      <c r="P146" s="94"/>
      <c r="Q146" s="96"/>
      <c r="S146" s="97"/>
      <c r="T146" s="94"/>
      <c r="U146" s="94"/>
      <c r="V146" s="94"/>
      <c r="W146" s="94"/>
      <c r="X146" s="94"/>
      <c r="Y146" s="94"/>
      <c r="Z146" s="98"/>
      <c r="AS146" s="99" t="s">
        <v>98</v>
      </c>
      <c r="AT146" s="99" t="s">
        <v>0</v>
      </c>
      <c r="AU146" s="99" t="s">
        <v>0</v>
      </c>
      <c r="AV146" s="99" t="s">
        <v>43</v>
      </c>
      <c r="AW146" s="99" t="s">
        <v>90</v>
      </c>
      <c r="AX146" s="99" t="s">
        <v>91</v>
      </c>
    </row>
    <row r="147" spans="1:50" s="10" customFormat="1" ht="15.75" customHeight="1">
      <c r="A147" s="87"/>
      <c r="B147" s="88"/>
      <c r="C147" s="88"/>
      <c r="D147" s="88"/>
      <c r="E147" s="156" t="s">
        <v>107</v>
      </c>
      <c r="F147" s="157"/>
      <c r="G147" s="157"/>
      <c r="H147" s="157"/>
      <c r="I147" s="88"/>
      <c r="J147" s="88"/>
      <c r="K147" s="88"/>
      <c r="L147" s="88"/>
      <c r="M147" s="88"/>
      <c r="N147" s="88"/>
      <c r="O147" s="88"/>
      <c r="P147" s="88"/>
      <c r="Q147" s="89"/>
      <c r="S147" s="90"/>
      <c r="T147" s="88"/>
      <c r="U147" s="88"/>
      <c r="V147" s="88"/>
      <c r="W147" s="88"/>
      <c r="X147" s="88"/>
      <c r="Y147" s="88"/>
      <c r="Z147" s="91"/>
      <c r="AS147" s="92" t="s">
        <v>98</v>
      </c>
      <c r="AT147" s="92" t="s">
        <v>0</v>
      </c>
      <c r="AU147" s="92" t="s">
        <v>71</v>
      </c>
      <c r="AV147" s="92" t="s">
        <v>43</v>
      </c>
      <c r="AW147" s="92" t="s">
        <v>90</v>
      </c>
      <c r="AX147" s="92" t="s">
        <v>91</v>
      </c>
    </row>
    <row r="148" spans="1:50" s="10" customFormat="1" ht="15.75" customHeight="1">
      <c r="A148" s="93"/>
      <c r="B148" s="94"/>
      <c r="C148" s="94"/>
      <c r="D148" s="94"/>
      <c r="E148" s="158" t="s">
        <v>108</v>
      </c>
      <c r="F148" s="159"/>
      <c r="G148" s="159"/>
      <c r="H148" s="159"/>
      <c r="I148" s="94"/>
      <c r="J148" s="95">
        <v>-22.254</v>
      </c>
      <c r="K148" s="94"/>
      <c r="L148" s="94"/>
      <c r="M148" s="94"/>
      <c r="N148" s="94"/>
      <c r="O148" s="94"/>
      <c r="P148" s="94"/>
      <c r="Q148" s="96"/>
      <c r="S148" s="97"/>
      <c r="T148" s="94"/>
      <c r="U148" s="94"/>
      <c r="V148" s="94"/>
      <c r="W148" s="94"/>
      <c r="X148" s="94"/>
      <c r="Y148" s="94"/>
      <c r="Z148" s="98"/>
      <c r="AS148" s="99" t="s">
        <v>98</v>
      </c>
      <c r="AT148" s="99" t="s">
        <v>0</v>
      </c>
      <c r="AU148" s="99" t="s">
        <v>0</v>
      </c>
      <c r="AV148" s="99" t="s">
        <v>43</v>
      </c>
      <c r="AW148" s="99" t="s">
        <v>90</v>
      </c>
      <c r="AX148" s="99" t="s">
        <v>91</v>
      </c>
    </row>
    <row r="149" spans="1:50" s="10" customFormat="1" ht="15.75" customHeight="1">
      <c r="A149" s="100"/>
      <c r="B149" s="101"/>
      <c r="C149" s="101"/>
      <c r="D149" s="101"/>
      <c r="E149" s="160" t="s">
        <v>109</v>
      </c>
      <c r="F149" s="161"/>
      <c r="G149" s="161"/>
      <c r="H149" s="161"/>
      <c r="I149" s="101"/>
      <c r="J149" s="102">
        <v>29.672</v>
      </c>
      <c r="K149" s="101"/>
      <c r="L149" s="101"/>
      <c r="M149" s="101"/>
      <c r="N149" s="101"/>
      <c r="O149" s="101"/>
      <c r="P149" s="101"/>
      <c r="Q149" s="103"/>
      <c r="S149" s="104"/>
      <c r="T149" s="101"/>
      <c r="U149" s="101"/>
      <c r="V149" s="101"/>
      <c r="W149" s="101"/>
      <c r="X149" s="101"/>
      <c r="Y149" s="101"/>
      <c r="Z149" s="105"/>
      <c r="AS149" s="106" t="s">
        <v>98</v>
      </c>
      <c r="AT149" s="106" t="s">
        <v>0</v>
      </c>
      <c r="AU149" s="106" t="s">
        <v>96</v>
      </c>
      <c r="AV149" s="106" t="s">
        <v>43</v>
      </c>
      <c r="AW149" s="106" t="s">
        <v>71</v>
      </c>
      <c r="AX149" s="106" t="s">
        <v>91</v>
      </c>
    </row>
    <row r="150" spans="1:63" s="10" customFormat="1" ht="27" customHeight="1">
      <c r="A150" s="11"/>
      <c r="B150" s="79" t="s">
        <v>96</v>
      </c>
      <c r="C150" s="79" t="s">
        <v>92</v>
      </c>
      <c r="D150" s="80" t="s">
        <v>110</v>
      </c>
      <c r="E150" s="153" t="s">
        <v>111</v>
      </c>
      <c r="F150" s="154"/>
      <c r="G150" s="154"/>
      <c r="H150" s="154"/>
      <c r="I150" s="81" t="s">
        <v>95</v>
      </c>
      <c r="J150" s="82">
        <v>22.254</v>
      </c>
      <c r="K150" s="155"/>
      <c r="L150" s="154"/>
      <c r="M150" s="155">
        <f>ROUND($K$150*$J$150,2)</f>
        <v>0</v>
      </c>
      <c r="N150" s="154"/>
      <c r="O150" s="154"/>
      <c r="P150" s="154"/>
      <c r="Q150" s="14"/>
      <c r="S150" s="83"/>
      <c r="T150" s="84" t="s">
        <v>24</v>
      </c>
      <c r="U150" s="85">
        <v>0</v>
      </c>
      <c r="V150" s="85">
        <f>$U$150*$J$150</f>
        <v>0</v>
      </c>
      <c r="W150" s="85">
        <v>0</v>
      </c>
      <c r="X150" s="85">
        <f>$W$150*$J$150</f>
        <v>0</v>
      </c>
      <c r="Y150" s="85">
        <v>0</v>
      </c>
      <c r="Z150" s="86">
        <f>$Y$150*$J$150</f>
        <v>0</v>
      </c>
      <c r="AQ150" s="10" t="s">
        <v>96</v>
      </c>
      <c r="AS150" s="10" t="s">
        <v>92</v>
      </c>
      <c r="AT150" s="10" t="s">
        <v>0</v>
      </c>
      <c r="AX150" s="10" t="s">
        <v>91</v>
      </c>
      <c r="BD150" s="51">
        <f>IF($T$150="základní",$M$150,0)</f>
        <v>0</v>
      </c>
      <c r="BE150" s="51">
        <f>IF($T$150="snížená",$M$150,0)</f>
        <v>0</v>
      </c>
      <c r="BF150" s="51">
        <f>IF($T$150="zákl. přenesená",$M$150,0)</f>
        <v>0</v>
      </c>
      <c r="BG150" s="51">
        <f>IF($T$150="sníž. přenesená",$M$150,0)</f>
        <v>0</v>
      </c>
      <c r="BH150" s="51">
        <f>IF($T$150="nulová",$M$150,0)</f>
        <v>0</v>
      </c>
      <c r="BI150" s="10" t="s">
        <v>71</v>
      </c>
      <c r="BJ150" s="51">
        <f>ROUND($K$150*$J$150,2)</f>
        <v>0</v>
      </c>
      <c r="BK150" s="10" t="s">
        <v>96</v>
      </c>
    </row>
    <row r="151" spans="1:50" s="10" customFormat="1" ht="15.75" customHeight="1">
      <c r="A151" s="87"/>
      <c r="B151" s="88"/>
      <c r="C151" s="88"/>
      <c r="D151" s="88"/>
      <c r="E151" s="156" t="s">
        <v>97</v>
      </c>
      <c r="F151" s="157"/>
      <c r="G151" s="157"/>
      <c r="H151" s="157"/>
      <c r="I151" s="88"/>
      <c r="J151" s="88"/>
      <c r="K151" s="88"/>
      <c r="L151" s="88"/>
      <c r="M151" s="88"/>
      <c r="N151" s="88"/>
      <c r="O151" s="88"/>
      <c r="P151" s="88"/>
      <c r="Q151" s="89"/>
      <c r="S151" s="90"/>
      <c r="T151" s="88"/>
      <c r="U151" s="88"/>
      <c r="V151" s="88"/>
      <c r="W151" s="88"/>
      <c r="X151" s="88"/>
      <c r="Y151" s="88"/>
      <c r="Z151" s="91"/>
      <c r="AS151" s="92" t="s">
        <v>98</v>
      </c>
      <c r="AT151" s="92" t="s">
        <v>0</v>
      </c>
      <c r="AU151" s="92" t="s">
        <v>71</v>
      </c>
      <c r="AV151" s="92" t="s">
        <v>43</v>
      </c>
      <c r="AW151" s="92" t="s">
        <v>90</v>
      </c>
      <c r="AX151" s="92" t="s">
        <v>91</v>
      </c>
    </row>
    <row r="152" spans="1:50" s="10" customFormat="1" ht="15.75" customHeight="1">
      <c r="A152" s="87"/>
      <c r="B152" s="88"/>
      <c r="C152" s="88"/>
      <c r="D152" s="88"/>
      <c r="E152" s="156" t="s">
        <v>99</v>
      </c>
      <c r="F152" s="157"/>
      <c r="G152" s="157"/>
      <c r="H152" s="157"/>
      <c r="I152" s="88"/>
      <c r="J152" s="88"/>
      <c r="K152" s="88"/>
      <c r="L152" s="88"/>
      <c r="M152" s="88"/>
      <c r="N152" s="88"/>
      <c r="O152" s="88"/>
      <c r="P152" s="88"/>
      <c r="Q152" s="89"/>
      <c r="S152" s="90"/>
      <c r="T152" s="88"/>
      <c r="U152" s="88"/>
      <c r="V152" s="88"/>
      <c r="W152" s="88"/>
      <c r="X152" s="88"/>
      <c r="Y152" s="88"/>
      <c r="Z152" s="91"/>
      <c r="AS152" s="92" t="s">
        <v>98</v>
      </c>
      <c r="AT152" s="92" t="s">
        <v>0</v>
      </c>
      <c r="AU152" s="92" t="s">
        <v>71</v>
      </c>
      <c r="AV152" s="92" t="s">
        <v>43</v>
      </c>
      <c r="AW152" s="92" t="s">
        <v>90</v>
      </c>
      <c r="AX152" s="92" t="s">
        <v>91</v>
      </c>
    </row>
    <row r="153" spans="1:50" s="10" customFormat="1" ht="15.75" customHeight="1">
      <c r="A153" s="93"/>
      <c r="B153" s="94"/>
      <c r="C153" s="94"/>
      <c r="D153" s="94"/>
      <c r="E153" s="158" t="s">
        <v>112</v>
      </c>
      <c r="F153" s="159"/>
      <c r="G153" s="159"/>
      <c r="H153" s="159"/>
      <c r="I153" s="94"/>
      <c r="J153" s="95">
        <v>22.254</v>
      </c>
      <c r="K153" s="94"/>
      <c r="L153" s="94"/>
      <c r="M153" s="94"/>
      <c r="N153" s="94"/>
      <c r="O153" s="94"/>
      <c r="P153" s="94"/>
      <c r="Q153" s="96"/>
      <c r="S153" s="97"/>
      <c r="T153" s="94"/>
      <c r="U153" s="94"/>
      <c r="V153" s="94"/>
      <c r="W153" s="94"/>
      <c r="X153" s="94"/>
      <c r="Y153" s="94"/>
      <c r="Z153" s="98"/>
      <c r="AS153" s="99" t="s">
        <v>98</v>
      </c>
      <c r="AT153" s="99" t="s">
        <v>0</v>
      </c>
      <c r="AU153" s="99" t="s">
        <v>0</v>
      </c>
      <c r="AV153" s="99" t="s">
        <v>43</v>
      </c>
      <c r="AW153" s="99" t="s">
        <v>71</v>
      </c>
      <c r="AX153" s="99" t="s">
        <v>91</v>
      </c>
    </row>
    <row r="154" spans="1:63" s="10" customFormat="1" ht="15.75" customHeight="1">
      <c r="A154" s="11"/>
      <c r="B154" s="79" t="s">
        <v>113</v>
      </c>
      <c r="C154" s="79" t="s">
        <v>92</v>
      </c>
      <c r="D154" s="80" t="s">
        <v>114</v>
      </c>
      <c r="E154" s="153" t="s">
        <v>115</v>
      </c>
      <c r="F154" s="154"/>
      <c r="G154" s="154"/>
      <c r="H154" s="154"/>
      <c r="I154" s="81" t="s">
        <v>95</v>
      </c>
      <c r="J154" s="82">
        <v>29.672</v>
      </c>
      <c r="K154" s="155"/>
      <c r="L154" s="154"/>
      <c r="M154" s="155">
        <f>ROUND($K$154*$J$154,2)</f>
        <v>0</v>
      </c>
      <c r="N154" s="154"/>
      <c r="O154" s="154"/>
      <c r="P154" s="154"/>
      <c r="Q154" s="14"/>
      <c r="S154" s="83"/>
      <c r="T154" s="84" t="s">
        <v>24</v>
      </c>
      <c r="U154" s="85">
        <v>0</v>
      </c>
      <c r="V154" s="85">
        <f>$U$154*$J$154</f>
        <v>0</v>
      </c>
      <c r="W154" s="85">
        <v>0</v>
      </c>
      <c r="X154" s="85">
        <f>$W$154*$J$154</f>
        <v>0</v>
      </c>
      <c r="Y154" s="85">
        <v>0</v>
      </c>
      <c r="Z154" s="86">
        <f>$Y$154*$J$154</f>
        <v>0</v>
      </c>
      <c r="AQ154" s="10" t="s">
        <v>96</v>
      </c>
      <c r="AS154" s="10" t="s">
        <v>92</v>
      </c>
      <c r="AT154" s="10" t="s">
        <v>0</v>
      </c>
      <c r="AX154" s="10" t="s">
        <v>91</v>
      </c>
      <c r="BD154" s="51">
        <f>IF($T$154="základní",$M$154,0)</f>
        <v>0</v>
      </c>
      <c r="BE154" s="51">
        <f>IF($T$154="snížená",$M$154,0)</f>
        <v>0</v>
      </c>
      <c r="BF154" s="51">
        <f>IF($T$154="zákl. přenesená",$M$154,0)</f>
        <v>0</v>
      </c>
      <c r="BG154" s="51">
        <f>IF($T$154="sníž. přenesená",$M$154,0)</f>
        <v>0</v>
      </c>
      <c r="BH154" s="51">
        <f>IF($T$154="nulová",$M$154,0)</f>
        <v>0</v>
      </c>
      <c r="BI154" s="10" t="s">
        <v>71</v>
      </c>
      <c r="BJ154" s="51">
        <f>ROUND($K$154*$J$154,2)</f>
        <v>0</v>
      </c>
      <c r="BK154" s="10" t="s">
        <v>96</v>
      </c>
    </row>
    <row r="155" spans="1:50" s="10" customFormat="1" ht="15.75" customHeight="1">
      <c r="A155" s="87"/>
      <c r="B155" s="88"/>
      <c r="C155" s="88"/>
      <c r="D155" s="88"/>
      <c r="E155" s="156" t="s">
        <v>97</v>
      </c>
      <c r="F155" s="157"/>
      <c r="G155" s="157"/>
      <c r="H155" s="157"/>
      <c r="I155" s="88"/>
      <c r="J155" s="88"/>
      <c r="K155" s="88"/>
      <c r="L155" s="88"/>
      <c r="M155" s="88"/>
      <c r="N155" s="88"/>
      <c r="O155" s="88"/>
      <c r="P155" s="88"/>
      <c r="Q155" s="89"/>
      <c r="S155" s="90"/>
      <c r="T155" s="88"/>
      <c r="U155" s="88"/>
      <c r="V155" s="88"/>
      <c r="W155" s="88"/>
      <c r="X155" s="88"/>
      <c r="Y155" s="88"/>
      <c r="Z155" s="91"/>
      <c r="AS155" s="92" t="s">
        <v>98</v>
      </c>
      <c r="AT155" s="92" t="s">
        <v>0</v>
      </c>
      <c r="AU155" s="92" t="s">
        <v>71</v>
      </c>
      <c r="AV155" s="92" t="s">
        <v>43</v>
      </c>
      <c r="AW155" s="92" t="s">
        <v>90</v>
      </c>
      <c r="AX155" s="92" t="s">
        <v>91</v>
      </c>
    </row>
    <row r="156" spans="1:50" s="10" customFormat="1" ht="15.75" customHeight="1">
      <c r="A156" s="87"/>
      <c r="B156" s="88"/>
      <c r="C156" s="88"/>
      <c r="D156" s="88"/>
      <c r="E156" s="156" t="s">
        <v>99</v>
      </c>
      <c r="F156" s="157"/>
      <c r="G156" s="157"/>
      <c r="H156" s="157"/>
      <c r="I156" s="88"/>
      <c r="J156" s="88"/>
      <c r="K156" s="88"/>
      <c r="L156" s="88"/>
      <c r="M156" s="88"/>
      <c r="N156" s="88"/>
      <c r="O156" s="88"/>
      <c r="P156" s="88"/>
      <c r="Q156" s="89"/>
      <c r="S156" s="90"/>
      <c r="T156" s="88"/>
      <c r="U156" s="88"/>
      <c r="V156" s="88"/>
      <c r="W156" s="88"/>
      <c r="X156" s="88"/>
      <c r="Y156" s="88"/>
      <c r="Z156" s="91"/>
      <c r="AS156" s="92" t="s">
        <v>98</v>
      </c>
      <c r="AT156" s="92" t="s">
        <v>0</v>
      </c>
      <c r="AU156" s="92" t="s">
        <v>71</v>
      </c>
      <c r="AV156" s="92" t="s">
        <v>43</v>
      </c>
      <c r="AW156" s="92" t="s">
        <v>90</v>
      </c>
      <c r="AX156" s="92" t="s">
        <v>91</v>
      </c>
    </row>
    <row r="157" spans="1:50" s="10" customFormat="1" ht="15.75" customHeight="1">
      <c r="A157" s="93"/>
      <c r="B157" s="94"/>
      <c r="C157" s="94"/>
      <c r="D157" s="94"/>
      <c r="E157" s="158" t="s">
        <v>116</v>
      </c>
      <c r="F157" s="159"/>
      <c r="G157" s="159"/>
      <c r="H157" s="159"/>
      <c r="I157" s="94"/>
      <c r="J157" s="95">
        <v>52.223</v>
      </c>
      <c r="K157" s="94"/>
      <c r="L157" s="94"/>
      <c r="M157" s="94"/>
      <c r="N157" s="94"/>
      <c r="O157" s="94"/>
      <c r="P157" s="94"/>
      <c r="Q157" s="96"/>
      <c r="S157" s="97"/>
      <c r="T157" s="94"/>
      <c r="U157" s="94"/>
      <c r="V157" s="94"/>
      <c r="W157" s="94"/>
      <c r="X157" s="94"/>
      <c r="Y157" s="94"/>
      <c r="Z157" s="98"/>
      <c r="AS157" s="99" t="s">
        <v>98</v>
      </c>
      <c r="AT157" s="99" t="s">
        <v>0</v>
      </c>
      <c r="AU157" s="99" t="s">
        <v>0</v>
      </c>
      <c r="AV157" s="99" t="s">
        <v>43</v>
      </c>
      <c r="AW157" s="99" t="s">
        <v>90</v>
      </c>
      <c r="AX157" s="99" t="s">
        <v>91</v>
      </c>
    </row>
    <row r="158" spans="1:50" s="10" customFormat="1" ht="15.75" customHeight="1">
      <c r="A158" s="87"/>
      <c r="B158" s="88"/>
      <c r="C158" s="88"/>
      <c r="D158" s="88"/>
      <c r="E158" s="156" t="s">
        <v>117</v>
      </c>
      <c r="F158" s="157"/>
      <c r="G158" s="157"/>
      <c r="H158" s="157"/>
      <c r="I158" s="88"/>
      <c r="J158" s="88"/>
      <c r="K158" s="88"/>
      <c r="L158" s="88"/>
      <c r="M158" s="88"/>
      <c r="N158" s="88"/>
      <c r="O158" s="88"/>
      <c r="P158" s="88"/>
      <c r="Q158" s="89"/>
      <c r="S158" s="90"/>
      <c r="T158" s="88"/>
      <c r="U158" s="88"/>
      <c r="V158" s="88"/>
      <c r="W158" s="88"/>
      <c r="X158" s="88"/>
      <c r="Y158" s="88"/>
      <c r="Z158" s="91"/>
      <c r="AS158" s="92" t="s">
        <v>98</v>
      </c>
      <c r="AT158" s="92" t="s">
        <v>0</v>
      </c>
      <c r="AU158" s="92" t="s">
        <v>71</v>
      </c>
      <c r="AV158" s="92" t="s">
        <v>43</v>
      </c>
      <c r="AW158" s="92" t="s">
        <v>90</v>
      </c>
      <c r="AX158" s="92" t="s">
        <v>91</v>
      </c>
    </row>
    <row r="159" spans="1:50" s="10" customFormat="1" ht="15.75" customHeight="1">
      <c r="A159" s="93"/>
      <c r="B159" s="94"/>
      <c r="C159" s="94"/>
      <c r="D159" s="94"/>
      <c r="E159" s="158" t="s">
        <v>118</v>
      </c>
      <c r="F159" s="159"/>
      <c r="G159" s="159"/>
      <c r="H159" s="159"/>
      <c r="I159" s="94"/>
      <c r="J159" s="95">
        <v>-22.551</v>
      </c>
      <c r="K159" s="94"/>
      <c r="L159" s="94"/>
      <c r="M159" s="94"/>
      <c r="N159" s="94"/>
      <c r="O159" s="94"/>
      <c r="P159" s="94"/>
      <c r="Q159" s="96"/>
      <c r="S159" s="97"/>
      <c r="T159" s="94"/>
      <c r="U159" s="94"/>
      <c r="V159" s="94"/>
      <c r="W159" s="94"/>
      <c r="X159" s="94"/>
      <c r="Y159" s="94"/>
      <c r="Z159" s="98"/>
      <c r="AS159" s="99" t="s">
        <v>98</v>
      </c>
      <c r="AT159" s="99" t="s">
        <v>0</v>
      </c>
      <c r="AU159" s="99" t="s">
        <v>0</v>
      </c>
      <c r="AV159" s="99" t="s">
        <v>43</v>
      </c>
      <c r="AW159" s="99" t="s">
        <v>90</v>
      </c>
      <c r="AX159" s="99" t="s">
        <v>91</v>
      </c>
    </row>
    <row r="160" spans="1:50" s="10" customFormat="1" ht="15.75" customHeight="1">
      <c r="A160" s="100"/>
      <c r="B160" s="101"/>
      <c r="C160" s="101"/>
      <c r="D160" s="101"/>
      <c r="E160" s="160" t="s">
        <v>109</v>
      </c>
      <c r="F160" s="161"/>
      <c r="G160" s="161"/>
      <c r="H160" s="161"/>
      <c r="I160" s="101"/>
      <c r="J160" s="102">
        <v>29.672</v>
      </c>
      <c r="K160" s="101"/>
      <c r="L160" s="101"/>
      <c r="M160" s="101"/>
      <c r="N160" s="101"/>
      <c r="O160" s="101"/>
      <c r="P160" s="101"/>
      <c r="Q160" s="103"/>
      <c r="S160" s="104"/>
      <c r="T160" s="101"/>
      <c r="U160" s="101"/>
      <c r="V160" s="101"/>
      <c r="W160" s="101"/>
      <c r="X160" s="101"/>
      <c r="Y160" s="101"/>
      <c r="Z160" s="105"/>
      <c r="AS160" s="106" t="s">
        <v>98</v>
      </c>
      <c r="AT160" s="106" t="s">
        <v>0</v>
      </c>
      <c r="AU160" s="106" t="s">
        <v>96</v>
      </c>
      <c r="AV160" s="106" t="s">
        <v>43</v>
      </c>
      <c r="AW160" s="106" t="s">
        <v>71</v>
      </c>
      <c r="AX160" s="106" t="s">
        <v>91</v>
      </c>
    </row>
    <row r="161" spans="1:63" s="10" customFormat="1" ht="27" customHeight="1">
      <c r="A161" s="11"/>
      <c r="B161" s="79" t="s">
        <v>119</v>
      </c>
      <c r="C161" s="79" t="s">
        <v>92</v>
      </c>
      <c r="D161" s="80" t="s">
        <v>120</v>
      </c>
      <c r="E161" s="153" t="s">
        <v>121</v>
      </c>
      <c r="F161" s="154"/>
      <c r="G161" s="154"/>
      <c r="H161" s="154"/>
      <c r="I161" s="81" t="s">
        <v>95</v>
      </c>
      <c r="J161" s="82">
        <v>22.254</v>
      </c>
      <c r="K161" s="155"/>
      <c r="L161" s="154"/>
      <c r="M161" s="155">
        <f>ROUND($K$161*$J$161,2)</f>
        <v>0</v>
      </c>
      <c r="N161" s="154"/>
      <c r="O161" s="154"/>
      <c r="P161" s="154"/>
      <c r="Q161" s="14"/>
      <c r="S161" s="83"/>
      <c r="T161" s="84" t="s">
        <v>24</v>
      </c>
      <c r="U161" s="85">
        <v>0</v>
      </c>
      <c r="V161" s="85">
        <f>$U$161*$J$161</f>
        <v>0</v>
      </c>
      <c r="W161" s="85">
        <v>0</v>
      </c>
      <c r="X161" s="85">
        <f>$W$161*$J$161</f>
        <v>0</v>
      </c>
      <c r="Y161" s="85">
        <v>0</v>
      </c>
      <c r="Z161" s="86">
        <f>$Y$161*$J$161</f>
        <v>0</v>
      </c>
      <c r="AQ161" s="10" t="s">
        <v>96</v>
      </c>
      <c r="AS161" s="10" t="s">
        <v>92</v>
      </c>
      <c r="AT161" s="10" t="s">
        <v>0</v>
      </c>
      <c r="AX161" s="10" t="s">
        <v>91</v>
      </c>
      <c r="BD161" s="51">
        <f>IF($T$161="základní",$M$161,0)</f>
        <v>0</v>
      </c>
      <c r="BE161" s="51">
        <f>IF($T$161="snížená",$M$161,0)</f>
        <v>0</v>
      </c>
      <c r="BF161" s="51">
        <f>IF($T$161="zákl. přenesená",$M$161,0)</f>
        <v>0</v>
      </c>
      <c r="BG161" s="51">
        <f>IF($T$161="sníž. přenesená",$M$161,0)</f>
        <v>0</v>
      </c>
      <c r="BH161" s="51">
        <f>IF($T$161="nulová",$M$161,0)</f>
        <v>0</v>
      </c>
      <c r="BI161" s="10" t="s">
        <v>71</v>
      </c>
      <c r="BJ161" s="51">
        <f>ROUND($K$161*$J$161,2)</f>
        <v>0</v>
      </c>
      <c r="BK161" s="10" t="s">
        <v>96</v>
      </c>
    </row>
    <row r="162" spans="1:50" s="10" customFormat="1" ht="15.75" customHeight="1">
      <c r="A162" s="87"/>
      <c r="B162" s="88"/>
      <c r="C162" s="88"/>
      <c r="D162" s="88"/>
      <c r="E162" s="156" t="s">
        <v>97</v>
      </c>
      <c r="F162" s="157"/>
      <c r="G162" s="157"/>
      <c r="H162" s="157"/>
      <c r="I162" s="88"/>
      <c r="J162" s="88"/>
      <c r="K162" s="88"/>
      <c r="L162" s="88"/>
      <c r="M162" s="88"/>
      <c r="N162" s="88"/>
      <c r="O162" s="88"/>
      <c r="P162" s="88"/>
      <c r="Q162" s="89"/>
      <c r="S162" s="90"/>
      <c r="T162" s="88"/>
      <c r="U162" s="88"/>
      <c r="V162" s="88"/>
      <c r="W162" s="88"/>
      <c r="X162" s="88"/>
      <c r="Y162" s="88"/>
      <c r="Z162" s="91"/>
      <c r="AS162" s="92" t="s">
        <v>98</v>
      </c>
      <c r="AT162" s="92" t="s">
        <v>0</v>
      </c>
      <c r="AU162" s="92" t="s">
        <v>71</v>
      </c>
      <c r="AV162" s="92" t="s">
        <v>43</v>
      </c>
      <c r="AW162" s="92" t="s">
        <v>90</v>
      </c>
      <c r="AX162" s="92" t="s">
        <v>91</v>
      </c>
    </row>
    <row r="163" spans="1:50" s="10" customFormat="1" ht="15.75" customHeight="1">
      <c r="A163" s="87"/>
      <c r="B163" s="88"/>
      <c r="C163" s="88"/>
      <c r="D163" s="88"/>
      <c r="E163" s="156" t="s">
        <v>99</v>
      </c>
      <c r="F163" s="157"/>
      <c r="G163" s="157"/>
      <c r="H163" s="157"/>
      <c r="I163" s="88"/>
      <c r="J163" s="88"/>
      <c r="K163" s="88"/>
      <c r="L163" s="88"/>
      <c r="M163" s="88"/>
      <c r="N163" s="88"/>
      <c r="O163" s="88"/>
      <c r="P163" s="88"/>
      <c r="Q163" s="89"/>
      <c r="S163" s="90"/>
      <c r="T163" s="88"/>
      <c r="U163" s="88"/>
      <c r="V163" s="88"/>
      <c r="W163" s="88"/>
      <c r="X163" s="88"/>
      <c r="Y163" s="88"/>
      <c r="Z163" s="91"/>
      <c r="AS163" s="92" t="s">
        <v>98</v>
      </c>
      <c r="AT163" s="92" t="s">
        <v>0</v>
      </c>
      <c r="AU163" s="92" t="s">
        <v>71</v>
      </c>
      <c r="AV163" s="92" t="s">
        <v>43</v>
      </c>
      <c r="AW163" s="92" t="s">
        <v>90</v>
      </c>
      <c r="AX163" s="92" t="s">
        <v>91</v>
      </c>
    </row>
    <row r="164" spans="1:50" s="10" customFormat="1" ht="15.75" customHeight="1">
      <c r="A164" s="93"/>
      <c r="B164" s="94"/>
      <c r="C164" s="94"/>
      <c r="D164" s="94"/>
      <c r="E164" s="158" t="s">
        <v>112</v>
      </c>
      <c r="F164" s="159"/>
      <c r="G164" s="159"/>
      <c r="H164" s="159"/>
      <c r="I164" s="94"/>
      <c r="J164" s="95">
        <v>22.254</v>
      </c>
      <c r="K164" s="94"/>
      <c r="L164" s="94"/>
      <c r="M164" s="94"/>
      <c r="N164" s="94"/>
      <c r="O164" s="94"/>
      <c r="P164" s="94"/>
      <c r="Q164" s="96"/>
      <c r="S164" s="97"/>
      <c r="T164" s="94"/>
      <c r="U164" s="94"/>
      <c r="V164" s="94"/>
      <c r="W164" s="94"/>
      <c r="X164" s="94"/>
      <c r="Y164" s="94"/>
      <c r="Z164" s="98"/>
      <c r="AS164" s="99" t="s">
        <v>98</v>
      </c>
      <c r="AT164" s="99" t="s">
        <v>0</v>
      </c>
      <c r="AU164" s="99" t="s">
        <v>0</v>
      </c>
      <c r="AV164" s="99" t="s">
        <v>43</v>
      </c>
      <c r="AW164" s="99" t="s">
        <v>71</v>
      </c>
      <c r="AX164" s="99" t="s">
        <v>91</v>
      </c>
    </row>
    <row r="165" spans="1:62" s="68" customFormat="1" ht="30.75" customHeight="1">
      <c r="A165" s="69"/>
      <c r="B165" s="70"/>
      <c r="C165" s="78" t="s">
        <v>46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152">
        <f>$BJ$165</f>
        <v>0</v>
      </c>
      <c r="N165" s="151"/>
      <c r="O165" s="151"/>
      <c r="P165" s="151"/>
      <c r="Q165" s="72"/>
      <c r="S165" s="73"/>
      <c r="T165" s="70"/>
      <c r="U165" s="70"/>
      <c r="V165" s="74">
        <f>SUM($V$166:$V$198)</f>
        <v>0</v>
      </c>
      <c r="W165" s="70"/>
      <c r="X165" s="74">
        <f>SUM($X$166:$X$198)</f>
        <v>0</v>
      </c>
      <c r="Y165" s="70"/>
      <c r="Z165" s="75">
        <f>SUM($Z$166:$Z$198)</f>
        <v>0</v>
      </c>
      <c r="AQ165" s="76" t="s">
        <v>71</v>
      </c>
      <c r="AS165" s="76" t="s">
        <v>89</v>
      </c>
      <c r="AT165" s="76" t="s">
        <v>71</v>
      </c>
      <c r="AX165" s="76" t="s">
        <v>91</v>
      </c>
      <c r="BJ165" s="77">
        <f>SUM($BJ$166:$BJ$198)</f>
        <v>0</v>
      </c>
    </row>
    <row r="166" spans="1:63" s="10" customFormat="1" ht="27" customHeight="1">
      <c r="A166" s="11"/>
      <c r="B166" s="79" t="s">
        <v>122</v>
      </c>
      <c r="C166" s="79" t="s">
        <v>92</v>
      </c>
      <c r="D166" s="80" t="s">
        <v>123</v>
      </c>
      <c r="E166" s="153" t="s">
        <v>124</v>
      </c>
      <c r="F166" s="154"/>
      <c r="G166" s="154"/>
      <c r="H166" s="154"/>
      <c r="I166" s="81" t="s">
        <v>95</v>
      </c>
      <c r="J166" s="82">
        <v>2.225</v>
      </c>
      <c r="K166" s="155"/>
      <c r="L166" s="154"/>
      <c r="M166" s="155">
        <f>ROUND($K$166*$J$166,2)</f>
        <v>0</v>
      </c>
      <c r="N166" s="154"/>
      <c r="O166" s="154"/>
      <c r="P166" s="154"/>
      <c r="Q166" s="14"/>
      <c r="S166" s="83"/>
      <c r="T166" s="84" t="s">
        <v>24</v>
      </c>
      <c r="U166" s="85">
        <v>0</v>
      </c>
      <c r="V166" s="85">
        <f>$U$166*$J$166</f>
        <v>0</v>
      </c>
      <c r="W166" s="85">
        <v>0</v>
      </c>
      <c r="X166" s="85">
        <f>$W$166*$J$166</f>
        <v>0</v>
      </c>
      <c r="Y166" s="85">
        <v>0</v>
      </c>
      <c r="Z166" s="86">
        <f>$Y$166*$J$166</f>
        <v>0</v>
      </c>
      <c r="AQ166" s="10" t="s">
        <v>96</v>
      </c>
      <c r="AS166" s="10" t="s">
        <v>92</v>
      </c>
      <c r="AT166" s="10" t="s">
        <v>0</v>
      </c>
      <c r="AX166" s="10" t="s">
        <v>91</v>
      </c>
      <c r="BD166" s="51">
        <f>IF($T$166="základní",$M$166,0)</f>
        <v>0</v>
      </c>
      <c r="BE166" s="51">
        <f>IF($T$166="snížená",$M$166,0)</f>
        <v>0</v>
      </c>
      <c r="BF166" s="51">
        <f>IF($T$166="zákl. přenesená",$M$166,0)</f>
        <v>0</v>
      </c>
      <c r="BG166" s="51">
        <f>IF($T$166="sníž. přenesená",$M$166,0)</f>
        <v>0</v>
      </c>
      <c r="BH166" s="51">
        <f>IF($T$166="nulová",$M$166,0)</f>
        <v>0</v>
      </c>
      <c r="BI166" s="10" t="s">
        <v>71</v>
      </c>
      <c r="BJ166" s="51">
        <f>ROUND($K$166*$J$166,2)</f>
        <v>0</v>
      </c>
      <c r="BK166" s="10" t="s">
        <v>96</v>
      </c>
    </row>
    <row r="167" spans="1:50" s="10" customFormat="1" ht="15.75" customHeight="1">
      <c r="A167" s="87"/>
      <c r="B167" s="88"/>
      <c r="C167" s="88"/>
      <c r="D167" s="88"/>
      <c r="E167" s="156" t="s">
        <v>97</v>
      </c>
      <c r="F167" s="157"/>
      <c r="G167" s="157"/>
      <c r="H167" s="157"/>
      <c r="I167" s="88"/>
      <c r="J167" s="88"/>
      <c r="K167" s="88"/>
      <c r="L167" s="88"/>
      <c r="M167" s="88"/>
      <c r="N167" s="88"/>
      <c r="O167" s="88"/>
      <c r="P167" s="88"/>
      <c r="Q167" s="89"/>
      <c r="S167" s="90"/>
      <c r="T167" s="88"/>
      <c r="U167" s="88"/>
      <c r="V167" s="88"/>
      <c r="W167" s="88"/>
      <c r="X167" s="88"/>
      <c r="Y167" s="88"/>
      <c r="Z167" s="91"/>
      <c r="AS167" s="92" t="s">
        <v>98</v>
      </c>
      <c r="AT167" s="92" t="s">
        <v>0</v>
      </c>
      <c r="AU167" s="92" t="s">
        <v>71</v>
      </c>
      <c r="AV167" s="92" t="s">
        <v>43</v>
      </c>
      <c r="AW167" s="92" t="s">
        <v>90</v>
      </c>
      <c r="AX167" s="92" t="s">
        <v>91</v>
      </c>
    </row>
    <row r="168" spans="1:50" s="10" customFormat="1" ht="15.75" customHeight="1">
      <c r="A168" s="87"/>
      <c r="B168" s="88"/>
      <c r="C168" s="88"/>
      <c r="D168" s="88"/>
      <c r="E168" s="156" t="s">
        <v>99</v>
      </c>
      <c r="F168" s="157"/>
      <c r="G168" s="157"/>
      <c r="H168" s="157"/>
      <c r="I168" s="88"/>
      <c r="J168" s="88"/>
      <c r="K168" s="88"/>
      <c r="L168" s="88"/>
      <c r="M168" s="88"/>
      <c r="N168" s="88"/>
      <c r="O168" s="88"/>
      <c r="P168" s="88"/>
      <c r="Q168" s="89"/>
      <c r="S168" s="90"/>
      <c r="T168" s="88"/>
      <c r="U168" s="88"/>
      <c r="V168" s="88"/>
      <c r="W168" s="88"/>
      <c r="X168" s="88"/>
      <c r="Y168" s="88"/>
      <c r="Z168" s="91"/>
      <c r="AS168" s="92" t="s">
        <v>98</v>
      </c>
      <c r="AT168" s="92" t="s">
        <v>0</v>
      </c>
      <c r="AU168" s="92" t="s">
        <v>71</v>
      </c>
      <c r="AV168" s="92" t="s">
        <v>43</v>
      </c>
      <c r="AW168" s="92" t="s">
        <v>90</v>
      </c>
      <c r="AX168" s="92" t="s">
        <v>91</v>
      </c>
    </row>
    <row r="169" spans="1:50" s="10" customFormat="1" ht="15.75" customHeight="1">
      <c r="A169" s="93"/>
      <c r="B169" s="94"/>
      <c r="C169" s="94"/>
      <c r="D169" s="94"/>
      <c r="E169" s="158" t="s">
        <v>125</v>
      </c>
      <c r="F169" s="159"/>
      <c r="G169" s="159"/>
      <c r="H169" s="159"/>
      <c r="I169" s="94"/>
      <c r="J169" s="95">
        <v>2.225</v>
      </c>
      <c r="K169" s="94"/>
      <c r="L169" s="94"/>
      <c r="M169" s="94"/>
      <c r="N169" s="94"/>
      <c r="O169" s="94"/>
      <c r="P169" s="94"/>
      <c r="Q169" s="96"/>
      <c r="S169" s="97"/>
      <c r="T169" s="94"/>
      <c r="U169" s="94"/>
      <c r="V169" s="94"/>
      <c r="W169" s="94"/>
      <c r="X169" s="94"/>
      <c r="Y169" s="94"/>
      <c r="Z169" s="98"/>
      <c r="AS169" s="99" t="s">
        <v>98</v>
      </c>
      <c r="AT169" s="99" t="s">
        <v>0</v>
      </c>
      <c r="AU169" s="99" t="s">
        <v>0</v>
      </c>
      <c r="AV169" s="99" t="s">
        <v>43</v>
      </c>
      <c r="AW169" s="99" t="s">
        <v>71</v>
      </c>
      <c r="AX169" s="99" t="s">
        <v>91</v>
      </c>
    </row>
    <row r="170" spans="1:63" s="10" customFormat="1" ht="15.75" customHeight="1">
      <c r="A170" s="11"/>
      <c r="B170" s="79" t="s">
        <v>126</v>
      </c>
      <c r="C170" s="79" t="s">
        <v>92</v>
      </c>
      <c r="D170" s="80" t="s">
        <v>127</v>
      </c>
      <c r="E170" s="153" t="s">
        <v>128</v>
      </c>
      <c r="F170" s="154"/>
      <c r="G170" s="154"/>
      <c r="H170" s="154"/>
      <c r="I170" s="81" t="s">
        <v>95</v>
      </c>
      <c r="J170" s="82">
        <v>4.451</v>
      </c>
      <c r="K170" s="155"/>
      <c r="L170" s="154"/>
      <c r="M170" s="155">
        <f>ROUND($K$170*$J$170,2)</f>
        <v>0</v>
      </c>
      <c r="N170" s="154"/>
      <c r="O170" s="154"/>
      <c r="P170" s="154"/>
      <c r="Q170" s="14"/>
      <c r="S170" s="83"/>
      <c r="T170" s="84" t="s">
        <v>24</v>
      </c>
      <c r="U170" s="85">
        <v>0</v>
      </c>
      <c r="V170" s="85">
        <f>$U$170*$J$170</f>
        <v>0</v>
      </c>
      <c r="W170" s="85">
        <v>0</v>
      </c>
      <c r="X170" s="85">
        <f>$W$170*$J$170</f>
        <v>0</v>
      </c>
      <c r="Y170" s="85">
        <v>0</v>
      </c>
      <c r="Z170" s="86">
        <f>$Y$170*$J$170</f>
        <v>0</v>
      </c>
      <c r="AQ170" s="10" t="s">
        <v>96</v>
      </c>
      <c r="AS170" s="10" t="s">
        <v>92</v>
      </c>
      <c r="AT170" s="10" t="s">
        <v>0</v>
      </c>
      <c r="AX170" s="10" t="s">
        <v>91</v>
      </c>
      <c r="BD170" s="51">
        <f>IF($T$170="základní",$M$170,0)</f>
        <v>0</v>
      </c>
      <c r="BE170" s="51">
        <f>IF($T$170="snížená",$M$170,0)</f>
        <v>0</v>
      </c>
      <c r="BF170" s="51">
        <f>IF($T$170="zákl. přenesená",$M$170,0)</f>
        <v>0</v>
      </c>
      <c r="BG170" s="51">
        <f>IF($T$170="sníž. přenesená",$M$170,0)</f>
        <v>0</v>
      </c>
      <c r="BH170" s="51">
        <f>IF($T$170="nulová",$M$170,0)</f>
        <v>0</v>
      </c>
      <c r="BI170" s="10" t="s">
        <v>71</v>
      </c>
      <c r="BJ170" s="51">
        <f>ROUND($K$170*$J$170,2)</f>
        <v>0</v>
      </c>
      <c r="BK170" s="10" t="s">
        <v>96</v>
      </c>
    </row>
    <row r="171" spans="1:50" s="10" customFormat="1" ht="15.75" customHeight="1">
      <c r="A171" s="87"/>
      <c r="B171" s="88"/>
      <c r="C171" s="88"/>
      <c r="D171" s="88"/>
      <c r="E171" s="156" t="s">
        <v>97</v>
      </c>
      <c r="F171" s="157"/>
      <c r="G171" s="157"/>
      <c r="H171" s="157"/>
      <c r="I171" s="88"/>
      <c r="J171" s="88"/>
      <c r="K171" s="88"/>
      <c r="L171" s="88"/>
      <c r="M171" s="88"/>
      <c r="N171" s="88"/>
      <c r="O171" s="88"/>
      <c r="P171" s="88"/>
      <c r="Q171" s="89"/>
      <c r="S171" s="90"/>
      <c r="T171" s="88"/>
      <c r="U171" s="88"/>
      <c r="V171" s="88"/>
      <c r="W171" s="88"/>
      <c r="X171" s="88"/>
      <c r="Y171" s="88"/>
      <c r="Z171" s="91"/>
      <c r="AS171" s="92" t="s">
        <v>98</v>
      </c>
      <c r="AT171" s="92" t="s">
        <v>0</v>
      </c>
      <c r="AU171" s="92" t="s">
        <v>71</v>
      </c>
      <c r="AV171" s="92" t="s">
        <v>43</v>
      </c>
      <c r="AW171" s="92" t="s">
        <v>90</v>
      </c>
      <c r="AX171" s="92" t="s">
        <v>91</v>
      </c>
    </row>
    <row r="172" spans="1:50" s="10" customFormat="1" ht="15.75" customHeight="1">
      <c r="A172" s="87"/>
      <c r="B172" s="88"/>
      <c r="C172" s="88"/>
      <c r="D172" s="88"/>
      <c r="E172" s="156" t="s">
        <v>129</v>
      </c>
      <c r="F172" s="157"/>
      <c r="G172" s="157"/>
      <c r="H172" s="157"/>
      <c r="I172" s="88"/>
      <c r="J172" s="88"/>
      <c r="K172" s="88"/>
      <c r="L172" s="88"/>
      <c r="M172" s="88"/>
      <c r="N172" s="88"/>
      <c r="O172" s="88"/>
      <c r="P172" s="88"/>
      <c r="Q172" s="89"/>
      <c r="S172" s="90"/>
      <c r="T172" s="88"/>
      <c r="U172" s="88"/>
      <c r="V172" s="88"/>
      <c r="W172" s="88"/>
      <c r="X172" s="88"/>
      <c r="Y172" s="88"/>
      <c r="Z172" s="91"/>
      <c r="AS172" s="92" t="s">
        <v>98</v>
      </c>
      <c r="AT172" s="92" t="s">
        <v>0</v>
      </c>
      <c r="AU172" s="92" t="s">
        <v>71</v>
      </c>
      <c r="AV172" s="92" t="s">
        <v>43</v>
      </c>
      <c r="AW172" s="92" t="s">
        <v>90</v>
      </c>
      <c r="AX172" s="92" t="s">
        <v>91</v>
      </c>
    </row>
    <row r="173" spans="1:50" s="10" customFormat="1" ht="15.75" customHeight="1">
      <c r="A173" s="87"/>
      <c r="B173" s="88"/>
      <c r="C173" s="88"/>
      <c r="D173" s="88"/>
      <c r="E173" s="156" t="s">
        <v>99</v>
      </c>
      <c r="F173" s="157"/>
      <c r="G173" s="157"/>
      <c r="H173" s="157"/>
      <c r="I173" s="88"/>
      <c r="J173" s="88"/>
      <c r="K173" s="88"/>
      <c r="L173" s="88"/>
      <c r="M173" s="88"/>
      <c r="N173" s="88"/>
      <c r="O173" s="88"/>
      <c r="P173" s="88"/>
      <c r="Q173" s="89"/>
      <c r="S173" s="90"/>
      <c r="T173" s="88"/>
      <c r="U173" s="88"/>
      <c r="V173" s="88"/>
      <c r="W173" s="88"/>
      <c r="X173" s="88"/>
      <c r="Y173" s="88"/>
      <c r="Z173" s="91"/>
      <c r="AS173" s="92" t="s">
        <v>98</v>
      </c>
      <c r="AT173" s="92" t="s">
        <v>0</v>
      </c>
      <c r="AU173" s="92" t="s">
        <v>71</v>
      </c>
      <c r="AV173" s="92" t="s">
        <v>43</v>
      </c>
      <c r="AW173" s="92" t="s">
        <v>90</v>
      </c>
      <c r="AX173" s="92" t="s">
        <v>91</v>
      </c>
    </row>
    <row r="174" spans="1:50" s="10" customFormat="1" ht="15.75" customHeight="1">
      <c r="A174" s="93"/>
      <c r="B174" s="94"/>
      <c r="C174" s="94"/>
      <c r="D174" s="94"/>
      <c r="E174" s="158" t="s">
        <v>130</v>
      </c>
      <c r="F174" s="159"/>
      <c r="G174" s="159"/>
      <c r="H174" s="159"/>
      <c r="I174" s="94"/>
      <c r="J174" s="95">
        <v>4.451</v>
      </c>
      <c r="K174" s="94"/>
      <c r="L174" s="94"/>
      <c r="M174" s="94"/>
      <c r="N174" s="94"/>
      <c r="O174" s="94"/>
      <c r="P174" s="94"/>
      <c r="Q174" s="96"/>
      <c r="S174" s="97"/>
      <c r="T174" s="94"/>
      <c r="U174" s="94"/>
      <c r="V174" s="94"/>
      <c r="W174" s="94"/>
      <c r="X174" s="94"/>
      <c r="Y174" s="94"/>
      <c r="Z174" s="98"/>
      <c r="AS174" s="99" t="s">
        <v>98</v>
      </c>
      <c r="AT174" s="99" t="s">
        <v>0</v>
      </c>
      <c r="AU174" s="99" t="s">
        <v>0</v>
      </c>
      <c r="AV174" s="99" t="s">
        <v>43</v>
      </c>
      <c r="AW174" s="99" t="s">
        <v>71</v>
      </c>
      <c r="AX174" s="99" t="s">
        <v>91</v>
      </c>
    </row>
    <row r="175" spans="1:63" s="10" customFormat="1" ht="15.75" customHeight="1">
      <c r="A175" s="11"/>
      <c r="B175" s="79" t="s">
        <v>131</v>
      </c>
      <c r="C175" s="79" t="s">
        <v>92</v>
      </c>
      <c r="D175" s="80" t="s">
        <v>132</v>
      </c>
      <c r="E175" s="153" t="s">
        <v>133</v>
      </c>
      <c r="F175" s="154"/>
      <c r="G175" s="154"/>
      <c r="H175" s="154"/>
      <c r="I175" s="81" t="s">
        <v>134</v>
      </c>
      <c r="J175" s="82">
        <v>12.24</v>
      </c>
      <c r="K175" s="155"/>
      <c r="L175" s="154"/>
      <c r="M175" s="155">
        <f>ROUND($K$175*$J$175,2)</f>
        <v>0</v>
      </c>
      <c r="N175" s="154"/>
      <c r="O175" s="154"/>
      <c r="P175" s="154"/>
      <c r="Q175" s="14"/>
      <c r="S175" s="83"/>
      <c r="T175" s="84" t="s">
        <v>24</v>
      </c>
      <c r="U175" s="85">
        <v>0</v>
      </c>
      <c r="V175" s="85">
        <f>$U$175*$J$175</f>
        <v>0</v>
      </c>
      <c r="W175" s="85">
        <v>0</v>
      </c>
      <c r="X175" s="85">
        <f>$W$175*$J$175</f>
        <v>0</v>
      </c>
      <c r="Y175" s="85">
        <v>0</v>
      </c>
      <c r="Z175" s="86">
        <f>$Y$175*$J$175</f>
        <v>0</v>
      </c>
      <c r="AQ175" s="10" t="s">
        <v>96</v>
      </c>
      <c r="AS175" s="10" t="s">
        <v>92</v>
      </c>
      <c r="AT175" s="10" t="s">
        <v>0</v>
      </c>
      <c r="AX175" s="10" t="s">
        <v>91</v>
      </c>
      <c r="BD175" s="51">
        <f>IF($T$175="základní",$M$175,0)</f>
        <v>0</v>
      </c>
      <c r="BE175" s="51">
        <f>IF($T$175="snížená",$M$175,0)</f>
        <v>0</v>
      </c>
      <c r="BF175" s="51">
        <f>IF($T$175="zákl. přenesená",$M$175,0)</f>
        <v>0</v>
      </c>
      <c r="BG175" s="51">
        <f>IF($T$175="sníž. přenesená",$M$175,0)</f>
        <v>0</v>
      </c>
      <c r="BH175" s="51">
        <f>IF($T$175="nulová",$M$175,0)</f>
        <v>0</v>
      </c>
      <c r="BI175" s="10" t="s">
        <v>71</v>
      </c>
      <c r="BJ175" s="51">
        <f>ROUND($K$175*$J$175,2)</f>
        <v>0</v>
      </c>
      <c r="BK175" s="10" t="s">
        <v>96</v>
      </c>
    </row>
    <row r="176" spans="1:50" s="10" customFormat="1" ht="15.75" customHeight="1">
      <c r="A176" s="87"/>
      <c r="B176" s="88"/>
      <c r="C176" s="88"/>
      <c r="D176" s="88"/>
      <c r="E176" s="156" t="s">
        <v>97</v>
      </c>
      <c r="F176" s="157"/>
      <c r="G176" s="157"/>
      <c r="H176" s="157"/>
      <c r="I176" s="88"/>
      <c r="J176" s="88"/>
      <c r="K176" s="88"/>
      <c r="L176" s="88"/>
      <c r="M176" s="88"/>
      <c r="N176" s="88"/>
      <c r="O176" s="88"/>
      <c r="P176" s="88"/>
      <c r="Q176" s="89"/>
      <c r="S176" s="90"/>
      <c r="T176" s="88"/>
      <c r="U176" s="88"/>
      <c r="V176" s="88"/>
      <c r="W176" s="88"/>
      <c r="X176" s="88"/>
      <c r="Y176" s="88"/>
      <c r="Z176" s="91"/>
      <c r="AS176" s="92" t="s">
        <v>98</v>
      </c>
      <c r="AT176" s="92" t="s">
        <v>0</v>
      </c>
      <c r="AU176" s="92" t="s">
        <v>71</v>
      </c>
      <c r="AV176" s="92" t="s">
        <v>43</v>
      </c>
      <c r="AW176" s="92" t="s">
        <v>90</v>
      </c>
      <c r="AX176" s="92" t="s">
        <v>91</v>
      </c>
    </row>
    <row r="177" spans="1:50" s="10" customFormat="1" ht="15.75" customHeight="1">
      <c r="A177" s="87"/>
      <c r="B177" s="88"/>
      <c r="C177" s="88"/>
      <c r="D177" s="88"/>
      <c r="E177" s="156" t="s">
        <v>99</v>
      </c>
      <c r="F177" s="157"/>
      <c r="G177" s="157"/>
      <c r="H177" s="157"/>
      <c r="I177" s="88"/>
      <c r="J177" s="88"/>
      <c r="K177" s="88"/>
      <c r="L177" s="88"/>
      <c r="M177" s="88"/>
      <c r="N177" s="88"/>
      <c r="O177" s="88"/>
      <c r="P177" s="88"/>
      <c r="Q177" s="89"/>
      <c r="S177" s="90"/>
      <c r="T177" s="88"/>
      <c r="U177" s="88"/>
      <c r="V177" s="88"/>
      <c r="W177" s="88"/>
      <c r="X177" s="88"/>
      <c r="Y177" s="88"/>
      <c r="Z177" s="91"/>
      <c r="AS177" s="92" t="s">
        <v>98</v>
      </c>
      <c r="AT177" s="92" t="s">
        <v>0</v>
      </c>
      <c r="AU177" s="92" t="s">
        <v>71</v>
      </c>
      <c r="AV177" s="92" t="s">
        <v>43</v>
      </c>
      <c r="AW177" s="92" t="s">
        <v>90</v>
      </c>
      <c r="AX177" s="92" t="s">
        <v>91</v>
      </c>
    </row>
    <row r="178" spans="1:50" s="10" customFormat="1" ht="15.75" customHeight="1">
      <c r="A178" s="93"/>
      <c r="B178" s="94"/>
      <c r="C178" s="94"/>
      <c r="D178" s="94"/>
      <c r="E178" s="158" t="s">
        <v>135</v>
      </c>
      <c r="F178" s="159"/>
      <c r="G178" s="159"/>
      <c r="H178" s="159"/>
      <c r="I178" s="94"/>
      <c r="J178" s="95">
        <v>12.24</v>
      </c>
      <c r="K178" s="94"/>
      <c r="L178" s="94"/>
      <c r="M178" s="94"/>
      <c r="N178" s="94"/>
      <c r="O178" s="94"/>
      <c r="P178" s="94"/>
      <c r="Q178" s="96"/>
      <c r="S178" s="97"/>
      <c r="T178" s="94"/>
      <c r="U178" s="94"/>
      <c r="V178" s="94"/>
      <c r="W178" s="94"/>
      <c r="X178" s="94"/>
      <c r="Y178" s="94"/>
      <c r="Z178" s="98"/>
      <c r="AS178" s="99" t="s">
        <v>98</v>
      </c>
      <c r="AT178" s="99" t="s">
        <v>0</v>
      </c>
      <c r="AU178" s="99" t="s">
        <v>0</v>
      </c>
      <c r="AV178" s="99" t="s">
        <v>43</v>
      </c>
      <c r="AW178" s="99" t="s">
        <v>71</v>
      </c>
      <c r="AX178" s="99" t="s">
        <v>91</v>
      </c>
    </row>
    <row r="179" spans="1:63" s="10" customFormat="1" ht="15.75" customHeight="1">
      <c r="A179" s="11"/>
      <c r="B179" s="79" t="s">
        <v>136</v>
      </c>
      <c r="C179" s="79" t="s">
        <v>92</v>
      </c>
      <c r="D179" s="80" t="s">
        <v>137</v>
      </c>
      <c r="E179" s="153" t="s">
        <v>138</v>
      </c>
      <c r="F179" s="154"/>
      <c r="G179" s="154"/>
      <c r="H179" s="154"/>
      <c r="I179" s="81" t="s">
        <v>134</v>
      </c>
      <c r="J179" s="82">
        <v>10.014</v>
      </c>
      <c r="K179" s="155"/>
      <c r="L179" s="154"/>
      <c r="M179" s="155">
        <f>ROUND($K$179*$J$179,2)</f>
        <v>0</v>
      </c>
      <c r="N179" s="154"/>
      <c r="O179" s="154"/>
      <c r="P179" s="154"/>
      <c r="Q179" s="14"/>
      <c r="S179" s="83"/>
      <c r="T179" s="84" t="s">
        <v>24</v>
      </c>
      <c r="U179" s="85">
        <v>0</v>
      </c>
      <c r="V179" s="85">
        <f>$U$179*$J$179</f>
        <v>0</v>
      </c>
      <c r="W179" s="85">
        <v>0</v>
      </c>
      <c r="X179" s="85">
        <f>$W$179*$J$179</f>
        <v>0</v>
      </c>
      <c r="Y179" s="85">
        <v>0</v>
      </c>
      <c r="Z179" s="86">
        <f>$Y$179*$J$179</f>
        <v>0</v>
      </c>
      <c r="AQ179" s="10" t="s">
        <v>96</v>
      </c>
      <c r="AS179" s="10" t="s">
        <v>92</v>
      </c>
      <c r="AT179" s="10" t="s">
        <v>0</v>
      </c>
      <c r="AX179" s="10" t="s">
        <v>91</v>
      </c>
      <c r="BD179" s="51">
        <f>IF($T$179="základní",$M$179,0)</f>
        <v>0</v>
      </c>
      <c r="BE179" s="51">
        <f>IF($T$179="snížená",$M$179,0)</f>
        <v>0</v>
      </c>
      <c r="BF179" s="51">
        <f>IF($T$179="zákl. přenesená",$M$179,0)</f>
        <v>0</v>
      </c>
      <c r="BG179" s="51">
        <f>IF($T$179="sníž. přenesená",$M$179,0)</f>
        <v>0</v>
      </c>
      <c r="BH179" s="51">
        <f>IF($T$179="nulová",$M$179,0)</f>
        <v>0</v>
      </c>
      <c r="BI179" s="10" t="s">
        <v>71</v>
      </c>
      <c r="BJ179" s="51">
        <f>ROUND($K$179*$J$179,2)</f>
        <v>0</v>
      </c>
      <c r="BK179" s="10" t="s">
        <v>96</v>
      </c>
    </row>
    <row r="180" spans="1:50" s="10" customFormat="1" ht="15.75" customHeight="1">
      <c r="A180" s="87"/>
      <c r="B180" s="88"/>
      <c r="C180" s="88"/>
      <c r="D180" s="88"/>
      <c r="E180" s="156" t="s">
        <v>97</v>
      </c>
      <c r="F180" s="157"/>
      <c r="G180" s="157"/>
      <c r="H180" s="157"/>
      <c r="I180" s="88"/>
      <c r="J180" s="88"/>
      <c r="K180" s="88"/>
      <c r="L180" s="88"/>
      <c r="M180" s="88"/>
      <c r="N180" s="88"/>
      <c r="O180" s="88"/>
      <c r="P180" s="88"/>
      <c r="Q180" s="89"/>
      <c r="S180" s="90"/>
      <c r="T180" s="88"/>
      <c r="U180" s="88"/>
      <c r="V180" s="88"/>
      <c r="W180" s="88"/>
      <c r="X180" s="88"/>
      <c r="Y180" s="88"/>
      <c r="Z180" s="91"/>
      <c r="AS180" s="92" t="s">
        <v>98</v>
      </c>
      <c r="AT180" s="92" t="s">
        <v>0</v>
      </c>
      <c r="AU180" s="92" t="s">
        <v>71</v>
      </c>
      <c r="AV180" s="92" t="s">
        <v>43</v>
      </c>
      <c r="AW180" s="92" t="s">
        <v>90</v>
      </c>
      <c r="AX180" s="92" t="s">
        <v>91</v>
      </c>
    </row>
    <row r="181" spans="1:50" s="10" customFormat="1" ht="15.75" customHeight="1">
      <c r="A181" s="87"/>
      <c r="B181" s="88"/>
      <c r="C181" s="88"/>
      <c r="D181" s="88"/>
      <c r="E181" s="156" t="s">
        <v>139</v>
      </c>
      <c r="F181" s="157"/>
      <c r="G181" s="157"/>
      <c r="H181" s="157"/>
      <c r="I181" s="88"/>
      <c r="J181" s="88"/>
      <c r="K181" s="88"/>
      <c r="L181" s="88"/>
      <c r="M181" s="88"/>
      <c r="N181" s="88"/>
      <c r="O181" s="88"/>
      <c r="P181" s="88"/>
      <c r="Q181" s="89"/>
      <c r="S181" s="90"/>
      <c r="T181" s="88"/>
      <c r="U181" s="88"/>
      <c r="V181" s="88"/>
      <c r="W181" s="88"/>
      <c r="X181" s="88"/>
      <c r="Y181" s="88"/>
      <c r="Z181" s="91"/>
      <c r="AS181" s="92" t="s">
        <v>98</v>
      </c>
      <c r="AT181" s="92" t="s">
        <v>0</v>
      </c>
      <c r="AU181" s="92" t="s">
        <v>71</v>
      </c>
      <c r="AV181" s="92" t="s">
        <v>43</v>
      </c>
      <c r="AW181" s="92" t="s">
        <v>90</v>
      </c>
      <c r="AX181" s="92" t="s">
        <v>91</v>
      </c>
    </row>
    <row r="182" spans="1:50" s="10" customFormat="1" ht="15.75" customHeight="1">
      <c r="A182" s="93"/>
      <c r="B182" s="94"/>
      <c r="C182" s="94"/>
      <c r="D182" s="94"/>
      <c r="E182" s="158" t="s">
        <v>140</v>
      </c>
      <c r="F182" s="159"/>
      <c r="G182" s="159"/>
      <c r="H182" s="159"/>
      <c r="I182" s="94"/>
      <c r="J182" s="95">
        <v>10.014</v>
      </c>
      <c r="K182" s="94"/>
      <c r="L182" s="94"/>
      <c r="M182" s="94"/>
      <c r="N182" s="94"/>
      <c r="O182" s="94"/>
      <c r="P182" s="94"/>
      <c r="Q182" s="96"/>
      <c r="S182" s="97"/>
      <c r="T182" s="94"/>
      <c r="U182" s="94"/>
      <c r="V182" s="94"/>
      <c r="W182" s="94"/>
      <c r="X182" s="94"/>
      <c r="Y182" s="94"/>
      <c r="Z182" s="98"/>
      <c r="AS182" s="99" t="s">
        <v>98</v>
      </c>
      <c r="AT182" s="99" t="s">
        <v>0</v>
      </c>
      <c r="AU182" s="99" t="s">
        <v>0</v>
      </c>
      <c r="AV182" s="99" t="s">
        <v>43</v>
      </c>
      <c r="AW182" s="99" t="s">
        <v>71</v>
      </c>
      <c r="AX182" s="99" t="s">
        <v>91</v>
      </c>
    </row>
    <row r="183" spans="1:63" s="10" customFormat="1" ht="15.75" customHeight="1">
      <c r="A183" s="11"/>
      <c r="B183" s="79" t="s">
        <v>141</v>
      </c>
      <c r="C183" s="79" t="s">
        <v>92</v>
      </c>
      <c r="D183" s="80" t="s">
        <v>142</v>
      </c>
      <c r="E183" s="153" t="s">
        <v>143</v>
      </c>
      <c r="F183" s="154"/>
      <c r="G183" s="154"/>
      <c r="H183" s="154"/>
      <c r="I183" s="81" t="s">
        <v>134</v>
      </c>
      <c r="J183" s="82">
        <v>22.254</v>
      </c>
      <c r="K183" s="155"/>
      <c r="L183" s="154"/>
      <c r="M183" s="155">
        <f>ROUND($K$183*$J$183,2)</f>
        <v>0</v>
      </c>
      <c r="N183" s="154"/>
      <c r="O183" s="154"/>
      <c r="P183" s="154"/>
      <c r="Q183" s="14"/>
      <c r="S183" s="83"/>
      <c r="T183" s="84" t="s">
        <v>24</v>
      </c>
      <c r="U183" s="85">
        <v>0</v>
      </c>
      <c r="V183" s="85">
        <f>$U$183*$J$183</f>
        <v>0</v>
      </c>
      <c r="W183" s="85">
        <v>0</v>
      </c>
      <c r="X183" s="85">
        <f>$W$183*$J$183</f>
        <v>0</v>
      </c>
      <c r="Y183" s="85">
        <v>0</v>
      </c>
      <c r="Z183" s="86">
        <f>$Y$183*$J$183</f>
        <v>0</v>
      </c>
      <c r="AQ183" s="10" t="s">
        <v>96</v>
      </c>
      <c r="AS183" s="10" t="s">
        <v>92</v>
      </c>
      <c r="AT183" s="10" t="s">
        <v>0</v>
      </c>
      <c r="AX183" s="10" t="s">
        <v>91</v>
      </c>
      <c r="BD183" s="51">
        <f>IF($T$183="základní",$M$183,0)</f>
        <v>0</v>
      </c>
      <c r="BE183" s="51">
        <f>IF($T$183="snížená",$M$183,0)</f>
        <v>0</v>
      </c>
      <c r="BF183" s="51">
        <f>IF($T$183="zákl. přenesená",$M$183,0)</f>
        <v>0</v>
      </c>
      <c r="BG183" s="51">
        <f>IF($T$183="sníž. přenesená",$M$183,0)</f>
        <v>0</v>
      </c>
      <c r="BH183" s="51">
        <f>IF($T$183="nulová",$M$183,0)</f>
        <v>0</v>
      </c>
      <c r="BI183" s="10" t="s">
        <v>71</v>
      </c>
      <c r="BJ183" s="51">
        <f>ROUND($K$183*$J$183,2)</f>
        <v>0</v>
      </c>
      <c r="BK183" s="10" t="s">
        <v>96</v>
      </c>
    </row>
    <row r="184" spans="1:50" s="10" customFormat="1" ht="15.75" customHeight="1">
      <c r="A184" s="87"/>
      <c r="B184" s="88"/>
      <c r="C184" s="88"/>
      <c r="D184" s="88"/>
      <c r="E184" s="156" t="s">
        <v>97</v>
      </c>
      <c r="F184" s="157"/>
      <c r="G184" s="157"/>
      <c r="H184" s="157"/>
      <c r="I184" s="88"/>
      <c r="J184" s="88"/>
      <c r="K184" s="88"/>
      <c r="L184" s="88"/>
      <c r="M184" s="88"/>
      <c r="N184" s="88"/>
      <c r="O184" s="88"/>
      <c r="P184" s="88"/>
      <c r="Q184" s="89"/>
      <c r="S184" s="90"/>
      <c r="T184" s="88"/>
      <c r="U184" s="88"/>
      <c r="V184" s="88"/>
      <c r="W184" s="88"/>
      <c r="X184" s="88"/>
      <c r="Y184" s="88"/>
      <c r="Z184" s="91"/>
      <c r="AS184" s="92" t="s">
        <v>98</v>
      </c>
      <c r="AT184" s="92" t="s">
        <v>0</v>
      </c>
      <c r="AU184" s="92" t="s">
        <v>71</v>
      </c>
      <c r="AV184" s="92" t="s">
        <v>43</v>
      </c>
      <c r="AW184" s="92" t="s">
        <v>90</v>
      </c>
      <c r="AX184" s="92" t="s">
        <v>91</v>
      </c>
    </row>
    <row r="185" spans="1:50" s="10" customFormat="1" ht="15.75" customHeight="1">
      <c r="A185" s="87"/>
      <c r="B185" s="88"/>
      <c r="C185" s="88"/>
      <c r="D185" s="88"/>
      <c r="E185" s="156" t="s">
        <v>99</v>
      </c>
      <c r="F185" s="157"/>
      <c r="G185" s="157"/>
      <c r="H185" s="157"/>
      <c r="I185" s="88"/>
      <c r="J185" s="88"/>
      <c r="K185" s="88"/>
      <c r="L185" s="88"/>
      <c r="M185" s="88"/>
      <c r="N185" s="88"/>
      <c r="O185" s="88"/>
      <c r="P185" s="88"/>
      <c r="Q185" s="89"/>
      <c r="S185" s="90"/>
      <c r="T185" s="88"/>
      <c r="U185" s="88"/>
      <c r="V185" s="88"/>
      <c r="W185" s="88"/>
      <c r="X185" s="88"/>
      <c r="Y185" s="88"/>
      <c r="Z185" s="91"/>
      <c r="AS185" s="92" t="s">
        <v>98</v>
      </c>
      <c r="AT185" s="92" t="s">
        <v>0</v>
      </c>
      <c r="AU185" s="92" t="s">
        <v>71</v>
      </c>
      <c r="AV185" s="92" t="s">
        <v>43</v>
      </c>
      <c r="AW185" s="92" t="s">
        <v>90</v>
      </c>
      <c r="AX185" s="92" t="s">
        <v>91</v>
      </c>
    </row>
    <row r="186" spans="1:50" s="10" customFormat="1" ht="15.75" customHeight="1">
      <c r="A186" s="93"/>
      <c r="B186" s="94"/>
      <c r="C186" s="94"/>
      <c r="D186" s="94"/>
      <c r="E186" s="158" t="s">
        <v>135</v>
      </c>
      <c r="F186" s="159"/>
      <c r="G186" s="159"/>
      <c r="H186" s="159"/>
      <c r="I186" s="94"/>
      <c r="J186" s="95">
        <v>12.24</v>
      </c>
      <c r="K186" s="94"/>
      <c r="L186" s="94"/>
      <c r="M186" s="94"/>
      <c r="N186" s="94"/>
      <c r="O186" s="94"/>
      <c r="P186" s="94"/>
      <c r="Q186" s="96"/>
      <c r="S186" s="97"/>
      <c r="T186" s="94"/>
      <c r="U186" s="94"/>
      <c r="V186" s="94"/>
      <c r="W186" s="94"/>
      <c r="X186" s="94"/>
      <c r="Y186" s="94"/>
      <c r="Z186" s="98"/>
      <c r="AS186" s="99" t="s">
        <v>98</v>
      </c>
      <c r="AT186" s="99" t="s">
        <v>0</v>
      </c>
      <c r="AU186" s="99" t="s">
        <v>0</v>
      </c>
      <c r="AV186" s="99" t="s">
        <v>43</v>
      </c>
      <c r="AW186" s="99" t="s">
        <v>90</v>
      </c>
      <c r="AX186" s="99" t="s">
        <v>91</v>
      </c>
    </row>
    <row r="187" spans="1:50" s="10" customFormat="1" ht="15.75" customHeight="1">
      <c r="A187" s="93"/>
      <c r="B187" s="94"/>
      <c r="C187" s="94"/>
      <c r="D187" s="94"/>
      <c r="E187" s="158" t="s">
        <v>140</v>
      </c>
      <c r="F187" s="159"/>
      <c r="G187" s="159"/>
      <c r="H187" s="159"/>
      <c r="I187" s="94"/>
      <c r="J187" s="95">
        <v>10.014</v>
      </c>
      <c r="K187" s="94"/>
      <c r="L187" s="94"/>
      <c r="M187" s="94"/>
      <c r="N187" s="94"/>
      <c r="O187" s="94"/>
      <c r="P187" s="94"/>
      <c r="Q187" s="96"/>
      <c r="S187" s="97"/>
      <c r="T187" s="94"/>
      <c r="U187" s="94"/>
      <c r="V187" s="94"/>
      <c r="W187" s="94"/>
      <c r="X187" s="94"/>
      <c r="Y187" s="94"/>
      <c r="Z187" s="98"/>
      <c r="AS187" s="99" t="s">
        <v>98</v>
      </c>
      <c r="AT187" s="99" t="s">
        <v>0</v>
      </c>
      <c r="AU187" s="99" t="s">
        <v>0</v>
      </c>
      <c r="AV187" s="99" t="s">
        <v>43</v>
      </c>
      <c r="AW187" s="99" t="s">
        <v>90</v>
      </c>
      <c r="AX187" s="99" t="s">
        <v>91</v>
      </c>
    </row>
    <row r="188" spans="1:50" s="10" customFormat="1" ht="15.75" customHeight="1">
      <c r="A188" s="100"/>
      <c r="B188" s="101"/>
      <c r="C188" s="101"/>
      <c r="D188" s="101"/>
      <c r="E188" s="160" t="s">
        <v>109</v>
      </c>
      <c r="F188" s="161"/>
      <c r="G188" s="161"/>
      <c r="H188" s="161"/>
      <c r="I188" s="101"/>
      <c r="J188" s="102">
        <v>22.254</v>
      </c>
      <c r="K188" s="101"/>
      <c r="L188" s="101"/>
      <c r="M188" s="101"/>
      <c r="N188" s="101"/>
      <c r="O188" s="101"/>
      <c r="P188" s="101"/>
      <c r="Q188" s="103"/>
      <c r="S188" s="104"/>
      <c r="T188" s="101"/>
      <c r="U188" s="101"/>
      <c r="V188" s="101"/>
      <c r="W188" s="101"/>
      <c r="X188" s="101"/>
      <c r="Y188" s="101"/>
      <c r="Z188" s="105"/>
      <c r="AS188" s="106" t="s">
        <v>98</v>
      </c>
      <c r="AT188" s="106" t="s">
        <v>0</v>
      </c>
      <c r="AU188" s="106" t="s">
        <v>96</v>
      </c>
      <c r="AV188" s="106" t="s">
        <v>43</v>
      </c>
      <c r="AW188" s="106" t="s">
        <v>71</v>
      </c>
      <c r="AX188" s="106" t="s">
        <v>91</v>
      </c>
    </row>
    <row r="189" spans="1:63" s="10" customFormat="1" ht="27" customHeight="1">
      <c r="A189" s="11"/>
      <c r="B189" s="79" t="s">
        <v>144</v>
      </c>
      <c r="C189" s="79" t="s">
        <v>92</v>
      </c>
      <c r="D189" s="80" t="s">
        <v>145</v>
      </c>
      <c r="E189" s="153" t="s">
        <v>146</v>
      </c>
      <c r="F189" s="154"/>
      <c r="G189" s="154"/>
      <c r="H189" s="154"/>
      <c r="I189" s="81" t="s">
        <v>147</v>
      </c>
      <c r="J189" s="82">
        <v>0.159</v>
      </c>
      <c r="K189" s="155"/>
      <c r="L189" s="154"/>
      <c r="M189" s="155">
        <f>ROUND($K$189*$J$189,2)</f>
        <v>0</v>
      </c>
      <c r="N189" s="154"/>
      <c r="O189" s="154"/>
      <c r="P189" s="154"/>
      <c r="Q189" s="14"/>
      <c r="S189" s="83"/>
      <c r="T189" s="84" t="s">
        <v>24</v>
      </c>
      <c r="U189" s="85">
        <v>0</v>
      </c>
      <c r="V189" s="85">
        <f>$U$189*$J$189</f>
        <v>0</v>
      </c>
      <c r="W189" s="85">
        <v>0</v>
      </c>
      <c r="X189" s="85">
        <f>$W$189*$J$189</f>
        <v>0</v>
      </c>
      <c r="Y189" s="85">
        <v>0</v>
      </c>
      <c r="Z189" s="86">
        <f>$Y$189*$J$189</f>
        <v>0</v>
      </c>
      <c r="AQ189" s="10" t="s">
        <v>96</v>
      </c>
      <c r="AS189" s="10" t="s">
        <v>92</v>
      </c>
      <c r="AT189" s="10" t="s">
        <v>0</v>
      </c>
      <c r="AX189" s="10" t="s">
        <v>91</v>
      </c>
      <c r="BD189" s="51">
        <f>IF($T$189="základní",$M$189,0)</f>
        <v>0</v>
      </c>
      <c r="BE189" s="51">
        <f>IF($T$189="snížená",$M$189,0)</f>
        <v>0</v>
      </c>
      <c r="BF189" s="51">
        <f>IF($T$189="zákl. přenesená",$M$189,0)</f>
        <v>0</v>
      </c>
      <c r="BG189" s="51">
        <f>IF($T$189="sníž. přenesená",$M$189,0)</f>
        <v>0</v>
      </c>
      <c r="BH189" s="51">
        <f>IF($T$189="nulová",$M$189,0)</f>
        <v>0</v>
      </c>
      <c r="BI189" s="10" t="s">
        <v>71</v>
      </c>
      <c r="BJ189" s="51">
        <f>ROUND($K$189*$J$189,2)</f>
        <v>0</v>
      </c>
      <c r="BK189" s="10" t="s">
        <v>96</v>
      </c>
    </row>
    <row r="190" spans="1:50" s="10" customFormat="1" ht="15.75" customHeight="1">
      <c r="A190" s="87"/>
      <c r="B190" s="88"/>
      <c r="C190" s="88"/>
      <c r="D190" s="88"/>
      <c r="E190" s="156" t="s">
        <v>97</v>
      </c>
      <c r="F190" s="157"/>
      <c r="G190" s="157"/>
      <c r="H190" s="157"/>
      <c r="I190" s="88"/>
      <c r="J190" s="88"/>
      <c r="K190" s="88"/>
      <c r="L190" s="88"/>
      <c r="M190" s="88"/>
      <c r="N190" s="88"/>
      <c r="O190" s="88"/>
      <c r="P190" s="88"/>
      <c r="Q190" s="89"/>
      <c r="S190" s="90"/>
      <c r="T190" s="88"/>
      <c r="U190" s="88"/>
      <c r="V190" s="88"/>
      <c r="W190" s="88"/>
      <c r="X190" s="88"/>
      <c r="Y190" s="88"/>
      <c r="Z190" s="91"/>
      <c r="AS190" s="92" t="s">
        <v>98</v>
      </c>
      <c r="AT190" s="92" t="s">
        <v>0</v>
      </c>
      <c r="AU190" s="92" t="s">
        <v>71</v>
      </c>
      <c r="AV190" s="92" t="s">
        <v>43</v>
      </c>
      <c r="AW190" s="92" t="s">
        <v>90</v>
      </c>
      <c r="AX190" s="92" t="s">
        <v>91</v>
      </c>
    </row>
    <row r="191" spans="1:50" s="10" customFormat="1" ht="15.75" customHeight="1">
      <c r="A191" s="87"/>
      <c r="B191" s="88"/>
      <c r="C191" s="88"/>
      <c r="D191" s="88"/>
      <c r="E191" s="156" t="s">
        <v>99</v>
      </c>
      <c r="F191" s="157"/>
      <c r="G191" s="157"/>
      <c r="H191" s="157"/>
      <c r="I191" s="88"/>
      <c r="J191" s="88"/>
      <c r="K191" s="88"/>
      <c r="L191" s="88"/>
      <c r="M191" s="88"/>
      <c r="N191" s="88"/>
      <c r="O191" s="88"/>
      <c r="P191" s="88"/>
      <c r="Q191" s="89"/>
      <c r="S191" s="90"/>
      <c r="T191" s="88"/>
      <c r="U191" s="88"/>
      <c r="V191" s="88"/>
      <c r="W191" s="88"/>
      <c r="X191" s="88"/>
      <c r="Y191" s="88"/>
      <c r="Z191" s="91"/>
      <c r="AS191" s="92" t="s">
        <v>98</v>
      </c>
      <c r="AT191" s="92" t="s">
        <v>0</v>
      </c>
      <c r="AU191" s="92" t="s">
        <v>71</v>
      </c>
      <c r="AV191" s="92" t="s">
        <v>43</v>
      </c>
      <c r="AW191" s="92" t="s">
        <v>90</v>
      </c>
      <c r="AX191" s="92" t="s">
        <v>91</v>
      </c>
    </row>
    <row r="192" spans="1:50" s="10" customFormat="1" ht="15.75" customHeight="1">
      <c r="A192" s="93"/>
      <c r="B192" s="94"/>
      <c r="C192" s="94"/>
      <c r="D192" s="94"/>
      <c r="E192" s="158" t="s">
        <v>148</v>
      </c>
      <c r="F192" s="159"/>
      <c r="G192" s="159"/>
      <c r="H192" s="159"/>
      <c r="I192" s="94"/>
      <c r="J192" s="95">
        <v>5.564</v>
      </c>
      <c r="K192" s="94"/>
      <c r="L192" s="94"/>
      <c r="M192" s="94"/>
      <c r="N192" s="94"/>
      <c r="O192" s="94"/>
      <c r="P192" s="94"/>
      <c r="Q192" s="96"/>
      <c r="S192" s="97"/>
      <c r="T192" s="94"/>
      <c r="U192" s="94"/>
      <c r="V192" s="94"/>
      <c r="W192" s="94"/>
      <c r="X192" s="94"/>
      <c r="Y192" s="94"/>
      <c r="Z192" s="98"/>
      <c r="AS192" s="99" t="s">
        <v>98</v>
      </c>
      <c r="AT192" s="99" t="s">
        <v>0</v>
      </c>
      <c r="AU192" s="99" t="s">
        <v>0</v>
      </c>
      <c r="AV192" s="99" t="s">
        <v>43</v>
      </c>
      <c r="AW192" s="99" t="s">
        <v>90</v>
      </c>
      <c r="AX192" s="99" t="s">
        <v>91</v>
      </c>
    </row>
    <row r="193" spans="1:50" s="10" customFormat="1" ht="15.75" customHeight="1">
      <c r="A193" s="93"/>
      <c r="B193" s="94"/>
      <c r="C193" s="94"/>
      <c r="D193" s="94"/>
      <c r="E193" s="158" t="s">
        <v>149</v>
      </c>
      <c r="F193" s="159"/>
      <c r="G193" s="159"/>
      <c r="H193" s="159"/>
      <c r="I193" s="94"/>
      <c r="J193" s="95">
        <v>0.159</v>
      </c>
      <c r="K193" s="94"/>
      <c r="L193" s="94"/>
      <c r="M193" s="94"/>
      <c r="N193" s="94"/>
      <c r="O193" s="94"/>
      <c r="P193" s="94"/>
      <c r="Q193" s="96"/>
      <c r="S193" s="97"/>
      <c r="T193" s="94"/>
      <c r="U193" s="94"/>
      <c r="V193" s="94"/>
      <c r="W193" s="94"/>
      <c r="X193" s="94"/>
      <c r="Y193" s="94"/>
      <c r="Z193" s="98"/>
      <c r="AS193" s="99" t="s">
        <v>98</v>
      </c>
      <c r="AT193" s="99" t="s">
        <v>0</v>
      </c>
      <c r="AU193" s="99" t="s">
        <v>0</v>
      </c>
      <c r="AV193" s="99" t="s">
        <v>43</v>
      </c>
      <c r="AW193" s="99" t="s">
        <v>71</v>
      </c>
      <c r="AX193" s="99" t="s">
        <v>91</v>
      </c>
    </row>
    <row r="194" spans="1:63" s="10" customFormat="1" ht="15.75" customHeight="1">
      <c r="A194" s="11"/>
      <c r="B194" s="79" t="s">
        <v>150</v>
      </c>
      <c r="C194" s="79" t="s">
        <v>92</v>
      </c>
      <c r="D194" s="80" t="s">
        <v>151</v>
      </c>
      <c r="E194" s="153" t="s">
        <v>152</v>
      </c>
      <c r="F194" s="154"/>
      <c r="G194" s="154"/>
      <c r="H194" s="154"/>
      <c r="I194" s="81" t="s">
        <v>134</v>
      </c>
      <c r="J194" s="82">
        <v>22.254</v>
      </c>
      <c r="K194" s="155"/>
      <c r="L194" s="154"/>
      <c r="M194" s="155">
        <f>ROUND($K$194*$J$194,2)</f>
        <v>0</v>
      </c>
      <c r="N194" s="154"/>
      <c r="O194" s="154"/>
      <c r="P194" s="154"/>
      <c r="Q194" s="14"/>
      <c r="S194" s="83"/>
      <c r="T194" s="84" t="s">
        <v>24</v>
      </c>
      <c r="U194" s="85">
        <v>0</v>
      </c>
      <c r="V194" s="85">
        <f>$U$194*$J$194</f>
        <v>0</v>
      </c>
      <c r="W194" s="85">
        <v>0</v>
      </c>
      <c r="X194" s="85">
        <f>$W$194*$J$194</f>
        <v>0</v>
      </c>
      <c r="Y194" s="85">
        <v>0</v>
      </c>
      <c r="Z194" s="86">
        <f>$Y$194*$J$194</f>
        <v>0</v>
      </c>
      <c r="AQ194" s="10" t="s">
        <v>96</v>
      </c>
      <c r="AS194" s="10" t="s">
        <v>92</v>
      </c>
      <c r="AT194" s="10" t="s">
        <v>0</v>
      </c>
      <c r="AX194" s="10" t="s">
        <v>91</v>
      </c>
      <c r="BD194" s="51">
        <f>IF($T$194="základní",$M$194,0)</f>
        <v>0</v>
      </c>
      <c r="BE194" s="51">
        <f>IF($T$194="snížená",$M$194,0)</f>
        <v>0</v>
      </c>
      <c r="BF194" s="51">
        <f>IF($T$194="zákl. přenesená",$M$194,0)</f>
        <v>0</v>
      </c>
      <c r="BG194" s="51">
        <f>IF($T$194="sníž. přenesená",$M$194,0)</f>
        <v>0</v>
      </c>
      <c r="BH194" s="51">
        <f>IF($T$194="nulová",$M$194,0)</f>
        <v>0</v>
      </c>
      <c r="BI194" s="10" t="s">
        <v>71</v>
      </c>
      <c r="BJ194" s="51">
        <f>ROUND($K$194*$J$194,2)</f>
        <v>0</v>
      </c>
      <c r="BK194" s="10" t="s">
        <v>96</v>
      </c>
    </row>
    <row r="195" spans="1:50" s="10" customFormat="1" ht="15.75" customHeight="1">
      <c r="A195" s="87"/>
      <c r="B195" s="88"/>
      <c r="C195" s="88"/>
      <c r="D195" s="88"/>
      <c r="E195" s="156" t="s">
        <v>97</v>
      </c>
      <c r="F195" s="157"/>
      <c r="G195" s="157"/>
      <c r="H195" s="157"/>
      <c r="I195" s="88"/>
      <c r="J195" s="88"/>
      <c r="K195" s="88"/>
      <c r="L195" s="88"/>
      <c r="M195" s="88"/>
      <c r="N195" s="88"/>
      <c r="O195" s="88"/>
      <c r="P195" s="88"/>
      <c r="Q195" s="89"/>
      <c r="S195" s="90"/>
      <c r="T195" s="88"/>
      <c r="U195" s="88"/>
      <c r="V195" s="88"/>
      <c r="W195" s="88"/>
      <c r="X195" s="88"/>
      <c r="Y195" s="88"/>
      <c r="Z195" s="91"/>
      <c r="AS195" s="92" t="s">
        <v>98</v>
      </c>
      <c r="AT195" s="92" t="s">
        <v>0</v>
      </c>
      <c r="AU195" s="92" t="s">
        <v>71</v>
      </c>
      <c r="AV195" s="92" t="s">
        <v>43</v>
      </c>
      <c r="AW195" s="92" t="s">
        <v>90</v>
      </c>
      <c r="AX195" s="92" t="s">
        <v>91</v>
      </c>
    </row>
    <row r="196" spans="1:50" s="10" customFormat="1" ht="15.75" customHeight="1">
      <c r="A196" s="87"/>
      <c r="B196" s="88"/>
      <c r="C196" s="88"/>
      <c r="D196" s="88"/>
      <c r="E196" s="156" t="s">
        <v>153</v>
      </c>
      <c r="F196" s="157"/>
      <c r="G196" s="157"/>
      <c r="H196" s="157"/>
      <c r="I196" s="88"/>
      <c r="J196" s="88"/>
      <c r="K196" s="88"/>
      <c r="L196" s="88"/>
      <c r="M196" s="88"/>
      <c r="N196" s="88"/>
      <c r="O196" s="88"/>
      <c r="P196" s="88"/>
      <c r="Q196" s="89"/>
      <c r="S196" s="90"/>
      <c r="T196" s="88"/>
      <c r="U196" s="88"/>
      <c r="V196" s="88"/>
      <c r="W196" s="88"/>
      <c r="X196" s="88"/>
      <c r="Y196" s="88"/>
      <c r="Z196" s="91"/>
      <c r="AS196" s="92" t="s">
        <v>98</v>
      </c>
      <c r="AT196" s="92" t="s">
        <v>0</v>
      </c>
      <c r="AU196" s="92" t="s">
        <v>71</v>
      </c>
      <c r="AV196" s="92" t="s">
        <v>43</v>
      </c>
      <c r="AW196" s="92" t="s">
        <v>90</v>
      </c>
      <c r="AX196" s="92" t="s">
        <v>91</v>
      </c>
    </row>
    <row r="197" spans="1:50" s="10" customFormat="1" ht="15.75" customHeight="1">
      <c r="A197" s="87"/>
      <c r="B197" s="88"/>
      <c r="C197" s="88"/>
      <c r="D197" s="88"/>
      <c r="E197" s="156" t="s">
        <v>99</v>
      </c>
      <c r="F197" s="157"/>
      <c r="G197" s="157"/>
      <c r="H197" s="157"/>
      <c r="I197" s="88"/>
      <c r="J197" s="88"/>
      <c r="K197" s="88"/>
      <c r="L197" s="88"/>
      <c r="M197" s="88"/>
      <c r="N197" s="88"/>
      <c r="O197" s="88"/>
      <c r="P197" s="88"/>
      <c r="Q197" s="89"/>
      <c r="S197" s="90"/>
      <c r="T197" s="88"/>
      <c r="U197" s="88"/>
      <c r="V197" s="88"/>
      <c r="W197" s="88"/>
      <c r="X197" s="88"/>
      <c r="Y197" s="88"/>
      <c r="Z197" s="91"/>
      <c r="AS197" s="92" t="s">
        <v>98</v>
      </c>
      <c r="AT197" s="92" t="s">
        <v>0</v>
      </c>
      <c r="AU197" s="92" t="s">
        <v>71</v>
      </c>
      <c r="AV197" s="92" t="s">
        <v>43</v>
      </c>
      <c r="AW197" s="92" t="s">
        <v>90</v>
      </c>
      <c r="AX197" s="92" t="s">
        <v>91</v>
      </c>
    </row>
    <row r="198" spans="1:50" s="10" customFormat="1" ht="15.75" customHeight="1">
      <c r="A198" s="93"/>
      <c r="B198" s="94"/>
      <c r="C198" s="94"/>
      <c r="D198" s="94"/>
      <c r="E198" s="158" t="s">
        <v>154</v>
      </c>
      <c r="F198" s="159"/>
      <c r="G198" s="159"/>
      <c r="H198" s="159"/>
      <c r="I198" s="94"/>
      <c r="J198" s="95">
        <v>22.254</v>
      </c>
      <c r="K198" s="94"/>
      <c r="L198" s="94"/>
      <c r="M198" s="94"/>
      <c r="N198" s="94"/>
      <c r="O198" s="94"/>
      <c r="P198" s="94"/>
      <c r="Q198" s="96"/>
      <c r="S198" s="97"/>
      <c r="T198" s="94"/>
      <c r="U198" s="94"/>
      <c r="V198" s="94"/>
      <c r="W198" s="94"/>
      <c r="X198" s="94"/>
      <c r="Y198" s="94"/>
      <c r="Z198" s="98"/>
      <c r="AS198" s="99" t="s">
        <v>98</v>
      </c>
      <c r="AT198" s="99" t="s">
        <v>0</v>
      </c>
      <c r="AU198" s="99" t="s">
        <v>0</v>
      </c>
      <c r="AV198" s="99" t="s">
        <v>43</v>
      </c>
      <c r="AW198" s="99" t="s">
        <v>71</v>
      </c>
      <c r="AX198" s="99" t="s">
        <v>91</v>
      </c>
    </row>
    <row r="199" spans="1:62" s="68" customFormat="1" ht="30.75" customHeight="1">
      <c r="A199" s="69"/>
      <c r="B199" s="70"/>
      <c r="C199" s="78" t="s">
        <v>47</v>
      </c>
      <c r="D199" s="70"/>
      <c r="E199" s="70"/>
      <c r="F199" s="70"/>
      <c r="G199" s="70"/>
      <c r="H199" s="70"/>
      <c r="I199" s="70"/>
      <c r="J199" s="70"/>
      <c r="K199" s="70"/>
      <c r="L199" s="70"/>
      <c r="M199" s="152">
        <f>$BJ$199</f>
        <v>0</v>
      </c>
      <c r="N199" s="151"/>
      <c r="O199" s="151"/>
      <c r="P199" s="151"/>
      <c r="Q199" s="72"/>
      <c r="S199" s="73"/>
      <c r="T199" s="70"/>
      <c r="U199" s="70"/>
      <c r="V199" s="74">
        <f>SUM($V$200:$V$211)</f>
        <v>0</v>
      </c>
      <c r="W199" s="70"/>
      <c r="X199" s="74">
        <f>SUM($X$200:$X$211)</f>
        <v>0</v>
      </c>
      <c r="Y199" s="70"/>
      <c r="Z199" s="75">
        <f>SUM($Z$200:$Z$211)</f>
        <v>0</v>
      </c>
      <c r="AQ199" s="76" t="s">
        <v>71</v>
      </c>
      <c r="AS199" s="76" t="s">
        <v>89</v>
      </c>
      <c r="AT199" s="76" t="s">
        <v>71</v>
      </c>
      <c r="AX199" s="76" t="s">
        <v>91</v>
      </c>
      <c r="BJ199" s="77">
        <f>SUM($BJ$200:$BJ$211)</f>
        <v>0</v>
      </c>
    </row>
    <row r="200" spans="1:63" s="10" customFormat="1" ht="27" customHeight="1">
      <c r="A200" s="11"/>
      <c r="B200" s="79" t="s">
        <v>155</v>
      </c>
      <c r="C200" s="79" t="s">
        <v>92</v>
      </c>
      <c r="D200" s="80" t="s">
        <v>156</v>
      </c>
      <c r="E200" s="153" t="s">
        <v>157</v>
      </c>
      <c r="F200" s="154"/>
      <c r="G200" s="154"/>
      <c r="H200" s="154"/>
      <c r="I200" s="81" t="s">
        <v>158</v>
      </c>
      <c r="J200" s="82">
        <v>5</v>
      </c>
      <c r="K200" s="155"/>
      <c r="L200" s="154"/>
      <c r="M200" s="155">
        <f>ROUND($K$200*$J$200,2)</f>
        <v>0</v>
      </c>
      <c r="N200" s="154"/>
      <c r="O200" s="154"/>
      <c r="P200" s="154"/>
      <c r="Q200" s="14"/>
      <c r="S200" s="83"/>
      <c r="T200" s="84" t="s">
        <v>24</v>
      </c>
      <c r="U200" s="85">
        <v>0</v>
      </c>
      <c r="V200" s="85">
        <f>$U$200*$J$200</f>
        <v>0</v>
      </c>
      <c r="W200" s="85">
        <v>0</v>
      </c>
      <c r="X200" s="85">
        <f>$W$200*$J$200</f>
        <v>0</v>
      </c>
      <c r="Y200" s="85">
        <v>0</v>
      </c>
      <c r="Z200" s="86">
        <f>$Y$200*$J$200</f>
        <v>0</v>
      </c>
      <c r="AQ200" s="10" t="s">
        <v>96</v>
      </c>
      <c r="AS200" s="10" t="s">
        <v>92</v>
      </c>
      <c r="AT200" s="10" t="s">
        <v>0</v>
      </c>
      <c r="AX200" s="10" t="s">
        <v>91</v>
      </c>
      <c r="BD200" s="51">
        <f>IF($T$200="základní",$M$200,0)</f>
        <v>0</v>
      </c>
      <c r="BE200" s="51">
        <f>IF($T$200="snížená",$M$200,0)</f>
        <v>0</v>
      </c>
      <c r="BF200" s="51">
        <f>IF($T$200="zákl. přenesená",$M$200,0)</f>
        <v>0</v>
      </c>
      <c r="BG200" s="51">
        <f>IF($T$200="sníž. přenesená",$M$200,0)</f>
        <v>0</v>
      </c>
      <c r="BH200" s="51">
        <f>IF($T$200="nulová",$M$200,0)</f>
        <v>0</v>
      </c>
      <c r="BI200" s="10" t="s">
        <v>71</v>
      </c>
      <c r="BJ200" s="51">
        <f>ROUND($K$200*$J$200,2)</f>
        <v>0</v>
      </c>
      <c r="BK200" s="10" t="s">
        <v>96</v>
      </c>
    </row>
    <row r="201" spans="1:50" s="10" customFormat="1" ht="15.75" customHeight="1">
      <c r="A201" s="87"/>
      <c r="B201" s="88"/>
      <c r="C201" s="88"/>
      <c r="D201" s="88"/>
      <c r="E201" s="156" t="s">
        <v>159</v>
      </c>
      <c r="F201" s="157"/>
      <c r="G201" s="157"/>
      <c r="H201" s="157"/>
      <c r="I201" s="88"/>
      <c r="J201" s="88"/>
      <c r="K201" s="88"/>
      <c r="L201" s="88"/>
      <c r="M201" s="88"/>
      <c r="N201" s="88"/>
      <c r="O201" s="88"/>
      <c r="P201" s="88"/>
      <c r="Q201" s="89"/>
      <c r="S201" s="90"/>
      <c r="T201" s="88"/>
      <c r="U201" s="88"/>
      <c r="V201" s="88"/>
      <c r="W201" s="88"/>
      <c r="X201" s="88"/>
      <c r="Y201" s="88"/>
      <c r="Z201" s="91"/>
      <c r="AS201" s="92" t="s">
        <v>98</v>
      </c>
      <c r="AT201" s="92" t="s">
        <v>0</v>
      </c>
      <c r="AU201" s="92" t="s">
        <v>71</v>
      </c>
      <c r="AV201" s="92" t="s">
        <v>43</v>
      </c>
      <c r="AW201" s="92" t="s">
        <v>90</v>
      </c>
      <c r="AX201" s="92" t="s">
        <v>91</v>
      </c>
    </row>
    <row r="202" spans="1:50" s="10" customFormat="1" ht="15.75" customHeight="1">
      <c r="A202" s="87"/>
      <c r="B202" s="88"/>
      <c r="C202" s="88"/>
      <c r="D202" s="88"/>
      <c r="E202" s="156" t="s">
        <v>160</v>
      </c>
      <c r="F202" s="157"/>
      <c r="G202" s="157"/>
      <c r="H202" s="157"/>
      <c r="I202" s="88"/>
      <c r="J202" s="88"/>
      <c r="K202" s="88"/>
      <c r="L202" s="88"/>
      <c r="M202" s="88"/>
      <c r="N202" s="88"/>
      <c r="O202" s="88"/>
      <c r="P202" s="88"/>
      <c r="Q202" s="89"/>
      <c r="S202" s="90"/>
      <c r="T202" s="88"/>
      <c r="U202" s="88"/>
      <c r="V202" s="88"/>
      <c r="W202" s="88"/>
      <c r="X202" s="88"/>
      <c r="Y202" s="88"/>
      <c r="Z202" s="91"/>
      <c r="AS202" s="92" t="s">
        <v>98</v>
      </c>
      <c r="AT202" s="92" t="s">
        <v>0</v>
      </c>
      <c r="AU202" s="92" t="s">
        <v>71</v>
      </c>
      <c r="AV202" s="92" t="s">
        <v>43</v>
      </c>
      <c r="AW202" s="92" t="s">
        <v>90</v>
      </c>
      <c r="AX202" s="92" t="s">
        <v>91</v>
      </c>
    </row>
    <row r="203" spans="1:50" s="10" customFormat="1" ht="15.75" customHeight="1">
      <c r="A203" s="93"/>
      <c r="B203" s="94"/>
      <c r="C203" s="94"/>
      <c r="D203" s="94"/>
      <c r="E203" s="158" t="s">
        <v>113</v>
      </c>
      <c r="F203" s="159"/>
      <c r="G203" s="159"/>
      <c r="H203" s="159"/>
      <c r="I203" s="94"/>
      <c r="J203" s="95">
        <v>5</v>
      </c>
      <c r="K203" s="94"/>
      <c r="L203" s="94"/>
      <c r="M203" s="94"/>
      <c r="N203" s="94"/>
      <c r="O203" s="94"/>
      <c r="P203" s="94"/>
      <c r="Q203" s="96"/>
      <c r="S203" s="97"/>
      <c r="T203" s="94"/>
      <c r="U203" s="94"/>
      <c r="V203" s="94"/>
      <c r="W203" s="94"/>
      <c r="X203" s="94"/>
      <c r="Y203" s="94"/>
      <c r="Z203" s="98"/>
      <c r="AS203" s="99" t="s">
        <v>98</v>
      </c>
      <c r="AT203" s="99" t="s">
        <v>0</v>
      </c>
      <c r="AU203" s="99" t="s">
        <v>0</v>
      </c>
      <c r="AV203" s="99" t="s">
        <v>43</v>
      </c>
      <c r="AW203" s="99" t="s">
        <v>71</v>
      </c>
      <c r="AX203" s="99" t="s">
        <v>91</v>
      </c>
    </row>
    <row r="204" spans="1:63" s="10" customFormat="1" ht="15.75" customHeight="1">
      <c r="A204" s="11"/>
      <c r="B204" s="79" t="s">
        <v>161</v>
      </c>
      <c r="C204" s="79" t="s">
        <v>92</v>
      </c>
      <c r="D204" s="80" t="s">
        <v>162</v>
      </c>
      <c r="E204" s="153" t="s">
        <v>163</v>
      </c>
      <c r="F204" s="154"/>
      <c r="G204" s="154"/>
      <c r="H204" s="154"/>
      <c r="I204" s="81" t="s">
        <v>134</v>
      </c>
      <c r="J204" s="82">
        <v>33.381</v>
      </c>
      <c r="K204" s="155"/>
      <c r="L204" s="154"/>
      <c r="M204" s="155">
        <f>ROUND($K$204*$J$204,2)</f>
        <v>0</v>
      </c>
      <c r="N204" s="154"/>
      <c r="O204" s="154"/>
      <c r="P204" s="154"/>
      <c r="Q204" s="14"/>
      <c r="S204" s="83"/>
      <c r="T204" s="84" t="s">
        <v>24</v>
      </c>
      <c r="U204" s="85">
        <v>0</v>
      </c>
      <c r="V204" s="85">
        <f>$U$204*$J$204</f>
        <v>0</v>
      </c>
      <c r="W204" s="85">
        <v>0</v>
      </c>
      <c r="X204" s="85">
        <f>$W$204*$J$204</f>
        <v>0</v>
      </c>
      <c r="Y204" s="85">
        <v>0</v>
      </c>
      <c r="Z204" s="86">
        <f>$Y$204*$J$204</f>
        <v>0</v>
      </c>
      <c r="AQ204" s="10" t="s">
        <v>96</v>
      </c>
      <c r="AS204" s="10" t="s">
        <v>92</v>
      </c>
      <c r="AT204" s="10" t="s">
        <v>0</v>
      </c>
      <c r="AX204" s="10" t="s">
        <v>91</v>
      </c>
      <c r="BD204" s="51">
        <f>IF($T$204="základní",$M$204,0)</f>
        <v>0</v>
      </c>
      <c r="BE204" s="51">
        <f>IF($T$204="snížená",$M$204,0)</f>
        <v>0</v>
      </c>
      <c r="BF204" s="51">
        <f>IF($T$204="zákl. přenesená",$M$204,0)</f>
        <v>0</v>
      </c>
      <c r="BG204" s="51">
        <f>IF($T$204="sníž. přenesená",$M$204,0)</f>
        <v>0</v>
      </c>
      <c r="BH204" s="51">
        <f>IF($T$204="nulová",$M$204,0)</f>
        <v>0</v>
      </c>
      <c r="BI204" s="10" t="s">
        <v>71</v>
      </c>
      <c r="BJ204" s="51">
        <f>ROUND($K$204*$J$204,2)</f>
        <v>0</v>
      </c>
      <c r="BK204" s="10" t="s">
        <v>96</v>
      </c>
    </row>
    <row r="205" spans="1:50" s="10" customFormat="1" ht="15.75" customHeight="1">
      <c r="A205" s="87"/>
      <c r="B205" s="88"/>
      <c r="C205" s="88"/>
      <c r="D205" s="88"/>
      <c r="E205" s="156" t="s">
        <v>97</v>
      </c>
      <c r="F205" s="157"/>
      <c r="G205" s="157"/>
      <c r="H205" s="157"/>
      <c r="I205" s="88"/>
      <c r="J205" s="88"/>
      <c r="K205" s="88"/>
      <c r="L205" s="88"/>
      <c r="M205" s="88"/>
      <c r="N205" s="88"/>
      <c r="O205" s="88"/>
      <c r="P205" s="88"/>
      <c r="Q205" s="89"/>
      <c r="S205" s="90"/>
      <c r="T205" s="88"/>
      <c r="U205" s="88"/>
      <c r="V205" s="88"/>
      <c r="W205" s="88"/>
      <c r="X205" s="88"/>
      <c r="Y205" s="88"/>
      <c r="Z205" s="91"/>
      <c r="AS205" s="92" t="s">
        <v>98</v>
      </c>
      <c r="AT205" s="92" t="s">
        <v>0</v>
      </c>
      <c r="AU205" s="92" t="s">
        <v>71</v>
      </c>
      <c r="AV205" s="92" t="s">
        <v>43</v>
      </c>
      <c r="AW205" s="92" t="s">
        <v>90</v>
      </c>
      <c r="AX205" s="92" t="s">
        <v>91</v>
      </c>
    </row>
    <row r="206" spans="1:50" s="10" customFormat="1" ht="15.75" customHeight="1">
      <c r="A206" s="87"/>
      <c r="B206" s="88"/>
      <c r="C206" s="88"/>
      <c r="D206" s="88"/>
      <c r="E206" s="156" t="s">
        <v>99</v>
      </c>
      <c r="F206" s="157"/>
      <c r="G206" s="157"/>
      <c r="H206" s="157"/>
      <c r="I206" s="88"/>
      <c r="J206" s="88"/>
      <c r="K206" s="88"/>
      <c r="L206" s="88"/>
      <c r="M206" s="88"/>
      <c r="N206" s="88"/>
      <c r="O206" s="88"/>
      <c r="P206" s="88"/>
      <c r="Q206" s="89"/>
      <c r="S206" s="90"/>
      <c r="T206" s="88"/>
      <c r="U206" s="88"/>
      <c r="V206" s="88"/>
      <c r="W206" s="88"/>
      <c r="X206" s="88"/>
      <c r="Y206" s="88"/>
      <c r="Z206" s="91"/>
      <c r="AS206" s="92" t="s">
        <v>98</v>
      </c>
      <c r="AT206" s="92" t="s">
        <v>0</v>
      </c>
      <c r="AU206" s="92" t="s">
        <v>71</v>
      </c>
      <c r="AV206" s="92" t="s">
        <v>43</v>
      </c>
      <c r="AW206" s="92" t="s">
        <v>90</v>
      </c>
      <c r="AX206" s="92" t="s">
        <v>91</v>
      </c>
    </row>
    <row r="207" spans="1:50" s="10" customFormat="1" ht="15.75" customHeight="1">
      <c r="A207" s="93"/>
      <c r="B207" s="94"/>
      <c r="C207" s="94"/>
      <c r="D207" s="94"/>
      <c r="E207" s="158" t="s">
        <v>164</v>
      </c>
      <c r="F207" s="159"/>
      <c r="G207" s="159"/>
      <c r="H207" s="159"/>
      <c r="I207" s="94"/>
      <c r="J207" s="95">
        <v>33.381</v>
      </c>
      <c r="K207" s="94"/>
      <c r="L207" s="94"/>
      <c r="M207" s="94"/>
      <c r="N207" s="94"/>
      <c r="O207" s="94"/>
      <c r="P207" s="94"/>
      <c r="Q207" s="96"/>
      <c r="S207" s="97"/>
      <c r="T207" s="94"/>
      <c r="U207" s="94"/>
      <c r="V207" s="94"/>
      <c r="W207" s="94"/>
      <c r="X207" s="94"/>
      <c r="Y207" s="94"/>
      <c r="Z207" s="98"/>
      <c r="AS207" s="99" t="s">
        <v>98</v>
      </c>
      <c r="AT207" s="99" t="s">
        <v>0</v>
      </c>
      <c r="AU207" s="99" t="s">
        <v>0</v>
      </c>
      <c r="AV207" s="99" t="s">
        <v>43</v>
      </c>
      <c r="AW207" s="99" t="s">
        <v>71</v>
      </c>
      <c r="AX207" s="99" t="s">
        <v>91</v>
      </c>
    </row>
    <row r="208" spans="1:63" s="10" customFormat="1" ht="27" customHeight="1">
      <c r="A208" s="11"/>
      <c r="B208" s="79" t="s">
        <v>165</v>
      </c>
      <c r="C208" s="79" t="s">
        <v>92</v>
      </c>
      <c r="D208" s="80" t="s">
        <v>166</v>
      </c>
      <c r="E208" s="153" t="s">
        <v>167</v>
      </c>
      <c r="F208" s="154"/>
      <c r="G208" s="154"/>
      <c r="H208" s="154"/>
      <c r="I208" s="81" t="s">
        <v>134</v>
      </c>
      <c r="J208" s="82">
        <v>1</v>
      </c>
      <c r="K208" s="155"/>
      <c r="L208" s="154"/>
      <c r="M208" s="155">
        <f>ROUND($K$208*$J$208,2)</f>
        <v>0</v>
      </c>
      <c r="N208" s="154"/>
      <c r="O208" s="154"/>
      <c r="P208" s="154"/>
      <c r="Q208" s="14"/>
      <c r="S208" s="83"/>
      <c r="T208" s="84" t="s">
        <v>24</v>
      </c>
      <c r="U208" s="85">
        <v>0</v>
      </c>
      <c r="V208" s="85">
        <f>$U$208*$J$208</f>
        <v>0</v>
      </c>
      <c r="W208" s="85">
        <v>0</v>
      </c>
      <c r="X208" s="85">
        <f>$W$208*$J$208</f>
        <v>0</v>
      </c>
      <c r="Y208" s="85">
        <v>0</v>
      </c>
      <c r="Z208" s="86">
        <f>$Y$208*$J$208</f>
        <v>0</v>
      </c>
      <c r="AQ208" s="10" t="s">
        <v>96</v>
      </c>
      <c r="AS208" s="10" t="s">
        <v>92</v>
      </c>
      <c r="AT208" s="10" t="s">
        <v>0</v>
      </c>
      <c r="AX208" s="10" t="s">
        <v>91</v>
      </c>
      <c r="BD208" s="51">
        <f>IF($T$208="základní",$M$208,0)</f>
        <v>0</v>
      </c>
      <c r="BE208" s="51">
        <f>IF($T$208="snížená",$M$208,0)</f>
        <v>0</v>
      </c>
      <c r="BF208" s="51">
        <f>IF($T$208="zákl. přenesená",$M$208,0)</f>
        <v>0</v>
      </c>
      <c r="BG208" s="51">
        <f>IF($T$208="sníž. přenesená",$M$208,0)</f>
        <v>0</v>
      </c>
      <c r="BH208" s="51">
        <f>IF($T$208="nulová",$M$208,0)</f>
        <v>0</v>
      </c>
      <c r="BI208" s="10" t="s">
        <v>71</v>
      </c>
      <c r="BJ208" s="51">
        <f>ROUND($K$208*$J$208,2)</f>
        <v>0</v>
      </c>
      <c r="BK208" s="10" t="s">
        <v>96</v>
      </c>
    </row>
    <row r="209" spans="1:50" s="10" customFormat="1" ht="15.75" customHeight="1">
      <c r="A209" s="87"/>
      <c r="B209" s="88"/>
      <c r="C209" s="88"/>
      <c r="D209" s="88"/>
      <c r="E209" s="156" t="s">
        <v>168</v>
      </c>
      <c r="F209" s="157"/>
      <c r="G209" s="157"/>
      <c r="H209" s="157"/>
      <c r="I209" s="88"/>
      <c r="J209" s="88"/>
      <c r="K209" s="88"/>
      <c r="L209" s="88"/>
      <c r="M209" s="88"/>
      <c r="N209" s="88"/>
      <c r="O209" s="88"/>
      <c r="P209" s="88"/>
      <c r="Q209" s="89"/>
      <c r="S209" s="90"/>
      <c r="T209" s="88"/>
      <c r="U209" s="88"/>
      <c r="V209" s="88"/>
      <c r="W209" s="88"/>
      <c r="X209" s="88"/>
      <c r="Y209" s="88"/>
      <c r="Z209" s="91"/>
      <c r="AS209" s="92" t="s">
        <v>98</v>
      </c>
      <c r="AT209" s="92" t="s">
        <v>0</v>
      </c>
      <c r="AU209" s="92" t="s">
        <v>71</v>
      </c>
      <c r="AV209" s="92" t="s">
        <v>43</v>
      </c>
      <c r="AW209" s="92" t="s">
        <v>90</v>
      </c>
      <c r="AX209" s="92" t="s">
        <v>91</v>
      </c>
    </row>
    <row r="210" spans="1:50" s="10" customFormat="1" ht="15.75" customHeight="1">
      <c r="A210" s="87"/>
      <c r="B210" s="88"/>
      <c r="C210" s="88"/>
      <c r="D210" s="88"/>
      <c r="E210" s="156" t="s">
        <v>169</v>
      </c>
      <c r="F210" s="157"/>
      <c r="G210" s="157"/>
      <c r="H210" s="157"/>
      <c r="I210" s="88"/>
      <c r="J210" s="88"/>
      <c r="K210" s="88"/>
      <c r="L210" s="88"/>
      <c r="M210" s="88"/>
      <c r="N210" s="88"/>
      <c r="O210" s="88"/>
      <c r="P210" s="88"/>
      <c r="Q210" s="89"/>
      <c r="S210" s="90"/>
      <c r="T210" s="88"/>
      <c r="U210" s="88"/>
      <c r="V210" s="88"/>
      <c r="W210" s="88"/>
      <c r="X210" s="88"/>
      <c r="Y210" s="88"/>
      <c r="Z210" s="91"/>
      <c r="AS210" s="92" t="s">
        <v>98</v>
      </c>
      <c r="AT210" s="92" t="s">
        <v>0</v>
      </c>
      <c r="AU210" s="92" t="s">
        <v>71</v>
      </c>
      <c r="AV210" s="92" t="s">
        <v>43</v>
      </c>
      <c r="AW210" s="92" t="s">
        <v>90</v>
      </c>
      <c r="AX210" s="92" t="s">
        <v>91</v>
      </c>
    </row>
    <row r="211" spans="1:50" s="10" customFormat="1" ht="15.75" customHeight="1">
      <c r="A211" s="93"/>
      <c r="B211" s="94"/>
      <c r="C211" s="94"/>
      <c r="D211" s="94"/>
      <c r="E211" s="158" t="s">
        <v>170</v>
      </c>
      <c r="F211" s="159"/>
      <c r="G211" s="159"/>
      <c r="H211" s="159"/>
      <c r="I211" s="94"/>
      <c r="J211" s="95">
        <v>1</v>
      </c>
      <c r="K211" s="94"/>
      <c r="L211" s="94"/>
      <c r="M211" s="94"/>
      <c r="N211" s="94"/>
      <c r="O211" s="94"/>
      <c r="P211" s="94"/>
      <c r="Q211" s="96"/>
      <c r="S211" s="97"/>
      <c r="T211" s="94"/>
      <c r="U211" s="94"/>
      <c r="V211" s="94"/>
      <c r="W211" s="94"/>
      <c r="X211" s="94"/>
      <c r="Y211" s="94"/>
      <c r="Z211" s="98"/>
      <c r="AS211" s="99" t="s">
        <v>98</v>
      </c>
      <c r="AT211" s="99" t="s">
        <v>0</v>
      </c>
      <c r="AU211" s="99" t="s">
        <v>0</v>
      </c>
      <c r="AV211" s="99" t="s">
        <v>43</v>
      </c>
      <c r="AW211" s="99" t="s">
        <v>71</v>
      </c>
      <c r="AX211" s="99" t="s">
        <v>91</v>
      </c>
    </row>
    <row r="212" spans="1:62" s="68" customFormat="1" ht="30.75" customHeight="1">
      <c r="A212" s="69"/>
      <c r="B212" s="70"/>
      <c r="C212" s="78" t="s">
        <v>48</v>
      </c>
      <c r="D212" s="70"/>
      <c r="E212" s="70"/>
      <c r="F212" s="70"/>
      <c r="G212" s="70"/>
      <c r="H212" s="70"/>
      <c r="I212" s="70"/>
      <c r="J212" s="70"/>
      <c r="K212" s="70"/>
      <c r="L212" s="70"/>
      <c r="M212" s="152">
        <f>$BJ$212</f>
        <v>0</v>
      </c>
      <c r="N212" s="151"/>
      <c r="O212" s="151"/>
      <c r="P212" s="151"/>
      <c r="Q212" s="72"/>
      <c r="S212" s="73"/>
      <c r="T212" s="70"/>
      <c r="U212" s="70"/>
      <c r="V212" s="74">
        <f>SUM($V$213:$V$220)</f>
        <v>0</v>
      </c>
      <c r="W212" s="70"/>
      <c r="X212" s="74">
        <f>SUM($X$213:$X$220)</f>
        <v>0</v>
      </c>
      <c r="Y212" s="70"/>
      <c r="Z212" s="75">
        <f>SUM($Z$213:$Z$220)</f>
        <v>0</v>
      </c>
      <c r="AQ212" s="76" t="s">
        <v>71</v>
      </c>
      <c r="AS212" s="76" t="s">
        <v>89</v>
      </c>
      <c r="AT212" s="76" t="s">
        <v>71</v>
      </c>
      <c r="AX212" s="76" t="s">
        <v>91</v>
      </c>
      <c r="BJ212" s="77">
        <f>SUM($BJ$213:$BJ$220)</f>
        <v>0</v>
      </c>
    </row>
    <row r="213" spans="1:63" s="10" customFormat="1" ht="27" customHeight="1">
      <c r="A213" s="11"/>
      <c r="B213" s="79" t="s">
        <v>171</v>
      </c>
      <c r="C213" s="79" t="s">
        <v>92</v>
      </c>
      <c r="D213" s="80" t="s">
        <v>172</v>
      </c>
      <c r="E213" s="153" t="s">
        <v>173</v>
      </c>
      <c r="F213" s="154"/>
      <c r="G213" s="154"/>
      <c r="H213" s="154"/>
      <c r="I213" s="81" t="s">
        <v>134</v>
      </c>
      <c r="J213" s="82">
        <v>47.748</v>
      </c>
      <c r="K213" s="155"/>
      <c r="L213" s="154"/>
      <c r="M213" s="155">
        <f>ROUND($K$213*$J$213,2)</f>
        <v>0</v>
      </c>
      <c r="N213" s="154"/>
      <c r="O213" s="154"/>
      <c r="P213" s="154"/>
      <c r="Q213" s="14"/>
      <c r="S213" s="83"/>
      <c r="T213" s="84" t="s">
        <v>24</v>
      </c>
      <c r="U213" s="85">
        <v>0</v>
      </c>
      <c r="V213" s="85">
        <f>$U$213*$J$213</f>
        <v>0</v>
      </c>
      <c r="W213" s="85">
        <v>0</v>
      </c>
      <c r="X213" s="85">
        <f>$W$213*$J$213</f>
        <v>0</v>
      </c>
      <c r="Y213" s="85">
        <v>0</v>
      </c>
      <c r="Z213" s="86">
        <f>$Y$213*$J$213</f>
        <v>0</v>
      </c>
      <c r="AQ213" s="10" t="s">
        <v>96</v>
      </c>
      <c r="AS213" s="10" t="s">
        <v>92</v>
      </c>
      <c r="AT213" s="10" t="s">
        <v>0</v>
      </c>
      <c r="AX213" s="10" t="s">
        <v>91</v>
      </c>
      <c r="BD213" s="51">
        <f>IF($T$213="základní",$M$213,0)</f>
        <v>0</v>
      </c>
      <c r="BE213" s="51">
        <f>IF($T$213="snížená",$M$213,0)</f>
        <v>0</v>
      </c>
      <c r="BF213" s="51">
        <f>IF($T$213="zákl. přenesená",$M$213,0)</f>
        <v>0</v>
      </c>
      <c r="BG213" s="51">
        <f>IF($T$213="sníž. přenesená",$M$213,0)</f>
        <v>0</v>
      </c>
      <c r="BH213" s="51">
        <f>IF($T$213="nulová",$M$213,0)</f>
        <v>0</v>
      </c>
      <c r="BI213" s="10" t="s">
        <v>71</v>
      </c>
      <c r="BJ213" s="51">
        <f>ROUND($K$213*$J$213,2)</f>
        <v>0</v>
      </c>
      <c r="BK213" s="10" t="s">
        <v>96</v>
      </c>
    </row>
    <row r="214" spans="1:50" s="10" customFormat="1" ht="15.75" customHeight="1">
      <c r="A214" s="87"/>
      <c r="B214" s="88"/>
      <c r="C214" s="88"/>
      <c r="D214" s="88"/>
      <c r="E214" s="156" t="s">
        <v>174</v>
      </c>
      <c r="F214" s="157"/>
      <c r="G214" s="157"/>
      <c r="H214" s="157"/>
      <c r="I214" s="88"/>
      <c r="J214" s="88"/>
      <c r="K214" s="88"/>
      <c r="L214" s="88"/>
      <c r="M214" s="88"/>
      <c r="N214" s="88"/>
      <c r="O214" s="88"/>
      <c r="P214" s="88"/>
      <c r="Q214" s="89"/>
      <c r="S214" s="90"/>
      <c r="T214" s="88"/>
      <c r="U214" s="88"/>
      <c r="V214" s="88"/>
      <c r="W214" s="88"/>
      <c r="X214" s="88"/>
      <c r="Y214" s="88"/>
      <c r="Z214" s="91"/>
      <c r="AS214" s="92" t="s">
        <v>98</v>
      </c>
      <c r="AT214" s="92" t="s">
        <v>0</v>
      </c>
      <c r="AU214" s="92" t="s">
        <v>71</v>
      </c>
      <c r="AV214" s="92" t="s">
        <v>43</v>
      </c>
      <c r="AW214" s="92" t="s">
        <v>90</v>
      </c>
      <c r="AX214" s="92" t="s">
        <v>91</v>
      </c>
    </row>
    <row r="215" spans="1:50" s="10" customFormat="1" ht="15.75" customHeight="1">
      <c r="A215" s="87"/>
      <c r="B215" s="88"/>
      <c r="C215" s="88"/>
      <c r="D215" s="88"/>
      <c r="E215" s="156" t="s">
        <v>175</v>
      </c>
      <c r="F215" s="157"/>
      <c r="G215" s="157"/>
      <c r="H215" s="157"/>
      <c r="I215" s="88"/>
      <c r="J215" s="88"/>
      <c r="K215" s="88"/>
      <c r="L215" s="88"/>
      <c r="M215" s="88"/>
      <c r="N215" s="88"/>
      <c r="O215" s="88"/>
      <c r="P215" s="88"/>
      <c r="Q215" s="89"/>
      <c r="S215" s="90"/>
      <c r="T215" s="88"/>
      <c r="U215" s="88"/>
      <c r="V215" s="88"/>
      <c r="W215" s="88"/>
      <c r="X215" s="88"/>
      <c r="Y215" s="88"/>
      <c r="Z215" s="91"/>
      <c r="AS215" s="92" t="s">
        <v>98</v>
      </c>
      <c r="AT215" s="92" t="s">
        <v>0</v>
      </c>
      <c r="AU215" s="92" t="s">
        <v>71</v>
      </c>
      <c r="AV215" s="92" t="s">
        <v>43</v>
      </c>
      <c r="AW215" s="92" t="s">
        <v>90</v>
      </c>
      <c r="AX215" s="92" t="s">
        <v>91</v>
      </c>
    </row>
    <row r="216" spans="1:50" s="10" customFormat="1" ht="15.75" customHeight="1">
      <c r="A216" s="93"/>
      <c r="B216" s="94"/>
      <c r="C216" s="94"/>
      <c r="D216" s="94"/>
      <c r="E216" s="158" t="s">
        <v>176</v>
      </c>
      <c r="F216" s="159"/>
      <c r="G216" s="159"/>
      <c r="H216" s="159"/>
      <c r="I216" s="94"/>
      <c r="J216" s="95">
        <v>47.748</v>
      </c>
      <c r="K216" s="94"/>
      <c r="L216" s="94"/>
      <c r="M216" s="94"/>
      <c r="N216" s="94"/>
      <c r="O216" s="94"/>
      <c r="P216" s="94"/>
      <c r="Q216" s="96"/>
      <c r="S216" s="97"/>
      <c r="T216" s="94"/>
      <c r="U216" s="94"/>
      <c r="V216" s="94"/>
      <c r="W216" s="94"/>
      <c r="X216" s="94"/>
      <c r="Y216" s="94"/>
      <c r="Z216" s="98"/>
      <c r="AS216" s="99" t="s">
        <v>98</v>
      </c>
      <c r="AT216" s="99" t="s">
        <v>0</v>
      </c>
      <c r="AU216" s="99" t="s">
        <v>0</v>
      </c>
      <c r="AV216" s="99" t="s">
        <v>43</v>
      </c>
      <c r="AW216" s="99" t="s">
        <v>71</v>
      </c>
      <c r="AX216" s="99" t="s">
        <v>91</v>
      </c>
    </row>
    <row r="217" spans="1:63" s="10" customFormat="1" ht="15.75" customHeight="1">
      <c r="A217" s="11"/>
      <c r="B217" s="79" t="s">
        <v>177</v>
      </c>
      <c r="C217" s="79" t="s">
        <v>92</v>
      </c>
      <c r="D217" s="80" t="s">
        <v>178</v>
      </c>
      <c r="E217" s="153" t="s">
        <v>179</v>
      </c>
      <c r="F217" s="154"/>
      <c r="G217" s="154"/>
      <c r="H217" s="154"/>
      <c r="I217" s="81" t="s">
        <v>134</v>
      </c>
      <c r="J217" s="82">
        <v>49.658</v>
      </c>
      <c r="K217" s="155"/>
      <c r="L217" s="154"/>
      <c r="M217" s="155">
        <f>ROUND($K$217*$J$217,2)</f>
        <v>0</v>
      </c>
      <c r="N217" s="154"/>
      <c r="O217" s="154"/>
      <c r="P217" s="154"/>
      <c r="Q217" s="14"/>
      <c r="S217" s="83"/>
      <c r="T217" s="84" t="s">
        <v>24</v>
      </c>
      <c r="U217" s="85">
        <v>0</v>
      </c>
      <c r="V217" s="85">
        <f>$U$217*$J$217</f>
        <v>0</v>
      </c>
      <c r="W217" s="85">
        <v>0</v>
      </c>
      <c r="X217" s="85">
        <f>$W$217*$J$217</f>
        <v>0</v>
      </c>
      <c r="Y217" s="85">
        <v>0</v>
      </c>
      <c r="Z217" s="86">
        <f>$Y$217*$J$217</f>
        <v>0</v>
      </c>
      <c r="AQ217" s="10" t="s">
        <v>96</v>
      </c>
      <c r="AS217" s="10" t="s">
        <v>92</v>
      </c>
      <c r="AT217" s="10" t="s">
        <v>0</v>
      </c>
      <c r="AX217" s="10" t="s">
        <v>91</v>
      </c>
      <c r="BD217" s="51">
        <f>IF($T$217="základní",$M$217,0)</f>
        <v>0</v>
      </c>
      <c r="BE217" s="51">
        <f>IF($T$217="snížená",$M$217,0)</f>
        <v>0</v>
      </c>
      <c r="BF217" s="51">
        <f>IF($T$217="zákl. přenesená",$M$217,0)</f>
        <v>0</v>
      </c>
      <c r="BG217" s="51">
        <f>IF($T$217="sníž. přenesená",$M$217,0)</f>
        <v>0</v>
      </c>
      <c r="BH217" s="51">
        <f>IF($T$217="nulová",$M$217,0)</f>
        <v>0</v>
      </c>
      <c r="BI217" s="10" t="s">
        <v>71</v>
      </c>
      <c r="BJ217" s="51">
        <f>ROUND($K$217*$J$217,2)</f>
        <v>0</v>
      </c>
      <c r="BK217" s="10" t="s">
        <v>96</v>
      </c>
    </row>
    <row r="218" spans="1:50" s="10" customFormat="1" ht="15.75" customHeight="1">
      <c r="A218" s="87"/>
      <c r="B218" s="88"/>
      <c r="C218" s="88"/>
      <c r="D218" s="88"/>
      <c r="E218" s="156" t="s">
        <v>174</v>
      </c>
      <c r="F218" s="157"/>
      <c r="G218" s="157"/>
      <c r="H218" s="157"/>
      <c r="I218" s="88"/>
      <c r="J218" s="88"/>
      <c r="K218" s="88"/>
      <c r="L218" s="88"/>
      <c r="M218" s="88"/>
      <c r="N218" s="88"/>
      <c r="O218" s="88"/>
      <c r="P218" s="88"/>
      <c r="Q218" s="89"/>
      <c r="S218" s="90"/>
      <c r="T218" s="88"/>
      <c r="U218" s="88"/>
      <c r="V218" s="88"/>
      <c r="W218" s="88"/>
      <c r="X218" s="88"/>
      <c r="Y218" s="88"/>
      <c r="Z218" s="91"/>
      <c r="AS218" s="92" t="s">
        <v>98</v>
      </c>
      <c r="AT218" s="92" t="s">
        <v>0</v>
      </c>
      <c r="AU218" s="92" t="s">
        <v>71</v>
      </c>
      <c r="AV218" s="92" t="s">
        <v>43</v>
      </c>
      <c r="AW218" s="92" t="s">
        <v>90</v>
      </c>
      <c r="AX218" s="92" t="s">
        <v>91</v>
      </c>
    </row>
    <row r="219" spans="1:50" s="10" customFormat="1" ht="15.75" customHeight="1">
      <c r="A219" s="87"/>
      <c r="B219" s="88"/>
      <c r="C219" s="88"/>
      <c r="D219" s="88"/>
      <c r="E219" s="156" t="s">
        <v>175</v>
      </c>
      <c r="F219" s="157"/>
      <c r="G219" s="157"/>
      <c r="H219" s="157"/>
      <c r="I219" s="88"/>
      <c r="J219" s="88"/>
      <c r="K219" s="88"/>
      <c r="L219" s="88"/>
      <c r="M219" s="88"/>
      <c r="N219" s="88"/>
      <c r="O219" s="88"/>
      <c r="P219" s="88"/>
      <c r="Q219" s="89"/>
      <c r="S219" s="90"/>
      <c r="T219" s="88"/>
      <c r="U219" s="88"/>
      <c r="V219" s="88"/>
      <c r="W219" s="88"/>
      <c r="X219" s="88"/>
      <c r="Y219" s="88"/>
      <c r="Z219" s="91"/>
      <c r="AS219" s="92" t="s">
        <v>98</v>
      </c>
      <c r="AT219" s="92" t="s">
        <v>0</v>
      </c>
      <c r="AU219" s="92" t="s">
        <v>71</v>
      </c>
      <c r="AV219" s="92" t="s">
        <v>43</v>
      </c>
      <c r="AW219" s="92" t="s">
        <v>90</v>
      </c>
      <c r="AX219" s="92" t="s">
        <v>91</v>
      </c>
    </row>
    <row r="220" spans="1:50" s="10" customFormat="1" ht="15.75" customHeight="1">
      <c r="A220" s="93"/>
      <c r="B220" s="94"/>
      <c r="C220" s="94"/>
      <c r="D220" s="94"/>
      <c r="E220" s="158" t="s">
        <v>180</v>
      </c>
      <c r="F220" s="159"/>
      <c r="G220" s="159"/>
      <c r="H220" s="159"/>
      <c r="I220" s="94"/>
      <c r="J220" s="95">
        <v>49.658</v>
      </c>
      <c r="K220" s="94"/>
      <c r="L220" s="94"/>
      <c r="M220" s="94"/>
      <c r="N220" s="94"/>
      <c r="O220" s="94"/>
      <c r="P220" s="94"/>
      <c r="Q220" s="96"/>
      <c r="S220" s="97"/>
      <c r="T220" s="94"/>
      <c r="U220" s="94"/>
      <c r="V220" s="94"/>
      <c r="W220" s="94"/>
      <c r="X220" s="94"/>
      <c r="Y220" s="94"/>
      <c r="Z220" s="98"/>
      <c r="AS220" s="99" t="s">
        <v>98</v>
      </c>
      <c r="AT220" s="99" t="s">
        <v>0</v>
      </c>
      <c r="AU220" s="99" t="s">
        <v>0</v>
      </c>
      <c r="AV220" s="99" t="s">
        <v>43</v>
      </c>
      <c r="AW220" s="99" t="s">
        <v>71</v>
      </c>
      <c r="AX220" s="99" t="s">
        <v>91</v>
      </c>
    </row>
    <row r="221" spans="1:62" s="68" customFormat="1" ht="30.75" customHeight="1">
      <c r="A221" s="69"/>
      <c r="B221" s="70"/>
      <c r="C221" s="78" t="s">
        <v>49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152">
        <f>$BJ$221</f>
        <v>0</v>
      </c>
      <c r="N221" s="151"/>
      <c r="O221" s="151"/>
      <c r="P221" s="151"/>
      <c r="Q221" s="72"/>
      <c r="S221" s="73"/>
      <c r="T221" s="70"/>
      <c r="U221" s="70"/>
      <c r="V221" s="74">
        <f>$V$222+$V$276+$V$310</f>
        <v>0</v>
      </c>
      <c r="W221" s="70"/>
      <c r="X221" s="74">
        <f>$X$222+$X$276+$X$310</f>
        <v>0</v>
      </c>
      <c r="Y221" s="70"/>
      <c r="Z221" s="75">
        <f>$Z$222+$Z$276+$Z$310</f>
        <v>0</v>
      </c>
      <c r="AQ221" s="76" t="s">
        <v>71</v>
      </c>
      <c r="AS221" s="76" t="s">
        <v>89</v>
      </c>
      <c r="AT221" s="76" t="s">
        <v>71</v>
      </c>
      <c r="AX221" s="76" t="s">
        <v>91</v>
      </c>
      <c r="BJ221" s="77">
        <f>$BJ$222+$BJ$276+$BJ$310</f>
        <v>0</v>
      </c>
    </row>
    <row r="222" spans="1:62" s="68" customFormat="1" ht="15.75" customHeight="1">
      <c r="A222" s="69"/>
      <c r="B222" s="70"/>
      <c r="C222" s="78" t="s">
        <v>50</v>
      </c>
      <c r="D222" s="70"/>
      <c r="E222" s="70"/>
      <c r="F222" s="70"/>
      <c r="G222" s="70"/>
      <c r="H222" s="70"/>
      <c r="I222" s="70"/>
      <c r="J222" s="70"/>
      <c r="K222" s="70"/>
      <c r="L222" s="70"/>
      <c r="M222" s="152">
        <f>$BJ$222</f>
        <v>0</v>
      </c>
      <c r="N222" s="151"/>
      <c r="O222" s="151"/>
      <c r="P222" s="151"/>
      <c r="Q222" s="72"/>
      <c r="S222" s="73"/>
      <c r="T222" s="70"/>
      <c r="U222" s="70"/>
      <c r="V222" s="74">
        <f>$V$223+$V$253</f>
        <v>0</v>
      </c>
      <c r="W222" s="70"/>
      <c r="X222" s="74">
        <f>$X$223+$X$253</f>
        <v>0</v>
      </c>
      <c r="Y222" s="70"/>
      <c r="Z222" s="75">
        <f>$Z$223+$Z$253</f>
        <v>0</v>
      </c>
      <c r="AQ222" s="76" t="s">
        <v>71</v>
      </c>
      <c r="AS222" s="76" t="s">
        <v>89</v>
      </c>
      <c r="AT222" s="76" t="s">
        <v>0</v>
      </c>
      <c r="AX222" s="76" t="s">
        <v>91</v>
      </c>
      <c r="BJ222" s="77">
        <f>$BJ$223+$BJ$253</f>
        <v>0</v>
      </c>
    </row>
    <row r="223" spans="1:62" s="107" customFormat="1" ht="15" customHeight="1">
      <c r="A223" s="108"/>
      <c r="B223" s="109"/>
      <c r="C223" s="109" t="s">
        <v>51</v>
      </c>
      <c r="D223" s="109"/>
      <c r="E223" s="109"/>
      <c r="F223" s="109"/>
      <c r="G223" s="109"/>
      <c r="H223" s="109"/>
      <c r="I223" s="109"/>
      <c r="J223" s="109"/>
      <c r="K223" s="109"/>
      <c r="L223" s="109"/>
      <c r="M223" s="162">
        <f>$BJ$223</f>
        <v>0</v>
      </c>
      <c r="N223" s="163"/>
      <c r="O223" s="163"/>
      <c r="P223" s="163"/>
      <c r="Q223" s="110"/>
      <c r="S223" s="111"/>
      <c r="T223" s="109"/>
      <c r="U223" s="109"/>
      <c r="V223" s="112">
        <f>SUM($V$224:$V$252)</f>
        <v>0</v>
      </c>
      <c r="W223" s="109"/>
      <c r="X223" s="112">
        <f>SUM($X$224:$X$252)</f>
        <v>0</v>
      </c>
      <c r="Y223" s="109"/>
      <c r="Z223" s="113">
        <f>SUM($Z$224:$Z$252)</f>
        <v>0</v>
      </c>
      <c r="AQ223" s="114" t="s">
        <v>71</v>
      </c>
      <c r="AS223" s="114" t="s">
        <v>89</v>
      </c>
      <c r="AT223" s="114" t="s">
        <v>104</v>
      </c>
      <c r="AX223" s="114" t="s">
        <v>91</v>
      </c>
      <c r="BJ223" s="115">
        <f>SUM($BJ$224:$BJ$252)</f>
        <v>0</v>
      </c>
    </row>
    <row r="224" spans="1:63" s="10" customFormat="1" ht="39" customHeight="1">
      <c r="A224" s="11"/>
      <c r="B224" s="79" t="s">
        <v>181</v>
      </c>
      <c r="C224" s="79" t="s">
        <v>92</v>
      </c>
      <c r="D224" s="80" t="s">
        <v>182</v>
      </c>
      <c r="E224" s="153" t="s">
        <v>183</v>
      </c>
      <c r="F224" s="154"/>
      <c r="G224" s="154"/>
      <c r="H224" s="154"/>
      <c r="I224" s="81" t="s">
        <v>134</v>
      </c>
      <c r="J224" s="82">
        <v>459.04</v>
      </c>
      <c r="K224" s="155"/>
      <c r="L224" s="154"/>
      <c r="M224" s="155">
        <f>ROUND($K$224*$J$224,2)</f>
        <v>0</v>
      </c>
      <c r="N224" s="154"/>
      <c r="O224" s="154"/>
      <c r="P224" s="154"/>
      <c r="Q224" s="14"/>
      <c r="S224" s="83"/>
      <c r="T224" s="84" t="s">
        <v>24</v>
      </c>
      <c r="U224" s="85">
        <v>0</v>
      </c>
      <c r="V224" s="85">
        <f>$U$224*$J$224</f>
        <v>0</v>
      </c>
      <c r="W224" s="85">
        <v>0</v>
      </c>
      <c r="X224" s="85">
        <f>$W$224*$J$224</f>
        <v>0</v>
      </c>
      <c r="Y224" s="85">
        <v>0</v>
      </c>
      <c r="Z224" s="86">
        <f>$Y$224*$J$224</f>
        <v>0</v>
      </c>
      <c r="AQ224" s="10" t="s">
        <v>96</v>
      </c>
      <c r="AS224" s="10" t="s">
        <v>92</v>
      </c>
      <c r="AT224" s="10" t="s">
        <v>96</v>
      </c>
      <c r="AX224" s="10" t="s">
        <v>91</v>
      </c>
      <c r="BD224" s="51">
        <f>IF($T$224="základní",$M$224,0)</f>
        <v>0</v>
      </c>
      <c r="BE224" s="51">
        <f>IF($T$224="snížená",$M$224,0)</f>
        <v>0</v>
      </c>
      <c r="BF224" s="51">
        <f>IF($T$224="zákl. přenesená",$M$224,0)</f>
        <v>0</v>
      </c>
      <c r="BG224" s="51">
        <f>IF($T$224="sníž. přenesená",$M$224,0)</f>
        <v>0</v>
      </c>
      <c r="BH224" s="51">
        <f>IF($T$224="nulová",$M$224,0)</f>
        <v>0</v>
      </c>
      <c r="BI224" s="10" t="s">
        <v>71</v>
      </c>
      <c r="BJ224" s="51">
        <f>ROUND($K$224*$J$224,2)</f>
        <v>0</v>
      </c>
      <c r="BK224" s="10" t="s">
        <v>96</v>
      </c>
    </row>
    <row r="225" spans="1:50" s="10" customFormat="1" ht="15.75" customHeight="1">
      <c r="A225" s="87"/>
      <c r="B225" s="88"/>
      <c r="C225" s="88"/>
      <c r="D225" s="88"/>
      <c r="E225" s="156" t="s">
        <v>184</v>
      </c>
      <c r="F225" s="157"/>
      <c r="G225" s="157"/>
      <c r="H225" s="157"/>
      <c r="I225" s="88"/>
      <c r="J225" s="88"/>
      <c r="K225" s="88"/>
      <c r="L225" s="88"/>
      <c r="M225" s="88"/>
      <c r="N225" s="88"/>
      <c r="O225" s="88"/>
      <c r="P225" s="88"/>
      <c r="Q225" s="89"/>
      <c r="S225" s="90"/>
      <c r="T225" s="88"/>
      <c r="U225" s="88"/>
      <c r="V225" s="88"/>
      <c r="W225" s="88"/>
      <c r="X225" s="88"/>
      <c r="Y225" s="88"/>
      <c r="Z225" s="91"/>
      <c r="AS225" s="92" t="s">
        <v>98</v>
      </c>
      <c r="AT225" s="92" t="s">
        <v>96</v>
      </c>
      <c r="AU225" s="92" t="s">
        <v>71</v>
      </c>
      <c r="AV225" s="92" t="s">
        <v>43</v>
      </c>
      <c r="AW225" s="92" t="s">
        <v>90</v>
      </c>
      <c r="AX225" s="92" t="s">
        <v>91</v>
      </c>
    </row>
    <row r="226" spans="1:50" s="10" customFormat="1" ht="15.75" customHeight="1">
      <c r="A226" s="87"/>
      <c r="B226" s="88"/>
      <c r="C226" s="88"/>
      <c r="D226" s="88"/>
      <c r="E226" s="156" t="s">
        <v>185</v>
      </c>
      <c r="F226" s="157"/>
      <c r="G226" s="157"/>
      <c r="H226" s="157"/>
      <c r="I226" s="88"/>
      <c r="J226" s="88"/>
      <c r="K226" s="88"/>
      <c r="L226" s="88"/>
      <c r="M226" s="88"/>
      <c r="N226" s="88"/>
      <c r="O226" s="88"/>
      <c r="P226" s="88"/>
      <c r="Q226" s="89"/>
      <c r="S226" s="90"/>
      <c r="T226" s="88"/>
      <c r="U226" s="88"/>
      <c r="V226" s="88"/>
      <c r="W226" s="88"/>
      <c r="X226" s="88"/>
      <c r="Y226" s="88"/>
      <c r="Z226" s="91"/>
      <c r="AS226" s="92" t="s">
        <v>98</v>
      </c>
      <c r="AT226" s="92" t="s">
        <v>96</v>
      </c>
      <c r="AU226" s="92" t="s">
        <v>71</v>
      </c>
      <c r="AV226" s="92" t="s">
        <v>43</v>
      </c>
      <c r="AW226" s="92" t="s">
        <v>90</v>
      </c>
      <c r="AX226" s="92" t="s">
        <v>91</v>
      </c>
    </row>
    <row r="227" spans="1:50" s="10" customFormat="1" ht="15.75" customHeight="1">
      <c r="A227" s="87"/>
      <c r="B227" s="88"/>
      <c r="C227" s="88"/>
      <c r="D227" s="88"/>
      <c r="E227" s="156" t="s">
        <v>186</v>
      </c>
      <c r="F227" s="157"/>
      <c r="G227" s="157"/>
      <c r="H227" s="157"/>
      <c r="I227" s="88"/>
      <c r="J227" s="88"/>
      <c r="K227" s="88"/>
      <c r="L227" s="88"/>
      <c r="M227" s="88"/>
      <c r="N227" s="88"/>
      <c r="O227" s="88"/>
      <c r="P227" s="88"/>
      <c r="Q227" s="89"/>
      <c r="S227" s="90"/>
      <c r="T227" s="88"/>
      <c r="U227" s="88"/>
      <c r="V227" s="88"/>
      <c r="W227" s="88"/>
      <c r="X227" s="88"/>
      <c r="Y227" s="88"/>
      <c r="Z227" s="91"/>
      <c r="AS227" s="92" t="s">
        <v>98</v>
      </c>
      <c r="AT227" s="92" t="s">
        <v>96</v>
      </c>
      <c r="AU227" s="92" t="s">
        <v>71</v>
      </c>
      <c r="AV227" s="92" t="s">
        <v>43</v>
      </c>
      <c r="AW227" s="92" t="s">
        <v>90</v>
      </c>
      <c r="AX227" s="92" t="s">
        <v>91</v>
      </c>
    </row>
    <row r="228" spans="1:50" s="10" customFormat="1" ht="15.75" customHeight="1">
      <c r="A228" s="93"/>
      <c r="B228" s="94"/>
      <c r="C228" s="94"/>
      <c r="D228" s="94"/>
      <c r="E228" s="158" t="s">
        <v>187</v>
      </c>
      <c r="F228" s="159"/>
      <c r="G228" s="159"/>
      <c r="H228" s="159"/>
      <c r="I228" s="94"/>
      <c r="J228" s="95">
        <v>331.22</v>
      </c>
      <c r="K228" s="94"/>
      <c r="L228" s="94"/>
      <c r="M228" s="94"/>
      <c r="N228" s="94"/>
      <c r="O228" s="94"/>
      <c r="P228" s="94"/>
      <c r="Q228" s="96"/>
      <c r="S228" s="97"/>
      <c r="T228" s="94"/>
      <c r="U228" s="94"/>
      <c r="V228" s="94"/>
      <c r="W228" s="94"/>
      <c r="X228" s="94"/>
      <c r="Y228" s="94"/>
      <c r="Z228" s="98"/>
      <c r="AS228" s="99" t="s">
        <v>98</v>
      </c>
      <c r="AT228" s="99" t="s">
        <v>96</v>
      </c>
      <c r="AU228" s="99" t="s">
        <v>0</v>
      </c>
      <c r="AV228" s="99" t="s">
        <v>43</v>
      </c>
      <c r="AW228" s="99" t="s">
        <v>90</v>
      </c>
      <c r="AX228" s="99" t="s">
        <v>91</v>
      </c>
    </row>
    <row r="229" spans="1:50" s="10" customFormat="1" ht="15.75" customHeight="1">
      <c r="A229" s="87"/>
      <c r="B229" s="88"/>
      <c r="C229" s="88"/>
      <c r="D229" s="88"/>
      <c r="E229" s="156" t="s">
        <v>188</v>
      </c>
      <c r="F229" s="157"/>
      <c r="G229" s="157"/>
      <c r="H229" s="157"/>
      <c r="I229" s="88"/>
      <c r="J229" s="88"/>
      <c r="K229" s="88"/>
      <c r="L229" s="88"/>
      <c r="M229" s="88"/>
      <c r="N229" s="88"/>
      <c r="O229" s="88"/>
      <c r="P229" s="88"/>
      <c r="Q229" s="89"/>
      <c r="S229" s="90"/>
      <c r="T229" s="88"/>
      <c r="U229" s="88"/>
      <c r="V229" s="88"/>
      <c r="W229" s="88"/>
      <c r="X229" s="88"/>
      <c r="Y229" s="88"/>
      <c r="Z229" s="91"/>
      <c r="AS229" s="92" t="s">
        <v>98</v>
      </c>
      <c r="AT229" s="92" t="s">
        <v>96</v>
      </c>
      <c r="AU229" s="92" t="s">
        <v>71</v>
      </c>
      <c r="AV229" s="92" t="s">
        <v>43</v>
      </c>
      <c r="AW229" s="92" t="s">
        <v>90</v>
      </c>
      <c r="AX229" s="92" t="s">
        <v>91</v>
      </c>
    </row>
    <row r="230" spans="1:50" s="10" customFormat="1" ht="15.75" customHeight="1">
      <c r="A230" s="87"/>
      <c r="B230" s="88"/>
      <c r="C230" s="88"/>
      <c r="D230" s="88"/>
      <c r="E230" s="156" t="s">
        <v>189</v>
      </c>
      <c r="F230" s="157"/>
      <c r="G230" s="157"/>
      <c r="H230" s="157"/>
      <c r="I230" s="88"/>
      <c r="J230" s="88"/>
      <c r="K230" s="88"/>
      <c r="L230" s="88"/>
      <c r="M230" s="88"/>
      <c r="N230" s="88"/>
      <c r="O230" s="88"/>
      <c r="P230" s="88"/>
      <c r="Q230" s="89"/>
      <c r="S230" s="90"/>
      <c r="T230" s="88"/>
      <c r="U230" s="88"/>
      <c r="V230" s="88"/>
      <c r="W230" s="88"/>
      <c r="X230" s="88"/>
      <c r="Y230" s="88"/>
      <c r="Z230" s="91"/>
      <c r="AS230" s="92" t="s">
        <v>98</v>
      </c>
      <c r="AT230" s="92" t="s">
        <v>96</v>
      </c>
      <c r="AU230" s="92" t="s">
        <v>71</v>
      </c>
      <c r="AV230" s="92" t="s">
        <v>43</v>
      </c>
      <c r="AW230" s="92" t="s">
        <v>90</v>
      </c>
      <c r="AX230" s="92" t="s">
        <v>91</v>
      </c>
    </row>
    <row r="231" spans="1:50" s="10" customFormat="1" ht="15.75" customHeight="1">
      <c r="A231" s="93"/>
      <c r="B231" s="94"/>
      <c r="C231" s="94"/>
      <c r="D231" s="94"/>
      <c r="E231" s="158" t="s">
        <v>190</v>
      </c>
      <c r="F231" s="159"/>
      <c r="G231" s="159"/>
      <c r="H231" s="159"/>
      <c r="I231" s="94"/>
      <c r="J231" s="95">
        <v>70.22</v>
      </c>
      <c r="K231" s="94"/>
      <c r="L231" s="94"/>
      <c r="M231" s="94"/>
      <c r="N231" s="94"/>
      <c r="O231" s="94"/>
      <c r="P231" s="94"/>
      <c r="Q231" s="96"/>
      <c r="S231" s="97"/>
      <c r="T231" s="94"/>
      <c r="U231" s="94"/>
      <c r="V231" s="94"/>
      <c r="W231" s="94"/>
      <c r="X231" s="94"/>
      <c r="Y231" s="94"/>
      <c r="Z231" s="98"/>
      <c r="AS231" s="99" t="s">
        <v>98</v>
      </c>
      <c r="AT231" s="99" t="s">
        <v>96</v>
      </c>
      <c r="AU231" s="99" t="s">
        <v>0</v>
      </c>
      <c r="AV231" s="99" t="s">
        <v>43</v>
      </c>
      <c r="AW231" s="99" t="s">
        <v>90</v>
      </c>
      <c r="AX231" s="99" t="s">
        <v>91</v>
      </c>
    </row>
    <row r="232" spans="1:50" s="10" customFormat="1" ht="15.75" customHeight="1">
      <c r="A232" s="87"/>
      <c r="B232" s="88"/>
      <c r="C232" s="88"/>
      <c r="D232" s="88"/>
      <c r="E232" s="156" t="s">
        <v>191</v>
      </c>
      <c r="F232" s="157"/>
      <c r="G232" s="157"/>
      <c r="H232" s="157"/>
      <c r="I232" s="88"/>
      <c r="J232" s="88"/>
      <c r="K232" s="88"/>
      <c r="L232" s="88"/>
      <c r="M232" s="88"/>
      <c r="N232" s="88"/>
      <c r="O232" s="88"/>
      <c r="P232" s="88"/>
      <c r="Q232" s="89"/>
      <c r="S232" s="90"/>
      <c r="T232" s="88"/>
      <c r="U232" s="88"/>
      <c r="V232" s="88"/>
      <c r="W232" s="88"/>
      <c r="X232" s="88"/>
      <c r="Y232" s="88"/>
      <c r="Z232" s="91"/>
      <c r="AS232" s="92" t="s">
        <v>98</v>
      </c>
      <c r="AT232" s="92" t="s">
        <v>96</v>
      </c>
      <c r="AU232" s="92" t="s">
        <v>71</v>
      </c>
      <c r="AV232" s="92" t="s">
        <v>43</v>
      </c>
      <c r="AW232" s="92" t="s">
        <v>90</v>
      </c>
      <c r="AX232" s="92" t="s">
        <v>91</v>
      </c>
    </row>
    <row r="233" spans="1:50" s="10" customFormat="1" ht="15.75" customHeight="1">
      <c r="A233" s="93"/>
      <c r="B233" s="94"/>
      <c r="C233" s="94"/>
      <c r="D233" s="94"/>
      <c r="E233" s="158" t="s">
        <v>192</v>
      </c>
      <c r="F233" s="159"/>
      <c r="G233" s="159"/>
      <c r="H233" s="159"/>
      <c r="I233" s="94"/>
      <c r="J233" s="95">
        <v>21.6</v>
      </c>
      <c r="K233" s="94"/>
      <c r="L233" s="94"/>
      <c r="M233" s="94"/>
      <c r="N233" s="94"/>
      <c r="O233" s="94"/>
      <c r="P233" s="94"/>
      <c r="Q233" s="96"/>
      <c r="S233" s="97"/>
      <c r="T233" s="94"/>
      <c r="U233" s="94"/>
      <c r="V233" s="94"/>
      <c r="W233" s="94"/>
      <c r="X233" s="94"/>
      <c r="Y233" s="94"/>
      <c r="Z233" s="98"/>
      <c r="AS233" s="99" t="s">
        <v>98</v>
      </c>
      <c r="AT233" s="99" t="s">
        <v>96</v>
      </c>
      <c r="AU233" s="99" t="s">
        <v>0</v>
      </c>
      <c r="AV233" s="99" t="s">
        <v>43</v>
      </c>
      <c r="AW233" s="99" t="s">
        <v>90</v>
      </c>
      <c r="AX233" s="99" t="s">
        <v>91</v>
      </c>
    </row>
    <row r="234" spans="1:50" s="10" customFormat="1" ht="15.75" customHeight="1">
      <c r="A234" s="93"/>
      <c r="B234" s="94"/>
      <c r="C234" s="94"/>
      <c r="D234" s="94"/>
      <c r="E234" s="158" t="s">
        <v>193</v>
      </c>
      <c r="F234" s="159"/>
      <c r="G234" s="159"/>
      <c r="H234" s="159"/>
      <c r="I234" s="94"/>
      <c r="J234" s="95">
        <v>18.48</v>
      </c>
      <c r="K234" s="94"/>
      <c r="L234" s="94"/>
      <c r="M234" s="94"/>
      <c r="N234" s="94"/>
      <c r="O234" s="94"/>
      <c r="P234" s="94"/>
      <c r="Q234" s="96"/>
      <c r="S234" s="97"/>
      <c r="T234" s="94"/>
      <c r="U234" s="94"/>
      <c r="V234" s="94"/>
      <c r="W234" s="94"/>
      <c r="X234" s="94"/>
      <c r="Y234" s="94"/>
      <c r="Z234" s="98"/>
      <c r="AS234" s="99" t="s">
        <v>98</v>
      </c>
      <c r="AT234" s="99" t="s">
        <v>96</v>
      </c>
      <c r="AU234" s="99" t="s">
        <v>0</v>
      </c>
      <c r="AV234" s="99" t="s">
        <v>43</v>
      </c>
      <c r="AW234" s="99" t="s">
        <v>90</v>
      </c>
      <c r="AX234" s="99" t="s">
        <v>91</v>
      </c>
    </row>
    <row r="235" spans="1:50" s="10" customFormat="1" ht="15.75" customHeight="1">
      <c r="A235" s="87"/>
      <c r="B235" s="88"/>
      <c r="C235" s="88"/>
      <c r="D235" s="88"/>
      <c r="E235" s="156" t="s">
        <v>194</v>
      </c>
      <c r="F235" s="157"/>
      <c r="G235" s="157"/>
      <c r="H235" s="157"/>
      <c r="I235" s="88"/>
      <c r="J235" s="88"/>
      <c r="K235" s="88"/>
      <c r="L235" s="88"/>
      <c r="M235" s="88"/>
      <c r="N235" s="88"/>
      <c r="O235" s="88"/>
      <c r="P235" s="88"/>
      <c r="Q235" s="89"/>
      <c r="S235" s="90"/>
      <c r="T235" s="88"/>
      <c r="U235" s="88"/>
      <c r="V235" s="88"/>
      <c r="W235" s="88"/>
      <c r="X235" s="88"/>
      <c r="Y235" s="88"/>
      <c r="Z235" s="91"/>
      <c r="AS235" s="92" t="s">
        <v>98</v>
      </c>
      <c r="AT235" s="92" t="s">
        <v>96</v>
      </c>
      <c r="AU235" s="92" t="s">
        <v>71</v>
      </c>
      <c r="AV235" s="92" t="s">
        <v>43</v>
      </c>
      <c r="AW235" s="92" t="s">
        <v>90</v>
      </c>
      <c r="AX235" s="92" t="s">
        <v>91</v>
      </c>
    </row>
    <row r="236" spans="1:50" s="10" customFormat="1" ht="15.75" customHeight="1">
      <c r="A236" s="93"/>
      <c r="B236" s="94"/>
      <c r="C236" s="94"/>
      <c r="D236" s="94"/>
      <c r="E236" s="158" t="s">
        <v>195</v>
      </c>
      <c r="F236" s="159"/>
      <c r="G236" s="159"/>
      <c r="H236" s="159"/>
      <c r="I236" s="94"/>
      <c r="J236" s="95">
        <v>7.2</v>
      </c>
      <c r="K236" s="94"/>
      <c r="L236" s="94"/>
      <c r="M236" s="94"/>
      <c r="N236" s="94"/>
      <c r="O236" s="94"/>
      <c r="P236" s="94"/>
      <c r="Q236" s="96"/>
      <c r="S236" s="97"/>
      <c r="T236" s="94"/>
      <c r="U236" s="94"/>
      <c r="V236" s="94"/>
      <c r="W236" s="94"/>
      <c r="X236" s="94"/>
      <c r="Y236" s="94"/>
      <c r="Z236" s="98"/>
      <c r="AS236" s="99" t="s">
        <v>98</v>
      </c>
      <c r="AT236" s="99" t="s">
        <v>96</v>
      </c>
      <c r="AU236" s="99" t="s">
        <v>0</v>
      </c>
      <c r="AV236" s="99" t="s">
        <v>43</v>
      </c>
      <c r="AW236" s="99" t="s">
        <v>90</v>
      </c>
      <c r="AX236" s="99" t="s">
        <v>91</v>
      </c>
    </row>
    <row r="237" spans="1:50" s="10" customFormat="1" ht="15.75" customHeight="1">
      <c r="A237" s="93"/>
      <c r="B237" s="94"/>
      <c r="C237" s="94"/>
      <c r="D237" s="94"/>
      <c r="E237" s="158" t="s">
        <v>196</v>
      </c>
      <c r="F237" s="159"/>
      <c r="G237" s="159"/>
      <c r="H237" s="159"/>
      <c r="I237" s="94"/>
      <c r="J237" s="95">
        <v>3.696</v>
      </c>
      <c r="K237" s="94"/>
      <c r="L237" s="94"/>
      <c r="M237" s="94"/>
      <c r="N237" s="94"/>
      <c r="O237" s="94"/>
      <c r="P237" s="94"/>
      <c r="Q237" s="96"/>
      <c r="S237" s="97"/>
      <c r="T237" s="94"/>
      <c r="U237" s="94"/>
      <c r="V237" s="94"/>
      <c r="W237" s="94"/>
      <c r="X237" s="94"/>
      <c r="Y237" s="94"/>
      <c r="Z237" s="98"/>
      <c r="AS237" s="99" t="s">
        <v>98</v>
      </c>
      <c r="AT237" s="99" t="s">
        <v>96</v>
      </c>
      <c r="AU237" s="99" t="s">
        <v>0</v>
      </c>
      <c r="AV237" s="99" t="s">
        <v>43</v>
      </c>
      <c r="AW237" s="99" t="s">
        <v>90</v>
      </c>
      <c r="AX237" s="99" t="s">
        <v>91</v>
      </c>
    </row>
    <row r="238" spans="1:50" s="10" customFormat="1" ht="15.75" customHeight="1">
      <c r="A238" s="93"/>
      <c r="B238" s="94"/>
      <c r="C238" s="94"/>
      <c r="D238" s="94"/>
      <c r="E238" s="158" t="s">
        <v>197</v>
      </c>
      <c r="F238" s="159"/>
      <c r="G238" s="159"/>
      <c r="H238" s="159"/>
      <c r="I238" s="94"/>
      <c r="J238" s="95">
        <v>3.984</v>
      </c>
      <c r="K238" s="94"/>
      <c r="L238" s="94"/>
      <c r="M238" s="94"/>
      <c r="N238" s="94"/>
      <c r="O238" s="94"/>
      <c r="P238" s="94"/>
      <c r="Q238" s="96"/>
      <c r="S238" s="97"/>
      <c r="T238" s="94"/>
      <c r="U238" s="94"/>
      <c r="V238" s="94"/>
      <c r="W238" s="94"/>
      <c r="X238" s="94"/>
      <c r="Y238" s="94"/>
      <c r="Z238" s="98"/>
      <c r="AS238" s="99" t="s">
        <v>98</v>
      </c>
      <c r="AT238" s="99" t="s">
        <v>96</v>
      </c>
      <c r="AU238" s="99" t="s">
        <v>0</v>
      </c>
      <c r="AV238" s="99" t="s">
        <v>43</v>
      </c>
      <c r="AW238" s="99" t="s">
        <v>90</v>
      </c>
      <c r="AX238" s="99" t="s">
        <v>91</v>
      </c>
    </row>
    <row r="239" spans="1:50" s="10" customFormat="1" ht="15.75" customHeight="1">
      <c r="A239" s="93"/>
      <c r="B239" s="94"/>
      <c r="C239" s="94"/>
      <c r="D239" s="94"/>
      <c r="E239" s="158" t="s">
        <v>198</v>
      </c>
      <c r="F239" s="159"/>
      <c r="G239" s="159"/>
      <c r="H239" s="159"/>
      <c r="I239" s="94"/>
      <c r="J239" s="95">
        <v>2.64</v>
      </c>
      <c r="K239" s="94"/>
      <c r="L239" s="94"/>
      <c r="M239" s="94"/>
      <c r="N239" s="94"/>
      <c r="O239" s="94"/>
      <c r="P239" s="94"/>
      <c r="Q239" s="96"/>
      <c r="S239" s="97"/>
      <c r="T239" s="94"/>
      <c r="U239" s="94"/>
      <c r="V239" s="94"/>
      <c r="W239" s="94"/>
      <c r="X239" s="94"/>
      <c r="Y239" s="94"/>
      <c r="Z239" s="98"/>
      <c r="AS239" s="99" t="s">
        <v>98</v>
      </c>
      <c r="AT239" s="99" t="s">
        <v>96</v>
      </c>
      <c r="AU239" s="99" t="s">
        <v>0</v>
      </c>
      <c r="AV239" s="99" t="s">
        <v>43</v>
      </c>
      <c r="AW239" s="99" t="s">
        <v>90</v>
      </c>
      <c r="AX239" s="99" t="s">
        <v>91</v>
      </c>
    </row>
    <row r="240" spans="1:50" s="10" customFormat="1" ht="15.75" customHeight="1">
      <c r="A240" s="100"/>
      <c r="B240" s="101"/>
      <c r="C240" s="101"/>
      <c r="D240" s="101"/>
      <c r="E240" s="160" t="s">
        <v>109</v>
      </c>
      <c r="F240" s="161"/>
      <c r="G240" s="161"/>
      <c r="H240" s="161"/>
      <c r="I240" s="101"/>
      <c r="J240" s="102">
        <v>459.04</v>
      </c>
      <c r="K240" s="101"/>
      <c r="L240" s="101"/>
      <c r="M240" s="101"/>
      <c r="N240" s="101"/>
      <c r="O240" s="101"/>
      <c r="P240" s="101"/>
      <c r="Q240" s="103"/>
      <c r="S240" s="104"/>
      <c r="T240" s="101"/>
      <c r="U240" s="101"/>
      <c r="V240" s="101"/>
      <c r="W240" s="101"/>
      <c r="X240" s="101"/>
      <c r="Y240" s="101"/>
      <c r="Z240" s="105"/>
      <c r="AS240" s="106" t="s">
        <v>98</v>
      </c>
      <c r="AT240" s="106" t="s">
        <v>96</v>
      </c>
      <c r="AU240" s="106" t="s">
        <v>96</v>
      </c>
      <c r="AV240" s="106" t="s">
        <v>43</v>
      </c>
      <c r="AW240" s="106" t="s">
        <v>71</v>
      </c>
      <c r="AX240" s="106" t="s">
        <v>91</v>
      </c>
    </row>
    <row r="241" spans="1:63" s="10" customFormat="1" ht="15.75" customHeight="1">
      <c r="A241" s="11"/>
      <c r="B241" s="79" t="s">
        <v>199</v>
      </c>
      <c r="C241" s="79" t="s">
        <v>92</v>
      </c>
      <c r="D241" s="80" t="s">
        <v>200</v>
      </c>
      <c r="E241" s="153" t="s">
        <v>201</v>
      </c>
      <c r="F241" s="154"/>
      <c r="G241" s="154"/>
      <c r="H241" s="154"/>
      <c r="I241" s="81" t="s">
        <v>134</v>
      </c>
      <c r="J241" s="82">
        <v>19.635</v>
      </c>
      <c r="K241" s="155"/>
      <c r="L241" s="154"/>
      <c r="M241" s="155">
        <f>ROUND($K$241*$J$241,2)</f>
        <v>0</v>
      </c>
      <c r="N241" s="154"/>
      <c r="O241" s="154"/>
      <c r="P241" s="154"/>
      <c r="Q241" s="14"/>
      <c r="S241" s="83"/>
      <c r="T241" s="84" t="s">
        <v>24</v>
      </c>
      <c r="U241" s="85">
        <v>0</v>
      </c>
      <c r="V241" s="85">
        <f>$U$241*$J$241</f>
        <v>0</v>
      </c>
      <c r="W241" s="85">
        <v>0</v>
      </c>
      <c r="X241" s="85">
        <f>$W$241*$J$241</f>
        <v>0</v>
      </c>
      <c r="Y241" s="85">
        <v>0</v>
      </c>
      <c r="Z241" s="86">
        <f>$Y$241*$J$241</f>
        <v>0</v>
      </c>
      <c r="AQ241" s="10" t="s">
        <v>96</v>
      </c>
      <c r="AS241" s="10" t="s">
        <v>92</v>
      </c>
      <c r="AT241" s="10" t="s">
        <v>96</v>
      </c>
      <c r="AX241" s="10" t="s">
        <v>91</v>
      </c>
      <c r="BD241" s="51">
        <f>IF($T$241="základní",$M$241,0)</f>
        <v>0</v>
      </c>
      <c r="BE241" s="51">
        <f>IF($T$241="snížená",$M$241,0)</f>
        <v>0</v>
      </c>
      <c r="BF241" s="51">
        <f>IF($T$241="zákl. přenesená",$M$241,0)</f>
        <v>0</v>
      </c>
      <c r="BG241" s="51">
        <f>IF($T$241="sníž. přenesená",$M$241,0)</f>
        <v>0</v>
      </c>
      <c r="BH241" s="51">
        <f>IF($T$241="nulová",$M$241,0)</f>
        <v>0</v>
      </c>
      <c r="BI241" s="10" t="s">
        <v>71</v>
      </c>
      <c r="BJ241" s="51">
        <f>ROUND($K$241*$J$241,2)</f>
        <v>0</v>
      </c>
      <c r="BK241" s="10" t="s">
        <v>96</v>
      </c>
    </row>
    <row r="242" spans="1:50" s="10" customFormat="1" ht="15.75" customHeight="1">
      <c r="A242" s="87"/>
      <c r="B242" s="88"/>
      <c r="C242" s="88"/>
      <c r="D242" s="88"/>
      <c r="E242" s="156" t="s">
        <v>188</v>
      </c>
      <c r="F242" s="157"/>
      <c r="G242" s="157"/>
      <c r="H242" s="157"/>
      <c r="I242" s="88"/>
      <c r="J242" s="88"/>
      <c r="K242" s="88"/>
      <c r="L242" s="88"/>
      <c r="M242" s="88"/>
      <c r="N242" s="88"/>
      <c r="O242" s="88"/>
      <c r="P242" s="88"/>
      <c r="Q242" s="89"/>
      <c r="S242" s="90"/>
      <c r="T242" s="88"/>
      <c r="U242" s="88"/>
      <c r="V242" s="88"/>
      <c r="W242" s="88"/>
      <c r="X242" s="88"/>
      <c r="Y242" s="88"/>
      <c r="Z242" s="91"/>
      <c r="AS242" s="92" t="s">
        <v>98</v>
      </c>
      <c r="AT242" s="92" t="s">
        <v>96</v>
      </c>
      <c r="AU242" s="92" t="s">
        <v>71</v>
      </c>
      <c r="AV242" s="92" t="s">
        <v>43</v>
      </c>
      <c r="AW242" s="92" t="s">
        <v>90</v>
      </c>
      <c r="AX242" s="92" t="s">
        <v>91</v>
      </c>
    </row>
    <row r="243" spans="1:50" s="10" customFormat="1" ht="15.75" customHeight="1">
      <c r="A243" s="87"/>
      <c r="B243" s="88"/>
      <c r="C243" s="88"/>
      <c r="D243" s="88"/>
      <c r="E243" s="156" t="s">
        <v>202</v>
      </c>
      <c r="F243" s="157"/>
      <c r="G243" s="157"/>
      <c r="H243" s="157"/>
      <c r="I243" s="88"/>
      <c r="J243" s="88"/>
      <c r="K243" s="88"/>
      <c r="L243" s="88"/>
      <c r="M243" s="88"/>
      <c r="N243" s="88"/>
      <c r="O243" s="88"/>
      <c r="P243" s="88"/>
      <c r="Q243" s="89"/>
      <c r="S243" s="90"/>
      <c r="T243" s="88"/>
      <c r="U243" s="88"/>
      <c r="V243" s="88"/>
      <c r="W243" s="88"/>
      <c r="X243" s="88"/>
      <c r="Y243" s="88"/>
      <c r="Z243" s="91"/>
      <c r="AS243" s="92" t="s">
        <v>98</v>
      </c>
      <c r="AT243" s="92" t="s">
        <v>96</v>
      </c>
      <c r="AU243" s="92" t="s">
        <v>71</v>
      </c>
      <c r="AV243" s="92" t="s">
        <v>43</v>
      </c>
      <c r="AW243" s="92" t="s">
        <v>90</v>
      </c>
      <c r="AX243" s="92" t="s">
        <v>91</v>
      </c>
    </row>
    <row r="244" spans="1:50" s="10" customFormat="1" ht="15.75" customHeight="1">
      <c r="A244" s="93"/>
      <c r="B244" s="94"/>
      <c r="C244" s="94"/>
      <c r="D244" s="94"/>
      <c r="E244" s="158" t="s">
        <v>203</v>
      </c>
      <c r="F244" s="159"/>
      <c r="G244" s="159"/>
      <c r="H244" s="159"/>
      <c r="I244" s="94"/>
      <c r="J244" s="95">
        <v>7.245</v>
      </c>
      <c r="K244" s="94"/>
      <c r="L244" s="94"/>
      <c r="M244" s="94"/>
      <c r="N244" s="94"/>
      <c r="O244" s="94"/>
      <c r="P244" s="94"/>
      <c r="Q244" s="96"/>
      <c r="S244" s="97"/>
      <c r="T244" s="94"/>
      <c r="U244" s="94"/>
      <c r="V244" s="94"/>
      <c r="W244" s="94"/>
      <c r="X244" s="94"/>
      <c r="Y244" s="94"/>
      <c r="Z244" s="98"/>
      <c r="AS244" s="99" t="s">
        <v>98</v>
      </c>
      <c r="AT244" s="99" t="s">
        <v>96</v>
      </c>
      <c r="AU244" s="99" t="s">
        <v>0</v>
      </c>
      <c r="AV244" s="99" t="s">
        <v>43</v>
      </c>
      <c r="AW244" s="99" t="s">
        <v>90</v>
      </c>
      <c r="AX244" s="99" t="s">
        <v>91</v>
      </c>
    </row>
    <row r="245" spans="1:50" s="10" customFormat="1" ht="15.75" customHeight="1">
      <c r="A245" s="87"/>
      <c r="B245" s="88"/>
      <c r="C245" s="88"/>
      <c r="D245" s="88"/>
      <c r="E245" s="156" t="s">
        <v>204</v>
      </c>
      <c r="F245" s="157"/>
      <c r="G245" s="157"/>
      <c r="H245" s="157"/>
      <c r="I245" s="88"/>
      <c r="J245" s="88"/>
      <c r="K245" s="88"/>
      <c r="L245" s="88"/>
      <c r="M245" s="88"/>
      <c r="N245" s="88"/>
      <c r="O245" s="88"/>
      <c r="P245" s="88"/>
      <c r="Q245" s="89"/>
      <c r="S245" s="90"/>
      <c r="T245" s="88"/>
      <c r="U245" s="88"/>
      <c r="V245" s="88"/>
      <c r="W245" s="88"/>
      <c r="X245" s="88"/>
      <c r="Y245" s="88"/>
      <c r="Z245" s="91"/>
      <c r="AS245" s="92" t="s">
        <v>98</v>
      </c>
      <c r="AT245" s="92" t="s">
        <v>96</v>
      </c>
      <c r="AU245" s="92" t="s">
        <v>71</v>
      </c>
      <c r="AV245" s="92" t="s">
        <v>43</v>
      </c>
      <c r="AW245" s="92" t="s">
        <v>90</v>
      </c>
      <c r="AX245" s="92" t="s">
        <v>91</v>
      </c>
    </row>
    <row r="246" spans="1:50" s="10" customFormat="1" ht="15.75" customHeight="1">
      <c r="A246" s="93"/>
      <c r="B246" s="94"/>
      <c r="C246" s="94"/>
      <c r="D246" s="94"/>
      <c r="E246" s="158" t="s">
        <v>205</v>
      </c>
      <c r="F246" s="159"/>
      <c r="G246" s="159"/>
      <c r="H246" s="159"/>
      <c r="I246" s="94"/>
      <c r="J246" s="95">
        <v>4.46</v>
      </c>
      <c r="K246" s="94"/>
      <c r="L246" s="94"/>
      <c r="M246" s="94"/>
      <c r="N246" s="94"/>
      <c r="O246" s="94"/>
      <c r="P246" s="94"/>
      <c r="Q246" s="96"/>
      <c r="S246" s="97"/>
      <c r="T246" s="94"/>
      <c r="U246" s="94"/>
      <c r="V246" s="94"/>
      <c r="W246" s="94"/>
      <c r="X246" s="94"/>
      <c r="Y246" s="94"/>
      <c r="Z246" s="98"/>
      <c r="AS246" s="99" t="s">
        <v>98</v>
      </c>
      <c r="AT246" s="99" t="s">
        <v>96</v>
      </c>
      <c r="AU246" s="99" t="s">
        <v>0</v>
      </c>
      <c r="AV246" s="99" t="s">
        <v>43</v>
      </c>
      <c r="AW246" s="99" t="s">
        <v>90</v>
      </c>
      <c r="AX246" s="99" t="s">
        <v>91</v>
      </c>
    </row>
    <row r="247" spans="1:50" s="10" customFormat="1" ht="15.75" customHeight="1">
      <c r="A247" s="87"/>
      <c r="B247" s="88"/>
      <c r="C247" s="88"/>
      <c r="D247" s="88"/>
      <c r="E247" s="156" t="s">
        <v>206</v>
      </c>
      <c r="F247" s="157"/>
      <c r="G247" s="157"/>
      <c r="H247" s="157"/>
      <c r="I247" s="88"/>
      <c r="J247" s="88"/>
      <c r="K247" s="88"/>
      <c r="L247" s="88"/>
      <c r="M247" s="88"/>
      <c r="N247" s="88"/>
      <c r="O247" s="88"/>
      <c r="P247" s="88"/>
      <c r="Q247" s="89"/>
      <c r="S247" s="90"/>
      <c r="T247" s="88"/>
      <c r="U247" s="88"/>
      <c r="V247" s="88"/>
      <c r="W247" s="88"/>
      <c r="X247" s="88"/>
      <c r="Y247" s="88"/>
      <c r="Z247" s="91"/>
      <c r="AS247" s="92" t="s">
        <v>98</v>
      </c>
      <c r="AT247" s="92" t="s">
        <v>96</v>
      </c>
      <c r="AU247" s="92" t="s">
        <v>71</v>
      </c>
      <c r="AV247" s="92" t="s">
        <v>43</v>
      </c>
      <c r="AW247" s="92" t="s">
        <v>90</v>
      </c>
      <c r="AX247" s="92" t="s">
        <v>91</v>
      </c>
    </row>
    <row r="248" spans="1:50" s="10" customFormat="1" ht="15.75" customHeight="1">
      <c r="A248" s="87"/>
      <c r="B248" s="88"/>
      <c r="C248" s="88"/>
      <c r="D248" s="88"/>
      <c r="E248" s="156" t="s">
        <v>207</v>
      </c>
      <c r="F248" s="157"/>
      <c r="G248" s="157"/>
      <c r="H248" s="157"/>
      <c r="I248" s="88"/>
      <c r="J248" s="88"/>
      <c r="K248" s="88"/>
      <c r="L248" s="88"/>
      <c r="M248" s="88"/>
      <c r="N248" s="88"/>
      <c r="O248" s="88"/>
      <c r="P248" s="88"/>
      <c r="Q248" s="89"/>
      <c r="S248" s="90"/>
      <c r="T248" s="88"/>
      <c r="U248" s="88"/>
      <c r="V248" s="88"/>
      <c r="W248" s="88"/>
      <c r="X248" s="88"/>
      <c r="Y248" s="88"/>
      <c r="Z248" s="91"/>
      <c r="AS248" s="92" t="s">
        <v>98</v>
      </c>
      <c r="AT248" s="92" t="s">
        <v>96</v>
      </c>
      <c r="AU248" s="92" t="s">
        <v>71</v>
      </c>
      <c r="AV248" s="92" t="s">
        <v>43</v>
      </c>
      <c r="AW248" s="92" t="s">
        <v>90</v>
      </c>
      <c r="AX248" s="92" t="s">
        <v>91</v>
      </c>
    </row>
    <row r="249" spans="1:50" s="10" customFormat="1" ht="15.75" customHeight="1">
      <c r="A249" s="93"/>
      <c r="B249" s="94"/>
      <c r="C249" s="94"/>
      <c r="D249" s="94"/>
      <c r="E249" s="158" t="s">
        <v>208</v>
      </c>
      <c r="F249" s="159"/>
      <c r="G249" s="159"/>
      <c r="H249" s="159"/>
      <c r="I249" s="94"/>
      <c r="J249" s="95">
        <v>3.38</v>
      </c>
      <c r="K249" s="94"/>
      <c r="L249" s="94"/>
      <c r="M249" s="94"/>
      <c r="N249" s="94"/>
      <c r="O249" s="94"/>
      <c r="P249" s="94"/>
      <c r="Q249" s="96"/>
      <c r="S249" s="97"/>
      <c r="T249" s="94"/>
      <c r="U249" s="94"/>
      <c r="V249" s="94"/>
      <c r="W249" s="94"/>
      <c r="X249" s="94"/>
      <c r="Y249" s="94"/>
      <c r="Z249" s="98"/>
      <c r="AS249" s="99" t="s">
        <v>98</v>
      </c>
      <c r="AT249" s="99" t="s">
        <v>96</v>
      </c>
      <c r="AU249" s="99" t="s">
        <v>0</v>
      </c>
      <c r="AV249" s="99" t="s">
        <v>43</v>
      </c>
      <c r="AW249" s="99" t="s">
        <v>90</v>
      </c>
      <c r="AX249" s="99" t="s">
        <v>91</v>
      </c>
    </row>
    <row r="250" spans="1:50" s="10" customFormat="1" ht="15.75" customHeight="1">
      <c r="A250" s="87"/>
      <c r="B250" s="88"/>
      <c r="C250" s="88"/>
      <c r="D250" s="88"/>
      <c r="E250" s="156" t="s">
        <v>209</v>
      </c>
      <c r="F250" s="157"/>
      <c r="G250" s="157"/>
      <c r="H250" s="157"/>
      <c r="I250" s="88"/>
      <c r="J250" s="88"/>
      <c r="K250" s="88"/>
      <c r="L250" s="88"/>
      <c r="M250" s="88"/>
      <c r="N250" s="88"/>
      <c r="O250" s="88"/>
      <c r="P250" s="88"/>
      <c r="Q250" s="89"/>
      <c r="S250" s="90"/>
      <c r="T250" s="88"/>
      <c r="U250" s="88"/>
      <c r="V250" s="88"/>
      <c r="W250" s="88"/>
      <c r="X250" s="88"/>
      <c r="Y250" s="88"/>
      <c r="Z250" s="91"/>
      <c r="AS250" s="92" t="s">
        <v>98</v>
      </c>
      <c r="AT250" s="92" t="s">
        <v>96</v>
      </c>
      <c r="AU250" s="92" t="s">
        <v>71</v>
      </c>
      <c r="AV250" s="92" t="s">
        <v>43</v>
      </c>
      <c r="AW250" s="92" t="s">
        <v>90</v>
      </c>
      <c r="AX250" s="92" t="s">
        <v>91</v>
      </c>
    </row>
    <row r="251" spans="1:50" s="10" customFormat="1" ht="15.75" customHeight="1">
      <c r="A251" s="93"/>
      <c r="B251" s="94"/>
      <c r="C251" s="94"/>
      <c r="D251" s="94"/>
      <c r="E251" s="158" t="s">
        <v>210</v>
      </c>
      <c r="F251" s="159"/>
      <c r="G251" s="159"/>
      <c r="H251" s="159"/>
      <c r="I251" s="94"/>
      <c r="J251" s="95">
        <v>4.55</v>
      </c>
      <c r="K251" s="94"/>
      <c r="L251" s="94"/>
      <c r="M251" s="94"/>
      <c r="N251" s="94"/>
      <c r="O251" s="94"/>
      <c r="P251" s="94"/>
      <c r="Q251" s="96"/>
      <c r="S251" s="97"/>
      <c r="T251" s="94"/>
      <c r="U251" s="94"/>
      <c r="V251" s="94"/>
      <c r="W251" s="94"/>
      <c r="X251" s="94"/>
      <c r="Y251" s="94"/>
      <c r="Z251" s="98"/>
      <c r="AS251" s="99" t="s">
        <v>98</v>
      </c>
      <c r="AT251" s="99" t="s">
        <v>96</v>
      </c>
      <c r="AU251" s="99" t="s">
        <v>0</v>
      </c>
      <c r="AV251" s="99" t="s">
        <v>43</v>
      </c>
      <c r="AW251" s="99" t="s">
        <v>90</v>
      </c>
      <c r="AX251" s="99" t="s">
        <v>91</v>
      </c>
    </row>
    <row r="252" spans="1:50" s="10" customFormat="1" ht="15.75" customHeight="1">
      <c r="A252" s="100"/>
      <c r="B252" s="101"/>
      <c r="C252" s="101"/>
      <c r="D252" s="101"/>
      <c r="E252" s="160" t="s">
        <v>109</v>
      </c>
      <c r="F252" s="161"/>
      <c r="G252" s="161"/>
      <c r="H252" s="161"/>
      <c r="I252" s="101"/>
      <c r="J252" s="102">
        <v>19.635</v>
      </c>
      <c r="K252" s="101"/>
      <c r="L252" s="101"/>
      <c r="M252" s="101"/>
      <c r="N252" s="101"/>
      <c r="O252" s="101"/>
      <c r="P252" s="101"/>
      <c r="Q252" s="103"/>
      <c r="S252" s="104"/>
      <c r="T252" s="101"/>
      <c r="U252" s="101"/>
      <c r="V252" s="101"/>
      <c r="W252" s="101"/>
      <c r="X252" s="101"/>
      <c r="Y252" s="101"/>
      <c r="Z252" s="105"/>
      <c r="AS252" s="106" t="s">
        <v>98</v>
      </c>
      <c r="AT252" s="106" t="s">
        <v>96</v>
      </c>
      <c r="AU252" s="106" t="s">
        <v>96</v>
      </c>
      <c r="AV252" s="106" t="s">
        <v>43</v>
      </c>
      <c r="AW252" s="106" t="s">
        <v>71</v>
      </c>
      <c r="AX252" s="106" t="s">
        <v>91</v>
      </c>
    </row>
    <row r="253" spans="1:62" s="107" customFormat="1" ht="21.75" customHeight="1">
      <c r="A253" s="108"/>
      <c r="B253" s="109"/>
      <c r="C253" s="109" t="s">
        <v>52</v>
      </c>
      <c r="D253" s="109"/>
      <c r="E253" s="109"/>
      <c r="F253" s="109"/>
      <c r="G253" s="109"/>
      <c r="H253" s="109"/>
      <c r="I253" s="109"/>
      <c r="J253" s="109"/>
      <c r="K253" s="109"/>
      <c r="L253" s="109"/>
      <c r="M253" s="162">
        <f>$BJ$253</f>
        <v>0</v>
      </c>
      <c r="N253" s="163"/>
      <c r="O253" s="163"/>
      <c r="P253" s="163"/>
      <c r="Q253" s="110"/>
      <c r="S253" s="111"/>
      <c r="T253" s="109"/>
      <c r="U253" s="109"/>
      <c r="V253" s="112">
        <f>SUM($V$254:$V$275)</f>
        <v>0</v>
      </c>
      <c r="W253" s="109"/>
      <c r="X253" s="112">
        <f>SUM($X$254:$X$275)</f>
        <v>0</v>
      </c>
      <c r="Y253" s="109"/>
      <c r="Z253" s="113">
        <f>SUM($Z$254:$Z$275)</f>
        <v>0</v>
      </c>
      <c r="AQ253" s="114" t="s">
        <v>71</v>
      </c>
      <c r="AS253" s="114" t="s">
        <v>89</v>
      </c>
      <c r="AT253" s="114" t="s">
        <v>104</v>
      </c>
      <c r="AX253" s="114" t="s">
        <v>91</v>
      </c>
      <c r="BJ253" s="115">
        <f>SUM($BJ$254:$BJ$275)</f>
        <v>0</v>
      </c>
    </row>
    <row r="254" spans="1:63" s="10" customFormat="1" ht="39" customHeight="1">
      <c r="A254" s="11"/>
      <c r="B254" s="79" t="s">
        <v>211</v>
      </c>
      <c r="C254" s="79" t="s">
        <v>92</v>
      </c>
      <c r="D254" s="80" t="s">
        <v>212</v>
      </c>
      <c r="E254" s="153" t="s">
        <v>183</v>
      </c>
      <c r="F254" s="154"/>
      <c r="G254" s="154"/>
      <c r="H254" s="154"/>
      <c r="I254" s="81" t="s">
        <v>134</v>
      </c>
      <c r="J254" s="123">
        <f>J264</f>
        <v>656.7594</v>
      </c>
      <c r="K254" s="155"/>
      <c r="L254" s="154"/>
      <c r="M254" s="155">
        <f>ROUND($K$254*$J$254,2)</f>
        <v>0</v>
      </c>
      <c r="N254" s="154"/>
      <c r="O254" s="154"/>
      <c r="P254" s="154"/>
      <c r="Q254" s="14"/>
      <c r="S254" s="83"/>
      <c r="T254" s="84" t="s">
        <v>24</v>
      </c>
      <c r="U254" s="85">
        <v>0</v>
      </c>
      <c r="V254" s="85">
        <f>$U$254*$J$254</f>
        <v>0</v>
      </c>
      <c r="W254" s="85">
        <v>0</v>
      </c>
      <c r="X254" s="85">
        <f>$W$254*$J$254</f>
        <v>0</v>
      </c>
      <c r="Y254" s="85">
        <v>0</v>
      </c>
      <c r="Z254" s="86">
        <f>$Y$254*$J$254</f>
        <v>0</v>
      </c>
      <c r="AQ254" s="10" t="s">
        <v>96</v>
      </c>
      <c r="AS254" s="10" t="s">
        <v>92</v>
      </c>
      <c r="AT254" s="10" t="s">
        <v>96</v>
      </c>
      <c r="AX254" s="10" t="s">
        <v>91</v>
      </c>
      <c r="BD254" s="51">
        <f>IF($T$254="základní",$M$254,0)</f>
        <v>0</v>
      </c>
      <c r="BE254" s="51">
        <f>IF($T$254="snížená",$M$254,0)</f>
        <v>0</v>
      </c>
      <c r="BF254" s="51">
        <f>IF($T$254="zákl. přenesená",$M$254,0)</f>
        <v>0</v>
      </c>
      <c r="BG254" s="51">
        <f>IF($T$254="sníž. přenesená",$M$254,0)</f>
        <v>0</v>
      </c>
      <c r="BH254" s="51">
        <f>IF($T$254="nulová",$M$254,0)</f>
        <v>0</v>
      </c>
      <c r="BI254" s="10" t="s">
        <v>71</v>
      </c>
      <c r="BJ254" s="51">
        <f>ROUND($K$254*$J$254,2)</f>
        <v>0</v>
      </c>
      <c r="BK254" s="10" t="s">
        <v>96</v>
      </c>
    </row>
    <row r="255" spans="1:50" s="10" customFormat="1" ht="15.75" customHeight="1">
      <c r="A255" s="87"/>
      <c r="B255" s="88"/>
      <c r="C255" s="88"/>
      <c r="D255" s="88"/>
      <c r="E255" s="156" t="s">
        <v>213</v>
      </c>
      <c r="F255" s="157"/>
      <c r="G255" s="157"/>
      <c r="H255" s="157"/>
      <c r="I255" s="88"/>
      <c r="J255" s="88"/>
      <c r="K255" s="88"/>
      <c r="L255" s="88"/>
      <c r="M255" s="88"/>
      <c r="N255" s="88"/>
      <c r="O255" s="88"/>
      <c r="P255" s="88"/>
      <c r="Q255" s="89"/>
      <c r="S255" s="90"/>
      <c r="T255" s="88"/>
      <c r="U255" s="88"/>
      <c r="V255" s="88"/>
      <c r="W255" s="88"/>
      <c r="X255" s="88"/>
      <c r="Y255" s="88"/>
      <c r="Z255" s="91"/>
      <c r="AS255" s="92" t="s">
        <v>98</v>
      </c>
      <c r="AT255" s="92" t="s">
        <v>96</v>
      </c>
      <c r="AU255" s="92" t="s">
        <v>71</v>
      </c>
      <c r="AV255" s="92" t="s">
        <v>43</v>
      </c>
      <c r="AW255" s="92" t="s">
        <v>90</v>
      </c>
      <c r="AX255" s="92" t="s">
        <v>91</v>
      </c>
    </row>
    <row r="256" spans="1:50" s="10" customFormat="1" ht="15.75" customHeight="1">
      <c r="A256" s="93"/>
      <c r="B256" s="94"/>
      <c r="C256" s="94"/>
      <c r="D256" s="94"/>
      <c r="E256" s="158" t="s">
        <v>214</v>
      </c>
      <c r="F256" s="159"/>
      <c r="G256" s="159"/>
      <c r="H256" s="159"/>
      <c r="I256" s="94"/>
      <c r="J256" s="95">
        <v>513.018</v>
      </c>
      <c r="K256" s="94"/>
      <c r="L256" s="94"/>
      <c r="M256" s="94"/>
      <c r="N256" s="94"/>
      <c r="O256" s="94"/>
      <c r="P256" s="94"/>
      <c r="Q256" s="96"/>
      <c r="S256" s="97"/>
      <c r="T256" s="94"/>
      <c r="U256" s="94"/>
      <c r="V256" s="94"/>
      <c r="W256" s="94"/>
      <c r="X256" s="94"/>
      <c r="Y256" s="94"/>
      <c r="Z256" s="98"/>
      <c r="AS256" s="99" t="s">
        <v>98</v>
      </c>
      <c r="AT256" s="99" t="s">
        <v>96</v>
      </c>
      <c r="AU256" s="99" t="s">
        <v>0</v>
      </c>
      <c r="AV256" s="99" t="s">
        <v>43</v>
      </c>
      <c r="AW256" s="99" t="s">
        <v>90</v>
      </c>
      <c r="AX256" s="99" t="s">
        <v>91</v>
      </c>
    </row>
    <row r="257" spans="1:50" s="10" customFormat="1" ht="15.75" customHeight="1">
      <c r="A257" s="87"/>
      <c r="B257" s="88"/>
      <c r="C257" s="88"/>
      <c r="D257" s="88"/>
      <c r="E257" s="166" t="s">
        <v>623</v>
      </c>
      <c r="F257" s="167"/>
      <c r="G257" s="167"/>
      <c r="H257" s="167"/>
      <c r="I257" s="88"/>
      <c r="J257" s="168">
        <f>8.85*9.9*2</f>
        <v>175.23</v>
      </c>
      <c r="K257" s="88"/>
      <c r="L257" s="88"/>
      <c r="M257" s="88"/>
      <c r="N257" s="88"/>
      <c r="O257" s="88"/>
      <c r="P257" s="88"/>
      <c r="Q257" s="89"/>
      <c r="S257" s="90"/>
      <c r="T257" s="88"/>
      <c r="U257" s="88"/>
      <c r="V257" s="88"/>
      <c r="W257" s="88"/>
      <c r="X257" s="88"/>
      <c r="Y257" s="88"/>
      <c r="Z257" s="91"/>
      <c r="AS257" s="92" t="s">
        <v>98</v>
      </c>
      <c r="AT257" s="92" t="s">
        <v>96</v>
      </c>
      <c r="AU257" s="92" t="s">
        <v>71</v>
      </c>
      <c r="AV257" s="92" t="s">
        <v>43</v>
      </c>
      <c r="AW257" s="92" t="s">
        <v>90</v>
      </c>
      <c r="AX257" s="92" t="s">
        <v>91</v>
      </c>
    </row>
    <row r="258" spans="1:50" s="10" customFormat="1" ht="15.75" customHeight="1">
      <c r="A258" s="93"/>
      <c r="B258" s="94"/>
      <c r="C258" s="94"/>
      <c r="D258" s="94"/>
      <c r="E258" s="158" t="s">
        <v>215</v>
      </c>
      <c r="F258" s="159"/>
      <c r="G258" s="159"/>
      <c r="H258" s="159"/>
      <c r="I258" s="94"/>
      <c r="J258" s="95">
        <v>41.946</v>
      </c>
      <c r="K258" s="94"/>
      <c r="L258" s="94"/>
      <c r="M258" s="94"/>
      <c r="N258" s="94"/>
      <c r="O258" s="94"/>
      <c r="P258" s="94"/>
      <c r="Q258" s="96"/>
      <c r="S258" s="97"/>
      <c r="T258" s="94"/>
      <c r="U258" s="94"/>
      <c r="V258" s="94"/>
      <c r="W258" s="94"/>
      <c r="X258" s="94"/>
      <c r="Y258" s="94"/>
      <c r="Z258" s="98"/>
      <c r="AS258" s="99" t="s">
        <v>98</v>
      </c>
      <c r="AT258" s="99" t="s">
        <v>96</v>
      </c>
      <c r="AU258" s="99" t="s">
        <v>0</v>
      </c>
      <c r="AV258" s="99" t="s">
        <v>43</v>
      </c>
      <c r="AW258" s="99" t="s">
        <v>90</v>
      </c>
      <c r="AX258" s="99" t="s">
        <v>91</v>
      </c>
    </row>
    <row r="259" spans="1:50" s="10" customFormat="1" ht="15.75" customHeight="1">
      <c r="A259" s="93"/>
      <c r="B259" s="94"/>
      <c r="C259" s="94"/>
      <c r="D259" s="94"/>
      <c r="E259" s="158" t="s">
        <v>216</v>
      </c>
      <c r="F259" s="159"/>
      <c r="G259" s="159"/>
      <c r="H259" s="159"/>
      <c r="I259" s="94"/>
      <c r="J259" s="95">
        <v>68.342</v>
      </c>
      <c r="K259" s="94"/>
      <c r="L259" s="94"/>
      <c r="M259" s="94"/>
      <c r="N259" s="94"/>
      <c r="O259" s="94"/>
      <c r="P259" s="94"/>
      <c r="Q259" s="96"/>
      <c r="S259" s="97"/>
      <c r="T259" s="94"/>
      <c r="U259" s="94"/>
      <c r="V259" s="94"/>
      <c r="W259" s="94"/>
      <c r="X259" s="94"/>
      <c r="Y259" s="94"/>
      <c r="Z259" s="98"/>
      <c r="AS259" s="99" t="s">
        <v>98</v>
      </c>
      <c r="AT259" s="99" t="s">
        <v>96</v>
      </c>
      <c r="AU259" s="99" t="s">
        <v>0</v>
      </c>
      <c r="AV259" s="99" t="s">
        <v>43</v>
      </c>
      <c r="AW259" s="99" t="s">
        <v>90</v>
      </c>
      <c r="AX259" s="99" t="s">
        <v>91</v>
      </c>
    </row>
    <row r="260" spans="1:50" s="10" customFormat="1" ht="15.75" customHeight="1">
      <c r="A260" s="93"/>
      <c r="B260" s="94"/>
      <c r="C260" s="94"/>
      <c r="D260" s="94"/>
      <c r="E260" s="158" t="s">
        <v>217</v>
      </c>
      <c r="F260" s="159"/>
      <c r="G260" s="159"/>
      <c r="H260" s="159"/>
      <c r="I260" s="94"/>
      <c r="J260" s="95">
        <v>76.032</v>
      </c>
      <c r="K260" s="94"/>
      <c r="L260" s="94"/>
      <c r="M260" s="94"/>
      <c r="N260" s="94"/>
      <c r="O260" s="94"/>
      <c r="P260" s="94"/>
      <c r="Q260" s="96"/>
      <c r="S260" s="97"/>
      <c r="T260" s="94"/>
      <c r="U260" s="94"/>
      <c r="V260" s="94"/>
      <c r="W260" s="94"/>
      <c r="X260" s="94"/>
      <c r="Y260" s="94"/>
      <c r="Z260" s="98"/>
      <c r="AS260" s="99" t="s">
        <v>98</v>
      </c>
      <c r="AT260" s="99" t="s">
        <v>96</v>
      </c>
      <c r="AU260" s="99" t="s">
        <v>0</v>
      </c>
      <c r="AV260" s="99" t="s">
        <v>43</v>
      </c>
      <c r="AW260" s="99" t="s">
        <v>90</v>
      </c>
      <c r="AX260" s="99" t="s">
        <v>91</v>
      </c>
    </row>
    <row r="261" spans="1:50" s="10" customFormat="1" ht="15.75" customHeight="1">
      <c r="A261" s="93"/>
      <c r="B261" s="94"/>
      <c r="C261" s="94"/>
      <c r="D261" s="94"/>
      <c r="E261" s="158" t="s">
        <v>218</v>
      </c>
      <c r="F261" s="159"/>
      <c r="G261" s="159"/>
      <c r="H261" s="159"/>
      <c r="I261" s="94"/>
      <c r="J261" s="95">
        <v>35.247</v>
      </c>
      <c r="K261" s="94"/>
      <c r="L261" s="94"/>
      <c r="M261" s="94"/>
      <c r="N261" s="94"/>
      <c r="O261" s="94"/>
      <c r="P261" s="94"/>
      <c r="Q261" s="96"/>
      <c r="S261" s="97"/>
      <c r="T261" s="94"/>
      <c r="U261" s="94"/>
      <c r="V261" s="94"/>
      <c r="W261" s="94"/>
      <c r="X261" s="94"/>
      <c r="Y261" s="94"/>
      <c r="Z261" s="98"/>
      <c r="AS261" s="99" t="s">
        <v>98</v>
      </c>
      <c r="AT261" s="99" t="s">
        <v>96</v>
      </c>
      <c r="AU261" s="99" t="s">
        <v>0</v>
      </c>
      <c r="AV261" s="99" t="s">
        <v>43</v>
      </c>
      <c r="AW261" s="99" t="s">
        <v>90</v>
      </c>
      <c r="AX261" s="99" t="s">
        <v>91</v>
      </c>
    </row>
    <row r="262" spans="1:50" s="10" customFormat="1" ht="15.75" customHeight="1">
      <c r="A262" s="93"/>
      <c r="B262" s="94"/>
      <c r="C262" s="94"/>
      <c r="D262" s="94"/>
      <c r="E262" s="158" t="s">
        <v>219</v>
      </c>
      <c r="F262" s="159"/>
      <c r="G262" s="159"/>
      <c r="H262" s="159"/>
      <c r="I262" s="94"/>
      <c r="J262" s="95">
        <v>85.275</v>
      </c>
      <c r="K262" s="94"/>
      <c r="L262" s="94"/>
      <c r="M262" s="94"/>
      <c r="N262" s="94"/>
      <c r="O262" s="94"/>
      <c r="P262" s="94"/>
      <c r="Q262" s="96"/>
      <c r="S262" s="97"/>
      <c r="T262" s="94"/>
      <c r="U262" s="94"/>
      <c r="V262" s="94"/>
      <c r="W262" s="94"/>
      <c r="X262" s="94"/>
      <c r="Y262" s="94"/>
      <c r="Z262" s="98"/>
      <c r="AS262" s="99" t="s">
        <v>98</v>
      </c>
      <c r="AT262" s="99" t="s">
        <v>96</v>
      </c>
      <c r="AU262" s="99" t="s">
        <v>0</v>
      </c>
      <c r="AV262" s="99" t="s">
        <v>43</v>
      </c>
      <c r="AW262" s="99" t="s">
        <v>90</v>
      </c>
      <c r="AX262" s="99" t="s">
        <v>91</v>
      </c>
    </row>
    <row r="263" spans="1:50" s="10" customFormat="1" ht="15.75" customHeight="1">
      <c r="A263" s="100"/>
      <c r="B263" s="101"/>
      <c r="C263" s="101"/>
      <c r="D263" s="101"/>
      <c r="E263" s="160" t="s">
        <v>109</v>
      </c>
      <c r="F263" s="161"/>
      <c r="G263" s="161"/>
      <c r="H263" s="161"/>
      <c r="I263" s="101"/>
      <c r="J263" s="102">
        <f>SUM(J256:J262)</f>
        <v>995.09</v>
      </c>
      <c r="K263" s="101"/>
      <c r="L263" s="101"/>
      <c r="M263" s="101"/>
      <c r="N263" s="101"/>
      <c r="O263" s="101"/>
      <c r="P263" s="101"/>
      <c r="Q263" s="103"/>
      <c r="S263" s="104"/>
      <c r="T263" s="101"/>
      <c r="U263" s="101"/>
      <c r="V263" s="101"/>
      <c r="W263" s="101"/>
      <c r="X263" s="101"/>
      <c r="Y263" s="101"/>
      <c r="Z263" s="105"/>
      <c r="AS263" s="106" t="s">
        <v>98</v>
      </c>
      <c r="AT263" s="106" t="s">
        <v>96</v>
      </c>
      <c r="AU263" s="106" t="s">
        <v>96</v>
      </c>
      <c r="AV263" s="106" t="s">
        <v>43</v>
      </c>
      <c r="AW263" s="106" t="s">
        <v>90</v>
      </c>
      <c r="AX263" s="106" t="s">
        <v>91</v>
      </c>
    </row>
    <row r="264" spans="1:50" s="10" customFormat="1" ht="15.75" customHeight="1">
      <c r="A264" s="93"/>
      <c r="B264" s="94"/>
      <c r="C264" s="94"/>
      <c r="D264" s="94"/>
      <c r="E264" s="158" t="s">
        <v>624</v>
      </c>
      <c r="F264" s="159"/>
      <c r="G264" s="159"/>
      <c r="H264" s="159"/>
      <c r="I264" s="94"/>
      <c r="J264" s="169">
        <f>995.09*0.66</f>
        <v>656.7594</v>
      </c>
      <c r="K264" s="94"/>
      <c r="L264" s="94"/>
      <c r="M264" s="94"/>
      <c r="N264" s="94"/>
      <c r="O264" s="94"/>
      <c r="P264" s="94"/>
      <c r="Q264" s="96"/>
      <c r="S264" s="97"/>
      <c r="T264" s="94"/>
      <c r="U264" s="94"/>
      <c r="V264" s="94"/>
      <c r="W264" s="94"/>
      <c r="X264" s="94"/>
      <c r="Y264" s="94"/>
      <c r="Z264" s="98"/>
      <c r="AS264" s="99" t="s">
        <v>98</v>
      </c>
      <c r="AT264" s="99" t="s">
        <v>96</v>
      </c>
      <c r="AU264" s="99" t="s">
        <v>0</v>
      </c>
      <c r="AV264" s="99" t="s">
        <v>43</v>
      </c>
      <c r="AW264" s="99" t="s">
        <v>71</v>
      </c>
      <c r="AX264" s="99" t="s">
        <v>91</v>
      </c>
    </row>
    <row r="265" spans="1:63" s="10" customFormat="1" ht="15.75" customHeight="1">
      <c r="A265" s="11"/>
      <c r="B265" s="79" t="s">
        <v>220</v>
      </c>
      <c r="C265" s="79" t="s">
        <v>92</v>
      </c>
      <c r="D265" s="80" t="s">
        <v>221</v>
      </c>
      <c r="E265" s="153" t="s">
        <v>201</v>
      </c>
      <c r="F265" s="154"/>
      <c r="G265" s="154"/>
      <c r="H265" s="154"/>
      <c r="I265" s="81" t="s">
        <v>134</v>
      </c>
      <c r="J265" s="123">
        <f>J275</f>
        <v>338.33060000000006</v>
      </c>
      <c r="K265" s="155"/>
      <c r="L265" s="154"/>
      <c r="M265" s="155">
        <f>ROUND($K$265*$J$265,2)</f>
        <v>0</v>
      </c>
      <c r="N265" s="154"/>
      <c r="O265" s="154"/>
      <c r="P265" s="154"/>
      <c r="Q265" s="14"/>
      <c r="S265" s="83"/>
      <c r="T265" s="84" t="s">
        <v>24</v>
      </c>
      <c r="U265" s="85">
        <v>0</v>
      </c>
      <c r="V265" s="85">
        <f>$U$265*$J$265</f>
        <v>0</v>
      </c>
      <c r="W265" s="85">
        <v>0</v>
      </c>
      <c r="X265" s="85">
        <f>$W$265*$J$265</f>
        <v>0</v>
      </c>
      <c r="Y265" s="85">
        <v>0</v>
      </c>
      <c r="Z265" s="86">
        <f>$Y$265*$J$265</f>
        <v>0</v>
      </c>
      <c r="AQ265" s="10" t="s">
        <v>96</v>
      </c>
      <c r="AS265" s="10" t="s">
        <v>92</v>
      </c>
      <c r="AT265" s="10" t="s">
        <v>96</v>
      </c>
      <c r="AX265" s="10" t="s">
        <v>91</v>
      </c>
      <c r="BD265" s="51">
        <f>IF($T$265="základní",$M$265,0)</f>
        <v>0</v>
      </c>
      <c r="BE265" s="51">
        <f>IF($T$265="snížená",$M$265,0)</f>
        <v>0</v>
      </c>
      <c r="BF265" s="51">
        <f>IF($T$265="zákl. přenesená",$M$265,0)</f>
        <v>0</v>
      </c>
      <c r="BG265" s="51">
        <f>IF($T$265="sníž. přenesená",$M$265,0)</f>
        <v>0</v>
      </c>
      <c r="BH265" s="51">
        <f>IF($T$265="nulová",$M$265,0)</f>
        <v>0</v>
      </c>
      <c r="BI265" s="10" t="s">
        <v>71</v>
      </c>
      <c r="BJ265" s="51">
        <f>ROUND($K$265*$J$265,2)</f>
        <v>0</v>
      </c>
      <c r="BK265" s="10" t="s">
        <v>96</v>
      </c>
    </row>
    <row r="266" spans="1:50" s="10" customFormat="1" ht="15.75" customHeight="1">
      <c r="A266" s="87"/>
      <c r="B266" s="88"/>
      <c r="C266" s="88"/>
      <c r="D266" s="88"/>
      <c r="E266" s="156" t="s">
        <v>213</v>
      </c>
      <c r="F266" s="157"/>
      <c r="G266" s="157"/>
      <c r="H266" s="157"/>
      <c r="I266" s="88"/>
      <c r="J266" s="88"/>
      <c r="K266" s="88"/>
      <c r="L266" s="88"/>
      <c r="M266" s="88"/>
      <c r="N266" s="88"/>
      <c r="O266" s="88"/>
      <c r="P266" s="88"/>
      <c r="Q266" s="89"/>
      <c r="S266" s="90"/>
      <c r="T266" s="88"/>
      <c r="U266" s="88"/>
      <c r="V266" s="88"/>
      <c r="W266" s="88"/>
      <c r="X266" s="88"/>
      <c r="Y266" s="88"/>
      <c r="Z266" s="91"/>
      <c r="AS266" s="92" t="s">
        <v>98</v>
      </c>
      <c r="AT266" s="92" t="s">
        <v>96</v>
      </c>
      <c r="AU266" s="92" t="s">
        <v>71</v>
      </c>
      <c r="AV266" s="92" t="s">
        <v>43</v>
      </c>
      <c r="AW266" s="92" t="s">
        <v>90</v>
      </c>
      <c r="AX266" s="92" t="s">
        <v>91</v>
      </c>
    </row>
    <row r="267" spans="1:50" s="10" customFormat="1" ht="15.75" customHeight="1">
      <c r="A267" s="93"/>
      <c r="B267" s="94"/>
      <c r="C267" s="94"/>
      <c r="D267" s="94"/>
      <c r="E267" s="158" t="s">
        <v>214</v>
      </c>
      <c r="F267" s="159"/>
      <c r="G267" s="159"/>
      <c r="H267" s="159"/>
      <c r="I267" s="94"/>
      <c r="J267" s="95">
        <v>513.018</v>
      </c>
      <c r="K267" s="94"/>
      <c r="L267" s="94"/>
      <c r="M267" s="94"/>
      <c r="N267" s="94"/>
      <c r="O267" s="94"/>
      <c r="P267" s="94"/>
      <c r="Q267" s="96"/>
      <c r="S267" s="97"/>
      <c r="T267" s="94"/>
      <c r="U267" s="94"/>
      <c r="V267" s="94"/>
      <c r="W267" s="94"/>
      <c r="X267" s="94"/>
      <c r="Y267" s="94"/>
      <c r="Z267" s="98"/>
      <c r="AS267" s="99" t="s">
        <v>98</v>
      </c>
      <c r="AT267" s="99" t="s">
        <v>96</v>
      </c>
      <c r="AU267" s="99" t="s">
        <v>0</v>
      </c>
      <c r="AV267" s="99" t="s">
        <v>43</v>
      </c>
      <c r="AW267" s="99" t="s">
        <v>90</v>
      </c>
      <c r="AX267" s="99" t="s">
        <v>91</v>
      </c>
    </row>
    <row r="268" spans="1:50" s="10" customFormat="1" ht="15.75" customHeight="1">
      <c r="A268" s="87"/>
      <c r="B268" s="88"/>
      <c r="C268" s="88"/>
      <c r="D268" s="88"/>
      <c r="E268" s="166" t="s">
        <v>623</v>
      </c>
      <c r="F268" s="167"/>
      <c r="G268" s="167"/>
      <c r="H268" s="167"/>
      <c r="I268" s="88"/>
      <c r="J268" s="168">
        <f>8.85*9.9*2</f>
        <v>175.23</v>
      </c>
      <c r="K268" s="88"/>
      <c r="L268" s="88"/>
      <c r="M268" s="88"/>
      <c r="N268" s="88"/>
      <c r="O268" s="88"/>
      <c r="P268" s="88"/>
      <c r="Q268" s="89"/>
      <c r="S268" s="90"/>
      <c r="T268" s="88"/>
      <c r="U268" s="88"/>
      <c r="V268" s="88"/>
      <c r="W268" s="88"/>
      <c r="X268" s="88"/>
      <c r="Y268" s="88"/>
      <c r="Z268" s="91"/>
      <c r="AS268" s="92" t="s">
        <v>98</v>
      </c>
      <c r="AT268" s="92" t="s">
        <v>96</v>
      </c>
      <c r="AU268" s="92" t="s">
        <v>71</v>
      </c>
      <c r="AV268" s="92" t="s">
        <v>43</v>
      </c>
      <c r="AW268" s="92" t="s">
        <v>90</v>
      </c>
      <c r="AX268" s="92" t="s">
        <v>91</v>
      </c>
    </row>
    <row r="269" spans="1:50" s="10" customFormat="1" ht="15.75" customHeight="1">
      <c r="A269" s="93"/>
      <c r="B269" s="94"/>
      <c r="C269" s="94"/>
      <c r="D269" s="94"/>
      <c r="E269" s="158" t="s">
        <v>215</v>
      </c>
      <c r="F269" s="159"/>
      <c r="G269" s="159"/>
      <c r="H269" s="159"/>
      <c r="I269" s="94"/>
      <c r="J269" s="95">
        <v>41.946</v>
      </c>
      <c r="K269" s="94"/>
      <c r="L269" s="94"/>
      <c r="M269" s="94"/>
      <c r="N269" s="94"/>
      <c r="O269" s="94"/>
      <c r="P269" s="94"/>
      <c r="Q269" s="96"/>
      <c r="S269" s="97"/>
      <c r="T269" s="94"/>
      <c r="U269" s="94"/>
      <c r="V269" s="94"/>
      <c r="W269" s="94"/>
      <c r="X269" s="94"/>
      <c r="Y269" s="94"/>
      <c r="Z269" s="98"/>
      <c r="AS269" s="99" t="s">
        <v>98</v>
      </c>
      <c r="AT269" s="99" t="s">
        <v>96</v>
      </c>
      <c r="AU269" s="99" t="s">
        <v>0</v>
      </c>
      <c r="AV269" s="99" t="s">
        <v>43</v>
      </c>
      <c r="AW269" s="99" t="s">
        <v>90</v>
      </c>
      <c r="AX269" s="99" t="s">
        <v>91</v>
      </c>
    </row>
    <row r="270" spans="1:50" s="10" customFormat="1" ht="15.75" customHeight="1">
      <c r="A270" s="93"/>
      <c r="B270" s="94"/>
      <c r="C270" s="94"/>
      <c r="D270" s="94"/>
      <c r="E270" s="158" t="s">
        <v>216</v>
      </c>
      <c r="F270" s="159"/>
      <c r="G270" s="159"/>
      <c r="H270" s="159"/>
      <c r="I270" s="94"/>
      <c r="J270" s="95">
        <v>68.342</v>
      </c>
      <c r="K270" s="94"/>
      <c r="L270" s="94"/>
      <c r="M270" s="94"/>
      <c r="N270" s="94"/>
      <c r="O270" s="94"/>
      <c r="P270" s="94"/>
      <c r="Q270" s="96"/>
      <c r="S270" s="97"/>
      <c r="T270" s="94"/>
      <c r="U270" s="94"/>
      <c r="V270" s="94"/>
      <c r="W270" s="94"/>
      <c r="X270" s="94"/>
      <c r="Y270" s="94"/>
      <c r="Z270" s="98"/>
      <c r="AS270" s="99" t="s">
        <v>98</v>
      </c>
      <c r="AT270" s="99" t="s">
        <v>96</v>
      </c>
      <c r="AU270" s="99" t="s">
        <v>0</v>
      </c>
      <c r="AV270" s="99" t="s">
        <v>43</v>
      </c>
      <c r="AW270" s="99" t="s">
        <v>90</v>
      </c>
      <c r="AX270" s="99" t="s">
        <v>91</v>
      </c>
    </row>
    <row r="271" spans="1:50" s="10" customFormat="1" ht="15.75" customHeight="1">
      <c r="A271" s="93"/>
      <c r="B271" s="94"/>
      <c r="C271" s="94"/>
      <c r="D271" s="94"/>
      <c r="E271" s="158" t="s">
        <v>217</v>
      </c>
      <c r="F271" s="159"/>
      <c r="G271" s="159"/>
      <c r="H271" s="159"/>
      <c r="I271" s="94"/>
      <c r="J271" s="95">
        <v>76.032</v>
      </c>
      <c r="K271" s="94"/>
      <c r="L271" s="94"/>
      <c r="M271" s="94"/>
      <c r="N271" s="94"/>
      <c r="O271" s="94"/>
      <c r="P271" s="94"/>
      <c r="Q271" s="96"/>
      <c r="S271" s="97"/>
      <c r="T271" s="94"/>
      <c r="U271" s="94"/>
      <c r="V271" s="94"/>
      <c r="W271" s="94"/>
      <c r="X271" s="94"/>
      <c r="Y271" s="94"/>
      <c r="Z271" s="98"/>
      <c r="AS271" s="99" t="s">
        <v>98</v>
      </c>
      <c r="AT271" s="99" t="s">
        <v>96</v>
      </c>
      <c r="AU271" s="99" t="s">
        <v>0</v>
      </c>
      <c r="AV271" s="99" t="s">
        <v>43</v>
      </c>
      <c r="AW271" s="99" t="s">
        <v>90</v>
      </c>
      <c r="AX271" s="99" t="s">
        <v>91</v>
      </c>
    </row>
    <row r="272" spans="1:50" s="10" customFormat="1" ht="15.75" customHeight="1">
      <c r="A272" s="93"/>
      <c r="B272" s="94"/>
      <c r="C272" s="94"/>
      <c r="D272" s="94"/>
      <c r="E272" s="158" t="s">
        <v>218</v>
      </c>
      <c r="F272" s="159"/>
      <c r="G272" s="159"/>
      <c r="H272" s="159"/>
      <c r="I272" s="94"/>
      <c r="J272" s="95">
        <v>35.247</v>
      </c>
      <c r="K272" s="94"/>
      <c r="L272" s="94"/>
      <c r="M272" s="94"/>
      <c r="N272" s="94"/>
      <c r="O272" s="94"/>
      <c r="P272" s="94"/>
      <c r="Q272" s="96"/>
      <c r="S272" s="97"/>
      <c r="T272" s="94"/>
      <c r="U272" s="94"/>
      <c r="V272" s="94"/>
      <c r="W272" s="94"/>
      <c r="X272" s="94"/>
      <c r="Y272" s="94"/>
      <c r="Z272" s="98"/>
      <c r="AS272" s="99" t="s">
        <v>98</v>
      </c>
      <c r="AT272" s="99" t="s">
        <v>96</v>
      </c>
      <c r="AU272" s="99" t="s">
        <v>0</v>
      </c>
      <c r="AV272" s="99" t="s">
        <v>43</v>
      </c>
      <c r="AW272" s="99" t="s">
        <v>90</v>
      </c>
      <c r="AX272" s="99" t="s">
        <v>91</v>
      </c>
    </row>
    <row r="273" spans="1:50" s="10" customFormat="1" ht="15.75" customHeight="1">
      <c r="A273" s="93"/>
      <c r="B273" s="94"/>
      <c r="C273" s="94"/>
      <c r="D273" s="94"/>
      <c r="E273" s="158" t="s">
        <v>219</v>
      </c>
      <c r="F273" s="159"/>
      <c r="G273" s="159"/>
      <c r="H273" s="159"/>
      <c r="I273" s="94"/>
      <c r="J273" s="95">
        <v>85.275</v>
      </c>
      <c r="K273" s="94"/>
      <c r="L273" s="94"/>
      <c r="M273" s="94"/>
      <c r="N273" s="94"/>
      <c r="O273" s="94"/>
      <c r="P273" s="94"/>
      <c r="Q273" s="96"/>
      <c r="S273" s="97"/>
      <c r="T273" s="94"/>
      <c r="U273" s="94"/>
      <c r="V273" s="94"/>
      <c r="W273" s="94"/>
      <c r="X273" s="94"/>
      <c r="Y273" s="94"/>
      <c r="Z273" s="98"/>
      <c r="AS273" s="99" t="s">
        <v>98</v>
      </c>
      <c r="AT273" s="99" t="s">
        <v>96</v>
      </c>
      <c r="AU273" s="99" t="s">
        <v>0</v>
      </c>
      <c r="AV273" s="99" t="s">
        <v>43</v>
      </c>
      <c r="AW273" s="99" t="s">
        <v>90</v>
      </c>
      <c r="AX273" s="99" t="s">
        <v>91</v>
      </c>
    </row>
    <row r="274" spans="1:50" s="10" customFormat="1" ht="15.75" customHeight="1">
      <c r="A274" s="100"/>
      <c r="B274" s="101"/>
      <c r="C274" s="101"/>
      <c r="D274" s="101"/>
      <c r="E274" s="160" t="s">
        <v>109</v>
      </c>
      <c r="F274" s="161"/>
      <c r="G274" s="161"/>
      <c r="H274" s="161"/>
      <c r="I274" s="101"/>
      <c r="J274" s="102">
        <f>SUM(J267:J273)</f>
        <v>995.09</v>
      </c>
      <c r="K274" s="101"/>
      <c r="L274" s="101"/>
      <c r="M274" s="101"/>
      <c r="N274" s="101"/>
      <c r="O274" s="101"/>
      <c r="P274" s="101"/>
      <c r="Q274" s="103"/>
      <c r="S274" s="104"/>
      <c r="T274" s="101"/>
      <c r="U274" s="101"/>
      <c r="V274" s="101"/>
      <c r="W274" s="101"/>
      <c r="X274" s="101"/>
      <c r="Y274" s="101"/>
      <c r="Z274" s="105"/>
      <c r="AS274" s="106" t="s">
        <v>98</v>
      </c>
      <c r="AT274" s="106" t="s">
        <v>96</v>
      </c>
      <c r="AU274" s="106" t="s">
        <v>96</v>
      </c>
      <c r="AV274" s="106" t="s">
        <v>43</v>
      </c>
      <c r="AW274" s="106" t="s">
        <v>90</v>
      </c>
      <c r="AX274" s="106" t="s">
        <v>91</v>
      </c>
    </row>
    <row r="275" spans="1:50" s="10" customFormat="1" ht="15.75" customHeight="1">
      <c r="A275" s="93"/>
      <c r="B275" s="94"/>
      <c r="C275" s="94"/>
      <c r="D275" s="94"/>
      <c r="E275" s="158" t="s">
        <v>625</v>
      </c>
      <c r="F275" s="159"/>
      <c r="G275" s="159"/>
      <c r="H275" s="159"/>
      <c r="I275" s="94"/>
      <c r="J275" s="169">
        <f>995.09*0.34</f>
        <v>338.33060000000006</v>
      </c>
      <c r="K275" s="94"/>
      <c r="L275" s="94"/>
      <c r="M275" s="94"/>
      <c r="N275" s="94"/>
      <c r="O275" s="94"/>
      <c r="P275" s="94"/>
      <c r="Q275" s="96"/>
      <c r="S275" s="97"/>
      <c r="T275" s="94"/>
      <c r="U275" s="94"/>
      <c r="V275" s="94"/>
      <c r="W275" s="94"/>
      <c r="X275" s="94"/>
      <c r="Y275" s="94"/>
      <c r="Z275" s="98"/>
      <c r="AS275" s="99" t="s">
        <v>98</v>
      </c>
      <c r="AT275" s="99" t="s">
        <v>96</v>
      </c>
      <c r="AU275" s="99" t="s">
        <v>0</v>
      </c>
      <c r="AV275" s="99" t="s">
        <v>43</v>
      </c>
      <c r="AW275" s="99" t="s">
        <v>71</v>
      </c>
      <c r="AX275" s="99" t="s">
        <v>91</v>
      </c>
    </row>
    <row r="276" spans="1:62" s="68" customFormat="1" ht="23.25" customHeight="1">
      <c r="A276" s="69"/>
      <c r="B276" s="70"/>
      <c r="C276" s="78" t="s">
        <v>53</v>
      </c>
      <c r="D276" s="70"/>
      <c r="E276" s="70"/>
      <c r="F276" s="70"/>
      <c r="G276" s="70"/>
      <c r="H276" s="70"/>
      <c r="I276" s="70"/>
      <c r="J276" s="70"/>
      <c r="K276" s="70"/>
      <c r="L276" s="70"/>
      <c r="M276" s="152">
        <f>$BJ$276</f>
        <v>0</v>
      </c>
      <c r="N276" s="151"/>
      <c r="O276" s="151"/>
      <c r="P276" s="151"/>
      <c r="Q276" s="72"/>
      <c r="S276" s="73"/>
      <c r="T276" s="70"/>
      <c r="U276" s="70"/>
      <c r="V276" s="74">
        <f>SUM($V$277:$V$309)</f>
        <v>0</v>
      </c>
      <c r="W276" s="70"/>
      <c r="X276" s="74">
        <f>SUM($X$277:$X$309)</f>
        <v>0</v>
      </c>
      <c r="Y276" s="70"/>
      <c r="Z276" s="75">
        <f>SUM($Z$277:$Z$309)</f>
        <v>0</v>
      </c>
      <c r="AQ276" s="76" t="s">
        <v>71</v>
      </c>
      <c r="AS276" s="76" t="s">
        <v>89</v>
      </c>
      <c r="AT276" s="76" t="s">
        <v>0</v>
      </c>
      <c r="AX276" s="76" t="s">
        <v>91</v>
      </c>
      <c r="BJ276" s="77">
        <f>SUM($BJ$277:$BJ$309)</f>
        <v>0</v>
      </c>
    </row>
    <row r="277" spans="1:63" s="10" customFormat="1" ht="27" customHeight="1">
      <c r="A277" s="11"/>
      <c r="B277" s="79" t="s">
        <v>222</v>
      </c>
      <c r="C277" s="79" t="s">
        <v>92</v>
      </c>
      <c r="D277" s="80" t="s">
        <v>223</v>
      </c>
      <c r="E277" s="153" t="s">
        <v>224</v>
      </c>
      <c r="F277" s="154"/>
      <c r="G277" s="154"/>
      <c r="H277" s="154"/>
      <c r="I277" s="81" t="s">
        <v>134</v>
      </c>
      <c r="J277" s="82">
        <v>713.471</v>
      </c>
      <c r="K277" s="155"/>
      <c r="L277" s="154"/>
      <c r="M277" s="155">
        <f>ROUND($K$277*$J$277,2)</f>
        <v>0</v>
      </c>
      <c r="N277" s="154"/>
      <c r="O277" s="154"/>
      <c r="P277" s="154"/>
      <c r="Q277" s="14"/>
      <c r="S277" s="83"/>
      <c r="T277" s="84" t="s">
        <v>24</v>
      </c>
      <c r="U277" s="85">
        <v>0</v>
      </c>
      <c r="V277" s="85">
        <f>$U$277*$J$277</f>
        <v>0</v>
      </c>
      <c r="W277" s="85">
        <v>0</v>
      </c>
      <c r="X277" s="85">
        <f>$W$277*$J$277</f>
        <v>0</v>
      </c>
      <c r="Y277" s="85">
        <v>0</v>
      </c>
      <c r="Z277" s="86">
        <f>$Y$277*$J$277</f>
        <v>0</v>
      </c>
      <c r="AQ277" s="10" t="s">
        <v>96</v>
      </c>
      <c r="AS277" s="10" t="s">
        <v>92</v>
      </c>
      <c r="AT277" s="10" t="s">
        <v>104</v>
      </c>
      <c r="AX277" s="10" t="s">
        <v>91</v>
      </c>
      <c r="BD277" s="51">
        <f>IF($T$277="základní",$M$277,0)</f>
        <v>0</v>
      </c>
      <c r="BE277" s="51">
        <f>IF($T$277="snížená",$M$277,0)</f>
        <v>0</v>
      </c>
      <c r="BF277" s="51">
        <f>IF($T$277="zákl. přenesená",$M$277,0)</f>
        <v>0</v>
      </c>
      <c r="BG277" s="51">
        <f>IF($T$277="sníž. přenesená",$M$277,0)</f>
        <v>0</v>
      </c>
      <c r="BH277" s="51">
        <f>IF($T$277="nulová",$M$277,0)</f>
        <v>0</v>
      </c>
      <c r="BI277" s="10" t="s">
        <v>71</v>
      </c>
      <c r="BJ277" s="51">
        <f>ROUND($K$277*$J$277,2)</f>
        <v>0</v>
      </c>
      <c r="BK277" s="10" t="s">
        <v>96</v>
      </c>
    </row>
    <row r="278" spans="1:50" s="10" customFormat="1" ht="15.75" customHeight="1">
      <c r="A278" s="87"/>
      <c r="B278" s="88"/>
      <c r="C278" s="88"/>
      <c r="D278" s="88"/>
      <c r="E278" s="156" t="s">
        <v>225</v>
      </c>
      <c r="F278" s="157"/>
      <c r="G278" s="157"/>
      <c r="H278" s="157"/>
      <c r="I278" s="88"/>
      <c r="J278" s="88"/>
      <c r="K278" s="88"/>
      <c r="L278" s="88"/>
      <c r="M278" s="88"/>
      <c r="N278" s="88"/>
      <c r="O278" s="88"/>
      <c r="P278" s="88"/>
      <c r="Q278" s="89"/>
      <c r="S278" s="90"/>
      <c r="T278" s="88"/>
      <c r="U278" s="88"/>
      <c r="V278" s="88"/>
      <c r="W278" s="88"/>
      <c r="X278" s="88"/>
      <c r="Y278" s="88"/>
      <c r="Z278" s="91"/>
      <c r="AS278" s="92" t="s">
        <v>98</v>
      </c>
      <c r="AT278" s="92" t="s">
        <v>104</v>
      </c>
      <c r="AU278" s="92" t="s">
        <v>71</v>
      </c>
      <c r="AV278" s="92" t="s">
        <v>43</v>
      </c>
      <c r="AW278" s="92" t="s">
        <v>90</v>
      </c>
      <c r="AX278" s="92" t="s">
        <v>91</v>
      </c>
    </row>
    <row r="279" spans="1:50" s="10" customFormat="1" ht="15.75" customHeight="1">
      <c r="A279" s="93"/>
      <c r="B279" s="94"/>
      <c r="C279" s="94"/>
      <c r="D279" s="94"/>
      <c r="E279" s="158" t="s">
        <v>226</v>
      </c>
      <c r="F279" s="159"/>
      <c r="G279" s="159"/>
      <c r="H279" s="159"/>
      <c r="I279" s="94"/>
      <c r="J279" s="95">
        <v>799.326</v>
      </c>
      <c r="K279" s="94"/>
      <c r="L279" s="94"/>
      <c r="M279" s="94"/>
      <c r="N279" s="94"/>
      <c r="O279" s="94"/>
      <c r="P279" s="94"/>
      <c r="Q279" s="96"/>
      <c r="S279" s="97"/>
      <c r="T279" s="94"/>
      <c r="U279" s="94"/>
      <c r="V279" s="94"/>
      <c r="W279" s="94"/>
      <c r="X279" s="94"/>
      <c r="Y279" s="94"/>
      <c r="Z279" s="98"/>
      <c r="AS279" s="99" t="s">
        <v>98</v>
      </c>
      <c r="AT279" s="99" t="s">
        <v>104</v>
      </c>
      <c r="AU279" s="99" t="s">
        <v>0</v>
      </c>
      <c r="AV279" s="99" t="s">
        <v>43</v>
      </c>
      <c r="AW279" s="99" t="s">
        <v>90</v>
      </c>
      <c r="AX279" s="99" t="s">
        <v>91</v>
      </c>
    </row>
    <row r="280" spans="1:50" s="10" customFormat="1" ht="15.75" customHeight="1">
      <c r="A280" s="87"/>
      <c r="B280" s="88"/>
      <c r="C280" s="88"/>
      <c r="D280" s="88"/>
      <c r="E280" s="156" t="s">
        <v>227</v>
      </c>
      <c r="F280" s="157"/>
      <c r="G280" s="157"/>
      <c r="H280" s="157"/>
      <c r="I280" s="88"/>
      <c r="J280" s="88"/>
      <c r="K280" s="88"/>
      <c r="L280" s="88"/>
      <c r="M280" s="88"/>
      <c r="N280" s="88"/>
      <c r="O280" s="88"/>
      <c r="P280" s="88"/>
      <c r="Q280" s="89"/>
      <c r="S280" s="90"/>
      <c r="T280" s="88"/>
      <c r="U280" s="88"/>
      <c r="V280" s="88"/>
      <c r="W280" s="88"/>
      <c r="X280" s="88"/>
      <c r="Y280" s="88"/>
      <c r="Z280" s="91"/>
      <c r="AS280" s="92" t="s">
        <v>98</v>
      </c>
      <c r="AT280" s="92" t="s">
        <v>104</v>
      </c>
      <c r="AU280" s="92" t="s">
        <v>71</v>
      </c>
      <c r="AV280" s="92" t="s">
        <v>43</v>
      </c>
      <c r="AW280" s="92" t="s">
        <v>90</v>
      </c>
      <c r="AX280" s="92" t="s">
        <v>91</v>
      </c>
    </row>
    <row r="281" spans="1:50" s="10" customFormat="1" ht="15.75" customHeight="1">
      <c r="A281" s="93"/>
      <c r="B281" s="94"/>
      <c r="C281" s="94"/>
      <c r="D281" s="94"/>
      <c r="E281" s="158" t="s">
        <v>228</v>
      </c>
      <c r="F281" s="159"/>
      <c r="G281" s="159"/>
      <c r="H281" s="159"/>
      <c r="I281" s="94"/>
      <c r="J281" s="95">
        <v>-34.112</v>
      </c>
      <c r="K281" s="94"/>
      <c r="L281" s="94"/>
      <c r="M281" s="94"/>
      <c r="N281" s="94"/>
      <c r="O281" s="94"/>
      <c r="P281" s="94"/>
      <c r="Q281" s="96"/>
      <c r="S281" s="97"/>
      <c r="T281" s="94"/>
      <c r="U281" s="94"/>
      <c r="V281" s="94"/>
      <c r="W281" s="94"/>
      <c r="X281" s="94"/>
      <c r="Y281" s="94"/>
      <c r="Z281" s="98"/>
      <c r="AS281" s="99" t="s">
        <v>98</v>
      </c>
      <c r="AT281" s="99" t="s">
        <v>104</v>
      </c>
      <c r="AU281" s="99" t="s">
        <v>0</v>
      </c>
      <c r="AV281" s="99" t="s">
        <v>43</v>
      </c>
      <c r="AW281" s="99" t="s">
        <v>90</v>
      </c>
      <c r="AX281" s="99" t="s">
        <v>91</v>
      </c>
    </row>
    <row r="282" spans="1:50" s="10" customFormat="1" ht="15.75" customHeight="1">
      <c r="A282" s="87"/>
      <c r="B282" s="88"/>
      <c r="C282" s="88"/>
      <c r="D282" s="88"/>
      <c r="E282" s="156" t="s">
        <v>229</v>
      </c>
      <c r="F282" s="157"/>
      <c r="G282" s="157"/>
      <c r="H282" s="157"/>
      <c r="I282" s="88"/>
      <c r="J282" s="88"/>
      <c r="K282" s="88"/>
      <c r="L282" s="88"/>
      <c r="M282" s="88"/>
      <c r="N282" s="88"/>
      <c r="O282" s="88"/>
      <c r="P282" s="88"/>
      <c r="Q282" s="89"/>
      <c r="S282" s="90"/>
      <c r="T282" s="88"/>
      <c r="U282" s="88"/>
      <c r="V282" s="88"/>
      <c r="W282" s="88"/>
      <c r="X282" s="88"/>
      <c r="Y282" s="88"/>
      <c r="Z282" s="91"/>
      <c r="AS282" s="92" t="s">
        <v>98</v>
      </c>
      <c r="AT282" s="92" t="s">
        <v>104</v>
      </c>
      <c r="AU282" s="92" t="s">
        <v>71</v>
      </c>
      <c r="AV282" s="92" t="s">
        <v>43</v>
      </c>
      <c r="AW282" s="92" t="s">
        <v>90</v>
      </c>
      <c r="AX282" s="92" t="s">
        <v>91</v>
      </c>
    </row>
    <row r="283" spans="1:50" s="10" customFormat="1" ht="15.75" customHeight="1">
      <c r="A283" s="93"/>
      <c r="B283" s="94"/>
      <c r="C283" s="94"/>
      <c r="D283" s="94"/>
      <c r="E283" s="158" t="s">
        <v>230</v>
      </c>
      <c r="F283" s="159"/>
      <c r="G283" s="159"/>
      <c r="H283" s="159"/>
      <c r="I283" s="94"/>
      <c r="J283" s="95">
        <v>117.831</v>
      </c>
      <c r="K283" s="94"/>
      <c r="L283" s="94"/>
      <c r="M283" s="94"/>
      <c r="N283" s="94"/>
      <c r="O283" s="94"/>
      <c r="P283" s="94"/>
      <c r="Q283" s="96"/>
      <c r="S283" s="97"/>
      <c r="T283" s="94"/>
      <c r="U283" s="94"/>
      <c r="V283" s="94"/>
      <c r="W283" s="94"/>
      <c r="X283" s="94"/>
      <c r="Y283" s="94"/>
      <c r="Z283" s="98"/>
      <c r="AS283" s="99" t="s">
        <v>98</v>
      </c>
      <c r="AT283" s="99" t="s">
        <v>104</v>
      </c>
      <c r="AU283" s="99" t="s">
        <v>0</v>
      </c>
      <c r="AV283" s="99" t="s">
        <v>43</v>
      </c>
      <c r="AW283" s="99" t="s">
        <v>90</v>
      </c>
      <c r="AX283" s="99" t="s">
        <v>91</v>
      </c>
    </row>
    <row r="284" spans="1:50" s="10" customFormat="1" ht="15.75" customHeight="1">
      <c r="A284" s="116"/>
      <c r="B284" s="117"/>
      <c r="C284" s="117"/>
      <c r="D284" s="117"/>
      <c r="E284" s="164" t="s">
        <v>231</v>
      </c>
      <c r="F284" s="165"/>
      <c r="G284" s="165"/>
      <c r="H284" s="165"/>
      <c r="I284" s="117"/>
      <c r="J284" s="118">
        <v>883.045</v>
      </c>
      <c r="K284" s="117"/>
      <c r="L284" s="117"/>
      <c r="M284" s="117"/>
      <c r="N284" s="117"/>
      <c r="O284" s="117"/>
      <c r="P284" s="117"/>
      <c r="Q284" s="119"/>
      <c r="S284" s="120"/>
      <c r="T284" s="117"/>
      <c r="U284" s="117"/>
      <c r="V284" s="117"/>
      <c r="W284" s="117"/>
      <c r="X284" s="117"/>
      <c r="Y284" s="117"/>
      <c r="Z284" s="121"/>
      <c r="AS284" s="122" t="s">
        <v>98</v>
      </c>
      <c r="AT284" s="122" t="s">
        <v>104</v>
      </c>
      <c r="AU284" s="122" t="s">
        <v>104</v>
      </c>
      <c r="AV284" s="122" t="s">
        <v>43</v>
      </c>
      <c r="AW284" s="122" t="s">
        <v>90</v>
      </c>
      <c r="AX284" s="122" t="s">
        <v>91</v>
      </c>
    </row>
    <row r="285" spans="1:50" s="10" customFormat="1" ht="15.75" customHeight="1">
      <c r="A285" s="87"/>
      <c r="B285" s="88"/>
      <c r="C285" s="88"/>
      <c r="D285" s="88"/>
      <c r="E285" s="156" t="s">
        <v>232</v>
      </c>
      <c r="F285" s="157"/>
      <c r="G285" s="157"/>
      <c r="H285" s="157"/>
      <c r="I285" s="88"/>
      <c r="J285" s="88"/>
      <c r="K285" s="88"/>
      <c r="L285" s="88"/>
      <c r="M285" s="88"/>
      <c r="N285" s="88"/>
      <c r="O285" s="88"/>
      <c r="P285" s="88"/>
      <c r="Q285" s="89"/>
      <c r="S285" s="90"/>
      <c r="T285" s="88"/>
      <c r="U285" s="88"/>
      <c r="V285" s="88"/>
      <c r="W285" s="88"/>
      <c r="X285" s="88"/>
      <c r="Y285" s="88"/>
      <c r="Z285" s="91"/>
      <c r="AS285" s="92" t="s">
        <v>98</v>
      </c>
      <c r="AT285" s="92" t="s">
        <v>104</v>
      </c>
      <c r="AU285" s="92" t="s">
        <v>71</v>
      </c>
      <c r="AV285" s="92" t="s">
        <v>43</v>
      </c>
      <c r="AW285" s="92" t="s">
        <v>90</v>
      </c>
      <c r="AX285" s="92" t="s">
        <v>91</v>
      </c>
    </row>
    <row r="286" spans="1:50" s="10" customFormat="1" ht="15.75" customHeight="1">
      <c r="A286" s="93"/>
      <c r="B286" s="94"/>
      <c r="C286" s="94"/>
      <c r="D286" s="94"/>
      <c r="E286" s="158" t="s">
        <v>233</v>
      </c>
      <c r="F286" s="159"/>
      <c r="G286" s="159"/>
      <c r="H286" s="159"/>
      <c r="I286" s="94"/>
      <c r="J286" s="95">
        <v>-132.654</v>
      </c>
      <c r="K286" s="94"/>
      <c r="L286" s="94"/>
      <c r="M286" s="94"/>
      <c r="N286" s="94"/>
      <c r="O286" s="94"/>
      <c r="P286" s="94"/>
      <c r="Q286" s="96"/>
      <c r="S286" s="97"/>
      <c r="T286" s="94"/>
      <c r="U286" s="94"/>
      <c r="V286" s="94"/>
      <c r="W286" s="94"/>
      <c r="X286" s="94"/>
      <c r="Y286" s="94"/>
      <c r="Z286" s="98"/>
      <c r="AS286" s="99" t="s">
        <v>98</v>
      </c>
      <c r="AT286" s="99" t="s">
        <v>104</v>
      </c>
      <c r="AU286" s="99" t="s">
        <v>0</v>
      </c>
      <c r="AV286" s="99" t="s">
        <v>43</v>
      </c>
      <c r="AW286" s="99" t="s">
        <v>90</v>
      </c>
      <c r="AX286" s="99" t="s">
        <v>91</v>
      </c>
    </row>
    <row r="287" spans="1:50" s="10" customFormat="1" ht="15.75" customHeight="1">
      <c r="A287" s="87"/>
      <c r="B287" s="88"/>
      <c r="C287" s="88"/>
      <c r="D287" s="88"/>
      <c r="E287" s="156" t="s">
        <v>234</v>
      </c>
      <c r="F287" s="157"/>
      <c r="G287" s="157"/>
      <c r="H287" s="157"/>
      <c r="I287" s="88"/>
      <c r="J287" s="88"/>
      <c r="K287" s="88"/>
      <c r="L287" s="88"/>
      <c r="M287" s="88"/>
      <c r="N287" s="88"/>
      <c r="O287" s="88"/>
      <c r="P287" s="88"/>
      <c r="Q287" s="89"/>
      <c r="S287" s="90"/>
      <c r="T287" s="88"/>
      <c r="U287" s="88"/>
      <c r="V287" s="88"/>
      <c r="W287" s="88"/>
      <c r="X287" s="88"/>
      <c r="Y287" s="88"/>
      <c r="Z287" s="91"/>
      <c r="AS287" s="92" t="s">
        <v>98</v>
      </c>
      <c r="AT287" s="92" t="s">
        <v>104</v>
      </c>
      <c r="AU287" s="92" t="s">
        <v>71</v>
      </c>
      <c r="AV287" s="92" t="s">
        <v>43</v>
      </c>
      <c r="AW287" s="92" t="s">
        <v>90</v>
      </c>
      <c r="AX287" s="92" t="s">
        <v>91</v>
      </c>
    </row>
    <row r="288" spans="1:50" s="10" customFormat="1" ht="15.75" customHeight="1">
      <c r="A288" s="93"/>
      <c r="B288" s="94"/>
      <c r="C288" s="94"/>
      <c r="D288" s="94"/>
      <c r="E288" s="158" t="s">
        <v>235</v>
      </c>
      <c r="F288" s="159"/>
      <c r="G288" s="159"/>
      <c r="H288" s="159"/>
      <c r="I288" s="94"/>
      <c r="J288" s="95">
        <v>26.531</v>
      </c>
      <c r="K288" s="94"/>
      <c r="L288" s="94"/>
      <c r="M288" s="94"/>
      <c r="N288" s="94"/>
      <c r="O288" s="94"/>
      <c r="P288" s="94"/>
      <c r="Q288" s="96"/>
      <c r="S288" s="97"/>
      <c r="T288" s="94"/>
      <c r="U288" s="94"/>
      <c r="V288" s="94"/>
      <c r="W288" s="94"/>
      <c r="X288" s="94"/>
      <c r="Y288" s="94"/>
      <c r="Z288" s="98"/>
      <c r="AS288" s="99" t="s">
        <v>98</v>
      </c>
      <c r="AT288" s="99" t="s">
        <v>104</v>
      </c>
      <c r="AU288" s="99" t="s">
        <v>0</v>
      </c>
      <c r="AV288" s="99" t="s">
        <v>43</v>
      </c>
      <c r="AW288" s="99" t="s">
        <v>90</v>
      </c>
      <c r="AX288" s="99" t="s">
        <v>91</v>
      </c>
    </row>
    <row r="289" spans="1:50" s="10" customFormat="1" ht="15.75" customHeight="1">
      <c r="A289" s="87"/>
      <c r="B289" s="88"/>
      <c r="C289" s="88"/>
      <c r="D289" s="88"/>
      <c r="E289" s="156" t="s">
        <v>236</v>
      </c>
      <c r="F289" s="157"/>
      <c r="G289" s="157"/>
      <c r="H289" s="157"/>
      <c r="I289" s="88"/>
      <c r="J289" s="88"/>
      <c r="K289" s="88"/>
      <c r="L289" s="88"/>
      <c r="M289" s="88"/>
      <c r="N289" s="88"/>
      <c r="O289" s="88"/>
      <c r="P289" s="88"/>
      <c r="Q289" s="89"/>
      <c r="S289" s="90"/>
      <c r="T289" s="88"/>
      <c r="U289" s="88"/>
      <c r="V289" s="88"/>
      <c r="W289" s="88"/>
      <c r="X289" s="88"/>
      <c r="Y289" s="88"/>
      <c r="Z289" s="91"/>
      <c r="AS289" s="92" t="s">
        <v>98</v>
      </c>
      <c r="AT289" s="92" t="s">
        <v>104</v>
      </c>
      <c r="AU289" s="92" t="s">
        <v>71</v>
      </c>
      <c r="AV289" s="92" t="s">
        <v>43</v>
      </c>
      <c r="AW289" s="92" t="s">
        <v>90</v>
      </c>
      <c r="AX289" s="92" t="s">
        <v>91</v>
      </c>
    </row>
    <row r="290" spans="1:50" s="10" customFormat="1" ht="15.75" customHeight="1">
      <c r="A290" s="93"/>
      <c r="B290" s="94"/>
      <c r="C290" s="94"/>
      <c r="D290" s="94"/>
      <c r="E290" s="158" t="s">
        <v>237</v>
      </c>
      <c r="F290" s="159"/>
      <c r="G290" s="159"/>
      <c r="H290" s="159"/>
      <c r="I290" s="94"/>
      <c r="J290" s="95">
        <v>-6.347</v>
      </c>
      <c r="K290" s="94"/>
      <c r="L290" s="94"/>
      <c r="M290" s="94"/>
      <c r="N290" s="94"/>
      <c r="O290" s="94"/>
      <c r="P290" s="94"/>
      <c r="Q290" s="96"/>
      <c r="S290" s="97"/>
      <c r="T290" s="94"/>
      <c r="U290" s="94"/>
      <c r="V290" s="94"/>
      <c r="W290" s="94"/>
      <c r="X290" s="94"/>
      <c r="Y290" s="94"/>
      <c r="Z290" s="98"/>
      <c r="AS290" s="99" t="s">
        <v>98</v>
      </c>
      <c r="AT290" s="99" t="s">
        <v>104</v>
      </c>
      <c r="AU290" s="99" t="s">
        <v>0</v>
      </c>
      <c r="AV290" s="99" t="s">
        <v>43</v>
      </c>
      <c r="AW290" s="99" t="s">
        <v>90</v>
      </c>
      <c r="AX290" s="99" t="s">
        <v>91</v>
      </c>
    </row>
    <row r="291" spans="1:50" s="10" customFormat="1" ht="15.75" customHeight="1">
      <c r="A291" s="87"/>
      <c r="B291" s="88"/>
      <c r="C291" s="88"/>
      <c r="D291" s="88"/>
      <c r="E291" s="156" t="s">
        <v>238</v>
      </c>
      <c r="F291" s="157"/>
      <c r="G291" s="157"/>
      <c r="H291" s="157"/>
      <c r="I291" s="88"/>
      <c r="J291" s="88"/>
      <c r="K291" s="88"/>
      <c r="L291" s="88"/>
      <c r="M291" s="88"/>
      <c r="N291" s="88"/>
      <c r="O291" s="88"/>
      <c r="P291" s="88"/>
      <c r="Q291" s="89"/>
      <c r="S291" s="90"/>
      <c r="T291" s="88"/>
      <c r="U291" s="88"/>
      <c r="V291" s="88"/>
      <c r="W291" s="88"/>
      <c r="X291" s="88"/>
      <c r="Y291" s="88"/>
      <c r="Z291" s="91"/>
      <c r="AS291" s="92" t="s">
        <v>98</v>
      </c>
      <c r="AT291" s="92" t="s">
        <v>104</v>
      </c>
      <c r="AU291" s="92" t="s">
        <v>71</v>
      </c>
      <c r="AV291" s="92" t="s">
        <v>43</v>
      </c>
      <c r="AW291" s="92" t="s">
        <v>90</v>
      </c>
      <c r="AX291" s="92" t="s">
        <v>91</v>
      </c>
    </row>
    <row r="292" spans="1:50" s="10" customFormat="1" ht="15.75" customHeight="1">
      <c r="A292" s="93"/>
      <c r="B292" s="94"/>
      <c r="C292" s="94"/>
      <c r="D292" s="94"/>
      <c r="E292" s="158" t="s">
        <v>239</v>
      </c>
      <c r="F292" s="159"/>
      <c r="G292" s="159"/>
      <c r="H292" s="159"/>
      <c r="I292" s="94"/>
      <c r="J292" s="95">
        <v>-57.104</v>
      </c>
      <c r="K292" s="94"/>
      <c r="L292" s="94"/>
      <c r="M292" s="94"/>
      <c r="N292" s="94"/>
      <c r="O292" s="94"/>
      <c r="P292" s="94"/>
      <c r="Q292" s="96"/>
      <c r="S292" s="97"/>
      <c r="T292" s="94"/>
      <c r="U292" s="94"/>
      <c r="V292" s="94"/>
      <c r="W292" s="94"/>
      <c r="X292" s="94"/>
      <c r="Y292" s="94"/>
      <c r="Z292" s="98"/>
      <c r="AS292" s="99" t="s">
        <v>98</v>
      </c>
      <c r="AT292" s="99" t="s">
        <v>104</v>
      </c>
      <c r="AU292" s="99" t="s">
        <v>0</v>
      </c>
      <c r="AV292" s="99" t="s">
        <v>43</v>
      </c>
      <c r="AW292" s="99" t="s">
        <v>90</v>
      </c>
      <c r="AX292" s="99" t="s">
        <v>91</v>
      </c>
    </row>
    <row r="293" spans="1:50" s="10" customFormat="1" ht="15.75" customHeight="1">
      <c r="A293" s="100"/>
      <c r="B293" s="101"/>
      <c r="C293" s="101"/>
      <c r="D293" s="101"/>
      <c r="E293" s="160" t="s">
        <v>109</v>
      </c>
      <c r="F293" s="161"/>
      <c r="G293" s="161"/>
      <c r="H293" s="161"/>
      <c r="I293" s="101"/>
      <c r="J293" s="102">
        <v>713.471</v>
      </c>
      <c r="K293" s="101"/>
      <c r="L293" s="101"/>
      <c r="M293" s="101"/>
      <c r="N293" s="101"/>
      <c r="O293" s="101"/>
      <c r="P293" s="101"/>
      <c r="Q293" s="103"/>
      <c r="S293" s="104"/>
      <c r="T293" s="101"/>
      <c r="U293" s="101"/>
      <c r="V293" s="101"/>
      <c r="W293" s="101"/>
      <c r="X293" s="101"/>
      <c r="Y293" s="101"/>
      <c r="Z293" s="105"/>
      <c r="AS293" s="106" t="s">
        <v>98</v>
      </c>
      <c r="AT293" s="106" t="s">
        <v>104</v>
      </c>
      <c r="AU293" s="106" t="s">
        <v>96</v>
      </c>
      <c r="AV293" s="106" t="s">
        <v>43</v>
      </c>
      <c r="AW293" s="106" t="s">
        <v>71</v>
      </c>
      <c r="AX293" s="106" t="s">
        <v>91</v>
      </c>
    </row>
    <row r="294" spans="1:63" s="10" customFormat="1" ht="15.75" customHeight="1">
      <c r="A294" s="11"/>
      <c r="B294" s="79" t="s">
        <v>240</v>
      </c>
      <c r="C294" s="79" t="s">
        <v>92</v>
      </c>
      <c r="D294" s="80" t="s">
        <v>241</v>
      </c>
      <c r="E294" s="153" t="s">
        <v>242</v>
      </c>
      <c r="F294" s="154"/>
      <c r="G294" s="154"/>
      <c r="H294" s="154"/>
      <c r="I294" s="81" t="s">
        <v>134</v>
      </c>
      <c r="J294" s="82">
        <v>57.264</v>
      </c>
      <c r="K294" s="155"/>
      <c r="L294" s="154"/>
      <c r="M294" s="155">
        <f>ROUND($K$294*$J$294,2)</f>
        <v>0</v>
      </c>
      <c r="N294" s="154"/>
      <c r="O294" s="154"/>
      <c r="P294" s="154"/>
      <c r="Q294" s="14"/>
      <c r="S294" s="83"/>
      <c r="T294" s="84" t="s">
        <v>24</v>
      </c>
      <c r="U294" s="85">
        <v>0</v>
      </c>
      <c r="V294" s="85">
        <f>$U$294*$J$294</f>
        <v>0</v>
      </c>
      <c r="W294" s="85">
        <v>0</v>
      </c>
      <c r="X294" s="85">
        <f>$W$294*$J$294</f>
        <v>0</v>
      </c>
      <c r="Y294" s="85">
        <v>0</v>
      </c>
      <c r="Z294" s="86">
        <f>$Y$294*$J$294</f>
        <v>0</v>
      </c>
      <c r="AQ294" s="10" t="s">
        <v>96</v>
      </c>
      <c r="AS294" s="10" t="s">
        <v>92</v>
      </c>
      <c r="AT294" s="10" t="s">
        <v>104</v>
      </c>
      <c r="AX294" s="10" t="s">
        <v>91</v>
      </c>
      <c r="BD294" s="51">
        <f>IF($T$294="základní",$M$294,0)</f>
        <v>0</v>
      </c>
      <c r="BE294" s="51">
        <f>IF($T$294="snížená",$M$294,0)</f>
        <v>0</v>
      </c>
      <c r="BF294" s="51">
        <f>IF($T$294="zákl. přenesená",$M$294,0)</f>
        <v>0</v>
      </c>
      <c r="BG294" s="51">
        <f>IF($T$294="sníž. přenesená",$M$294,0)</f>
        <v>0</v>
      </c>
      <c r="BH294" s="51">
        <f>IF($T$294="nulová",$M$294,0)</f>
        <v>0</v>
      </c>
      <c r="BI294" s="10" t="s">
        <v>71</v>
      </c>
      <c r="BJ294" s="51">
        <f>ROUND($K$294*$J$294,2)</f>
        <v>0</v>
      </c>
      <c r="BK294" s="10" t="s">
        <v>96</v>
      </c>
    </row>
    <row r="295" spans="1:50" s="10" customFormat="1" ht="15.75" customHeight="1">
      <c r="A295" s="87"/>
      <c r="B295" s="88"/>
      <c r="C295" s="88"/>
      <c r="D295" s="88"/>
      <c r="E295" s="156" t="s">
        <v>213</v>
      </c>
      <c r="F295" s="157"/>
      <c r="G295" s="157"/>
      <c r="H295" s="157"/>
      <c r="I295" s="88"/>
      <c r="J295" s="88"/>
      <c r="K295" s="88"/>
      <c r="L295" s="88"/>
      <c r="M295" s="88"/>
      <c r="N295" s="88"/>
      <c r="O295" s="88"/>
      <c r="P295" s="88"/>
      <c r="Q295" s="89"/>
      <c r="S295" s="90"/>
      <c r="T295" s="88"/>
      <c r="U295" s="88"/>
      <c r="V295" s="88"/>
      <c r="W295" s="88"/>
      <c r="X295" s="88"/>
      <c r="Y295" s="88"/>
      <c r="Z295" s="91"/>
      <c r="AS295" s="92" t="s">
        <v>98</v>
      </c>
      <c r="AT295" s="92" t="s">
        <v>104</v>
      </c>
      <c r="AU295" s="92" t="s">
        <v>71</v>
      </c>
      <c r="AV295" s="92" t="s">
        <v>43</v>
      </c>
      <c r="AW295" s="92" t="s">
        <v>90</v>
      </c>
      <c r="AX295" s="92" t="s">
        <v>91</v>
      </c>
    </row>
    <row r="296" spans="1:50" s="10" customFormat="1" ht="15.75" customHeight="1">
      <c r="A296" s="93"/>
      <c r="B296" s="94"/>
      <c r="C296" s="94"/>
      <c r="D296" s="94"/>
      <c r="E296" s="158" t="s">
        <v>243</v>
      </c>
      <c r="F296" s="159"/>
      <c r="G296" s="159"/>
      <c r="H296" s="159"/>
      <c r="I296" s="94"/>
      <c r="J296" s="95">
        <v>57.264</v>
      </c>
      <c r="K296" s="94"/>
      <c r="L296" s="94"/>
      <c r="M296" s="94"/>
      <c r="N296" s="94"/>
      <c r="O296" s="94"/>
      <c r="P296" s="94"/>
      <c r="Q296" s="96"/>
      <c r="S296" s="97"/>
      <c r="T296" s="94"/>
      <c r="U296" s="94"/>
      <c r="V296" s="94"/>
      <c r="W296" s="94"/>
      <c r="X296" s="94"/>
      <c r="Y296" s="94"/>
      <c r="Z296" s="98"/>
      <c r="AS296" s="99" t="s">
        <v>98</v>
      </c>
      <c r="AT296" s="99" t="s">
        <v>104</v>
      </c>
      <c r="AU296" s="99" t="s">
        <v>0</v>
      </c>
      <c r="AV296" s="99" t="s">
        <v>43</v>
      </c>
      <c r="AW296" s="99" t="s">
        <v>71</v>
      </c>
      <c r="AX296" s="99" t="s">
        <v>91</v>
      </c>
    </row>
    <row r="297" spans="1:63" s="10" customFormat="1" ht="15.75" customHeight="1">
      <c r="A297" s="11"/>
      <c r="B297" s="79" t="s">
        <v>244</v>
      </c>
      <c r="C297" s="79" t="s">
        <v>92</v>
      </c>
      <c r="D297" s="80" t="s">
        <v>245</v>
      </c>
      <c r="E297" s="153" t="s">
        <v>246</v>
      </c>
      <c r="F297" s="154"/>
      <c r="G297" s="154"/>
      <c r="H297" s="154"/>
      <c r="I297" s="81" t="s">
        <v>134</v>
      </c>
      <c r="J297" s="82">
        <v>57.264</v>
      </c>
      <c r="K297" s="155"/>
      <c r="L297" s="154"/>
      <c r="M297" s="155">
        <f>ROUND($K$297*$J$297,2)</f>
        <v>0</v>
      </c>
      <c r="N297" s="154"/>
      <c r="O297" s="154"/>
      <c r="P297" s="154"/>
      <c r="Q297" s="14"/>
      <c r="S297" s="83"/>
      <c r="T297" s="84" t="s">
        <v>24</v>
      </c>
      <c r="U297" s="85">
        <v>0</v>
      </c>
      <c r="V297" s="85">
        <f>$U$297*$J$297</f>
        <v>0</v>
      </c>
      <c r="W297" s="85">
        <v>0</v>
      </c>
      <c r="X297" s="85">
        <f>$W$297*$J$297</f>
        <v>0</v>
      </c>
      <c r="Y297" s="85">
        <v>0</v>
      </c>
      <c r="Z297" s="86">
        <f>$Y$297*$J$297</f>
        <v>0</v>
      </c>
      <c r="AQ297" s="10" t="s">
        <v>96</v>
      </c>
      <c r="AS297" s="10" t="s">
        <v>92</v>
      </c>
      <c r="AT297" s="10" t="s">
        <v>104</v>
      </c>
      <c r="AX297" s="10" t="s">
        <v>91</v>
      </c>
      <c r="BD297" s="51">
        <f>IF($T$297="základní",$M$297,0)</f>
        <v>0</v>
      </c>
      <c r="BE297" s="51">
        <f>IF($T$297="snížená",$M$297,0)</f>
        <v>0</v>
      </c>
      <c r="BF297" s="51">
        <f>IF($T$297="zákl. přenesená",$M$297,0)</f>
        <v>0</v>
      </c>
      <c r="BG297" s="51">
        <f>IF($T$297="sníž. přenesená",$M$297,0)</f>
        <v>0</v>
      </c>
      <c r="BH297" s="51">
        <f>IF($T$297="nulová",$M$297,0)</f>
        <v>0</v>
      </c>
      <c r="BI297" s="10" t="s">
        <v>71</v>
      </c>
      <c r="BJ297" s="51">
        <f>ROUND($K$297*$J$297,2)</f>
        <v>0</v>
      </c>
      <c r="BK297" s="10" t="s">
        <v>96</v>
      </c>
    </row>
    <row r="298" spans="1:50" s="10" customFormat="1" ht="15.75" customHeight="1">
      <c r="A298" s="87"/>
      <c r="B298" s="88"/>
      <c r="C298" s="88"/>
      <c r="D298" s="88"/>
      <c r="E298" s="156" t="s">
        <v>213</v>
      </c>
      <c r="F298" s="157"/>
      <c r="G298" s="157"/>
      <c r="H298" s="157"/>
      <c r="I298" s="88"/>
      <c r="J298" s="88"/>
      <c r="K298" s="88"/>
      <c r="L298" s="88"/>
      <c r="M298" s="88"/>
      <c r="N298" s="88"/>
      <c r="O298" s="88"/>
      <c r="P298" s="88"/>
      <c r="Q298" s="89"/>
      <c r="S298" s="90"/>
      <c r="T298" s="88"/>
      <c r="U298" s="88"/>
      <c r="V298" s="88"/>
      <c r="W298" s="88"/>
      <c r="X298" s="88"/>
      <c r="Y298" s="88"/>
      <c r="Z298" s="91"/>
      <c r="AS298" s="92" t="s">
        <v>98</v>
      </c>
      <c r="AT298" s="92" t="s">
        <v>104</v>
      </c>
      <c r="AU298" s="92" t="s">
        <v>71</v>
      </c>
      <c r="AV298" s="92" t="s">
        <v>43</v>
      </c>
      <c r="AW298" s="92" t="s">
        <v>90</v>
      </c>
      <c r="AX298" s="92" t="s">
        <v>91</v>
      </c>
    </row>
    <row r="299" spans="1:50" s="10" customFormat="1" ht="15.75" customHeight="1">
      <c r="A299" s="93"/>
      <c r="B299" s="94"/>
      <c r="C299" s="94"/>
      <c r="D299" s="94"/>
      <c r="E299" s="158" t="s">
        <v>243</v>
      </c>
      <c r="F299" s="159"/>
      <c r="G299" s="159"/>
      <c r="H299" s="159"/>
      <c r="I299" s="94"/>
      <c r="J299" s="95">
        <v>57.264</v>
      </c>
      <c r="K299" s="94"/>
      <c r="L299" s="94"/>
      <c r="M299" s="94"/>
      <c r="N299" s="94"/>
      <c r="O299" s="94"/>
      <c r="P299" s="94"/>
      <c r="Q299" s="96"/>
      <c r="S299" s="97"/>
      <c r="T299" s="94"/>
      <c r="U299" s="94"/>
      <c r="V299" s="94"/>
      <c r="W299" s="94"/>
      <c r="X299" s="94"/>
      <c r="Y299" s="94"/>
      <c r="Z299" s="98"/>
      <c r="AS299" s="99" t="s">
        <v>98</v>
      </c>
      <c r="AT299" s="99" t="s">
        <v>104</v>
      </c>
      <c r="AU299" s="99" t="s">
        <v>0</v>
      </c>
      <c r="AV299" s="99" t="s">
        <v>43</v>
      </c>
      <c r="AW299" s="99" t="s">
        <v>71</v>
      </c>
      <c r="AX299" s="99" t="s">
        <v>91</v>
      </c>
    </row>
    <row r="300" spans="1:63" s="10" customFormat="1" ht="27" customHeight="1">
      <c r="A300" s="11"/>
      <c r="B300" s="79" t="s">
        <v>247</v>
      </c>
      <c r="C300" s="79" t="s">
        <v>92</v>
      </c>
      <c r="D300" s="80" t="s">
        <v>248</v>
      </c>
      <c r="E300" s="153" t="s">
        <v>249</v>
      </c>
      <c r="F300" s="154"/>
      <c r="G300" s="154"/>
      <c r="H300" s="154"/>
      <c r="I300" s="81" t="s">
        <v>134</v>
      </c>
      <c r="J300" s="82">
        <v>33.381</v>
      </c>
      <c r="K300" s="155"/>
      <c r="L300" s="154"/>
      <c r="M300" s="155">
        <f>ROUND($K$300*$J$300,2)</f>
        <v>0</v>
      </c>
      <c r="N300" s="154"/>
      <c r="O300" s="154"/>
      <c r="P300" s="154"/>
      <c r="Q300" s="14"/>
      <c r="S300" s="83"/>
      <c r="T300" s="84" t="s">
        <v>24</v>
      </c>
      <c r="U300" s="85">
        <v>0</v>
      </c>
      <c r="V300" s="85">
        <f>$U$300*$J$300</f>
        <v>0</v>
      </c>
      <c r="W300" s="85">
        <v>0</v>
      </c>
      <c r="X300" s="85">
        <f>$W$300*$J$300</f>
        <v>0</v>
      </c>
      <c r="Y300" s="85">
        <v>0</v>
      </c>
      <c r="Z300" s="86">
        <f>$Y$300*$J$300</f>
        <v>0</v>
      </c>
      <c r="AQ300" s="10" t="s">
        <v>96</v>
      </c>
      <c r="AS300" s="10" t="s">
        <v>92</v>
      </c>
      <c r="AT300" s="10" t="s">
        <v>104</v>
      </c>
      <c r="AX300" s="10" t="s">
        <v>91</v>
      </c>
      <c r="BD300" s="51">
        <f>IF($T$300="základní",$M$300,0)</f>
        <v>0</v>
      </c>
      <c r="BE300" s="51">
        <f>IF($T$300="snížená",$M$300,0)</f>
        <v>0</v>
      </c>
      <c r="BF300" s="51">
        <f>IF($T$300="zákl. přenesená",$M$300,0)</f>
        <v>0</v>
      </c>
      <c r="BG300" s="51">
        <f>IF($T$300="sníž. přenesená",$M$300,0)</f>
        <v>0</v>
      </c>
      <c r="BH300" s="51">
        <f>IF($T$300="nulová",$M$300,0)</f>
        <v>0</v>
      </c>
      <c r="BI300" s="10" t="s">
        <v>71</v>
      </c>
      <c r="BJ300" s="51">
        <f>ROUND($K$300*$J$300,2)</f>
        <v>0</v>
      </c>
      <c r="BK300" s="10" t="s">
        <v>96</v>
      </c>
    </row>
    <row r="301" spans="1:50" s="10" customFormat="1" ht="15.75" customHeight="1">
      <c r="A301" s="87"/>
      <c r="B301" s="88"/>
      <c r="C301" s="88"/>
      <c r="D301" s="88"/>
      <c r="E301" s="156" t="s">
        <v>97</v>
      </c>
      <c r="F301" s="157"/>
      <c r="G301" s="157"/>
      <c r="H301" s="157"/>
      <c r="I301" s="88"/>
      <c r="J301" s="88"/>
      <c r="K301" s="88"/>
      <c r="L301" s="88"/>
      <c r="M301" s="88"/>
      <c r="N301" s="88"/>
      <c r="O301" s="88"/>
      <c r="P301" s="88"/>
      <c r="Q301" s="89"/>
      <c r="S301" s="90"/>
      <c r="T301" s="88"/>
      <c r="U301" s="88"/>
      <c r="V301" s="88"/>
      <c r="W301" s="88"/>
      <c r="X301" s="88"/>
      <c r="Y301" s="88"/>
      <c r="Z301" s="91"/>
      <c r="AS301" s="92" t="s">
        <v>98</v>
      </c>
      <c r="AT301" s="92" t="s">
        <v>104</v>
      </c>
      <c r="AU301" s="92" t="s">
        <v>71</v>
      </c>
      <c r="AV301" s="92" t="s">
        <v>43</v>
      </c>
      <c r="AW301" s="92" t="s">
        <v>90</v>
      </c>
      <c r="AX301" s="92" t="s">
        <v>91</v>
      </c>
    </row>
    <row r="302" spans="1:50" s="10" customFormat="1" ht="15.75" customHeight="1">
      <c r="A302" s="87"/>
      <c r="B302" s="88"/>
      <c r="C302" s="88"/>
      <c r="D302" s="88"/>
      <c r="E302" s="156" t="s">
        <v>99</v>
      </c>
      <c r="F302" s="157"/>
      <c r="G302" s="157"/>
      <c r="H302" s="157"/>
      <c r="I302" s="88"/>
      <c r="J302" s="88"/>
      <c r="K302" s="88"/>
      <c r="L302" s="88"/>
      <c r="M302" s="88"/>
      <c r="N302" s="88"/>
      <c r="O302" s="88"/>
      <c r="P302" s="88"/>
      <c r="Q302" s="89"/>
      <c r="S302" s="90"/>
      <c r="T302" s="88"/>
      <c r="U302" s="88"/>
      <c r="V302" s="88"/>
      <c r="W302" s="88"/>
      <c r="X302" s="88"/>
      <c r="Y302" s="88"/>
      <c r="Z302" s="91"/>
      <c r="AS302" s="92" t="s">
        <v>98</v>
      </c>
      <c r="AT302" s="92" t="s">
        <v>104</v>
      </c>
      <c r="AU302" s="92" t="s">
        <v>71</v>
      </c>
      <c r="AV302" s="92" t="s">
        <v>43</v>
      </c>
      <c r="AW302" s="92" t="s">
        <v>90</v>
      </c>
      <c r="AX302" s="92" t="s">
        <v>91</v>
      </c>
    </row>
    <row r="303" spans="1:50" s="10" customFormat="1" ht="15.75" customHeight="1">
      <c r="A303" s="87"/>
      <c r="B303" s="88"/>
      <c r="C303" s="88"/>
      <c r="D303" s="88"/>
      <c r="E303" s="156" t="s">
        <v>250</v>
      </c>
      <c r="F303" s="157"/>
      <c r="G303" s="157"/>
      <c r="H303" s="157"/>
      <c r="I303" s="88"/>
      <c r="J303" s="88"/>
      <c r="K303" s="88"/>
      <c r="L303" s="88"/>
      <c r="M303" s="88"/>
      <c r="N303" s="88"/>
      <c r="O303" s="88"/>
      <c r="P303" s="88"/>
      <c r="Q303" s="89"/>
      <c r="S303" s="90"/>
      <c r="T303" s="88"/>
      <c r="U303" s="88"/>
      <c r="V303" s="88"/>
      <c r="W303" s="88"/>
      <c r="X303" s="88"/>
      <c r="Y303" s="88"/>
      <c r="Z303" s="91"/>
      <c r="AS303" s="92" t="s">
        <v>98</v>
      </c>
      <c r="AT303" s="92" t="s">
        <v>104</v>
      </c>
      <c r="AU303" s="92" t="s">
        <v>71</v>
      </c>
      <c r="AV303" s="92" t="s">
        <v>43</v>
      </c>
      <c r="AW303" s="92" t="s">
        <v>90</v>
      </c>
      <c r="AX303" s="92" t="s">
        <v>91</v>
      </c>
    </row>
    <row r="304" spans="1:50" s="10" customFormat="1" ht="15.75" customHeight="1">
      <c r="A304" s="93"/>
      <c r="B304" s="94"/>
      <c r="C304" s="94"/>
      <c r="D304" s="94"/>
      <c r="E304" s="158" t="s">
        <v>164</v>
      </c>
      <c r="F304" s="159"/>
      <c r="G304" s="159"/>
      <c r="H304" s="159"/>
      <c r="I304" s="94"/>
      <c r="J304" s="95">
        <v>33.381</v>
      </c>
      <c r="K304" s="94"/>
      <c r="L304" s="94"/>
      <c r="M304" s="94"/>
      <c r="N304" s="94"/>
      <c r="O304" s="94"/>
      <c r="P304" s="94"/>
      <c r="Q304" s="96"/>
      <c r="S304" s="97"/>
      <c r="T304" s="94"/>
      <c r="U304" s="94"/>
      <c r="V304" s="94"/>
      <c r="W304" s="94"/>
      <c r="X304" s="94"/>
      <c r="Y304" s="94"/>
      <c r="Z304" s="98"/>
      <c r="AS304" s="99" t="s">
        <v>98</v>
      </c>
      <c r="AT304" s="99" t="s">
        <v>104</v>
      </c>
      <c r="AU304" s="99" t="s">
        <v>0</v>
      </c>
      <c r="AV304" s="99" t="s">
        <v>43</v>
      </c>
      <c r="AW304" s="99" t="s">
        <v>71</v>
      </c>
      <c r="AX304" s="99" t="s">
        <v>91</v>
      </c>
    </row>
    <row r="305" spans="1:63" s="10" customFormat="1" ht="15.75" customHeight="1">
      <c r="A305" s="11"/>
      <c r="B305" s="79" t="s">
        <v>251</v>
      </c>
      <c r="C305" s="79" t="s">
        <v>92</v>
      </c>
      <c r="D305" s="80" t="s">
        <v>252</v>
      </c>
      <c r="E305" s="153" t="s">
        <v>253</v>
      </c>
      <c r="F305" s="154"/>
      <c r="G305" s="154"/>
      <c r="H305" s="154"/>
      <c r="I305" s="81" t="s">
        <v>134</v>
      </c>
      <c r="J305" s="82">
        <v>53.04</v>
      </c>
      <c r="K305" s="155"/>
      <c r="L305" s="154"/>
      <c r="M305" s="155">
        <f>ROUND($K$305*$J$305,2)</f>
        <v>0</v>
      </c>
      <c r="N305" s="154"/>
      <c r="O305" s="154"/>
      <c r="P305" s="154"/>
      <c r="Q305" s="14"/>
      <c r="S305" s="83"/>
      <c r="T305" s="84" t="s">
        <v>24</v>
      </c>
      <c r="U305" s="85">
        <v>0</v>
      </c>
      <c r="V305" s="85">
        <f>$U$305*$J$305</f>
        <v>0</v>
      </c>
      <c r="W305" s="85">
        <v>0</v>
      </c>
      <c r="X305" s="85">
        <f>$W$305*$J$305</f>
        <v>0</v>
      </c>
      <c r="Y305" s="85">
        <v>0</v>
      </c>
      <c r="Z305" s="86">
        <f>$Y$305*$J$305</f>
        <v>0</v>
      </c>
      <c r="AQ305" s="10" t="s">
        <v>96</v>
      </c>
      <c r="AS305" s="10" t="s">
        <v>92</v>
      </c>
      <c r="AT305" s="10" t="s">
        <v>104</v>
      </c>
      <c r="AX305" s="10" t="s">
        <v>91</v>
      </c>
      <c r="BD305" s="51">
        <f>IF($T$305="základní",$M$305,0)</f>
        <v>0</v>
      </c>
      <c r="BE305" s="51">
        <f>IF($T$305="snížená",$M$305,0)</f>
        <v>0</v>
      </c>
      <c r="BF305" s="51">
        <f>IF($T$305="zákl. přenesená",$M$305,0)</f>
        <v>0</v>
      </c>
      <c r="BG305" s="51">
        <f>IF($T$305="sníž. přenesená",$M$305,0)</f>
        <v>0</v>
      </c>
      <c r="BH305" s="51">
        <f>IF($T$305="nulová",$M$305,0)</f>
        <v>0</v>
      </c>
      <c r="BI305" s="10" t="s">
        <v>71</v>
      </c>
      <c r="BJ305" s="51">
        <f>ROUND($K$305*$J$305,2)</f>
        <v>0</v>
      </c>
      <c r="BK305" s="10" t="s">
        <v>96</v>
      </c>
    </row>
    <row r="306" spans="1:50" s="10" customFormat="1" ht="15.75" customHeight="1">
      <c r="A306" s="87"/>
      <c r="B306" s="88"/>
      <c r="C306" s="88"/>
      <c r="D306" s="88"/>
      <c r="E306" s="156" t="s">
        <v>159</v>
      </c>
      <c r="F306" s="157"/>
      <c r="G306" s="157"/>
      <c r="H306" s="157"/>
      <c r="I306" s="88"/>
      <c r="J306" s="88"/>
      <c r="K306" s="88"/>
      <c r="L306" s="88"/>
      <c r="M306" s="88"/>
      <c r="N306" s="88"/>
      <c r="O306" s="88"/>
      <c r="P306" s="88"/>
      <c r="Q306" s="89"/>
      <c r="S306" s="90"/>
      <c r="T306" s="88"/>
      <c r="U306" s="88"/>
      <c r="V306" s="88"/>
      <c r="W306" s="88"/>
      <c r="X306" s="88"/>
      <c r="Y306" s="88"/>
      <c r="Z306" s="91"/>
      <c r="AS306" s="92" t="s">
        <v>98</v>
      </c>
      <c r="AT306" s="92" t="s">
        <v>104</v>
      </c>
      <c r="AU306" s="92" t="s">
        <v>71</v>
      </c>
      <c r="AV306" s="92" t="s">
        <v>43</v>
      </c>
      <c r="AW306" s="92" t="s">
        <v>90</v>
      </c>
      <c r="AX306" s="92" t="s">
        <v>91</v>
      </c>
    </row>
    <row r="307" spans="1:50" s="10" customFormat="1" ht="15.75" customHeight="1">
      <c r="A307" s="87"/>
      <c r="B307" s="88"/>
      <c r="C307" s="88"/>
      <c r="D307" s="88"/>
      <c r="E307" s="156" t="s">
        <v>254</v>
      </c>
      <c r="F307" s="157"/>
      <c r="G307" s="157"/>
      <c r="H307" s="157"/>
      <c r="I307" s="88"/>
      <c r="J307" s="88"/>
      <c r="K307" s="88"/>
      <c r="L307" s="88"/>
      <c r="M307" s="88"/>
      <c r="N307" s="88"/>
      <c r="O307" s="88"/>
      <c r="P307" s="88"/>
      <c r="Q307" s="89"/>
      <c r="S307" s="90"/>
      <c r="T307" s="88"/>
      <c r="U307" s="88"/>
      <c r="V307" s="88"/>
      <c r="W307" s="88"/>
      <c r="X307" s="88"/>
      <c r="Y307" s="88"/>
      <c r="Z307" s="91"/>
      <c r="AS307" s="92" t="s">
        <v>98</v>
      </c>
      <c r="AT307" s="92" t="s">
        <v>104</v>
      </c>
      <c r="AU307" s="92" t="s">
        <v>71</v>
      </c>
      <c r="AV307" s="92" t="s">
        <v>43</v>
      </c>
      <c r="AW307" s="92" t="s">
        <v>90</v>
      </c>
      <c r="AX307" s="92" t="s">
        <v>91</v>
      </c>
    </row>
    <row r="308" spans="1:50" s="10" customFormat="1" ht="15.75" customHeight="1">
      <c r="A308" s="93"/>
      <c r="B308" s="94"/>
      <c r="C308" s="94"/>
      <c r="D308" s="94"/>
      <c r="E308" s="158" t="s">
        <v>255</v>
      </c>
      <c r="F308" s="159"/>
      <c r="G308" s="159"/>
      <c r="H308" s="159"/>
      <c r="I308" s="94"/>
      <c r="J308" s="95">
        <v>53.04</v>
      </c>
      <c r="K308" s="94"/>
      <c r="L308" s="94"/>
      <c r="M308" s="94"/>
      <c r="N308" s="94"/>
      <c r="O308" s="94"/>
      <c r="P308" s="94"/>
      <c r="Q308" s="96"/>
      <c r="S308" s="97"/>
      <c r="T308" s="94"/>
      <c r="U308" s="94"/>
      <c r="V308" s="94"/>
      <c r="W308" s="94"/>
      <c r="X308" s="94"/>
      <c r="Y308" s="94"/>
      <c r="Z308" s="98"/>
      <c r="AS308" s="99" t="s">
        <v>98</v>
      </c>
      <c r="AT308" s="99" t="s">
        <v>104</v>
      </c>
      <c r="AU308" s="99" t="s">
        <v>0</v>
      </c>
      <c r="AV308" s="99" t="s">
        <v>43</v>
      </c>
      <c r="AW308" s="99" t="s">
        <v>90</v>
      </c>
      <c r="AX308" s="99" t="s">
        <v>91</v>
      </c>
    </row>
    <row r="309" spans="1:50" s="10" customFormat="1" ht="15.75" customHeight="1">
      <c r="A309" s="100"/>
      <c r="B309" s="101"/>
      <c r="C309" s="101"/>
      <c r="D309" s="101"/>
      <c r="E309" s="160" t="s">
        <v>109</v>
      </c>
      <c r="F309" s="161"/>
      <c r="G309" s="161"/>
      <c r="H309" s="161"/>
      <c r="I309" s="101"/>
      <c r="J309" s="102">
        <v>53.04</v>
      </c>
      <c r="K309" s="101"/>
      <c r="L309" s="101"/>
      <c r="M309" s="101"/>
      <c r="N309" s="101"/>
      <c r="O309" s="101"/>
      <c r="P309" s="101"/>
      <c r="Q309" s="103"/>
      <c r="S309" s="104"/>
      <c r="T309" s="101"/>
      <c r="U309" s="101"/>
      <c r="V309" s="101"/>
      <c r="W309" s="101"/>
      <c r="X309" s="101"/>
      <c r="Y309" s="101"/>
      <c r="Z309" s="105"/>
      <c r="AS309" s="106" t="s">
        <v>98</v>
      </c>
      <c r="AT309" s="106" t="s">
        <v>104</v>
      </c>
      <c r="AU309" s="106" t="s">
        <v>96</v>
      </c>
      <c r="AV309" s="106" t="s">
        <v>43</v>
      </c>
      <c r="AW309" s="106" t="s">
        <v>71</v>
      </c>
      <c r="AX309" s="106" t="s">
        <v>91</v>
      </c>
    </row>
    <row r="310" spans="1:62" s="68" customFormat="1" ht="23.25" customHeight="1">
      <c r="A310" s="69"/>
      <c r="B310" s="70"/>
      <c r="C310" s="78" t="s">
        <v>54</v>
      </c>
      <c r="D310" s="70"/>
      <c r="E310" s="70"/>
      <c r="F310" s="70"/>
      <c r="G310" s="70"/>
      <c r="H310" s="70"/>
      <c r="I310" s="70"/>
      <c r="J310" s="70"/>
      <c r="K310" s="70"/>
      <c r="L310" s="70"/>
      <c r="M310" s="152">
        <f>$BJ$310</f>
        <v>0</v>
      </c>
      <c r="N310" s="151"/>
      <c r="O310" s="151"/>
      <c r="P310" s="151"/>
      <c r="Q310" s="72"/>
      <c r="S310" s="73"/>
      <c r="T310" s="70"/>
      <c r="U310" s="70"/>
      <c r="V310" s="74">
        <f>SUM($V$311:$V$407)</f>
        <v>0</v>
      </c>
      <c r="W310" s="70"/>
      <c r="X310" s="74">
        <f>SUM($X$311:$X$407)</f>
        <v>0</v>
      </c>
      <c r="Y310" s="70"/>
      <c r="Z310" s="75">
        <f>SUM($Z$311:$Z$407)</f>
        <v>0</v>
      </c>
      <c r="AQ310" s="76" t="s">
        <v>0</v>
      </c>
      <c r="AS310" s="76" t="s">
        <v>89</v>
      </c>
      <c r="AT310" s="76" t="s">
        <v>0</v>
      </c>
      <c r="AX310" s="76" t="s">
        <v>91</v>
      </c>
      <c r="BJ310" s="77">
        <f>SUM($BJ$311:$BJ$407)</f>
        <v>0</v>
      </c>
    </row>
    <row r="311" spans="1:63" s="10" customFormat="1" ht="27" customHeight="1">
      <c r="A311" s="11"/>
      <c r="B311" s="79" t="s">
        <v>256</v>
      </c>
      <c r="C311" s="79" t="s">
        <v>92</v>
      </c>
      <c r="D311" s="80" t="s">
        <v>257</v>
      </c>
      <c r="E311" s="153" t="s">
        <v>258</v>
      </c>
      <c r="F311" s="154"/>
      <c r="G311" s="154"/>
      <c r="H311" s="154"/>
      <c r="I311" s="81" t="s">
        <v>134</v>
      </c>
      <c r="J311" s="82">
        <v>172</v>
      </c>
      <c r="K311" s="155"/>
      <c r="L311" s="154"/>
      <c r="M311" s="155">
        <f>ROUND($K$311*$J$311,2)</f>
        <v>0</v>
      </c>
      <c r="N311" s="154"/>
      <c r="O311" s="154"/>
      <c r="P311" s="154"/>
      <c r="Q311" s="14"/>
      <c r="S311" s="83"/>
      <c r="T311" s="84" t="s">
        <v>24</v>
      </c>
      <c r="U311" s="85">
        <v>0</v>
      </c>
      <c r="V311" s="85">
        <f>$U$311*$J$311</f>
        <v>0</v>
      </c>
      <c r="W311" s="85">
        <v>0</v>
      </c>
      <c r="X311" s="85">
        <f>$W$311*$J$311</f>
        <v>0</v>
      </c>
      <c r="Y311" s="85">
        <v>0</v>
      </c>
      <c r="Z311" s="86">
        <f>$Y$311*$J$311</f>
        <v>0</v>
      </c>
      <c r="AQ311" s="10" t="s">
        <v>165</v>
      </c>
      <c r="AS311" s="10" t="s">
        <v>92</v>
      </c>
      <c r="AT311" s="10" t="s">
        <v>104</v>
      </c>
      <c r="AX311" s="10" t="s">
        <v>91</v>
      </c>
      <c r="BD311" s="51">
        <f>IF($T$311="základní",$M$311,0)</f>
        <v>0</v>
      </c>
      <c r="BE311" s="51">
        <f>IF($T$311="snížená",$M$311,0)</f>
        <v>0</v>
      </c>
      <c r="BF311" s="51">
        <f>IF($T$311="zákl. přenesená",$M$311,0)</f>
        <v>0</v>
      </c>
      <c r="BG311" s="51">
        <f>IF($T$311="sníž. přenesená",$M$311,0)</f>
        <v>0</v>
      </c>
      <c r="BH311" s="51">
        <f>IF($T$311="nulová",$M$311,0)</f>
        <v>0</v>
      </c>
      <c r="BI311" s="10" t="s">
        <v>71</v>
      </c>
      <c r="BJ311" s="51">
        <f>ROUND($K$311*$J$311,2)</f>
        <v>0</v>
      </c>
      <c r="BK311" s="10" t="s">
        <v>165</v>
      </c>
    </row>
    <row r="312" spans="1:50" s="10" customFormat="1" ht="15.75" customHeight="1">
      <c r="A312" s="87"/>
      <c r="B312" s="88"/>
      <c r="C312" s="88"/>
      <c r="D312" s="88"/>
      <c r="E312" s="156" t="s">
        <v>174</v>
      </c>
      <c r="F312" s="157"/>
      <c r="G312" s="157"/>
      <c r="H312" s="157"/>
      <c r="I312" s="88"/>
      <c r="J312" s="88"/>
      <c r="K312" s="88"/>
      <c r="L312" s="88"/>
      <c r="M312" s="88"/>
      <c r="N312" s="88"/>
      <c r="O312" s="88"/>
      <c r="P312" s="88"/>
      <c r="Q312" s="89"/>
      <c r="S312" s="90"/>
      <c r="T312" s="88"/>
      <c r="U312" s="88"/>
      <c r="V312" s="88"/>
      <c r="W312" s="88"/>
      <c r="X312" s="88"/>
      <c r="Y312" s="88"/>
      <c r="Z312" s="91"/>
      <c r="AS312" s="92" t="s">
        <v>98</v>
      </c>
      <c r="AT312" s="92" t="s">
        <v>104</v>
      </c>
      <c r="AU312" s="92" t="s">
        <v>71</v>
      </c>
      <c r="AV312" s="92" t="s">
        <v>43</v>
      </c>
      <c r="AW312" s="92" t="s">
        <v>90</v>
      </c>
      <c r="AX312" s="92" t="s">
        <v>91</v>
      </c>
    </row>
    <row r="313" spans="1:50" s="10" customFormat="1" ht="15.75" customHeight="1">
      <c r="A313" s="87"/>
      <c r="B313" s="88"/>
      <c r="C313" s="88"/>
      <c r="D313" s="88"/>
      <c r="E313" s="156" t="s">
        <v>259</v>
      </c>
      <c r="F313" s="157"/>
      <c r="G313" s="157"/>
      <c r="H313" s="157"/>
      <c r="I313" s="88"/>
      <c r="J313" s="88"/>
      <c r="K313" s="88"/>
      <c r="L313" s="88"/>
      <c r="M313" s="88"/>
      <c r="N313" s="88"/>
      <c r="O313" s="88"/>
      <c r="P313" s="88"/>
      <c r="Q313" s="89"/>
      <c r="S313" s="90"/>
      <c r="T313" s="88"/>
      <c r="U313" s="88"/>
      <c r="V313" s="88"/>
      <c r="W313" s="88"/>
      <c r="X313" s="88"/>
      <c r="Y313" s="88"/>
      <c r="Z313" s="91"/>
      <c r="AS313" s="92" t="s">
        <v>98</v>
      </c>
      <c r="AT313" s="92" t="s">
        <v>104</v>
      </c>
      <c r="AU313" s="92" t="s">
        <v>71</v>
      </c>
      <c r="AV313" s="92" t="s">
        <v>43</v>
      </c>
      <c r="AW313" s="92" t="s">
        <v>90</v>
      </c>
      <c r="AX313" s="92" t="s">
        <v>91</v>
      </c>
    </row>
    <row r="314" spans="1:50" s="10" customFormat="1" ht="15.75" customHeight="1">
      <c r="A314" s="87"/>
      <c r="B314" s="88"/>
      <c r="C314" s="88"/>
      <c r="D314" s="88"/>
      <c r="E314" s="156" t="s">
        <v>260</v>
      </c>
      <c r="F314" s="157"/>
      <c r="G314" s="157"/>
      <c r="H314" s="157"/>
      <c r="I314" s="88"/>
      <c r="J314" s="88"/>
      <c r="K314" s="88"/>
      <c r="L314" s="88"/>
      <c r="M314" s="88"/>
      <c r="N314" s="88"/>
      <c r="O314" s="88"/>
      <c r="P314" s="88"/>
      <c r="Q314" s="89"/>
      <c r="S314" s="90"/>
      <c r="T314" s="88"/>
      <c r="U314" s="88"/>
      <c r="V314" s="88"/>
      <c r="W314" s="88"/>
      <c r="X314" s="88"/>
      <c r="Y314" s="88"/>
      <c r="Z314" s="91"/>
      <c r="AS314" s="92" t="s">
        <v>98</v>
      </c>
      <c r="AT314" s="92" t="s">
        <v>104</v>
      </c>
      <c r="AU314" s="92" t="s">
        <v>71</v>
      </c>
      <c r="AV314" s="92" t="s">
        <v>43</v>
      </c>
      <c r="AW314" s="92" t="s">
        <v>90</v>
      </c>
      <c r="AX314" s="92" t="s">
        <v>91</v>
      </c>
    </row>
    <row r="315" spans="1:50" s="10" customFormat="1" ht="15.75" customHeight="1">
      <c r="A315" s="93"/>
      <c r="B315" s="94"/>
      <c r="C315" s="94"/>
      <c r="D315" s="94"/>
      <c r="E315" s="158" t="s">
        <v>261</v>
      </c>
      <c r="F315" s="159"/>
      <c r="G315" s="159"/>
      <c r="H315" s="159"/>
      <c r="I315" s="94"/>
      <c r="J315" s="95">
        <v>172</v>
      </c>
      <c r="K315" s="94"/>
      <c r="L315" s="94"/>
      <c r="M315" s="94"/>
      <c r="N315" s="94"/>
      <c r="O315" s="94"/>
      <c r="P315" s="94"/>
      <c r="Q315" s="96"/>
      <c r="S315" s="97"/>
      <c r="T315" s="94"/>
      <c r="U315" s="94"/>
      <c r="V315" s="94"/>
      <c r="W315" s="94"/>
      <c r="X315" s="94"/>
      <c r="Y315" s="94"/>
      <c r="Z315" s="98"/>
      <c r="AS315" s="99" t="s">
        <v>98</v>
      </c>
      <c r="AT315" s="99" t="s">
        <v>104</v>
      </c>
      <c r="AU315" s="99" t="s">
        <v>0</v>
      </c>
      <c r="AV315" s="99" t="s">
        <v>43</v>
      </c>
      <c r="AW315" s="99" t="s">
        <v>71</v>
      </c>
      <c r="AX315" s="99" t="s">
        <v>91</v>
      </c>
    </row>
    <row r="316" spans="1:63" s="10" customFormat="1" ht="15.75" customHeight="1">
      <c r="A316" s="11"/>
      <c r="B316" s="79" t="s">
        <v>262</v>
      </c>
      <c r="C316" s="79" t="s">
        <v>92</v>
      </c>
      <c r="D316" s="80" t="s">
        <v>263</v>
      </c>
      <c r="E316" s="153" t="s">
        <v>264</v>
      </c>
      <c r="F316" s="154"/>
      <c r="G316" s="154"/>
      <c r="H316" s="154"/>
      <c r="I316" s="81" t="s">
        <v>134</v>
      </c>
      <c r="J316" s="82">
        <v>172</v>
      </c>
      <c r="K316" s="155"/>
      <c r="L316" s="154"/>
      <c r="M316" s="155">
        <f>ROUND($K$316*$J$316,2)</f>
        <v>0</v>
      </c>
      <c r="N316" s="154"/>
      <c r="O316" s="154"/>
      <c r="P316" s="154"/>
      <c r="Q316" s="14"/>
      <c r="S316" s="83"/>
      <c r="T316" s="84" t="s">
        <v>24</v>
      </c>
      <c r="U316" s="85">
        <v>0</v>
      </c>
      <c r="V316" s="85">
        <f>$U$316*$J$316</f>
        <v>0</v>
      </c>
      <c r="W316" s="85">
        <v>0</v>
      </c>
      <c r="X316" s="85">
        <f>$W$316*$J$316</f>
        <v>0</v>
      </c>
      <c r="Y316" s="85">
        <v>0</v>
      </c>
      <c r="Z316" s="86">
        <f>$Y$316*$J$316</f>
        <v>0</v>
      </c>
      <c r="AQ316" s="10" t="s">
        <v>165</v>
      </c>
      <c r="AS316" s="10" t="s">
        <v>92</v>
      </c>
      <c r="AT316" s="10" t="s">
        <v>104</v>
      </c>
      <c r="AX316" s="10" t="s">
        <v>91</v>
      </c>
      <c r="BD316" s="51">
        <f>IF($T$316="základní",$M$316,0)</f>
        <v>0</v>
      </c>
      <c r="BE316" s="51">
        <f>IF($T$316="snížená",$M$316,0)</f>
        <v>0</v>
      </c>
      <c r="BF316" s="51">
        <f>IF($T$316="zákl. přenesená",$M$316,0)</f>
        <v>0</v>
      </c>
      <c r="BG316" s="51">
        <f>IF($T$316="sníž. přenesená",$M$316,0)</f>
        <v>0</v>
      </c>
      <c r="BH316" s="51">
        <f>IF($T$316="nulová",$M$316,0)</f>
        <v>0</v>
      </c>
      <c r="BI316" s="10" t="s">
        <v>71</v>
      </c>
      <c r="BJ316" s="51">
        <f>ROUND($K$316*$J$316,2)</f>
        <v>0</v>
      </c>
      <c r="BK316" s="10" t="s">
        <v>165</v>
      </c>
    </row>
    <row r="317" spans="1:50" s="10" customFormat="1" ht="15.75" customHeight="1">
      <c r="A317" s="87"/>
      <c r="B317" s="88"/>
      <c r="C317" s="88"/>
      <c r="D317" s="88"/>
      <c r="E317" s="156" t="s">
        <v>174</v>
      </c>
      <c r="F317" s="157"/>
      <c r="G317" s="157"/>
      <c r="H317" s="157"/>
      <c r="I317" s="88"/>
      <c r="J317" s="88"/>
      <c r="K317" s="88"/>
      <c r="L317" s="88"/>
      <c r="M317" s="88"/>
      <c r="N317" s="88"/>
      <c r="O317" s="88"/>
      <c r="P317" s="88"/>
      <c r="Q317" s="89"/>
      <c r="S317" s="90"/>
      <c r="T317" s="88"/>
      <c r="U317" s="88"/>
      <c r="V317" s="88"/>
      <c r="W317" s="88"/>
      <c r="X317" s="88"/>
      <c r="Y317" s="88"/>
      <c r="Z317" s="91"/>
      <c r="AS317" s="92" t="s">
        <v>98</v>
      </c>
      <c r="AT317" s="92" t="s">
        <v>104</v>
      </c>
      <c r="AU317" s="92" t="s">
        <v>71</v>
      </c>
      <c r="AV317" s="92" t="s">
        <v>43</v>
      </c>
      <c r="AW317" s="92" t="s">
        <v>90</v>
      </c>
      <c r="AX317" s="92" t="s">
        <v>91</v>
      </c>
    </row>
    <row r="318" spans="1:50" s="10" customFormat="1" ht="15.75" customHeight="1">
      <c r="A318" s="87"/>
      <c r="B318" s="88"/>
      <c r="C318" s="88"/>
      <c r="D318" s="88"/>
      <c r="E318" s="156" t="s">
        <v>265</v>
      </c>
      <c r="F318" s="157"/>
      <c r="G318" s="157"/>
      <c r="H318" s="157"/>
      <c r="I318" s="88"/>
      <c r="J318" s="88"/>
      <c r="K318" s="88"/>
      <c r="L318" s="88"/>
      <c r="M318" s="88"/>
      <c r="N318" s="88"/>
      <c r="O318" s="88"/>
      <c r="P318" s="88"/>
      <c r="Q318" s="89"/>
      <c r="S318" s="90"/>
      <c r="T318" s="88"/>
      <c r="U318" s="88"/>
      <c r="V318" s="88"/>
      <c r="W318" s="88"/>
      <c r="X318" s="88"/>
      <c r="Y318" s="88"/>
      <c r="Z318" s="91"/>
      <c r="AS318" s="92" t="s">
        <v>98</v>
      </c>
      <c r="AT318" s="92" t="s">
        <v>104</v>
      </c>
      <c r="AU318" s="92" t="s">
        <v>71</v>
      </c>
      <c r="AV318" s="92" t="s">
        <v>43</v>
      </c>
      <c r="AW318" s="92" t="s">
        <v>90</v>
      </c>
      <c r="AX318" s="92" t="s">
        <v>91</v>
      </c>
    </row>
    <row r="319" spans="1:50" s="10" customFormat="1" ht="15.75" customHeight="1">
      <c r="A319" s="87"/>
      <c r="B319" s="88"/>
      <c r="C319" s="88"/>
      <c r="D319" s="88"/>
      <c r="E319" s="156" t="s">
        <v>260</v>
      </c>
      <c r="F319" s="157"/>
      <c r="G319" s="157"/>
      <c r="H319" s="157"/>
      <c r="I319" s="88"/>
      <c r="J319" s="88"/>
      <c r="K319" s="88"/>
      <c r="L319" s="88"/>
      <c r="M319" s="88"/>
      <c r="N319" s="88"/>
      <c r="O319" s="88"/>
      <c r="P319" s="88"/>
      <c r="Q319" s="89"/>
      <c r="S319" s="90"/>
      <c r="T319" s="88"/>
      <c r="U319" s="88"/>
      <c r="V319" s="88"/>
      <c r="W319" s="88"/>
      <c r="X319" s="88"/>
      <c r="Y319" s="88"/>
      <c r="Z319" s="91"/>
      <c r="AS319" s="92" t="s">
        <v>98</v>
      </c>
      <c r="AT319" s="92" t="s">
        <v>104</v>
      </c>
      <c r="AU319" s="92" t="s">
        <v>71</v>
      </c>
      <c r="AV319" s="92" t="s">
        <v>43</v>
      </c>
      <c r="AW319" s="92" t="s">
        <v>90</v>
      </c>
      <c r="AX319" s="92" t="s">
        <v>91</v>
      </c>
    </row>
    <row r="320" spans="1:50" s="10" customFormat="1" ht="15.75" customHeight="1">
      <c r="A320" s="93"/>
      <c r="B320" s="94"/>
      <c r="C320" s="94"/>
      <c r="D320" s="94"/>
      <c r="E320" s="158" t="s">
        <v>261</v>
      </c>
      <c r="F320" s="159"/>
      <c r="G320" s="159"/>
      <c r="H320" s="159"/>
      <c r="I320" s="94"/>
      <c r="J320" s="95">
        <v>172</v>
      </c>
      <c r="K320" s="94"/>
      <c r="L320" s="94"/>
      <c r="M320" s="94"/>
      <c r="N320" s="94"/>
      <c r="O320" s="94"/>
      <c r="P320" s="94"/>
      <c r="Q320" s="96"/>
      <c r="S320" s="97"/>
      <c r="T320" s="94"/>
      <c r="U320" s="94"/>
      <c r="V320" s="94"/>
      <c r="W320" s="94"/>
      <c r="X320" s="94"/>
      <c r="Y320" s="94"/>
      <c r="Z320" s="98"/>
      <c r="AS320" s="99" t="s">
        <v>98</v>
      </c>
      <c r="AT320" s="99" t="s">
        <v>104</v>
      </c>
      <c r="AU320" s="99" t="s">
        <v>0</v>
      </c>
      <c r="AV320" s="99" t="s">
        <v>43</v>
      </c>
      <c r="AW320" s="99" t="s">
        <v>71</v>
      </c>
      <c r="AX320" s="99" t="s">
        <v>91</v>
      </c>
    </row>
    <row r="321" spans="1:63" s="10" customFormat="1" ht="15.75" customHeight="1">
      <c r="A321" s="11"/>
      <c r="B321" s="79" t="s">
        <v>266</v>
      </c>
      <c r="C321" s="79" t="s">
        <v>92</v>
      </c>
      <c r="D321" s="80" t="s">
        <v>267</v>
      </c>
      <c r="E321" s="153" t="s">
        <v>268</v>
      </c>
      <c r="F321" s="154"/>
      <c r="G321" s="154"/>
      <c r="H321" s="154"/>
      <c r="I321" s="81" t="s">
        <v>134</v>
      </c>
      <c r="J321" s="82">
        <v>172</v>
      </c>
      <c r="K321" s="155"/>
      <c r="L321" s="154"/>
      <c r="M321" s="155">
        <f>ROUND($K$321*$J$321,2)</f>
        <v>0</v>
      </c>
      <c r="N321" s="154"/>
      <c r="O321" s="154"/>
      <c r="P321" s="154"/>
      <c r="Q321" s="14"/>
      <c r="S321" s="83"/>
      <c r="T321" s="84" t="s">
        <v>24</v>
      </c>
      <c r="U321" s="85">
        <v>0</v>
      </c>
      <c r="V321" s="85">
        <f>$U$321*$J$321</f>
        <v>0</v>
      </c>
      <c r="W321" s="85">
        <v>0</v>
      </c>
      <c r="X321" s="85">
        <f>$W$321*$J$321</f>
        <v>0</v>
      </c>
      <c r="Y321" s="85">
        <v>0</v>
      </c>
      <c r="Z321" s="86">
        <f>$Y$321*$J$321</f>
        <v>0</v>
      </c>
      <c r="AQ321" s="10" t="s">
        <v>165</v>
      </c>
      <c r="AS321" s="10" t="s">
        <v>92</v>
      </c>
      <c r="AT321" s="10" t="s">
        <v>104</v>
      </c>
      <c r="AX321" s="10" t="s">
        <v>91</v>
      </c>
      <c r="BD321" s="51">
        <f>IF($T$321="základní",$M$321,0)</f>
        <v>0</v>
      </c>
      <c r="BE321" s="51">
        <f>IF($T$321="snížená",$M$321,0)</f>
        <v>0</v>
      </c>
      <c r="BF321" s="51">
        <f>IF($T$321="zákl. přenesená",$M$321,0)</f>
        <v>0</v>
      </c>
      <c r="BG321" s="51">
        <f>IF($T$321="sníž. přenesená",$M$321,0)</f>
        <v>0</v>
      </c>
      <c r="BH321" s="51">
        <f>IF($T$321="nulová",$M$321,0)</f>
        <v>0</v>
      </c>
      <c r="BI321" s="10" t="s">
        <v>71</v>
      </c>
      <c r="BJ321" s="51">
        <f>ROUND($K$321*$J$321,2)</f>
        <v>0</v>
      </c>
      <c r="BK321" s="10" t="s">
        <v>165</v>
      </c>
    </row>
    <row r="322" spans="1:50" s="10" customFormat="1" ht="15.75" customHeight="1">
      <c r="A322" s="87"/>
      <c r="B322" s="88"/>
      <c r="C322" s="88"/>
      <c r="D322" s="88"/>
      <c r="E322" s="156" t="s">
        <v>174</v>
      </c>
      <c r="F322" s="157"/>
      <c r="G322" s="157"/>
      <c r="H322" s="157"/>
      <c r="I322" s="88"/>
      <c r="J322" s="88"/>
      <c r="K322" s="88"/>
      <c r="L322" s="88"/>
      <c r="M322" s="88"/>
      <c r="N322" s="88"/>
      <c r="O322" s="88"/>
      <c r="P322" s="88"/>
      <c r="Q322" s="89"/>
      <c r="S322" s="90"/>
      <c r="T322" s="88"/>
      <c r="U322" s="88"/>
      <c r="V322" s="88"/>
      <c r="W322" s="88"/>
      <c r="X322" s="88"/>
      <c r="Y322" s="88"/>
      <c r="Z322" s="91"/>
      <c r="AS322" s="92" t="s">
        <v>98</v>
      </c>
      <c r="AT322" s="92" t="s">
        <v>104</v>
      </c>
      <c r="AU322" s="92" t="s">
        <v>71</v>
      </c>
      <c r="AV322" s="92" t="s">
        <v>43</v>
      </c>
      <c r="AW322" s="92" t="s">
        <v>90</v>
      </c>
      <c r="AX322" s="92" t="s">
        <v>91</v>
      </c>
    </row>
    <row r="323" spans="1:50" s="10" customFormat="1" ht="15.75" customHeight="1">
      <c r="A323" s="87"/>
      <c r="B323" s="88"/>
      <c r="C323" s="88"/>
      <c r="D323" s="88"/>
      <c r="E323" s="156" t="s">
        <v>269</v>
      </c>
      <c r="F323" s="157"/>
      <c r="G323" s="157"/>
      <c r="H323" s="157"/>
      <c r="I323" s="88"/>
      <c r="J323" s="88"/>
      <c r="K323" s="88"/>
      <c r="L323" s="88"/>
      <c r="M323" s="88"/>
      <c r="N323" s="88"/>
      <c r="O323" s="88"/>
      <c r="P323" s="88"/>
      <c r="Q323" s="89"/>
      <c r="S323" s="90"/>
      <c r="T323" s="88"/>
      <c r="U323" s="88"/>
      <c r="V323" s="88"/>
      <c r="W323" s="88"/>
      <c r="X323" s="88"/>
      <c r="Y323" s="88"/>
      <c r="Z323" s="91"/>
      <c r="AS323" s="92" t="s">
        <v>98</v>
      </c>
      <c r="AT323" s="92" t="s">
        <v>104</v>
      </c>
      <c r="AU323" s="92" t="s">
        <v>71</v>
      </c>
      <c r="AV323" s="92" t="s">
        <v>43</v>
      </c>
      <c r="AW323" s="92" t="s">
        <v>90</v>
      </c>
      <c r="AX323" s="92" t="s">
        <v>91</v>
      </c>
    </row>
    <row r="324" spans="1:50" s="10" customFormat="1" ht="15.75" customHeight="1">
      <c r="A324" s="87"/>
      <c r="B324" s="88"/>
      <c r="C324" s="88"/>
      <c r="D324" s="88"/>
      <c r="E324" s="156" t="s">
        <v>260</v>
      </c>
      <c r="F324" s="157"/>
      <c r="G324" s="157"/>
      <c r="H324" s="157"/>
      <c r="I324" s="88"/>
      <c r="J324" s="88"/>
      <c r="K324" s="88"/>
      <c r="L324" s="88"/>
      <c r="M324" s="88"/>
      <c r="N324" s="88"/>
      <c r="O324" s="88"/>
      <c r="P324" s="88"/>
      <c r="Q324" s="89"/>
      <c r="S324" s="90"/>
      <c r="T324" s="88"/>
      <c r="U324" s="88"/>
      <c r="V324" s="88"/>
      <c r="W324" s="88"/>
      <c r="X324" s="88"/>
      <c r="Y324" s="88"/>
      <c r="Z324" s="91"/>
      <c r="AS324" s="92" t="s">
        <v>98</v>
      </c>
      <c r="AT324" s="92" t="s">
        <v>104</v>
      </c>
      <c r="AU324" s="92" t="s">
        <v>71</v>
      </c>
      <c r="AV324" s="92" t="s">
        <v>43</v>
      </c>
      <c r="AW324" s="92" t="s">
        <v>90</v>
      </c>
      <c r="AX324" s="92" t="s">
        <v>91</v>
      </c>
    </row>
    <row r="325" spans="1:50" s="10" customFormat="1" ht="15.75" customHeight="1">
      <c r="A325" s="93"/>
      <c r="B325" s="94"/>
      <c r="C325" s="94"/>
      <c r="D325" s="94"/>
      <c r="E325" s="158" t="s">
        <v>261</v>
      </c>
      <c r="F325" s="159"/>
      <c r="G325" s="159"/>
      <c r="H325" s="159"/>
      <c r="I325" s="94"/>
      <c r="J325" s="95">
        <v>172</v>
      </c>
      <c r="K325" s="94"/>
      <c r="L325" s="94"/>
      <c r="M325" s="94"/>
      <c r="N325" s="94"/>
      <c r="O325" s="94"/>
      <c r="P325" s="94"/>
      <c r="Q325" s="96"/>
      <c r="S325" s="97"/>
      <c r="T325" s="94"/>
      <c r="U325" s="94"/>
      <c r="V325" s="94"/>
      <c r="W325" s="94"/>
      <c r="X325" s="94"/>
      <c r="Y325" s="94"/>
      <c r="Z325" s="98"/>
      <c r="AS325" s="99" t="s">
        <v>98</v>
      </c>
      <c r="AT325" s="99" t="s">
        <v>104</v>
      </c>
      <c r="AU325" s="99" t="s">
        <v>0</v>
      </c>
      <c r="AV325" s="99" t="s">
        <v>43</v>
      </c>
      <c r="AW325" s="99" t="s">
        <v>71</v>
      </c>
      <c r="AX325" s="99" t="s">
        <v>91</v>
      </c>
    </row>
    <row r="326" spans="1:63" s="10" customFormat="1" ht="39" customHeight="1">
      <c r="A326" s="11"/>
      <c r="B326" s="79" t="s">
        <v>270</v>
      </c>
      <c r="C326" s="79" t="s">
        <v>92</v>
      </c>
      <c r="D326" s="80" t="s">
        <v>271</v>
      </c>
      <c r="E326" s="153" t="s">
        <v>272</v>
      </c>
      <c r="F326" s="154"/>
      <c r="G326" s="154"/>
      <c r="H326" s="154"/>
      <c r="I326" s="81" t="s">
        <v>134</v>
      </c>
      <c r="J326" s="82">
        <v>68.21</v>
      </c>
      <c r="K326" s="155"/>
      <c r="L326" s="154"/>
      <c r="M326" s="155">
        <f>ROUND($K$326*$J$326,2)</f>
        <v>0</v>
      </c>
      <c r="N326" s="154"/>
      <c r="O326" s="154"/>
      <c r="P326" s="154"/>
      <c r="Q326" s="14"/>
      <c r="S326" s="83"/>
      <c r="T326" s="84" t="s">
        <v>24</v>
      </c>
      <c r="U326" s="85">
        <v>0</v>
      </c>
      <c r="V326" s="85">
        <f>$U$326*$J$326</f>
        <v>0</v>
      </c>
      <c r="W326" s="85">
        <v>0</v>
      </c>
      <c r="X326" s="85">
        <f>$W$326*$J$326</f>
        <v>0</v>
      </c>
      <c r="Y326" s="85">
        <v>0</v>
      </c>
      <c r="Z326" s="86">
        <f>$Y$326*$J$326</f>
        <v>0</v>
      </c>
      <c r="AQ326" s="10" t="s">
        <v>165</v>
      </c>
      <c r="AS326" s="10" t="s">
        <v>92</v>
      </c>
      <c r="AT326" s="10" t="s">
        <v>104</v>
      </c>
      <c r="AX326" s="10" t="s">
        <v>91</v>
      </c>
      <c r="BD326" s="51">
        <f>IF($T$326="základní",$M$326,0)</f>
        <v>0</v>
      </c>
      <c r="BE326" s="51">
        <f>IF($T$326="snížená",$M$326,0)</f>
        <v>0</v>
      </c>
      <c r="BF326" s="51">
        <f>IF($T$326="zákl. přenesená",$M$326,0)</f>
        <v>0</v>
      </c>
      <c r="BG326" s="51">
        <f>IF($T$326="sníž. přenesená",$M$326,0)</f>
        <v>0</v>
      </c>
      <c r="BH326" s="51">
        <f>IF($T$326="nulová",$M$326,0)</f>
        <v>0</v>
      </c>
      <c r="BI326" s="10" t="s">
        <v>71</v>
      </c>
      <c r="BJ326" s="51">
        <f>ROUND($K$326*$J$326,2)</f>
        <v>0</v>
      </c>
      <c r="BK326" s="10" t="s">
        <v>165</v>
      </c>
    </row>
    <row r="327" spans="1:50" s="10" customFormat="1" ht="15.75" customHeight="1">
      <c r="A327" s="87"/>
      <c r="B327" s="88"/>
      <c r="C327" s="88"/>
      <c r="D327" s="88"/>
      <c r="E327" s="156" t="s">
        <v>273</v>
      </c>
      <c r="F327" s="157"/>
      <c r="G327" s="157"/>
      <c r="H327" s="157"/>
      <c r="I327" s="88"/>
      <c r="J327" s="88"/>
      <c r="K327" s="88"/>
      <c r="L327" s="88"/>
      <c r="M327" s="88"/>
      <c r="N327" s="88"/>
      <c r="O327" s="88"/>
      <c r="P327" s="88"/>
      <c r="Q327" s="89"/>
      <c r="S327" s="90"/>
      <c r="T327" s="88"/>
      <c r="U327" s="88"/>
      <c r="V327" s="88"/>
      <c r="W327" s="88"/>
      <c r="X327" s="88"/>
      <c r="Y327" s="88"/>
      <c r="Z327" s="91"/>
      <c r="AS327" s="92" t="s">
        <v>98</v>
      </c>
      <c r="AT327" s="92" t="s">
        <v>104</v>
      </c>
      <c r="AU327" s="92" t="s">
        <v>71</v>
      </c>
      <c r="AV327" s="92" t="s">
        <v>43</v>
      </c>
      <c r="AW327" s="92" t="s">
        <v>90</v>
      </c>
      <c r="AX327" s="92" t="s">
        <v>91</v>
      </c>
    </row>
    <row r="328" spans="1:50" s="10" customFormat="1" ht="51" customHeight="1">
      <c r="A328" s="87"/>
      <c r="B328" s="88"/>
      <c r="C328" s="88"/>
      <c r="D328" s="88"/>
      <c r="E328" s="156" t="s">
        <v>274</v>
      </c>
      <c r="F328" s="157"/>
      <c r="G328" s="157"/>
      <c r="H328" s="157"/>
      <c r="I328" s="88"/>
      <c r="J328" s="88"/>
      <c r="K328" s="88"/>
      <c r="L328" s="88"/>
      <c r="M328" s="88"/>
      <c r="N328" s="88"/>
      <c r="O328" s="88"/>
      <c r="P328" s="88"/>
      <c r="Q328" s="89"/>
      <c r="S328" s="90"/>
      <c r="T328" s="88"/>
      <c r="U328" s="88"/>
      <c r="V328" s="88"/>
      <c r="W328" s="88"/>
      <c r="X328" s="88"/>
      <c r="Y328" s="88"/>
      <c r="Z328" s="91"/>
      <c r="AS328" s="92" t="s">
        <v>98</v>
      </c>
      <c r="AT328" s="92" t="s">
        <v>104</v>
      </c>
      <c r="AU328" s="92" t="s">
        <v>71</v>
      </c>
      <c r="AV328" s="92" t="s">
        <v>43</v>
      </c>
      <c r="AW328" s="92" t="s">
        <v>90</v>
      </c>
      <c r="AX328" s="92" t="s">
        <v>91</v>
      </c>
    </row>
    <row r="329" spans="1:50" s="10" customFormat="1" ht="15.75" customHeight="1">
      <c r="A329" s="87"/>
      <c r="B329" s="88"/>
      <c r="C329" s="88"/>
      <c r="D329" s="88"/>
      <c r="E329" s="156" t="s">
        <v>275</v>
      </c>
      <c r="F329" s="157"/>
      <c r="G329" s="157"/>
      <c r="H329" s="157"/>
      <c r="I329" s="88"/>
      <c r="J329" s="88"/>
      <c r="K329" s="88"/>
      <c r="L329" s="88"/>
      <c r="M329" s="88"/>
      <c r="N329" s="88"/>
      <c r="O329" s="88"/>
      <c r="P329" s="88"/>
      <c r="Q329" s="89"/>
      <c r="S329" s="90"/>
      <c r="T329" s="88"/>
      <c r="U329" s="88"/>
      <c r="V329" s="88"/>
      <c r="W329" s="88"/>
      <c r="X329" s="88"/>
      <c r="Y329" s="88"/>
      <c r="Z329" s="91"/>
      <c r="AS329" s="92" t="s">
        <v>98</v>
      </c>
      <c r="AT329" s="92" t="s">
        <v>104</v>
      </c>
      <c r="AU329" s="92" t="s">
        <v>71</v>
      </c>
      <c r="AV329" s="92" t="s">
        <v>43</v>
      </c>
      <c r="AW329" s="92" t="s">
        <v>90</v>
      </c>
      <c r="AX329" s="92" t="s">
        <v>91</v>
      </c>
    </row>
    <row r="330" spans="1:50" s="10" customFormat="1" ht="15.75" customHeight="1">
      <c r="A330" s="87"/>
      <c r="B330" s="88"/>
      <c r="C330" s="88"/>
      <c r="D330" s="88"/>
      <c r="E330" s="156" t="s">
        <v>276</v>
      </c>
      <c r="F330" s="157"/>
      <c r="G330" s="157"/>
      <c r="H330" s="157"/>
      <c r="I330" s="88"/>
      <c r="J330" s="88"/>
      <c r="K330" s="88"/>
      <c r="L330" s="88"/>
      <c r="M330" s="88"/>
      <c r="N330" s="88"/>
      <c r="O330" s="88"/>
      <c r="P330" s="88"/>
      <c r="Q330" s="89"/>
      <c r="S330" s="90"/>
      <c r="T330" s="88"/>
      <c r="U330" s="88"/>
      <c r="V330" s="88"/>
      <c r="W330" s="88"/>
      <c r="X330" s="88"/>
      <c r="Y330" s="88"/>
      <c r="Z330" s="91"/>
      <c r="AS330" s="92" t="s">
        <v>98</v>
      </c>
      <c r="AT330" s="92" t="s">
        <v>104</v>
      </c>
      <c r="AU330" s="92" t="s">
        <v>71</v>
      </c>
      <c r="AV330" s="92" t="s">
        <v>43</v>
      </c>
      <c r="AW330" s="92" t="s">
        <v>90</v>
      </c>
      <c r="AX330" s="92" t="s">
        <v>91</v>
      </c>
    </row>
    <row r="331" spans="1:50" s="10" customFormat="1" ht="15.75" customHeight="1">
      <c r="A331" s="93"/>
      <c r="B331" s="94"/>
      <c r="C331" s="94"/>
      <c r="D331" s="94"/>
      <c r="E331" s="158" t="s">
        <v>277</v>
      </c>
      <c r="F331" s="159"/>
      <c r="G331" s="159"/>
      <c r="H331" s="159"/>
      <c r="I331" s="94"/>
      <c r="J331" s="95">
        <v>19.26</v>
      </c>
      <c r="K331" s="94"/>
      <c r="L331" s="94"/>
      <c r="M331" s="94"/>
      <c r="N331" s="94"/>
      <c r="O331" s="94"/>
      <c r="P331" s="94"/>
      <c r="Q331" s="96"/>
      <c r="S331" s="97"/>
      <c r="T331" s="94"/>
      <c r="U331" s="94"/>
      <c r="V331" s="94"/>
      <c r="W331" s="94"/>
      <c r="X331" s="94"/>
      <c r="Y331" s="94"/>
      <c r="Z331" s="98"/>
      <c r="AS331" s="99" t="s">
        <v>98</v>
      </c>
      <c r="AT331" s="99" t="s">
        <v>104</v>
      </c>
      <c r="AU331" s="99" t="s">
        <v>0</v>
      </c>
      <c r="AV331" s="99" t="s">
        <v>43</v>
      </c>
      <c r="AW331" s="99" t="s">
        <v>90</v>
      </c>
      <c r="AX331" s="99" t="s">
        <v>91</v>
      </c>
    </row>
    <row r="332" spans="1:50" s="10" customFormat="1" ht="15.75" customHeight="1">
      <c r="A332" s="87"/>
      <c r="B332" s="88"/>
      <c r="C332" s="88"/>
      <c r="D332" s="88"/>
      <c r="E332" s="156" t="s">
        <v>278</v>
      </c>
      <c r="F332" s="157"/>
      <c r="G332" s="157"/>
      <c r="H332" s="157"/>
      <c r="I332" s="88"/>
      <c r="J332" s="88"/>
      <c r="K332" s="88"/>
      <c r="L332" s="88"/>
      <c r="M332" s="88"/>
      <c r="N332" s="88"/>
      <c r="O332" s="88"/>
      <c r="P332" s="88"/>
      <c r="Q332" s="89"/>
      <c r="S332" s="90"/>
      <c r="T332" s="88"/>
      <c r="U332" s="88"/>
      <c r="V332" s="88"/>
      <c r="W332" s="88"/>
      <c r="X332" s="88"/>
      <c r="Y332" s="88"/>
      <c r="Z332" s="91"/>
      <c r="AS332" s="92" t="s">
        <v>98</v>
      </c>
      <c r="AT332" s="92" t="s">
        <v>104</v>
      </c>
      <c r="AU332" s="92" t="s">
        <v>71</v>
      </c>
      <c r="AV332" s="92" t="s">
        <v>43</v>
      </c>
      <c r="AW332" s="92" t="s">
        <v>90</v>
      </c>
      <c r="AX332" s="92" t="s">
        <v>91</v>
      </c>
    </row>
    <row r="333" spans="1:50" s="10" customFormat="1" ht="15.75" customHeight="1">
      <c r="A333" s="93"/>
      <c r="B333" s="94"/>
      <c r="C333" s="94"/>
      <c r="D333" s="94"/>
      <c r="E333" s="158" t="s">
        <v>279</v>
      </c>
      <c r="F333" s="159"/>
      <c r="G333" s="159"/>
      <c r="H333" s="159"/>
      <c r="I333" s="94"/>
      <c r="J333" s="95">
        <v>44.4</v>
      </c>
      <c r="K333" s="94"/>
      <c r="L333" s="94"/>
      <c r="M333" s="94"/>
      <c r="N333" s="94"/>
      <c r="O333" s="94"/>
      <c r="P333" s="94"/>
      <c r="Q333" s="96"/>
      <c r="S333" s="97"/>
      <c r="T333" s="94"/>
      <c r="U333" s="94"/>
      <c r="V333" s="94"/>
      <c r="W333" s="94"/>
      <c r="X333" s="94"/>
      <c r="Y333" s="94"/>
      <c r="Z333" s="98"/>
      <c r="AS333" s="99" t="s">
        <v>98</v>
      </c>
      <c r="AT333" s="99" t="s">
        <v>104</v>
      </c>
      <c r="AU333" s="99" t="s">
        <v>0</v>
      </c>
      <c r="AV333" s="99" t="s">
        <v>43</v>
      </c>
      <c r="AW333" s="99" t="s">
        <v>90</v>
      </c>
      <c r="AX333" s="99" t="s">
        <v>91</v>
      </c>
    </row>
    <row r="334" spans="1:50" s="10" customFormat="1" ht="15.75" customHeight="1">
      <c r="A334" s="87"/>
      <c r="B334" s="88"/>
      <c r="C334" s="88"/>
      <c r="D334" s="88"/>
      <c r="E334" s="156" t="s">
        <v>209</v>
      </c>
      <c r="F334" s="157"/>
      <c r="G334" s="157"/>
      <c r="H334" s="157"/>
      <c r="I334" s="88"/>
      <c r="J334" s="88"/>
      <c r="K334" s="88"/>
      <c r="L334" s="88"/>
      <c r="M334" s="88"/>
      <c r="N334" s="88"/>
      <c r="O334" s="88"/>
      <c r="P334" s="88"/>
      <c r="Q334" s="89"/>
      <c r="S334" s="90"/>
      <c r="T334" s="88"/>
      <c r="U334" s="88"/>
      <c r="V334" s="88"/>
      <c r="W334" s="88"/>
      <c r="X334" s="88"/>
      <c r="Y334" s="88"/>
      <c r="Z334" s="91"/>
      <c r="AS334" s="92" t="s">
        <v>98</v>
      </c>
      <c r="AT334" s="92" t="s">
        <v>104</v>
      </c>
      <c r="AU334" s="92" t="s">
        <v>71</v>
      </c>
      <c r="AV334" s="92" t="s">
        <v>43</v>
      </c>
      <c r="AW334" s="92" t="s">
        <v>90</v>
      </c>
      <c r="AX334" s="92" t="s">
        <v>91</v>
      </c>
    </row>
    <row r="335" spans="1:50" s="10" customFormat="1" ht="15.75" customHeight="1">
      <c r="A335" s="93"/>
      <c r="B335" s="94"/>
      <c r="C335" s="94"/>
      <c r="D335" s="94"/>
      <c r="E335" s="158" t="s">
        <v>210</v>
      </c>
      <c r="F335" s="159"/>
      <c r="G335" s="159"/>
      <c r="H335" s="159"/>
      <c r="I335" s="94"/>
      <c r="J335" s="95">
        <v>4.55</v>
      </c>
      <c r="K335" s="94"/>
      <c r="L335" s="94"/>
      <c r="M335" s="94"/>
      <c r="N335" s="94"/>
      <c r="O335" s="94"/>
      <c r="P335" s="94"/>
      <c r="Q335" s="96"/>
      <c r="S335" s="97"/>
      <c r="T335" s="94"/>
      <c r="U335" s="94"/>
      <c r="V335" s="94"/>
      <c r="W335" s="94"/>
      <c r="X335" s="94"/>
      <c r="Y335" s="94"/>
      <c r="Z335" s="98"/>
      <c r="AS335" s="99" t="s">
        <v>98</v>
      </c>
      <c r="AT335" s="99" t="s">
        <v>104</v>
      </c>
      <c r="AU335" s="99" t="s">
        <v>0</v>
      </c>
      <c r="AV335" s="99" t="s">
        <v>43</v>
      </c>
      <c r="AW335" s="99" t="s">
        <v>90</v>
      </c>
      <c r="AX335" s="99" t="s">
        <v>91</v>
      </c>
    </row>
    <row r="336" spans="1:50" s="10" customFormat="1" ht="15.75" customHeight="1">
      <c r="A336" s="100"/>
      <c r="B336" s="101"/>
      <c r="C336" s="101"/>
      <c r="D336" s="101"/>
      <c r="E336" s="160" t="s">
        <v>109</v>
      </c>
      <c r="F336" s="161"/>
      <c r="G336" s="161"/>
      <c r="H336" s="161"/>
      <c r="I336" s="101"/>
      <c r="J336" s="102">
        <v>68.21</v>
      </c>
      <c r="K336" s="101"/>
      <c r="L336" s="101"/>
      <c r="M336" s="101"/>
      <c r="N336" s="101"/>
      <c r="O336" s="101"/>
      <c r="P336" s="101"/>
      <c r="Q336" s="103"/>
      <c r="S336" s="104"/>
      <c r="T336" s="101"/>
      <c r="U336" s="101"/>
      <c r="V336" s="101"/>
      <c r="W336" s="101"/>
      <c r="X336" s="101"/>
      <c r="Y336" s="101"/>
      <c r="Z336" s="105"/>
      <c r="AS336" s="106" t="s">
        <v>98</v>
      </c>
      <c r="AT336" s="106" t="s">
        <v>104</v>
      </c>
      <c r="AU336" s="106" t="s">
        <v>96</v>
      </c>
      <c r="AV336" s="106" t="s">
        <v>43</v>
      </c>
      <c r="AW336" s="106" t="s">
        <v>71</v>
      </c>
      <c r="AX336" s="106" t="s">
        <v>91</v>
      </c>
    </row>
    <row r="337" spans="1:63" s="10" customFormat="1" ht="15.75" customHeight="1">
      <c r="A337" s="11"/>
      <c r="B337" s="79" t="s">
        <v>280</v>
      </c>
      <c r="C337" s="79" t="s">
        <v>92</v>
      </c>
      <c r="D337" s="80" t="s">
        <v>281</v>
      </c>
      <c r="E337" s="153" t="s">
        <v>282</v>
      </c>
      <c r="F337" s="154"/>
      <c r="G337" s="154"/>
      <c r="H337" s="154"/>
      <c r="I337" s="81" t="s">
        <v>134</v>
      </c>
      <c r="J337" s="82">
        <v>68.21</v>
      </c>
      <c r="K337" s="155"/>
      <c r="L337" s="154"/>
      <c r="M337" s="155">
        <f>ROUND($K$337*$J$337,2)</f>
        <v>0</v>
      </c>
      <c r="N337" s="154"/>
      <c r="O337" s="154"/>
      <c r="P337" s="154"/>
      <c r="Q337" s="14"/>
      <c r="S337" s="83"/>
      <c r="T337" s="84" t="s">
        <v>24</v>
      </c>
      <c r="U337" s="85">
        <v>0</v>
      </c>
      <c r="V337" s="85">
        <f>$U$337*$J$337</f>
        <v>0</v>
      </c>
      <c r="W337" s="85">
        <v>0</v>
      </c>
      <c r="X337" s="85">
        <f>$W$337*$J$337</f>
        <v>0</v>
      </c>
      <c r="Y337" s="85">
        <v>0</v>
      </c>
      <c r="Z337" s="86">
        <f>$Y$337*$J$337</f>
        <v>0</v>
      </c>
      <c r="AQ337" s="10" t="s">
        <v>165</v>
      </c>
      <c r="AS337" s="10" t="s">
        <v>92</v>
      </c>
      <c r="AT337" s="10" t="s">
        <v>104</v>
      </c>
      <c r="AX337" s="10" t="s">
        <v>91</v>
      </c>
      <c r="BD337" s="51">
        <f>IF($T$337="základní",$M$337,0)</f>
        <v>0</v>
      </c>
      <c r="BE337" s="51">
        <f>IF($T$337="snížená",$M$337,0)</f>
        <v>0</v>
      </c>
      <c r="BF337" s="51">
        <f>IF($T$337="zákl. přenesená",$M$337,0)</f>
        <v>0</v>
      </c>
      <c r="BG337" s="51">
        <f>IF($T$337="sníž. přenesená",$M$337,0)</f>
        <v>0</v>
      </c>
      <c r="BH337" s="51">
        <f>IF($T$337="nulová",$M$337,0)</f>
        <v>0</v>
      </c>
      <c r="BI337" s="10" t="s">
        <v>71</v>
      </c>
      <c r="BJ337" s="51">
        <f>ROUND($K$337*$J$337,2)</f>
        <v>0</v>
      </c>
      <c r="BK337" s="10" t="s">
        <v>165</v>
      </c>
    </row>
    <row r="338" spans="1:50" s="10" customFormat="1" ht="15.75" customHeight="1">
      <c r="A338" s="87"/>
      <c r="B338" s="88"/>
      <c r="C338" s="88"/>
      <c r="D338" s="88"/>
      <c r="E338" s="156" t="s">
        <v>273</v>
      </c>
      <c r="F338" s="157"/>
      <c r="G338" s="157"/>
      <c r="H338" s="157"/>
      <c r="I338" s="88"/>
      <c r="J338" s="88"/>
      <c r="K338" s="88"/>
      <c r="L338" s="88"/>
      <c r="M338" s="88"/>
      <c r="N338" s="88"/>
      <c r="O338" s="88"/>
      <c r="P338" s="88"/>
      <c r="Q338" s="89"/>
      <c r="S338" s="90"/>
      <c r="T338" s="88"/>
      <c r="U338" s="88"/>
      <c r="V338" s="88"/>
      <c r="W338" s="88"/>
      <c r="X338" s="88"/>
      <c r="Y338" s="88"/>
      <c r="Z338" s="91"/>
      <c r="AS338" s="92" t="s">
        <v>98</v>
      </c>
      <c r="AT338" s="92" t="s">
        <v>104</v>
      </c>
      <c r="AU338" s="92" t="s">
        <v>71</v>
      </c>
      <c r="AV338" s="92" t="s">
        <v>43</v>
      </c>
      <c r="AW338" s="92" t="s">
        <v>90</v>
      </c>
      <c r="AX338" s="92" t="s">
        <v>91</v>
      </c>
    </row>
    <row r="339" spans="1:50" s="10" customFormat="1" ht="15.75" customHeight="1">
      <c r="A339" s="87"/>
      <c r="B339" s="88"/>
      <c r="C339" s="88"/>
      <c r="D339" s="88"/>
      <c r="E339" s="156" t="s">
        <v>283</v>
      </c>
      <c r="F339" s="157"/>
      <c r="G339" s="157"/>
      <c r="H339" s="157"/>
      <c r="I339" s="88"/>
      <c r="J339" s="88"/>
      <c r="K339" s="88"/>
      <c r="L339" s="88"/>
      <c r="M339" s="88"/>
      <c r="N339" s="88"/>
      <c r="O339" s="88"/>
      <c r="P339" s="88"/>
      <c r="Q339" s="89"/>
      <c r="S339" s="90"/>
      <c r="T339" s="88"/>
      <c r="U339" s="88"/>
      <c r="V339" s="88"/>
      <c r="W339" s="88"/>
      <c r="X339" s="88"/>
      <c r="Y339" s="88"/>
      <c r="Z339" s="91"/>
      <c r="AS339" s="92" t="s">
        <v>98</v>
      </c>
      <c r="AT339" s="92" t="s">
        <v>104</v>
      </c>
      <c r="AU339" s="92" t="s">
        <v>71</v>
      </c>
      <c r="AV339" s="92" t="s">
        <v>43</v>
      </c>
      <c r="AW339" s="92" t="s">
        <v>90</v>
      </c>
      <c r="AX339" s="92" t="s">
        <v>91</v>
      </c>
    </row>
    <row r="340" spans="1:50" s="10" customFormat="1" ht="15.75" customHeight="1">
      <c r="A340" s="87"/>
      <c r="B340" s="88"/>
      <c r="C340" s="88"/>
      <c r="D340" s="88"/>
      <c r="E340" s="156" t="s">
        <v>276</v>
      </c>
      <c r="F340" s="157"/>
      <c r="G340" s="157"/>
      <c r="H340" s="157"/>
      <c r="I340" s="88"/>
      <c r="J340" s="88"/>
      <c r="K340" s="88"/>
      <c r="L340" s="88"/>
      <c r="M340" s="88"/>
      <c r="N340" s="88"/>
      <c r="O340" s="88"/>
      <c r="P340" s="88"/>
      <c r="Q340" s="89"/>
      <c r="S340" s="90"/>
      <c r="T340" s="88"/>
      <c r="U340" s="88"/>
      <c r="V340" s="88"/>
      <c r="W340" s="88"/>
      <c r="X340" s="88"/>
      <c r="Y340" s="88"/>
      <c r="Z340" s="91"/>
      <c r="AS340" s="92" t="s">
        <v>98</v>
      </c>
      <c r="AT340" s="92" t="s">
        <v>104</v>
      </c>
      <c r="AU340" s="92" t="s">
        <v>71</v>
      </c>
      <c r="AV340" s="92" t="s">
        <v>43</v>
      </c>
      <c r="AW340" s="92" t="s">
        <v>90</v>
      </c>
      <c r="AX340" s="92" t="s">
        <v>91</v>
      </c>
    </row>
    <row r="341" spans="1:50" s="10" customFormat="1" ht="15.75" customHeight="1">
      <c r="A341" s="93"/>
      <c r="B341" s="94"/>
      <c r="C341" s="94"/>
      <c r="D341" s="94"/>
      <c r="E341" s="158" t="s">
        <v>277</v>
      </c>
      <c r="F341" s="159"/>
      <c r="G341" s="159"/>
      <c r="H341" s="159"/>
      <c r="I341" s="94"/>
      <c r="J341" s="95">
        <v>19.26</v>
      </c>
      <c r="K341" s="94"/>
      <c r="L341" s="94"/>
      <c r="M341" s="94"/>
      <c r="N341" s="94"/>
      <c r="O341" s="94"/>
      <c r="P341" s="94"/>
      <c r="Q341" s="96"/>
      <c r="S341" s="97"/>
      <c r="T341" s="94"/>
      <c r="U341" s="94"/>
      <c r="V341" s="94"/>
      <c r="W341" s="94"/>
      <c r="X341" s="94"/>
      <c r="Y341" s="94"/>
      <c r="Z341" s="98"/>
      <c r="AS341" s="99" t="s">
        <v>98</v>
      </c>
      <c r="AT341" s="99" t="s">
        <v>104</v>
      </c>
      <c r="AU341" s="99" t="s">
        <v>0</v>
      </c>
      <c r="AV341" s="99" t="s">
        <v>43</v>
      </c>
      <c r="AW341" s="99" t="s">
        <v>90</v>
      </c>
      <c r="AX341" s="99" t="s">
        <v>91</v>
      </c>
    </row>
    <row r="342" spans="1:50" s="10" customFormat="1" ht="15.75" customHeight="1">
      <c r="A342" s="87"/>
      <c r="B342" s="88"/>
      <c r="C342" s="88"/>
      <c r="D342" s="88"/>
      <c r="E342" s="156" t="s">
        <v>278</v>
      </c>
      <c r="F342" s="157"/>
      <c r="G342" s="157"/>
      <c r="H342" s="157"/>
      <c r="I342" s="88"/>
      <c r="J342" s="88"/>
      <c r="K342" s="88"/>
      <c r="L342" s="88"/>
      <c r="M342" s="88"/>
      <c r="N342" s="88"/>
      <c r="O342" s="88"/>
      <c r="P342" s="88"/>
      <c r="Q342" s="89"/>
      <c r="S342" s="90"/>
      <c r="T342" s="88"/>
      <c r="U342" s="88"/>
      <c r="V342" s="88"/>
      <c r="W342" s="88"/>
      <c r="X342" s="88"/>
      <c r="Y342" s="88"/>
      <c r="Z342" s="91"/>
      <c r="AS342" s="92" t="s">
        <v>98</v>
      </c>
      <c r="AT342" s="92" t="s">
        <v>104</v>
      </c>
      <c r="AU342" s="92" t="s">
        <v>71</v>
      </c>
      <c r="AV342" s="92" t="s">
        <v>43</v>
      </c>
      <c r="AW342" s="92" t="s">
        <v>90</v>
      </c>
      <c r="AX342" s="92" t="s">
        <v>91</v>
      </c>
    </row>
    <row r="343" spans="1:50" s="10" customFormat="1" ht="15.75" customHeight="1">
      <c r="A343" s="93"/>
      <c r="B343" s="94"/>
      <c r="C343" s="94"/>
      <c r="D343" s="94"/>
      <c r="E343" s="158" t="s">
        <v>279</v>
      </c>
      <c r="F343" s="159"/>
      <c r="G343" s="159"/>
      <c r="H343" s="159"/>
      <c r="I343" s="94"/>
      <c r="J343" s="95">
        <v>44.4</v>
      </c>
      <c r="K343" s="94"/>
      <c r="L343" s="94"/>
      <c r="M343" s="94"/>
      <c r="N343" s="94"/>
      <c r="O343" s="94"/>
      <c r="P343" s="94"/>
      <c r="Q343" s="96"/>
      <c r="S343" s="97"/>
      <c r="T343" s="94"/>
      <c r="U343" s="94"/>
      <c r="V343" s="94"/>
      <c r="W343" s="94"/>
      <c r="X343" s="94"/>
      <c r="Y343" s="94"/>
      <c r="Z343" s="98"/>
      <c r="AS343" s="99" t="s">
        <v>98</v>
      </c>
      <c r="AT343" s="99" t="s">
        <v>104</v>
      </c>
      <c r="AU343" s="99" t="s">
        <v>0</v>
      </c>
      <c r="AV343" s="99" t="s">
        <v>43</v>
      </c>
      <c r="AW343" s="99" t="s">
        <v>90</v>
      </c>
      <c r="AX343" s="99" t="s">
        <v>91</v>
      </c>
    </row>
    <row r="344" spans="1:50" s="10" customFormat="1" ht="15.75" customHeight="1">
      <c r="A344" s="87"/>
      <c r="B344" s="88"/>
      <c r="C344" s="88"/>
      <c r="D344" s="88"/>
      <c r="E344" s="156" t="s">
        <v>209</v>
      </c>
      <c r="F344" s="157"/>
      <c r="G344" s="157"/>
      <c r="H344" s="157"/>
      <c r="I344" s="88"/>
      <c r="J344" s="88"/>
      <c r="K344" s="88"/>
      <c r="L344" s="88"/>
      <c r="M344" s="88"/>
      <c r="N344" s="88"/>
      <c r="O344" s="88"/>
      <c r="P344" s="88"/>
      <c r="Q344" s="89"/>
      <c r="S344" s="90"/>
      <c r="T344" s="88"/>
      <c r="U344" s="88"/>
      <c r="V344" s="88"/>
      <c r="W344" s="88"/>
      <c r="X344" s="88"/>
      <c r="Y344" s="88"/>
      <c r="Z344" s="91"/>
      <c r="AS344" s="92" t="s">
        <v>98</v>
      </c>
      <c r="AT344" s="92" t="s">
        <v>104</v>
      </c>
      <c r="AU344" s="92" t="s">
        <v>71</v>
      </c>
      <c r="AV344" s="92" t="s">
        <v>43</v>
      </c>
      <c r="AW344" s="92" t="s">
        <v>90</v>
      </c>
      <c r="AX344" s="92" t="s">
        <v>91</v>
      </c>
    </row>
    <row r="345" spans="1:50" s="10" customFormat="1" ht="15.75" customHeight="1">
      <c r="A345" s="93"/>
      <c r="B345" s="94"/>
      <c r="C345" s="94"/>
      <c r="D345" s="94"/>
      <c r="E345" s="158" t="s">
        <v>210</v>
      </c>
      <c r="F345" s="159"/>
      <c r="G345" s="159"/>
      <c r="H345" s="159"/>
      <c r="I345" s="94"/>
      <c r="J345" s="95">
        <v>4.55</v>
      </c>
      <c r="K345" s="94"/>
      <c r="L345" s="94"/>
      <c r="M345" s="94"/>
      <c r="N345" s="94"/>
      <c r="O345" s="94"/>
      <c r="P345" s="94"/>
      <c r="Q345" s="96"/>
      <c r="S345" s="97"/>
      <c r="T345" s="94"/>
      <c r="U345" s="94"/>
      <c r="V345" s="94"/>
      <c r="W345" s="94"/>
      <c r="X345" s="94"/>
      <c r="Y345" s="94"/>
      <c r="Z345" s="98"/>
      <c r="AS345" s="99" t="s">
        <v>98</v>
      </c>
      <c r="AT345" s="99" t="s">
        <v>104</v>
      </c>
      <c r="AU345" s="99" t="s">
        <v>0</v>
      </c>
      <c r="AV345" s="99" t="s">
        <v>43</v>
      </c>
      <c r="AW345" s="99" t="s">
        <v>90</v>
      </c>
      <c r="AX345" s="99" t="s">
        <v>91</v>
      </c>
    </row>
    <row r="346" spans="1:50" s="10" customFormat="1" ht="15.75" customHeight="1">
      <c r="A346" s="100"/>
      <c r="B346" s="101"/>
      <c r="C346" s="101"/>
      <c r="D346" s="101"/>
      <c r="E346" s="160" t="s">
        <v>109</v>
      </c>
      <c r="F346" s="161"/>
      <c r="G346" s="161"/>
      <c r="H346" s="161"/>
      <c r="I346" s="101"/>
      <c r="J346" s="102">
        <v>68.21</v>
      </c>
      <c r="K346" s="101"/>
      <c r="L346" s="101"/>
      <c r="M346" s="101"/>
      <c r="N346" s="101"/>
      <c r="O346" s="101"/>
      <c r="P346" s="101"/>
      <c r="Q346" s="103"/>
      <c r="S346" s="104"/>
      <c r="T346" s="101"/>
      <c r="U346" s="101"/>
      <c r="V346" s="101"/>
      <c r="W346" s="101"/>
      <c r="X346" s="101"/>
      <c r="Y346" s="101"/>
      <c r="Z346" s="105"/>
      <c r="AS346" s="106" t="s">
        <v>98</v>
      </c>
      <c r="AT346" s="106" t="s">
        <v>104</v>
      </c>
      <c r="AU346" s="106" t="s">
        <v>96</v>
      </c>
      <c r="AV346" s="106" t="s">
        <v>43</v>
      </c>
      <c r="AW346" s="106" t="s">
        <v>71</v>
      </c>
      <c r="AX346" s="106" t="s">
        <v>91</v>
      </c>
    </row>
    <row r="347" spans="1:63" s="10" customFormat="1" ht="15.75" customHeight="1">
      <c r="A347" s="11"/>
      <c r="B347" s="79" t="s">
        <v>284</v>
      </c>
      <c r="C347" s="79" t="s">
        <v>92</v>
      </c>
      <c r="D347" s="80" t="s">
        <v>285</v>
      </c>
      <c r="E347" s="153" t="s">
        <v>286</v>
      </c>
      <c r="F347" s="154"/>
      <c r="G347" s="154"/>
      <c r="H347" s="154"/>
      <c r="I347" s="81" t="s">
        <v>134</v>
      </c>
      <c r="J347" s="82">
        <v>68.21</v>
      </c>
      <c r="K347" s="155"/>
      <c r="L347" s="154"/>
      <c r="M347" s="155">
        <f>ROUND($K$347*$J$347,2)</f>
        <v>0</v>
      </c>
      <c r="N347" s="154"/>
      <c r="O347" s="154"/>
      <c r="P347" s="154"/>
      <c r="Q347" s="14"/>
      <c r="S347" s="83"/>
      <c r="T347" s="84" t="s">
        <v>24</v>
      </c>
      <c r="U347" s="85">
        <v>0</v>
      </c>
      <c r="V347" s="85">
        <f>$U$347*$J$347</f>
        <v>0</v>
      </c>
      <c r="W347" s="85">
        <v>0</v>
      </c>
      <c r="X347" s="85">
        <f>$W$347*$J$347</f>
        <v>0</v>
      </c>
      <c r="Y347" s="85">
        <v>0</v>
      </c>
      <c r="Z347" s="86">
        <f>$Y$347*$J$347</f>
        <v>0</v>
      </c>
      <c r="AQ347" s="10" t="s">
        <v>165</v>
      </c>
      <c r="AS347" s="10" t="s">
        <v>92</v>
      </c>
      <c r="AT347" s="10" t="s">
        <v>104</v>
      </c>
      <c r="AX347" s="10" t="s">
        <v>91</v>
      </c>
      <c r="BD347" s="51">
        <f>IF($T$347="základní",$M$347,0)</f>
        <v>0</v>
      </c>
      <c r="BE347" s="51">
        <f>IF($T$347="snížená",$M$347,0)</f>
        <v>0</v>
      </c>
      <c r="BF347" s="51">
        <f>IF($T$347="zákl. přenesená",$M$347,0)</f>
        <v>0</v>
      </c>
      <c r="BG347" s="51">
        <f>IF($T$347="sníž. přenesená",$M$347,0)</f>
        <v>0</v>
      </c>
      <c r="BH347" s="51">
        <f>IF($T$347="nulová",$M$347,0)</f>
        <v>0</v>
      </c>
      <c r="BI347" s="10" t="s">
        <v>71</v>
      </c>
      <c r="BJ347" s="51">
        <f>ROUND($K$347*$J$347,2)</f>
        <v>0</v>
      </c>
      <c r="BK347" s="10" t="s">
        <v>165</v>
      </c>
    </row>
    <row r="348" spans="1:50" s="10" customFormat="1" ht="15.75" customHeight="1">
      <c r="A348" s="87"/>
      <c r="B348" s="88"/>
      <c r="C348" s="88"/>
      <c r="D348" s="88"/>
      <c r="E348" s="156" t="s">
        <v>273</v>
      </c>
      <c r="F348" s="157"/>
      <c r="G348" s="157"/>
      <c r="H348" s="157"/>
      <c r="I348" s="88"/>
      <c r="J348" s="88"/>
      <c r="K348" s="88"/>
      <c r="L348" s="88"/>
      <c r="M348" s="88"/>
      <c r="N348" s="88"/>
      <c r="O348" s="88"/>
      <c r="P348" s="88"/>
      <c r="Q348" s="89"/>
      <c r="S348" s="90"/>
      <c r="T348" s="88"/>
      <c r="U348" s="88"/>
      <c r="V348" s="88"/>
      <c r="W348" s="88"/>
      <c r="X348" s="88"/>
      <c r="Y348" s="88"/>
      <c r="Z348" s="91"/>
      <c r="AS348" s="92" t="s">
        <v>98</v>
      </c>
      <c r="AT348" s="92" t="s">
        <v>104</v>
      </c>
      <c r="AU348" s="92" t="s">
        <v>71</v>
      </c>
      <c r="AV348" s="92" t="s">
        <v>43</v>
      </c>
      <c r="AW348" s="92" t="s">
        <v>90</v>
      </c>
      <c r="AX348" s="92" t="s">
        <v>91</v>
      </c>
    </row>
    <row r="349" spans="1:50" s="10" customFormat="1" ht="27" customHeight="1">
      <c r="A349" s="87"/>
      <c r="B349" s="88"/>
      <c r="C349" s="88"/>
      <c r="D349" s="88"/>
      <c r="E349" s="156" t="s">
        <v>287</v>
      </c>
      <c r="F349" s="157"/>
      <c r="G349" s="157"/>
      <c r="H349" s="157"/>
      <c r="I349" s="88"/>
      <c r="J349" s="88"/>
      <c r="K349" s="88"/>
      <c r="L349" s="88"/>
      <c r="M349" s="88"/>
      <c r="N349" s="88"/>
      <c r="O349" s="88"/>
      <c r="P349" s="88"/>
      <c r="Q349" s="89"/>
      <c r="S349" s="90"/>
      <c r="T349" s="88"/>
      <c r="U349" s="88"/>
      <c r="V349" s="88"/>
      <c r="W349" s="88"/>
      <c r="X349" s="88"/>
      <c r="Y349" s="88"/>
      <c r="Z349" s="91"/>
      <c r="AS349" s="92" t="s">
        <v>98</v>
      </c>
      <c r="AT349" s="92" t="s">
        <v>104</v>
      </c>
      <c r="AU349" s="92" t="s">
        <v>71</v>
      </c>
      <c r="AV349" s="92" t="s">
        <v>43</v>
      </c>
      <c r="AW349" s="92" t="s">
        <v>90</v>
      </c>
      <c r="AX349" s="92" t="s">
        <v>91</v>
      </c>
    </row>
    <row r="350" spans="1:50" s="10" customFormat="1" ht="15.75" customHeight="1">
      <c r="A350" s="87"/>
      <c r="B350" s="88"/>
      <c r="C350" s="88"/>
      <c r="D350" s="88"/>
      <c r="E350" s="156" t="s">
        <v>276</v>
      </c>
      <c r="F350" s="157"/>
      <c r="G350" s="157"/>
      <c r="H350" s="157"/>
      <c r="I350" s="88"/>
      <c r="J350" s="88"/>
      <c r="K350" s="88"/>
      <c r="L350" s="88"/>
      <c r="M350" s="88"/>
      <c r="N350" s="88"/>
      <c r="O350" s="88"/>
      <c r="P350" s="88"/>
      <c r="Q350" s="89"/>
      <c r="S350" s="90"/>
      <c r="T350" s="88"/>
      <c r="U350" s="88"/>
      <c r="V350" s="88"/>
      <c r="W350" s="88"/>
      <c r="X350" s="88"/>
      <c r="Y350" s="88"/>
      <c r="Z350" s="91"/>
      <c r="AS350" s="92" t="s">
        <v>98</v>
      </c>
      <c r="AT350" s="92" t="s">
        <v>104</v>
      </c>
      <c r="AU350" s="92" t="s">
        <v>71</v>
      </c>
      <c r="AV350" s="92" t="s">
        <v>43</v>
      </c>
      <c r="AW350" s="92" t="s">
        <v>90</v>
      </c>
      <c r="AX350" s="92" t="s">
        <v>91</v>
      </c>
    </row>
    <row r="351" spans="1:50" s="10" customFormat="1" ht="15.75" customHeight="1">
      <c r="A351" s="93"/>
      <c r="B351" s="94"/>
      <c r="C351" s="94"/>
      <c r="D351" s="94"/>
      <c r="E351" s="158" t="s">
        <v>277</v>
      </c>
      <c r="F351" s="159"/>
      <c r="G351" s="159"/>
      <c r="H351" s="159"/>
      <c r="I351" s="94"/>
      <c r="J351" s="95">
        <v>19.26</v>
      </c>
      <c r="K351" s="94"/>
      <c r="L351" s="94"/>
      <c r="M351" s="94"/>
      <c r="N351" s="94"/>
      <c r="O351" s="94"/>
      <c r="P351" s="94"/>
      <c r="Q351" s="96"/>
      <c r="S351" s="97"/>
      <c r="T351" s="94"/>
      <c r="U351" s="94"/>
      <c r="V351" s="94"/>
      <c r="W351" s="94"/>
      <c r="X351" s="94"/>
      <c r="Y351" s="94"/>
      <c r="Z351" s="98"/>
      <c r="AS351" s="99" t="s">
        <v>98</v>
      </c>
      <c r="AT351" s="99" t="s">
        <v>104</v>
      </c>
      <c r="AU351" s="99" t="s">
        <v>0</v>
      </c>
      <c r="AV351" s="99" t="s">
        <v>43</v>
      </c>
      <c r="AW351" s="99" t="s">
        <v>90</v>
      </c>
      <c r="AX351" s="99" t="s">
        <v>91</v>
      </c>
    </row>
    <row r="352" spans="1:50" s="10" customFormat="1" ht="15.75" customHeight="1">
      <c r="A352" s="87"/>
      <c r="B352" s="88"/>
      <c r="C352" s="88"/>
      <c r="D352" s="88"/>
      <c r="E352" s="156" t="s">
        <v>278</v>
      </c>
      <c r="F352" s="157"/>
      <c r="G352" s="157"/>
      <c r="H352" s="157"/>
      <c r="I352" s="88"/>
      <c r="J352" s="88"/>
      <c r="K352" s="88"/>
      <c r="L352" s="88"/>
      <c r="M352" s="88"/>
      <c r="N352" s="88"/>
      <c r="O352" s="88"/>
      <c r="P352" s="88"/>
      <c r="Q352" s="89"/>
      <c r="S352" s="90"/>
      <c r="T352" s="88"/>
      <c r="U352" s="88"/>
      <c r="V352" s="88"/>
      <c r="W352" s="88"/>
      <c r="X352" s="88"/>
      <c r="Y352" s="88"/>
      <c r="Z352" s="91"/>
      <c r="AS352" s="92" t="s">
        <v>98</v>
      </c>
      <c r="AT352" s="92" t="s">
        <v>104</v>
      </c>
      <c r="AU352" s="92" t="s">
        <v>71</v>
      </c>
      <c r="AV352" s="92" t="s">
        <v>43</v>
      </c>
      <c r="AW352" s="92" t="s">
        <v>90</v>
      </c>
      <c r="AX352" s="92" t="s">
        <v>91</v>
      </c>
    </row>
    <row r="353" spans="1:50" s="10" customFormat="1" ht="15.75" customHeight="1">
      <c r="A353" s="93"/>
      <c r="B353" s="94"/>
      <c r="C353" s="94"/>
      <c r="D353" s="94"/>
      <c r="E353" s="158" t="s">
        <v>279</v>
      </c>
      <c r="F353" s="159"/>
      <c r="G353" s="159"/>
      <c r="H353" s="159"/>
      <c r="I353" s="94"/>
      <c r="J353" s="95">
        <v>44.4</v>
      </c>
      <c r="K353" s="94"/>
      <c r="L353" s="94"/>
      <c r="M353" s="94"/>
      <c r="N353" s="94"/>
      <c r="O353" s="94"/>
      <c r="P353" s="94"/>
      <c r="Q353" s="96"/>
      <c r="S353" s="97"/>
      <c r="T353" s="94"/>
      <c r="U353" s="94"/>
      <c r="V353" s="94"/>
      <c r="W353" s="94"/>
      <c r="X353" s="94"/>
      <c r="Y353" s="94"/>
      <c r="Z353" s="98"/>
      <c r="AS353" s="99" t="s">
        <v>98</v>
      </c>
      <c r="AT353" s="99" t="s">
        <v>104</v>
      </c>
      <c r="AU353" s="99" t="s">
        <v>0</v>
      </c>
      <c r="AV353" s="99" t="s">
        <v>43</v>
      </c>
      <c r="AW353" s="99" t="s">
        <v>90</v>
      </c>
      <c r="AX353" s="99" t="s">
        <v>91</v>
      </c>
    </row>
    <row r="354" spans="1:50" s="10" customFormat="1" ht="15.75" customHeight="1">
      <c r="A354" s="87"/>
      <c r="B354" s="88"/>
      <c r="C354" s="88"/>
      <c r="D354" s="88"/>
      <c r="E354" s="156" t="s">
        <v>209</v>
      </c>
      <c r="F354" s="157"/>
      <c r="G354" s="157"/>
      <c r="H354" s="157"/>
      <c r="I354" s="88"/>
      <c r="J354" s="88"/>
      <c r="K354" s="88"/>
      <c r="L354" s="88"/>
      <c r="M354" s="88"/>
      <c r="N354" s="88"/>
      <c r="O354" s="88"/>
      <c r="P354" s="88"/>
      <c r="Q354" s="89"/>
      <c r="S354" s="90"/>
      <c r="T354" s="88"/>
      <c r="U354" s="88"/>
      <c r="V354" s="88"/>
      <c r="W354" s="88"/>
      <c r="X354" s="88"/>
      <c r="Y354" s="88"/>
      <c r="Z354" s="91"/>
      <c r="AS354" s="92" t="s">
        <v>98</v>
      </c>
      <c r="AT354" s="92" t="s">
        <v>104</v>
      </c>
      <c r="AU354" s="92" t="s">
        <v>71</v>
      </c>
      <c r="AV354" s="92" t="s">
        <v>43</v>
      </c>
      <c r="AW354" s="92" t="s">
        <v>90</v>
      </c>
      <c r="AX354" s="92" t="s">
        <v>91</v>
      </c>
    </row>
    <row r="355" spans="1:50" s="10" customFormat="1" ht="15.75" customHeight="1">
      <c r="A355" s="93"/>
      <c r="B355" s="94"/>
      <c r="C355" s="94"/>
      <c r="D355" s="94"/>
      <c r="E355" s="158" t="s">
        <v>210</v>
      </c>
      <c r="F355" s="159"/>
      <c r="G355" s="159"/>
      <c r="H355" s="159"/>
      <c r="I355" s="94"/>
      <c r="J355" s="95">
        <v>4.55</v>
      </c>
      <c r="K355" s="94"/>
      <c r="L355" s="94"/>
      <c r="M355" s="94"/>
      <c r="N355" s="94"/>
      <c r="O355" s="94"/>
      <c r="P355" s="94"/>
      <c r="Q355" s="96"/>
      <c r="S355" s="97"/>
      <c r="T355" s="94"/>
      <c r="U355" s="94"/>
      <c r="V355" s="94"/>
      <c r="W355" s="94"/>
      <c r="X355" s="94"/>
      <c r="Y355" s="94"/>
      <c r="Z355" s="98"/>
      <c r="AS355" s="99" t="s">
        <v>98</v>
      </c>
      <c r="AT355" s="99" t="s">
        <v>104</v>
      </c>
      <c r="AU355" s="99" t="s">
        <v>0</v>
      </c>
      <c r="AV355" s="99" t="s">
        <v>43</v>
      </c>
      <c r="AW355" s="99" t="s">
        <v>90</v>
      </c>
      <c r="AX355" s="99" t="s">
        <v>91</v>
      </c>
    </row>
    <row r="356" spans="1:50" s="10" customFormat="1" ht="15.75" customHeight="1">
      <c r="A356" s="100"/>
      <c r="B356" s="101"/>
      <c r="C356" s="101"/>
      <c r="D356" s="101"/>
      <c r="E356" s="160" t="s">
        <v>109</v>
      </c>
      <c r="F356" s="161"/>
      <c r="G356" s="161"/>
      <c r="H356" s="161"/>
      <c r="I356" s="101"/>
      <c r="J356" s="102">
        <v>68.21</v>
      </c>
      <c r="K356" s="101"/>
      <c r="L356" s="101"/>
      <c r="M356" s="101"/>
      <c r="N356" s="101"/>
      <c r="O356" s="101"/>
      <c r="P356" s="101"/>
      <c r="Q356" s="103"/>
      <c r="S356" s="104"/>
      <c r="T356" s="101"/>
      <c r="U356" s="101"/>
      <c r="V356" s="101"/>
      <c r="W356" s="101"/>
      <c r="X356" s="101"/>
      <c r="Y356" s="101"/>
      <c r="Z356" s="105"/>
      <c r="AS356" s="106" t="s">
        <v>98</v>
      </c>
      <c r="AT356" s="106" t="s">
        <v>104</v>
      </c>
      <c r="AU356" s="106" t="s">
        <v>96</v>
      </c>
      <c r="AV356" s="106" t="s">
        <v>43</v>
      </c>
      <c r="AW356" s="106" t="s">
        <v>71</v>
      </c>
      <c r="AX356" s="106" t="s">
        <v>91</v>
      </c>
    </row>
    <row r="357" spans="1:63" s="10" customFormat="1" ht="15.75" customHeight="1">
      <c r="A357" s="11"/>
      <c r="B357" s="79" t="s">
        <v>288</v>
      </c>
      <c r="C357" s="79" t="s">
        <v>92</v>
      </c>
      <c r="D357" s="80" t="s">
        <v>289</v>
      </c>
      <c r="E357" s="153" t="s">
        <v>290</v>
      </c>
      <c r="F357" s="154"/>
      <c r="G357" s="154"/>
      <c r="H357" s="154"/>
      <c r="I357" s="81" t="s">
        <v>134</v>
      </c>
      <c r="J357" s="82">
        <v>68.21</v>
      </c>
      <c r="K357" s="155"/>
      <c r="L357" s="154"/>
      <c r="M357" s="155">
        <f>ROUND($K$357*$J$357,2)</f>
        <v>0</v>
      </c>
      <c r="N357" s="154"/>
      <c r="O357" s="154"/>
      <c r="P357" s="154"/>
      <c r="Q357" s="14"/>
      <c r="S357" s="83"/>
      <c r="T357" s="84" t="s">
        <v>24</v>
      </c>
      <c r="U357" s="85">
        <v>0</v>
      </c>
      <c r="V357" s="85">
        <f>$U$357*$J$357</f>
        <v>0</v>
      </c>
      <c r="W357" s="85">
        <v>0</v>
      </c>
      <c r="X357" s="85">
        <f>$W$357*$J$357</f>
        <v>0</v>
      </c>
      <c r="Y357" s="85">
        <v>0</v>
      </c>
      <c r="Z357" s="86">
        <f>$Y$357*$J$357</f>
        <v>0</v>
      </c>
      <c r="AQ357" s="10" t="s">
        <v>165</v>
      </c>
      <c r="AS357" s="10" t="s">
        <v>92</v>
      </c>
      <c r="AT357" s="10" t="s">
        <v>104</v>
      </c>
      <c r="AX357" s="10" t="s">
        <v>91</v>
      </c>
      <c r="BD357" s="51">
        <f>IF($T$357="základní",$M$357,0)</f>
        <v>0</v>
      </c>
      <c r="BE357" s="51">
        <f>IF($T$357="snížená",$M$357,0)</f>
        <v>0</v>
      </c>
      <c r="BF357" s="51">
        <f>IF($T$357="zákl. přenesená",$M$357,0)</f>
        <v>0</v>
      </c>
      <c r="BG357" s="51">
        <f>IF($T$357="sníž. přenesená",$M$357,0)</f>
        <v>0</v>
      </c>
      <c r="BH357" s="51">
        <f>IF($T$357="nulová",$M$357,0)</f>
        <v>0</v>
      </c>
      <c r="BI357" s="10" t="s">
        <v>71</v>
      </c>
      <c r="BJ357" s="51">
        <f>ROUND($K$357*$J$357,2)</f>
        <v>0</v>
      </c>
      <c r="BK357" s="10" t="s">
        <v>165</v>
      </c>
    </row>
    <row r="358" spans="1:50" s="10" customFormat="1" ht="15.75" customHeight="1">
      <c r="A358" s="87"/>
      <c r="B358" s="88"/>
      <c r="C358" s="88"/>
      <c r="D358" s="88"/>
      <c r="E358" s="156" t="s">
        <v>273</v>
      </c>
      <c r="F358" s="157"/>
      <c r="G358" s="157"/>
      <c r="H358" s="157"/>
      <c r="I358" s="88"/>
      <c r="J358" s="88"/>
      <c r="K358" s="88"/>
      <c r="L358" s="88"/>
      <c r="M358" s="88"/>
      <c r="N358" s="88"/>
      <c r="O358" s="88"/>
      <c r="P358" s="88"/>
      <c r="Q358" s="89"/>
      <c r="S358" s="90"/>
      <c r="T358" s="88"/>
      <c r="U358" s="88"/>
      <c r="V358" s="88"/>
      <c r="W358" s="88"/>
      <c r="X358" s="88"/>
      <c r="Y358" s="88"/>
      <c r="Z358" s="91"/>
      <c r="AS358" s="92" t="s">
        <v>98</v>
      </c>
      <c r="AT358" s="92" t="s">
        <v>104</v>
      </c>
      <c r="AU358" s="92" t="s">
        <v>71</v>
      </c>
      <c r="AV358" s="92" t="s">
        <v>43</v>
      </c>
      <c r="AW358" s="92" t="s">
        <v>90</v>
      </c>
      <c r="AX358" s="92" t="s">
        <v>91</v>
      </c>
    </row>
    <row r="359" spans="1:50" s="10" customFormat="1" ht="15.75" customHeight="1">
      <c r="A359" s="87"/>
      <c r="B359" s="88"/>
      <c r="C359" s="88"/>
      <c r="D359" s="88"/>
      <c r="E359" s="156" t="s">
        <v>291</v>
      </c>
      <c r="F359" s="157"/>
      <c r="G359" s="157"/>
      <c r="H359" s="157"/>
      <c r="I359" s="88"/>
      <c r="J359" s="88"/>
      <c r="K359" s="88"/>
      <c r="L359" s="88"/>
      <c r="M359" s="88"/>
      <c r="N359" s="88"/>
      <c r="O359" s="88"/>
      <c r="P359" s="88"/>
      <c r="Q359" s="89"/>
      <c r="S359" s="90"/>
      <c r="T359" s="88"/>
      <c r="U359" s="88"/>
      <c r="V359" s="88"/>
      <c r="W359" s="88"/>
      <c r="X359" s="88"/>
      <c r="Y359" s="88"/>
      <c r="Z359" s="91"/>
      <c r="AS359" s="92" t="s">
        <v>98</v>
      </c>
      <c r="AT359" s="92" t="s">
        <v>104</v>
      </c>
      <c r="AU359" s="92" t="s">
        <v>71</v>
      </c>
      <c r="AV359" s="92" t="s">
        <v>43</v>
      </c>
      <c r="AW359" s="92" t="s">
        <v>90</v>
      </c>
      <c r="AX359" s="92" t="s">
        <v>91</v>
      </c>
    </row>
    <row r="360" spans="1:50" s="10" customFormat="1" ht="15.75" customHeight="1">
      <c r="A360" s="87"/>
      <c r="B360" s="88"/>
      <c r="C360" s="88"/>
      <c r="D360" s="88"/>
      <c r="E360" s="156" t="s">
        <v>276</v>
      </c>
      <c r="F360" s="157"/>
      <c r="G360" s="157"/>
      <c r="H360" s="157"/>
      <c r="I360" s="88"/>
      <c r="J360" s="88"/>
      <c r="K360" s="88"/>
      <c r="L360" s="88"/>
      <c r="M360" s="88"/>
      <c r="N360" s="88"/>
      <c r="O360" s="88"/>
      <c r="P360" s="88"/>
      <c r="Q360" s="89"/>
      <c r="S360" s="90"/>
      <c r="T360" s="88"/>
      <c r="U360" s="88"/>
      <c r="V360" s="88"/>
      <c r="W360" s="88"/>
      <c r="X360" s="88"/>
      <c r="Y360" s="88"/>
      <c r="Z360" s="91"/>
      <c r="AS360" s="92" t="s">
        <v>98</v>
      </c>
      <c r="AT360" s="92" t="s">
        <v>104</v>
      </c>
      <c r="AU360" s="92" t="s">
        <v>71</v>
      </c>
      <c r="AV360" s="92" t="s">
        <v>43</v>
      </c>
      <c r="AW360" s="92" t="s">
        <v>90</v>
      </c>
      <c r="AX360" s="92" t="s">
        <v>91</v>
      </c>
    </row>
    <row r="361" spans="1:50" s="10" customFormat="1" ht="15.75" customHeight="1">
      <c r="A361" s="93"/>
      <c r="B361" s="94"/>
      <c r="C361" s="94"/>
      <c r="D361" s="94"/>
      <c r="E361" s="158" t="s">
        <v>277</v>
      </c>
      <c r="F361" s="159"/>
      <c r="G361" s="159"/>
      <c r="H361" s="159"/>
      <c r="I361" s="94"/>
      <c r="J361" s="95">
        <v>19.26</v>
      </c>
      <c r="K361" s="94"/>
      <c r="L361" s="94"/>
      <c r="M361" s="94"/>
      <c r="N361" s="94"/>
      <c r="O361" s="94"/>
      <c r="P361" s="94"/>
      <c r="Q361" s="96"/>
      <c r="S361" s="97"/>
      <c r="T361" s="94"/>
      <c r="U361" s="94"/>
      <c r="V361" s="94"/>
      <c r="W361" s="94"/>
      <c r="X361" s="94"/>
      <c r="Y361" s="94"/>
      <c r="Z361" s="98"/>
      <c r="AS361" s="99" t="s">
        <v>98</v>
      </c>
      <c r="AT361" s="99" t="s">
        <v>104</v>
      </c>
      <c r="AU361" s="99" t="s">
        <v>0</v>
      </c>
      <c r="AV361" s="99" t="s">
        <v>43</v>
      </c>
      <c r="AW361" s="99" t="s">
        <v>90</v>
      </c>
      <c r="AX361" s="99" t="s">
        <v>91</v>
      </c>
    </row>
    <row r="362" spans="1:50" s="10" customFormat="1" ht="15.75" customHeight="1">
      <c r="A362" s="87"/>
      <c r="B362" s="88"/>
      <c r="C362" s="88"/>
      <c r="D362" s="88"/>
      <c r="E362" s="156" t="s">
        <v>278</v>
      </c>
      <c r="F362" s="157"/>
      <c r="G362" s="157"/>
      <c r="H362" s="157"/>
      <c r="I362" s="88"/>
      <c r="J362" s="88"/>
      <c r="K362" s="88"/>
      <c r="L362" s="88"/>
      <c r="M362" s="88"/>
      <c r="N362" s="88"/>
      <c r="O362" s="88"/>
      <c r="P362" s="88"/>
      <c r="Q362" s="89"/>
      <c r="S362" s="90"/>
      <c r="T362" s="88"/>
      <c r="U362" s="88"/>
      <c r="V362" s="88"/>
      <c r="W362" s="88"/>
      <c r="X362" s="88"/>
      <c r="Y362" s="88"/>
      <c r="Z362" s="91"/>
      <c r="AS362" s="92" t="s">
        <v>98</v>
      </c>
      <c r="AT362" s="92" t="s">
        <v>104</v>
      </c>
      <c r="AU362" s="92" t="s">
        <v>71</v>
      </c>
      <c r="AV362" s="92" t="s">
        <v>43</v>
      </c>
      <c r="AW362" s="92" t="s">
        <v>90</v>
      </c>
      <c r="AX362" s="92" t="s">
        <v>91</v>
      </c>
    </row>
    <row r="363" spans="1:50" s="10" customFormat="1" ht="15.75" customHeight="1">
      <c r="A363" s="93"/>
      <c r="B363" s="94"/>
      <c r="C363" s="94"/>
      <c r="D363" s="94"/>
      <c r="E363" s="158" t="s">
        <v>279</v>
      </c>
      <c r="F363" s="159"/>
      <c r="G363" s="159"/>
      <c r="H363" s="159"/>
      <c r="I363" s="94"/>
      <c r="J363" s="95">
        <v>44.4</v>
      </c>
      <c r="K363" s="94"/>
      <c r="L363" s="94"/>
      <c r="M363" s="94"/>
      <c r="N363" s="94"/>
      <c r="O363" s="94"/>
      <c r="P363" s="94"/>
      <c r="Q363" s="96"/>
      <c r="S363" s="97"/>
      <c r="T363" s="94"/>
      <c r="U363" s="94"/>
      <c r="V363" s="94"/>
      <c r="W363" s="94"/>
      <c r="X363" s="94"/>
      <c r="Y363" s="94"/>
      <c r="Z363" s="98"/>
      <c r="AS363" s="99" t="s">
        <v>98</v>
      </c>
      <c r="AT363" s="99" t="s">
        <v>104</v>
      </c>
      <c r="AU363" s="99" t="s">
        <v>0</v>
      </c>
      <c r="AV363" s="99" t="s">
        <v>43</v>
      </c>
      <c r="AW363" s="99" t="s">
        <v>90</v>
      </c>
      <c r="AX363" s="99" t="s">
        <v>91</v>
      </c>
    </row>
    <row r="364" spans="1:50" s="10" customFormat="1" ht="15.75" customHeight="1">
      <c r="A364" s="87"/>
      <c r="B364" s="88"/>
      <c r="C364" s="88"/>
      <c r="D364" s="88"/>
      <c r="E364" s="156" t="s">
        <v>209</v>
      </c>
      <c r="F364" s="157"/>
      <c r="G364" s="157"/>
      <c r="H364" s="157"/>
      <c r="I364" s="88"/>
      <c r="J364" s="88"/>
      <c r="K364" s="88"/>
      <c r="L364" s="88"/>
      <c r="M364" s="88"/>
      <c r="N364" s="88"/>
      <c r="O364" s="88"/>
      <c r="P364" s="88"/>
      <c r="Q364" s="89"/>
      <c r="S364" s="90"/>
      <c r="T364" s="88"/>
      <c r="U364" s="88"/>
      <c r="V364" s="88"/>
      <c r="W364" s="88"/>
      <c r="X364" s="88"/>
      <c r="Y364" s="88"/>
      <c r="Z364" s="91"/>
      <c r="AS364" s="92" t="s">
        <v>98</v>
      </c>
      <c r="AT364" s="92" t="s">
        <v>104</v>
      </c>
      <c r="AU364" s="92" t="s">
        <v>71</v>
      </c>
      <c r="AV364" s="92" t="s">
        <v>43</v>
      </c>
      <c r="AW364" s="92" t="s">
        <v>90</v>
      </c>
      <c r="AX364" s="92" t="s">
        <v>91</v>
      </c>
    </row>
    <row r="365" spans="1:50" s="10" customFormat="1" ht="15.75" customHeight="1">
      <c r="A365" s="93"/>
      <c r="B365" s="94"/>
      <c r="C365" s="94"/>
      <c r="D365" s="94"/>
      <c r="E365" s="158" t="s">
        <v>210</v>
      </c>
      <c r="F365" s="159"/>
      <c r="G365" s="159"/>
      <c r="H365" s="159"/>
      <c r="I365" s="94"/>
      <c r="J365" s="95">
        <v>4.55</v>
      </c>
      <c r="K365" s="94"/>
      <c r="L365" s="94"/>
      <c r="M365" s="94"/>
      <c r="N365" s="94"/>
      <c r="O365" s="94"/>
      <c r="P365" s="94"/>
      <c r="Q365" s="96"/>
      <c r="S365" s="97"/>
      <c r="T365" s="94"/>
      <c r="U365" s="94"/>
      <c r="V365" s="94"/>
      <c r="W365" s="94"/>
      <c r="X365" s="94"/>
      <c r="Y365" s="94"/>
      <c r="Z365" s="98"/>
      <c r="AS365" s="99" t="s">
        <v>98</v>
      </c>
      <c r="AT365" s="99" t="s">
        <v>104</v>
      </c>
      <c r="AU365" s="99" t="s">
        <v>0</v>
      </c>
      <c r="AV365" s="99" t="s">
        <v>43</v>
      </c>
      <c r="AW365" s="99" t="s">
        <v>90</v>
      </c>
      <c r="AX365" s="99" t="s">
        <v>91</v>
      </c>
    </row>
    <row r="366" spans="1:50" s="10" customFormat="1" ht="15.75" customHeight="1">
      <c r="A366" s="100"/>
      <c r="B366" s="101"/>
      <c r="C366" s="101"/>
      <c r="D366" s="101"/>
      <c r="E366" s="160" t="s">
        <v>109</v>
      </c>
      <c r="F366" s="161"/>
      <c r="G366" s="161"/>
      <c r="H366" s="161"/>
      <c r="I366" s="101"/>
      <c r="J366" s="102">
        <v>68.21</v>
      </c>
      <c r="K366" s="101"/>
      <c r="L366" s="101"/>
      <c r="M366" s="101"/>
      <c r="N366" s="101"/>
      <c r="O366" s="101"/>
      <c r="P366" s="101"/>
      <c r="Q366" s="103"/>
      <c r="S366" s="104"/>
      <c r="T366" s="101"/>
      <c r="U366" s="101"/>
      <c r="V366" s="101"/>
      <c r="W366" s="101"/>
      <c r="X366" s="101"/>
      <c r="Y366" s="101"/>
      <c r="Z366" s="105"/>
      <c r="AS366" s="106" t="s">
        <v>98</v>
      </c>
      <c r="AT366" s="106" t="s">
        <v>104</v>
      </c>
      <c r="AU366" s="106" t="s">
        <v>96</v>
      </c>
      <c r="AV366" s="106" t="s">
        <v>43</v>
      </c>
      <c r="AW366" s="106" t="s">
        <v>71</v>
      </c>
      <c r="AX366" s="106" t="s">
        <v>91</v>
      </c>
    </row>
    <row r="367" spans="1:63" s="10" customFormat="1" ht="39" customHeight="1">
      <c r="A367" s="11"/>
      <c r="B367" s="79" t="s">
        <v>292</v>
      </c>
      <c r="C367" s="79" t="s">
        <v>92</v>
      </c>
      <c r="D367" s="80" t="s">
        <v>293</v>
      </c>
      <c r="E367" s="153" t="s">
        <v>294</v>
      </c>
      <c r="F367" s="154"/>
      <c r="G367" s="154"/>
      <c r="H367" s="154"/>
      <c r="I367" s="81" t="s">
        <v>134</v>
      </c>
      <c r="J367" s="82">
        <v>6.31</v>
      </c>
      <c r="K367" s="155"/>
      <c r="L367" s="154"/>
      <c r="M367" s="155">
        <f>ROUND($K$367*$J$367,2)</f>
        <v>0</v>
      </c>
      <c r="N367" s="154"/>
      <c r="O367" s="154"/>
      <c r="P367" s="154"/>
      <c r="Q367" s="14"/>
      <c r="S367" s="83"/>
      <c r="T367" s="84" t="s">
        <v>24</v>
      </c>
      <c r="U367" s="85">
        <v>0</v>
      </c>
      <c r="V367" s="85">
        <f>$U$367*$J$367</f>
        <v>0</v>
      </c>
      <c r="W367" s="85">
        <v>0</v>
      </c>
      <c r="X367" s="85">
        <f>$W$367*$J$367</f>
        <v>0</v>
      </c>
      <c r="Y367" s="85">
        <v>0</v>
      </c>
      <c r="Z367" s="86">
        <f>$Y$367*$J$367</f>
        <v>0</v>
      </c>
      <c r="AQ367" s="10" t="s">
        <v>165</v>
      </c>
      <c r="AS367" s="10" t="s">
        <v>92</v>
      </c>
      <c r="AT367" s="10" t="s">
        <v>104</v>
      </c>
      <c r="AX367" s="10" t="s">
        <v>91</v>
      </c>
      <c r="BD367" s="51">
        <f>IF($T$367="základní",$M$367,0)</f>
        <v>0</v>
      </c>
      <c r="BE367" s="51">
        <f>IF($T$367="snížená",$M$367,0)</f>
        <v>0</v>
      </c>
      <c r="BF367" s="51">
        <f>IF($T$367="zákl. přenesená",$M$367,0)</f>
        <v>0</v>
      </c>
      <c r="BG367" s="51">
        <f>IF($T$367="sníž. přenesená",$M$367,0)</f>
        <v>0</v>
      </c>
      <c r="BH367" s="51">
        <f>IF($T$367="nulová",$M$367,0)</f>
        <v>0</v>
      </c>
      <c r="BI367" s="10" t="s">
        <v>71</v>
      </c>
      <c r="BJ367" s="51">
        <f>ROUND($K$367*$J$367,2)</f>
        <v>0</v>
      </c>
      <c r="BK367" s="10" t="s">
        <v>165</v>
      </c>
    </row>
    <row r="368" spans="1:50" s="10" customFormat="1" ht="15.75" customHeight="1">
      <c r="A368" s="87"/>
      <c r="B368" s="88"/>
      <c r="C368" s="88"/>
      <c r="D368" s="88"/>
      <c r="E368" s="156" t="s">
        <v>295</v>
      </c>
      <c r="F368" s="157"/>
      <c r="G368" s="157"/>
      <c r="H368" s="157"/>
      <c r="I368" s="88"/>
      <c r="J368" s="88"/>
      <c r="K368" s="88"/>
      <c r="L368" s="88"/>
      <c r="M368" s="88"/>
      <c r="N368" s="88"/>
      <c r="O368" s="88"/>
      <c r="P368" s="88"/>
      <c r="Q368" s="89"/>
      <c r="S368" s="90"/>
      <c r="T368" s="88"/>
      <c r="U368" s="88"/>
      <c r="V368" s="88"/>
      <c r="W368" s="88"/>
      <c r="X368" s="88"/>
      <c r="Y368" s="88"/>
      <c r="Z368" s="91"/>
      <c r="AS368" s="92" t="s">
        <v>98</v>
      </c>
      <c r="AT368" s="92" t="s">
        <v>104</v>
      </c>
      <c r="AU368" s="92" t="s">
        <v>71</v>
      </c>
      <c r="AV368" s="92" t="s">
        <v>43</v>
      </c>
      <c r="AW368" s="92" t="s">
        <v>90</v>
      </c>
      <c r="AX368" s="92" t="s">
        <v>91</v>
      </c>
    </row>
    <row r="369" spans="1:50" s="10" customFormat="1" ht="51" customHeight="1">
      <c r="A369" s="87"/>
      <c r="B369" s="88"/>
      <c r="C369" s="88"/>
      <c r="D369" s="88"/>
      <c r="E369" s="156" t="s">
        <v>274</v>
      </c>
      <c r="F369" s="157"/>
      <c r="G369" s="157"/>
      <c r="H369" s="157"/>
      <c r="I369" s="88"/>
      <c r="J369" s="88"/>
      <c r="K369" s="88"/>
      <c r="L369" s="88"/>
      <c r="M369" s="88"/>
      <c r="N369" s="88"/>
      <c r="O369" s="88"/>
      <c r="P369" s="88"/>
      <c r="Q369" s="89"/>
      <c r="S369" s="90"/>
      <c r="T369" s="88"/>
      <c r="U369" s="88"/>
      <c r="V369" s="88"/>
      <c r="W369" s="88"/>
      <c r="X369" s="88"/>
      <c r="Y369" s="88"/>
      <c r="Z369" s="91"/>
      <c r="AS369" s="92" t="s">
        <v>98</v>
      </c>
      <c r="AT369" s="92" t="s">
        <v>104</v>
      </c>
      <c r="AU369" s="92" t="s">
        <v>71</v>
      </c>
      <c r="AV369" s="92" t="s">
        <v>43</v>
      </c>
      <c r="AW369" s="92" t="s">
        <v>90</v>
      </c>
      <c r="AX369" s="92" t="s">
        <v>91</v>
      </c>
    </row>
    <row r="370" spans="1:50" s="10" customFormat="1" ht="15.75" customHeight="1">
      <c r="A370" s="87"/>
      <c r="B370" s="88"/>
      <c r="C370" s="88"/>
      <c r="D370" s="88"/>
      <c r="E370" s="156" t="s">
        <v>275</v>
      </c>
      <c r="F370" s="157"/>
      <c r="G370" s="157"/>
      <c r="H370" s="157"/>
      <c r="I370" s="88"/>
      <c r="J370" s="88"/>
      <c r="K370" s="88"/>
      <c r="L370" s="88"/>
      <c r="M370" s="88"/>
      <c r="N370" s="88"/>
      <c r="O370" s="88"/>
      <c r="P370" s="88"/>
      <c r="Q370" s="89"/>
      <c r="S370" s="90"/>
      <c r="T370" s="88"/>
      <c r="U370" s="88"/>
      <c r="V370" s="88"/>
      <c r="W370" s="88"/>
      <c r="X370" s="88"/>
      <c r="Y370" s="88"/>
      <c r="Z370" s="91"/>
      <c r="AS370" s="92" t="s">
        <v>98</v>
      </c>
      <c r="AT370" s="92" t="s">
        <v>104</v>
      </c>
      <c r="AU370" s="92" t="s">
        <v>71</v>
      </c>
      <c r="AV370" s="92" t="s">
        <v>43</v>
      </c>
      <c r="AW370" s="92" t="s">
        <v>90</v>
      </c>
      <c r="AX370" s="92" t="s">
        <v>91</v>
      </c>
    </row>
    <row r="371" spans="1:50" s="10" customFormat="1" ht="15.75" customHeight="1">
      <c r="A371" s="87"/>
      <c r="B371" s="88"/>
      <c r="C371" s="88"/>
      <c r="D371" s="88"/>
      <c r="E371" s="156" t="s">
        <v>296</v>
      </c>
      <c r="F371" s="157"/>
      <c r="G371" s="157"/>
      <c r="H371" s="157"/>
      <c r="I371" s="88"/>
      <c r="J371" s="88"/>
      <c r="K371" s="88"/>
      <c r="L371" s="88"/>
      <c r="M371" s="88"/>
      <c r="N371" s="88"/>
      <c r="O371" s="88"/>
      <c r="P371" s="88"/>
      <c r="Q371" s="89"/>
      <c r="S371" s="90"/>
      <c r="T371" s="88"/>
      <c r="U371" s="88"/>
      <c r="V371" s="88"/>
      <c r="W371" s="88"/>
      <c r="X371" s="88"/>
      <c r="Y371" s="88"/>
      <c r="Z371" s="91"/>
      <c r="AS371" s="92" t="s">
        <v>98</v>
      </c>
      <c r="AT371" s="92" t="s">
        <v>104</v>
      </c>
      <c r="AU371" s="92" t="s">
        <v>71</v>
      </c>
      <c r="AV371" s="92" t="s">
        <v>43</v>
      </c>
      <c r="AW371" s="92" t="s">
        <v>90</v>
      </c>
      <c r="AX371" s="92" t="s">
        <v>91</v>
      </c>
    </row>
    <row r="372" spans="1:50" s="10" customFormat="1" ht="15.75" customHeight="1">
      <c r="A372" s="93"/>
      <c r="B372" s="94"/>
      <c r="C372" s="94"/>
      <c r="D372" s="94"/>
      <c r="E372" s="158" t="s">
        <v>297</v>
      </c>
      <c r="F372" s="159"/>
      <c r="G372" s="159"/>
      <c r="H372" s="159"/>
      <c r="I372" s="94"/>
      <c r="J372" s="95">
        <v>3.29</v>
      </c>
      <c r="K372" s="94"/>
      <c r="L372" s="94"/>
      <c r="M372" s="94"/>
      <c r="N372" s="94"/>
      <c r="O372" s="94"/>
      <c r="P372" s="94"/>
      <c r="Q372" s="96"/>
      <c r="S372" s="97"/>
      <c r="T372" s="94"/>
      <c r="U372" s="94"/>
      <c r="V372" s="94"/>
      <c r="W372" s="94"/>
      <c r="X372" s="94"/>
      <c r="Y372" s="94"/>
      <c r="Z372" s="98"/>
      <c r="AS372" s="99" t="s">
        <v>98</v>
      </c>
      <c r="AT372" s="99" t="s">
        <v>104</v>
      </c>
      <c r="AU372" s="99" t="s">
        <v>0</v>
      </c>
      <c r="AV372" s="99" t="s">
        <v>43</v>
      </c>
      <c r="AW372" s="99" t="s">
        <v>90</v>
      </c>
      <c r="AX372" s="99" t="s">
        <v>91</v>
      </c>
    </row>
    <row r="373" spans="1:50" s="10" customFormat="1" ht="15.75" customHeight="1">
      <c r="A373" s="87"/>
      <c r="B373" s="88"/>
      <c r="C373" s="88"/>
      <c r="D373" s="88"/>
      <c r="E373" s="156" t="s">
        <v>298</v>
      </c>
      <c r="F373" s="157"/>
      <c r="G373" s="157"/>
      <c r="H373" s="157"/>
      <c r="I373" s="88"/>
      <c r="J373" s="88"/>
      <c r="K373" s="88"/>
      <c r="L373" s="88"/>
      <c r="M373" s="88"/>
      <c r="N373" s="88"/>
      <c r="O373" s="88"/>
      <c r="P373" s="88"/>
      <c r="Q373" s="89"/>
      <c r="S373" s="90"/>
      <c r="T373" s="88"/>
      <c r="U373" s="88"/>
      <c r="V373" s="88"/>
      <c r="W373" s="88"/>
      <c r="X373" s="88"/>
      <c r="Y373" s="88"/>
      <c r="Z373" s="91"/>
      <c r="AS373" s="92" t="s">
        <v>98</v>
      </c>
      <c r="AT373" s="92" t="s">
        <v>104</v>
      </c>
      <c r="AU373" s="92" t="s">
        <v>71</v>
      </c>
      <c r="AV373" s="92" t="s">
        <v>43</v>
      </c>
      <c r="AW373" s="92" t="s">
        <v>90</v>
      </c>
      <c r="AX373" s="92" t="s">
        <v>91</v>
      </c>
    </row>
    <row r="374" spans="1:50" s="10" customFormat="1" ht="15.75" customHeight="1">
      <c r="A374" s="93"/>
      <c r="B374" s="94"/>
      <c r="C374" s="94"/>
      <c r="D374" s="94"/>
      <c r="E374" s="158" t="s">
        <v>299</v>
      </c>
      <c r="F374" s="159"/>
      <c r="G374" s="159"/>
      <c r="H374" s="159"/>
      <c r="I374" s="94"/>
      <c r="J374" s="95">
        <v>3.02</v>
      </c>
      <c r="K374" s="94"/>
      <c r="L374" s="94"/>
      <c r="M374" s="94"/>
      <c r="N374" s="94"/>
      <c r="O374" s="94"/>
      <c r="P374" s="94"/>
      <c r="Q374" s="96"/>
      <c r="S374" s="97"/>
      <c r="T374" s="94"/>
      <c r="U374" s="94"/>
      <c r="V374" s="94"/>
      <c r="W374" s="94"/>
      <c r="X374" s="94"/>
      <c r="Y374" s="94"/>
      <c r="Z374" s="98"/>
      <c r="AS374" s="99" t="s">
        <v>98</v>
      </c>
      <c r="AT374" s="99" t="s">
        <v>104</v>
      </c>
      <c r="AU374" s="99" t="s">
        <v>0</v>
      </c>
      <c r="AV374" s="99" t="s">
        <v>43</v>
      </c>
      <c r="AW374" s="99" t="s">
        <v>90</v>
      </c>
      <c r="AX374" s="99" t="s">
        <v>91</v>
      </c>
    </row>
    <row r="375" spans="1:50" s="10" customFormat="1" ht="15.75" customHeight="1">
      <c r="A375" s="100"/>
      <c r="B375" s="101"/>
      <c r="C375" s="101"/>
      <c r="D375" s="101"/>
      <c r="E375" s="160" t="s">
        <v>109</v>
      </c>
      <c r="F375" s="161"/>
      <c r="G375" s="161"/>
      <c r="H375" s="161"/>
      <c r="I375" s="101"/>
      <c r="J375" s="102">
        <v>6.31</v>
      </c>
      <c r="K375" s="101"/>
      <c r="L375" s="101"/>
      <c r="M375" s="101"/>
      <c r="N375" s="101"/>
      <c r="O375" s="101"/>
      <c r="P375" s="101"/>
      <c r="Q375" s="103"/>
      <c r="S375" s="104"/>
      <c r="T375" s="101"/>
      <c r="U375" s="101"/>
      <c r="V375" s="101"/>
      <c r="W375" s="101"/>
      <c r="X375" s="101"/>
      <c r="Y375" s="101"/>
      <c r="Z375" s="105"/>
      <c r="AS375" s="106" t="s">
        <v>98</v>
      </c>
      <c r="AT375" s="106" t="s">
        <v>104</v>
      </c>
      <c r="AU375" s="106" t="s">
        <v>96</v>
      </c>
      <c r="AV375" s="106" t="s">
        <v>43</v>
      </c>
      <c r="AW375" s="106" t="s">
        <v>71</v>
      </c>
      <c r="AX375" s="106" t="s">
        <v>91</v>
      </c>
    </row>
    <row r="376" spans="1:63" s="10" customFormat="1" ht="15.75" customHeight="1">
      <c r="A376" s="11"/>
      <c r="B376" s="79" t="s">
        <v>300</v>
      </c>
      <c r="C376" s="79" t="s">
        <v>92</v>
      </c>
      <c r="D376" s="80" t="s">
        <v>301</v>
      </c>
      <c r="E376" s="153" t="s">
        <v>302</v>
      </c>
      <c r="F376" s="154"/>
      <c r="G376" s="154"/>
      <c r="H376" s="154"/>
      <c r="I376" s="81" t="s">
        <v>134</v>
      </c>
      <c r="J376" s="82">
        <v>6.31</v>
      </c>
      <c r="K376" s="155"/>
      <c r="L376" s="154"/>
      <c r="M376" s="155">
        <f>ROUND($K$376*$J$376,2)</f>
        <v>0</v>
      </c>
      <c r="N376" s="154"/>
      <c r="O376" s="154"/>
      <c r="P376" s="154"/>
      <c r="Q376" s="14"/>
      <c r="S376" s="83"/>
      <c r="T376" s="84" t="s">
        <v>24</v>
      </c>
      <c r="U376" s="85">
        <v>0</v>
      </c>
      <c r="V376" s="85">
        <f>$U$376*$J$376</f>
        <v>0</v>
      </c>
      <c r="W376" s="85">
        <v>0</v>
      </c>
      <c r="X376" s="85">
        <f>$W$376*$J$376</f>
        <v>0</v>
      </c>
      <c r="Y376" s="85">
        <v>0</v>
      </c>
      <c r="Z376" s="86">
        <f>$Y$376*$J$376</f>
        <v>0</v>
      </c>
      <c r="AQ376" s="10" t="s">
        <v>165</v>
      </c>
      <c r="AS376" s="10" t="s">
        <v>92</v>
      </c>
      <c r="AT376" s="10" t="s">
        <v>104</v>
      </c>
      <c r="AX376" s="10" t="s">
        <v>91</v>
      </c>
      <c r="BD376" s="51">
        <f>IF($T$376="základní",$M$376,0)</f>
        <v>0</v>
      </c>
      <c r="BE376" s="51">
        <f>IF($T$376="snížená",$M$376,0)</f>
        <v>0</v>
      </c>
      <c r="BF376" s="51">
        <f>IF($T$376="zákl. přenesená",$M$376,0)</f>
        <v>0</v>
      </c>
      <c r="BG376" s="51">
        <f>IF($T$376="sníž. přenesená",$M$376,0)</f>
        <v>0</v>
      </c>
      <c r="BH376" s="51">
        <f>IF($T$376="nulová",$M$376,0)</f>
        <v>0</v>
      </c>
      <c r="BI376" s="10" t="s">
        <v>71</v>
      </c>
      <c r="BJ376" s="51">
        <f>ROUND($K$376*$J$376,2)</f>
        <v>0</v>
      </c>
      <c r="BK376" s="10" t="s">
        <v>165</v>
      </c>
    </row>
    <row r="377" spans="1:50" s="10" customFormat="1" ht="15.75" customHeight="1">
      <c r="A377" s="87"/>
      <c r="B377" s="88"/>
      <c r="C377" s="88"/>
      <c r="D377" s="88"/>
      <c r="E377" s="156" t="s">
        <v>295</v>
      </c>
      <c r="F377" s="157"/>
      <c r="G377" s="157"/>
      <c r="H377" s="157"/>
      <c r="I377" s="88"/>
      <c r="J377" s="88"/>
      <c r="K377" s="88"/>
      <c r="L377" s="88"/>
      <c r="M377" s="88"/>
      <c r="N377" s="88"/>
      <c r="O377" s="88"/>
      <c r="P377" s="88"/>
      <c r="Q377" s="89"/>
      <c r="S377" s="90"/>
      <c r="T377" s="88"/>
      <c r="U377" s="88"/>
      <c r="V377" s="88"/>
      <c r="W377" s="88"/>
      <c r="X377" s="88"/>
      <c r="Y377" s="88"/>
      <c r="Z377" s="91"/>
      <c r="AS377" s="92" t="s">
        <v>98</v>
      </c>
      <c r="AT377" s="92" t="s">
        <v>104</v>
      </c>
      <c r="AU377" s="92" t="s">
        <v>71</v>
      </c>
      <c r="AV377" s="92" t="s">
        <v>43</v>
      </c>
      <c r="AW377" s="92" t="s">
        <v>90</v>
      </c>
      <c r="AX377" s="92" t="s">
        <v>91</v>
      </c>
    </row>
    <row r="378" spans="1:50" s="10" customFormat="1" ht="15.75" customHeight="1">
      <c r="A378" s="87"/>
      <c r="B378" s="88"/>
      <c r="C378" s="88"/>
      <c r="D378" s="88"/>
      <c r="E378" s="156" t="s">
        <v>303</v>
      </c>
      <c r="F378" s="157"/>
      <c r="G378" s="157"/>
      <c r="H378" s="157"/>
      <c r="I378" s="88"/>
      <c r="J378" s="88"/>
      <c r="K378" s="88"/>
      <c r="L378" s="88"/>
      <c r="M378" s="88"/>
      <c r="N378" s="88"/>
      <c r="O378" s="88"/>
      <c r="P378" s="88"/>
      <c r="Q378" s="89"/>
      <c r="S378" s="90"/>
      <c r="T378" s="88"/>
      <c r="U378" s="88"/>
      <c r="V378" s="88"/>
      <c r="W378" s="88"/>
      <c r="X378" s="88"/>
      <c r="Y378" s="88"/>
      <c r="Z378" s="91"/>
      <c r="AS378" s="92" t="s">
        <v>98</v>
      </c>
      <c r="AT378" s="92" t="s">
        <v>104</v>
      </c>
      <c r="AU378" s="92" t="s">
        <v>71</v>
      </c>
      <c r="AV378" s="92" t="s">
        <v>43</v>
      </c>
      <c r="AW378" s="92" t="s">
        <v>90</v>
      </c>
      <c r="AX378" s="92" t="s">
        <v>91</v>
      </c>
    </row>
    <row r="379" spans="1:50" s="10" customFormat="1" ht="15.75" customHeight="1">
      <c r="A379" s="87"/>
      <c r="B379" s="88"/>
      <c r="C379" s="88"/>
      <c r="D379" s="88"/>
      <c r="E379" s="156" t="s">
        <v>296</v>
      </c>
      <c r="F379" s="157"/>
      <c r="G379" s="157"/>
      <c r="H379" s="157"/>
      <c r="I379" s="88"/>
      <c r="J379" s="88"/>
      <c r="K379" s="88"/>
      <c r="L379" s="88"/>
      <c r="M379" s="88"/>
      <c r="N379" s="88"/>
      <c r="O379" s="88"/>
      <c r="P379" s="88"/>
      <c r="Q379" s="89"/>
      <c r="S379" s="90"/>
      <c r="T379" s="88"/>
      <c r="U379" s="88"/>
      <c r="V379" s="88"/>
      <c r="W379" s="88"/>
      <c r="X379" s="88"/>
      <c r="Y379" s="88"/>
      <c r="Z379" s="91"/>
      <c r="AS379" s="92" t="s">
        <v>98</v>
      </c>
      <c r="AT379" s="92" t="s">
        <v>104</v>
      </c>
      <c r="AU379" s="92" t="s">
        <v>71</v>
      </c>
      <c r="AV379" s="92" t="s">
        <v>43</v>
      </c>
      <c r="AW379" s="92" t="s">
        <v>90</v>
      </c>
      <c r="AX379" s="92" t="s">
        <v>91</v>
      </c>
    </row>
    <row r="380" spans="1:50" s="10" customFormat="1" ht="15.75" customHeight="1">
      <c r="A380" s="93"/>
      <c r="B380" s="94"/>
      <c r="C380" s="94"/>
      <c r="D380" s="94"/>
      <c r="E380" s="158" t="s">
        <v>297</v>
      </c>
      <c r="F380" s="159"/>
      <c r="G380" s="159"/>
      <c r="H380" s="159"/>
      <c r="I380" s="94"/>
      <c r="J380" s="95">
        <v>3.29</v>
      </c>
      <c r="K380" s="94"/>
      <c r="L380" s="94"/>
      <c r="M380" s="94"/>
      <c r="N380" s="94"/>
      <c r="O380" s="94"/>
      <c r="P380" s="94"/>
      <c r="Q380" s="96"/>
      <c r="S380" s="97"/>
      <c r="T380" s="94"/>
      <c r="U380" s="94"/>
      <c r="V380" s="94"/>
      <c r="W380" s="94"/>
      <c r="X380" s="94"/>
      <c r="Y380" s="94"/>
      <c r="Z380" s="98"/>
      <c r="AS380" s="99" t="s">
        <v>98</v>
      </c>
      <c r="AT380" s="99" t="s">
        <v>104</v>
      </c>
      <c r="AU380" s="99" t="s">
        <v>0</v>
      </c>
      <c r="AV380" s="99" t="s">
        <v>43</v>
      </c>
      <c r="AW380" s="99" t="s">
        <v>90</v>
      </c>
      <c r="AX380" s="99" t="s">
        <v>91</v>
      </c>
    </row>
    <row r="381" spans="1:50" s="10" customFormat="1" ht="15.75" customHeight="1">
      <c r="A381" s="87"/>
      <c r="B381" s="88"/>
      <c r="C381" s="88"/>
      <c r="D381" s="88"/>
      <c r="E381" s="156" t="s">
        <v>298</v>
      </c>
      <c r="F381" s="157"/>
      <c r="G381" s="157"/>
      <c r="H381" s="157"/>
      <c r="I381" s="88"/>
      <c r="J381" s="88"/>
      <c r="K381" s="88"/>
      <c r="L381" s="88"/>
      <c r="M381" s="88"/>
      <c r="N381" s="88"/>
      <c r="O381" s="88"/>
      <c r="P381" s="88"/>
      <c r="Q381" s="89"/>
      <c r="S381" s="90"/>
      <c r="T381" s="88"/>
      <c r="U381" s="88"/>
      <c r="V381" s="88"/>
      <c r="W381" s="88"/>
      <c r="X381" s="88"/>
      <c r="Y381" s="88"/>
      <c r="Z381" s="91"/>
      <c r="AS381" s="92" t="s">
        <v>98</v>
      </c>
      <c r="AT381" s="92" t="s">
        <v>104</v>
      </c>
      <c r="AU381" s="92" t="s">
        <v>71</v>
      </c>
      <c r="AV381" s="92" t="s">
        <v>43</v>
      </c>
      <c r="AW381" s="92" t="s">
        <v>90</v>
      </c>
      <c r="AX381" s="92" t="s">
        <v>91</v>
      </c>
    </row>
    <row r="382" spans="1:50" s="10" customFormat="1" ht="15.75" customHeight="1">
      <c r="A382" s="93"/>
      <c r="B382" s="94"/>
      <c r="C382" s="94"/>
      <c r="D382" s="94"/>
      <c r="E382" s="158" t="s">
        <v>299</v>
      </c>
      <c r="F382" s="159"/>
      <c r="G382" s="159"/>
      <c r="H382" s="159"/>
      <c r="I382" s="94"/>
      <c r="J382" s="95">
        <v>3.02</v>
      </c>
      <c r="K382" s="94"/>
      <c r="L382" s="94"/>
      <c r="M382" s="94"/>
      <c r="N382" s="94"/>
      <c r="O382" s="94"/>
      <c r="P382" s="94"/>
      <c r="Q382" s="96"/>
      <c r="S382" s="97"/>
      <c r="T382" s="94"/>
      <c r="U382" s="94"/>
      <c r="V382" s="94"/>
      <c r="W382" s="94"/>
      <c r="X382" s="94"/>
      <c r="Y382" s="94"/>
      <c r="Z382" s="98"/>
      <c r="AS382" s="99" t="s">
        <v>98</v>
      </c>
      <c r="AT382" s="99" t="s">
        <v>104</v>
      </c>
      <c r="AU382" s="99" t="s">
        <v>0</v>
      </c>
      <c r="AV382" s="99" t="s">
        <v>43</v>
      </c>
      <c r="AW382" s="99" t="s">
        <v>90</v>
      </c>
      <c r="AX382" s="99" t="s">
        <v>91</v>
      </c>
    </row>
    <row r="383" spans="1:50" s="10" customFormat="1" ht="15.75" customHeight="1">
      <c r="A383" s="100"/>
      <c r="B383" s="101"/>
      <c r="C383" s="101"/>
      <c r="D383" s="101"/>
      <c r="E383" s="160" t="s">
        <v>109</v>
      </c>
      <c r="F383" s="161"/>
      <c r="G383" s="161"/>
      <c r="H383" s="161"/>
      <c r="I383" s="101"/>
      <c r="J383" s="102">
        <v>6.31</v>
      </c>
      <c r="K383" s="101"/>
      <c r="L383" s="101"/>
      <c r="M383" s="101"/>
      <c r="N383" s="101"/>
      <c r="O383" s="101"/>
      <c r="P383" s="101"/>
      <c r="Q383" s="103"/>
      <c r="S383" s="104"/>
      <c r="T383" s="101"/>
      <c r="U383" s="101"/>
      <c r="V383" s="101"/>
      <c r="W383" s="101"/>
      <c r="X383" s="101"/>
      <c r="Y383" s="101"/>
      <c r="Z383" s="105"/>
      <c r="AS383" s="106" t="s">
        <v>98</v>
      </c>
      <c r="AT383" s="106" t="s">
        <v>104</v>
      </c>
      <c r="AU383" s="106" t="s">
        <v>96</v>
      </c>
      <c r="AV383" s="106" t="s">
        <v>43</v>
      </c>
      <c r="AW383" s="106" t="s">
        <v>71</v>
      </c>
      <c r="AX383" s="106" t="s">
        <v>91</v>
      </c>
    </row>
    <row r="384" spans="1:63" s="10" customFormat="1" ht="15.75" customHeight="1">
      <c r="A384" s="11"/>
      <c r="B384" s="79" t="s">
        <v>304</v>
      </c>
      <c r="C384" s="79" t="s">
        <v>92</v>
      </c>
      <c r="D384" s="80" t="s">
        <v>305</v>
      </c>
      <c r="E384" s="153" t="s">
        <v>306</v>
      </c>
      <c r="F384" s="154"/>
      <c r="G384" s="154"/>
      <c r="H384" s="154"/>
      <c r="I384" s="81" t="s">
        <v>134</v>
      </c>
      <c r="J384" s="82">
        <v>6.31</v>
      </c>
      <c r="K384" s="155"/>
      <c r="L384" s="154"/>
      <c r="M384" s="155">
        <f>ROUND($K$384*$J$384,2)</f>
        <v>0</v>
      </c>
      <c r="N384" s="154"/>
      <c r="O384" s="154"/>
      <c r="P384" s="154"/>
      <c r="Q384" s="14"/>
      <c r="S384" s="83"/>
      <c r="T384" s="84" t="s">
        <v>24</v>
      </c>
      <c r="U384" s="85">
        <v>0</v>
      </c>
      <c r="V384" s="85">
        <f>$U$384*$J$384</f>
        <v>0</v>
      </c>
      <c r="W384" s="85">
        <v>0</v>
      </c>
      <c r="X384" s="85">
        <f>$W$384*$J$384</f>
        <v>0</v>
      </c>
      <c r="Y384" s="85">
        <v>0</v>
      </c>
      <c r="Z384" s="86">
        <f>$Y$384*$J$384</f>
        <v>0</v>
      </c>
      <c r="AQ384" s="10" t="s">
        <v>165</v>
      </c>
      <c r="AS384" s="10" t="s">
        <v>92</v>
      </c>
      <c r="AT384" s="10" t="s">
        <v>104</v>
      </c>
      <c r="AX384" s="10" t="s">
        <v>91</v>
      </c>
      <c r="BD384" s="51">
        <f>IF($T$384="základní",$M$384,0)</f>
        <v>0</v>
      </c>
      <c r="BE384" s="51">
        <f>IF($T$384="snížená",$M$384,0)</f>
        <v>0</v>
      </c>
      <c r="BF384" s="51">
        <f>IF($T$384="zákl. přenesená",$M$384,0)</f>
        <v>0</v>
      </c>
      <c r="BG384" s="51">
        <f>IF($T$384="sníž. přenesená",$M$384,0)</f>
        <v>0</v>
      </c>
      <c r="BH384" s="51">
        <f>IF($T$384="nulová",$M$384,0)</f>
        <v>0</v>
      </c>
      <c r="BI384" s="10" t="s">
        <v>71</v>
      </c>
      <c r="BJ384" s="51">
        <f>ROUND($K$384*$J$384,2)</f>
        <v>0</v>
      </c>
      <c r="BK384" s="10" t="s">
        <v>165</v>
      </c>
    </row>
    <row r="385" spans="1:50" s="10" customFormat="1" ht="15.75" customHeight="1">
      <c r="A385" s="87"/>
      <c r="B385" s="88"/>
      <c r="C385" s="88"/>
      <c r="D385" s="88"/>
      <c r="E385" s="156" t="s">
        <v>295</v>
      </c>
      <c r="F385" s="157"/>
      <c r="G385" s="157"/>
      <c r="H385" s="157"/>
      <c r="I385" s="88"/>
      <c r="J385" s="88"/>
      <c r="K385" s="88"/>
      <c r="L385" s="88"/>
      <c r="M385" s="88"/>
      <c r="N385" s="88"/>
      <c r="O385" s="88"/>
      <c r="P385" s="88"/>
      <c r="Q385" s="89"/>
      <c r="S385" s="90"/>
      <c r="T385" s="88"/>
      <c r="U385" s="88"/>
      <c r="V385" s="88"/>
      <c r="W385" s="88"/>
      <c r="X385" s="88"/>
      <c r="Y385" s="88"/>
      <c r="Z385" s="91"/>
      <c r="AS385" s="92" t="s">
        <v>98</v>
      </c>
      <c r="AT385" s="92" t="s">
        <v>104</v>
      </c>
      <c r="AU385" s="92" t="s">
        <v>71</v>
      </c>
      <c r="AV385" s="92" t="s">
        <v>43</v>
      </c>
      <c r="AW385" s="92" t="s">
        <v>90</v>
      </c>
      <c r="AX385" s="92" t="s">
        <v>91</v>
      </c>
    </row>
    <row r="386" spans="1:50" s="10" customFormat="1" ht="27" customHeight="1">
      <c r="A386" s="87"/>
      <c r="B386" s="88"/>
      <c r="C386" s="88"/>
      <c r="D386" s="88"/>
      <c r="E386" s="156" t="s">
        <v>287</v>
      </c>
      <c r="F386" s="157"/>
      <c r="G386" s="157"/>
      <c r="H386" s="157"/>
      <c r="I386" s="88"/>
      <c r="J386" s="88"/>
      <c r="K386" s="88"/>
      <c r="L386" s="88"/>
      <c r="M386" s="88"/>
      <c r="N386" s="88"/>
      <c r="O386" s="88"/>
      <c r="P386" s="88"/>
      <c r="Q386" s="89"/>
      <c r="S386" s="90"/>
      <c r="T386" s="88"/>
      <c r="U386" s="88"/>
      <c r="V386" s="88"/>
      <c r="W386" s="88"/>
      <c r="X386" s="88"/>
      <c r="Y386" s="88"/>
      <c r="Z386" s="91"/>
      <c r="AS386" s="92" t="s">
        <v>98</v>
      </c>
      <c r="AT386" s="92" t="s">
        <v>104</v>
      </c>
      <c r="AU386" s="92" t="s">
        <v>71</v>
      </c>
      <c r="AV386" s="92" t="s">
        <v>43</v>
      </c>
      <c r="AW386" s="92" t="s">
        <v>90</v>
      </c>
      <c r="AX386" s="92" t="s">
        <v>91</v>
      </c>
    </row>
    <row r="387" spans="1:50" s="10" customFormat="1" ht="15.75" customHeight="1">
      <c r="A387" s="87"/>
      <c r="B387" s="88"/>
      <c r="C387" s="88"/>
      <c r="D387" s="88"/>
      <c r="E387" s="156" t="s">
        <v>296</v>
      </c>
      <c r="F387" s="157"/>
      <c r="G387" s="157"/>
      <c r="H387" s="157"/>
      <c r="I387" s="88"/>
      <c r="J387" s="88"/>
      <c r="K387" s="88"/>
      <c r="L387" s="88"/>
      <c r="M387" s="88"/>
      <c r="N387" s="88"/>
      <c r="O387" s="88"/>
      <c r="P387" s="88"/>
      <c r="Q387" s="89"/>
      <c r="S387" s="90"/>
      <c r="T387" s="88"/>
      <c r="U387" s="88"/>
      <c r="V387" s="88"/>
      <c r="W387" s="88"/>
      <c r="X387" s="88"/>
      <c r="Y387" s="88"/>
      <c r="Z387" s="91"/>
      <c r="AS387" s="92" t="s">
        <v>98</v>
      </c>
      <c r="AT387" s="92" t="s">
        <v>104</v>
      </c>
      <c r="AU387" s="92" t="s">
        <v>71</v>
      </c>
      <c r="AV387" s="92" t="s">
        <v>43</v>
      </c>
      <c r="AW387" s="92" t="s">
        <v>90</v>
      </c>
      <c r="AX387" s="92" t="s">
        <v>91</v>
      </c>
    </row>
    <row r="388" spans="1:50" s="10" customFormat="1" ht="15.75" customHeight="1">
      <c r="A388" s="93"/>
      <c r="B388" s="94"/>
      <c r="C388" s="94"/>
      <c r="D388" s="94"/>
      <c r="E388" s="158" t="s">
        <v>297</v>
      </c>
      <c r="F388" s="159"/>
      <c r="G388" s="159"/>
      <c r="H388" s="159"/>
      <c r="I388" s="94"/>
      <c r="J388" s="95">
        <v>3.29</v>
      </c>
      <c r="K388" s="94"/>
      <c r="L388" s="94"/>
      <c r="M388" s="94"/>
      <c r="N388" s="94"/>
      <c r="O388" s="94"/>
      <c r="P388" s="94"/>
      <c r="Q388" s="96"/>
      <c r="S388" s="97"/>
      <c r="T388" s="94"/>
      <c r="U388" s="94"/>
      <c r="V388" s="94"/>
      <c r="W388" s="94"/>
      <c r="X388" s="94"/>
      <c r="Y388" s="94"/>
      <c r="Z388" s="98"/>
      <c r="AS388" s="99" t="s">
        <v>98</v>
      </c>
      <c r="AT388" s="99" t="s">
        <v>104</v>
      </c>
      <c r="AU388" s="99" t="s">
        <v>0</v>
      </c>
      <c r="AV388" s="99" t="s">
        <v>43</v>
      </c>
      <c r="AW388" s="99" t="s">
        <v>90</v>
      </c>
      <c r="AX388" s="99" t="s">
        <v>91</v>
      </c>
    </row>
    <row r="389" spans="1:50" s="10" customFormat="1" ht="15.75" customHeight="1">
      <c r="A389" s="87"/>
      <c r="B389" s="88"/>
      <c r="C389" s="88"/>
      <c r="D389" s="88"/>
      <c r="E389" s="156" t="s">
        <v>298</v>
      </c>
      <c r="F389" s="157"/>
      <c r="G389" s="157"/>
      <c r="H389" s="157"/>
      <c r="I389" s="88"/>
      <c r="J389" s="88"/>
      <c r="K389" s="88"/>
      <c r="L389" s="88"/>
      <c r="M389" s="88"/>
      <c r="N389" s="88"/>
      <c r="O389" s="88"/>
      <c r="P389" s="88"/>
      <c r="Q389" s="89"/>
      <c r="S389" s="90"/>
      <c r="T389" s="88"/>
      <c r="U389" s="88"/>
      <c r="V389" s="88"/>
      <c r="W389" s="88"/>
      <c r="X389" s="88"/>
      <c r="Y389" s="88"/>
      <c r="Z389" s="91"/>
      <c r="AS389" s="92" t="s">
        <v>98</v>
      </c>
      <c r="AT389" s="92" t="s">
        <v>104</v>
      </c>
      <c r="AU389" s="92" t="s">
        <v>71</v>
      </c>
      <c r="AV389" s="92" t="s">
        <v>43</v>
      </c>
      <c r="AW389" s="92" t="s">
        <v>90</v>
      </c>
      <c r="AX389" s="92" t="s">
        <v>91</v>
      </c>
    </row>
    <row r="390" spans="1:50" s="10" customFormat="1" ht="15.75" customHeight="1">
      <c r="A390" s="93"/>
      <c r="B390" s="94"/>
      <c r="C390" s="94"/>
      <c r="D390" s="94"/>
      <c r="E390" s="158" t="s">
        <v>299</v>
      </c>
      <c r="F390" s="159"/>
      <c r="G390" s="159"/>
      <c r="H390" s="159"/>
      <c r="I390" s="94"/>
      <c r="J390" s="95">
        <v>3.02</v>
      </c>
      <c r="K390" s="94"/>
      <c r="L390" s="94"/>
      <c r="M390" s="94"/>
      <c r="N390" s="94"/>
      <c r="O390" s="94"/>
      <c r="P390" s="94"/>
      <c r="Q390" s="96"/>
      <c r="S390" s="97"/>
      <c r="T390" s="94"/>
      <c r="U390" s="94"/>
      <c r="V390" s="94"/>
      <c r="W390" s="94"/>
      <c r="X390" s="94"/>
      <c r="Y390" s="94"/>
      <c r="Z390" s="98"/>
      <c r="AS390" s="99" t="s">
        <v>98</v>
      </c>
      <c r="AT390" s="99" t="s">
        <v>104</v>
      </c>
      <c r="AU390" s="99" t="s">
        <v>0</v>
      </c>
      <c r="AV390" s="99" t="s">
        <v>43</v>
      </c>
      <c r="AW390" s="99" t="s">
        <v>90</v>
      </c>
      <c r="AX390" s="99" t="s">
        <v>91</v>
      </c>
    </row>
    <row r="391" spans="1:50" s="10" customFormat="1" ht="15.75" customHeight="1">
      <c r="A391" s="100"/>
      <c r="B391" s="101"/>
      <c r="C391" s="101"/>
      <c r="D391" s="101"/>
      <c r="E391" s="160" t="s">
        <v>109</v>
      </c>
      <c r="F391" s="161"/>
      <c r="G391" s="161"/>
      <c r="H391" s="161"/>
      <c r="I391" s="101"/>
      <c r="J391" s="102">
        <v>6.31</v>
      </c>
      <c r="K391" s="101"/>
      <c r="L391" s="101"/>
      <c r="M391" s="101"/>
      <c r="N391" s="101"/>
      <c r="O391" s="101"/>
      <c r="P391" s="101"/>
      <c r="Q391" s="103"/>
      <c r="S391" s="104"/>
      <c r="T391" s="101"/>
      <c r="U391" s="101"/>
      <c r="V391" s="101"/>
      <c r="W391" s="101"/>
      <c r="X391" s="101"/>
      <c r="Y391" s="101"/>
      <c r="Z391" s="105"/>
      <c r="AS391" s="106" t="s">
        <v>98</v>
      </c>
      <c r="AT391" s="106" t="s">
        <v>104</v>
      </c>
      <c r="AU391" s="106" t="s">
        <v>96</v>
      </c>
      <c r="AV391" s="106" t="s">
        <v>43</v>
      </c>
      <c r="AW391" s="106" t="s">
        <v>71</v>
      </c>
      <c r="AX391" s="106" t="s">
        <v>91</v>
      </c>
    </row>
    <row r="392" spans="1:63" s="10" customFormat="1" ht="15.75" customHeight="1">
      <c r="A392" s="11"/>
      <c r="B392" s="79" t="s">
        <v>307</v>
      </c>
      <c r="C392" s="79" t="s">
        <v>92</v>
      </c>
      <c r="D392" s="80" t="s">
        <v>308</v>
      </c>
      <c r="E392" s="153" t="s">
        <v>309</v>
      </c>
      <c r="F392" s="154"/>
      <c r="G392" s="154"/>
      <c r="H392" s="154"/>
      <c r="I392" s="81" t="s">
        <v>134</v>
      </c>
      <c r="J392" s="82">
        <v>6.31</v>
      </c>
      <c r="K392" s="155"/>
      <c r="L392" s="154"/>
      <c r="M392" s="155">
        <f>ROUND($K$392*$J$392,2)</f>
        <v>0</v>
      </c>
      <c r="N392" s="154"/>
      <c r="O392" s="154"/>
      <c r="P392" s="154"/>
      <c r="Q392" s="14"/>
      <c r="S392" s="83"/>
      <c r="T392" s="84" t="s">
        <v>24</v>
      </c>
      <c r="U392" s="85">
        <v>0</v>
      </c>
      <c r="V392" s="85">
        <f>$U$392*$J$392</f>
        <v>0</v>
      </c>
      <c r="W392" s="85">
        <v>0</v>
      </c>
      <c r="X392" s="85">
        <f>$W$392*$J$392</f>
        <v>0</v>
      </c>
      <c r="Y392" s="85">
        <v>0</v>
      </c>
      <c r="Z392" s="86">
        <f>$Y$392*$J$392</f>
        <v>0</v>
      </c>
      <c r="AQ392" s="10" t="s">
        <v>165</v>
      </c>
      <c r="AS392" s="10" t="s">
        <v>92</v>
      </c>
      <c r="AT392" s="10" t="s">
        <v>104</v>
      </c>
      <c r="AX392" s="10" t="s">
        <v>91</v>
      </c>
      <c r="BD392" s="51">
        <f>IF($T$392="základní",$M$392,0)</f>
        <v>0</v>
      </c>
      <c r="BE392" s="51">
        <f>IF($T$392="snížená",$M$392,0)</f>
        <v>0</v>
      </c>
      <c r="BF392" s="51">
        <f>IF($T$392="zákl. přenesená",$M$392,0)</f>
        <v>0</v>
      </c>
      <c r="BG392" s="51">
        <f>IF($T$392="sníž. přenesená",$M$392,0)</f>
        <v>0</v>
      </c>
      <c r="BH392" s="51">
        <f>IF($T$392="nulová",$M$392,0)</f>
        <v>0</v>
      </c>
      <c r="BI392" s="10" t="s">
        <v>71</v>
      </c>
      <c r="BJ392" s="51">
        <f>ROUND($K$392*$J$392,2)</f>
        <v>0</v>
      </c>
      <c r="BK392" s="10" t="s">
        <v>165</v>
      </c>
    </row>
    <row r="393" spans="1:50" s="10" customFormat="1" ht="15.75" customHeight="1">
      <c r="A393" s="87"/>
      <c r="B393" s="88"/>
      <c r="C393" s="88"/>
      <c r="D393" s="88"/>
      <c r="E393" s="156" t="s">
        <v>295</v>
      </c>
      <c r="F393" s="157"/>
      <c r="G393" s="157"/>
      <c r="H393" s="157"/>
      <c r="I393" s="88"/>
      <c r="J393" s="88"/>
      <c r="K393" s="88"/>
      <c r="L393" s="88"/>
      <c r="M393" s="88"/>
      <c r="N393" s="88"/>
      <c r="O393" s="88"/>
      <c r="P393" s="88"/>
      <c r="Q393" s="89"/>
      <c r="S393" s="90"/>
      <c r="T393" s="88"/>
      <c r="U393" s="88"/>
      <c r="V393" s="88"/>
      <c r="W393" s="88"/>
      <c r="X393" s="88"/>
      <c r="Y393" s="88"/>
      <c r="Z393" s="91"/>
      <c r="AS393" s="92" t="s">
        <v>98</v>
      </c>
      <c r="AT393" s="92" t="s">
        <v>104</v>
      </c>
      <c r="AU393" s="92" t="s">
        <v>71</v>
      </c>
      <c r="AV393" s="92" t="s">
        <v>43</v>
      </c>
      <c r="AW393" s="92" t="s">
        <v>90</v>
      </c>
      <c r="AX393" s="92" t="s">
        <v>91</v>
      </c>
    </row>
    <row r="394" spans="1:50" s="10" customFormat="1" ht="15.75" customHeight="1">
      <c r="A394" s="87"/>
      <c r="B394" s="88"/>
      <c r="C394" s="88"/>
      <c r="D394" s="88"/>
      <c r="E394" s="156" t="s">
        <v>310</v>
      </c>
      <c r="F394" s="157"/>
      <c r="G394" s="157"/>
      <c r="H394" s="157"/>
      <c r="I394" s="88"/>
      <c r="J394" s="88"/>
      <c r="K394" s="88"/>
      <c r="L394" s="88"/>
      <c r="M394" s="88"/>
      <c r="N394" s="88"/>
      <c r="O394" s="88"/>
      <c r="P394" s="88"/>
      <c r="Q394" s="89"/>
      <c r="S394" s="90"/>
      <c r="T394" s="88"/>
      <c r="U394" s="88"/>
      <c r="V394" s="88"/>
      <c r="W394" s="88"/>
      <c r="X394" s="88"/>
      <c r="Y394" s="88"/>
      <c r="Z394" s="91"/>
      <c r="AS394" s="92" t="s">
        <v>98</v>
      </c>
      <c r="AT394" s="92" t="s">
        <v>104</v>
      </c>
      <c r="AU394" s="92" t="s">
        <v>71</v>
      </c>
      <c r="AV394" s="92" t="s">
        <v>43</v>
      </c>
      <c r="AW394" s="92" t="s">
        <v>90</v>
      </c>
      <c r="AX394" s="92" t="s">
        <v>91</v>
      </c>
    </row>
    <row r="395" spans="1:50" s="10" customFormat="1" ht="15.75" customHeight="1">
      <c r="A395" s="87"/>
      <c r="B395" s="88"/>
      <c r="C395" s="88"/>
      <c r="D395" s="88"/>
      <c r="E395" s="156" t="s">
        <v>296</v>
      </c>
      <c r="F395" s="157"/>
      <c r="G395" s="157"/>
      <c r="H395" s="157"/>
      <c r="I395" s="88"/>
      <c r="J395" s="88"/>
      <c r="K395" s="88"/>
      <c r="L395" s="88"/>
      <c r="M395" s="88"/>
      <c r="N395" s="88"/>
      <c r="O395" s="88"/>
      <c r="P395" s="88"/>
      <c r="Q395" s="89"/>
      <c r="S395" s="90"/>
      <c r="T395" s="88"/>
      <c r="U395" s="88"/>
      <c r="V395" s="88"/>
      <c r="W395" s="88"/>
      <c r="X395" s="88"/>
      <c r="Y395" s="88"/>
      <c r="Z395" s="91"/>
      <c r="AS395" s="92" t="s">
        <v>98</v>
      </c>
      <c r="AT395" s="92" t="s">
        <v>104</v>
      </c>
      <c r="AU395" s="92" t="s">
        <v>71</v>
      </c>
      <c r="AV395" s="92" t="s">
        <v>43</v>
      </c>
      <c r="AW395" s="92" t="s">
        <v>90</v>
      </c>
      <c r="AX395" s="92" t="s">
        <v>91</v>
      </c>
    </row>
    <row r="396" spans="1:50" s="10" customFormat="1" ht="15.75" customHeight="1">
      <c r="A396" s="93"/>
      <c r="B396" s="94"/>
      <c r="C396" s="94"/>
      <c r="D396" s="94"/>
      <c r="E396" s="158" t="s">
        <v>297</v>
      </c>
      <c r="F396" s="159"/>
      <c r="G396" s="159"/>
      <c r="H396" s="159"/>
      <c r="I396" s="94"/>
      <c r="J396" s="95">
        <v>3.29</v>
      </c>
      <c r="K396" s="94"/>
      <c r="L396" s="94"/>
      <c r="M396" s="94"/>
      <c r="N396" s="94"/>
      <c r="O396" s="94"/>
      <c r="P396" s="94"/>
      <c r="Q396" s="96"/>
      <c r="S396" s="97"/>
      <c r="T396" s="94"/>
      <c r="U396" s="94"/>
      <c r="V396" s="94"/>
      <c r="W396" s="94"/>
      <c r="X396" s="94"/>
      <c r="Y396" s="94"/>
      <c r="Z396" s="98"/>
      <c r="AS396" s="99" t="s">
        <v>98</v>
      </c>
      <c r="AT396" s="99" t="s">
        <v>104</v>
      </c>
      <c r="AU396" s="99" t="s">
        <v>0</v>
      </c>
      <c r="AV396" s="99" t="s">
        <v>43</v>
      </c>
      <c r="AW396" s="99" t="s">
        <v>90</v>
      </c>
      <c r="AX396" s="99" t="s">
        <v>91</v>
      </c>
    </row>
    <row r="397" spans="1:50" s="10" customFormat="1" ht="15.75" customHeight="1">
      <c r="A397" s="87"/>
      <c r="B397" s="88"/>
      <c r="C397" s="88"/>
      <c r="D397" s="88"/>
      <c r="E397" s="156" t="s">
        <v>298</v>
      </c>
      <c r="F397" s="157"/>
      <c r="G397" s="157"/>
      <c r="H397" s="157"/>
      <c r="I397" s="88"/>
      <c r="J397" s="88"/>
      <c r="K397" s="88"/>
      <c r="L397" s="88"/>
      <c r="M397" s="88"/>
      <c r="N397" s="88"/>
      <c r="O397" s="88"/>
      <c r="P397" s="88"/>
      <c r="Q397" s="89"/>
      <c r="S397" s="90"/>
      <c r="T397" s="88"/>
      <c r="U397" s="88"/>
      <c r="V397" s="88"/>
      <c r="W397" s="88"/>
      <c r="X397" s="88"/>
      <c r="Y397" s="88"/>
      <c r="Z397" s="91"/>
      <c r="AS397" s="92" t="s">
        <v>98</v>
      </c>
      <c r="AT397" s="92" t="s">
        <v>104</v>
      </c>
      <c r="AU397" s="92" t="s">
        <v>71</v>
      </c>
      <c r="AV397" s="92" t="s">
        <v>43</v>
      </c>
      <c r="AW397" s="92" t="s">
        <v>90</v>
      </c>
      <c r="AX397" s="92" t="s">
        <v>91</v>
      </c>
    </row>
    <row r="398" spans="1:50" s="10" customFormat="1" ht="15.75" customHeight="1">
      <c r="A398" s="93"/>
      <c r="B398" s="94"/>
      <c r="C398" s="94"/>
      <c r="D398" s="94"/>
      <c r="E398" s="158" t="s">
        <v>299</v>
      </c>
      <c r="F398" s="159"/>
      <c r="G398" s="159"/>
      <c r="H398" s="159"/>
      <c r="I398" s="94"/>
      <c r="J398" s="95">
        <v>3.02</v>
      </c>
      <c r="K398" s="94"/>
      <c r="L398" s="94"/>
      <c r="M398" s="94"/>
      <c r="N398" s="94"/>
      <c r="O398" s="94"/>
      <c r="P398" s="94"/>
      <c r="Q398" s="96"/>
      <c r="S398" s="97"/>
      <c r="T398" s="94"/>
      <c r="U398" s="94"/>
      <c r="V398" s="94"/>
      <c r="W398" s="94"/>
      <c r="X398" s="94"/>
      <c r="Y398" s="94"/>
      <c r="Z398" s="98"/>
      <c r="AS398" s="99" t="s">
        <v>98</v>
      </c>
      <c r="AT398" s="99" t="s">
        <v>104</v>
      </c>
      <c r="AU398" s="99" t="s">
        <v>0</v>
      </c>
      <c r="AV398" s="99" t="s">
        <v>43</v>
      </c>
      <c r="AW398" s="99" t="s">
        <v>90</v>
      </c>
      <c r="AX398" s="99" t="s">
        <v>91</v>
      </c>
    </row>
    <row r="399" spans="1:50" s="10" customFormat="1" ht="15.75" customHeight="1">
      <c r="A399" s="100"/>
      <c r="B399" s="101"/>
      <c r="C399" s="101"/>
      <c r="D399" s="101"/>
      <c r="E399" s="160" t="s">
        <v>109</v>
      </c>
      <c r="F399" s="161"/>
      <c r="G399" s="161"/>
      <c r="H399" s="161"/>
      <c r="I399" s="101"/>
      <c r="J399" s="102">
        <v>6.31</v>
      </c>
      <c r="K399" s="101"/>
      <c r="L399" s="101"/>
      <c r="M399" s="101"/>
      <c r="N399" s="101"/>
      <c r="O399" s="101"/>
      <c r="P399" s="101"/>
      <c r="Q399" s="103"/>
      <c r="S399" s="104"/>
      <c r="T399" s="101"/>
      <c r="U399" s="101"/>
      <c r="V399" s="101"/>
      <c r="W399" s="101"/>
      <c r="X399" s="101"/>
      <c r="Y399" s="101"/>
      <c r="Z399" s="105"/>
      <c r="AS399" s="106" t="s">
        <v>98</v>
      </c>
      <c r="AT399" s="106" t="s">
        <v>104</v>
      </c>
      <c r="AU399" s="106" t="s">
        <v>96</v>
      </c>
      <c r="AV399" s="106" t="s">
        <v>43</v>
      </c>
      <c r="AW399" s="106" t="s">
        <v>71</v>
      </c>
      <c r="AX399" s="106" t="s">
        <v>91</v>
      </c>
    </row>
    <row r="400" spans="1:63" s="10" customFormat="1" ht="15.75" customHeight="1">
      <c r="A400" s="11"/>
      <c r="B400" s="79" t="s">
        <v>311</v>
      </c>
      <c r="C400" s="79" t="s">
        <v>92</v>
      </c>
      <c r="D400" s="80" t="s">
        <v>312</v>
      </c>
      <c r="E400" s="153" t="s">
        <v>313</v>
      </c>
      <c r="F400" s="154"/>
      <c r="G400" s="154"/>
      <c r="H400" s="154"/>
      <c r="I400" s="81" t="s">
        <v>95</v>
      </c>
      <c r="J400" s="82">
        <v>1</v>
      </c>
      <c r="K400" s="155"/>
      <c r="L400" s="154"/>
      <c r="M400" s="155">
        <f>ROUND($K$400*$J$400,2)</f>
        <v>0</v>
      </c>
      <c r="N400" s="154"/>
      <c r="O400" s="154"/>
      <c r="P400" s="154"/>
      <c r="Q400" s="14"/>
      <c r="S400" s="83"/>
      <c r="T400" s="84" t="s">
        <v>24</v>
      </c>
      <c r="U400" s="85">
        <v>0</v>
      </c>
      <c r="V400" s="85">
        <f>$U$400*$J$400</f>
        <v>0</v>
      </c>
      <c r="W400" s="85">
        <v>0</v>
      </c>
      <c r="X400" s="85">
        <f>$W$400*$J$400</f>
        <v>0</v>
      </c>
      <c r="Y400" s="85">
        <v>0</v>
      </c>
      <c r="Z400" s="86">
        <f>$Y$400*$J$400</f>
        <v>0</v>
      </c>
      <c r="AQ400" s="10" t="s">
        <v>96</v>
      </c>
      <c r="AS400" s="10" t="s">
        <v>92</v>
      </c>
      <c r="AT400" s="10" t="s">
        <v>104</v>
      </c>
      <c r="AX400" s="10" t="s">
        <v>91</v>
      </c>
      <c r="BD400" s="51">
        <f>IF($T$400="základní",$M$400,0)</f>
        <v>0</v>
      </c>
      <c r="BE400" s="51">
        <f>IF($T$400="snížená",$M$400,0)</f>
        <v>0</v>
      </c>
      <c r="BF400" s="51">
        <f>IF($T$400="zákl. přenesená",$M$400,0)</f>
        <v>0</v>
      </c>
      <c r="BG400" s="51">
        <f>IF($T$400="sníž. přenesená",$M$400,0)</f>
        <v>0</v>
      </c>
      <c r="BH400" s="51">
        <f>IF($T$400="nulová",$M$400,0)</f>
        <v>0</v>
      </c>
      <c r="BI400" s="10" t="s">
        <v>71</v>
      </c>
      <c r="BJ400" s="51">
        <f>ROUND($K$400*$J$400,2)</f>
        <v>0</v>
      </c>
      <c r="BK400" s="10" t="s">
        <v>96</v>
      </c>
    </row>
    <row r="401" spans="1:50" s="10" customFormat="1" ht="15.75" customHeight="1">
      <c r="A401" s="87"/>
      <c r="B401" s="88"/>
      <c r="C401" s="88"/>
      <c r="D401" s="88"/>
      <c r="E401" s="156" t="s">
        <v>314</v>
      </c>
      <c r="F401" s="157"/>
      <c r="G401" s="157"/>
      <c r="H401" s="157"/>
      <c r="I401" s="88"/>
      <c r="J401" s="88"/>
      <c r="K401" s="88"/>
      <c r="L401" s="88"/>
      <c r="M401" s="88"/>
      <c r="N401" s="88"/>
      <c r="O401" s="88"/>
      <c r="P401" s="88"/>
      <c r="Q401" s="89"/>
      <c r="S401" s="90"/>
      <c r="T401" s="88"/>
      <c r="U401" s="88"/>
      <c r="V401" s="88"/>
      <c r="W401" s="88"/>
      <c r="X401" s="88"/>
      <c r="Y401" s="88"/>
      <c r="Z401" s="91"/>
      <c r="AS401" s="92" t="s">
        <v>98</v>
      </c>
      <c r="AT401" s="92" t="s">
        <v>104</v>
      </c>
      <c r="AU401" s="92" t="s">
        <v>71</v>
      </c>
      <c r="AV401" s="92" t="s">
        <v>43</v>
      </c>
      <c r="AW401" s="92" t="s">
        <v>90</v>
      </c>
      <c r="AX401" s="92" t="s">
        <v>91</v>
      </c>
    </row>
    <row r="402" spans="1:50" s="10" customFormat="1" ht="15.75" customHeight="1">
      <c r="A402" s="87"/>
      <c r="B402" s="88"/>
      <c r="C402" s="88"/>
      <c r="D402" s="88"/>
      <c r="E402" s="156" t="s">
        <v>315</v>
      </c>
      <c r="F402" s="157"/>
      <c r="G402" s="157"/>
      <c r="H402" s="157"/>
      <c r="I402" s="88"/>
      <c r="J402" s="88"/>
      <c r="K402" s="88"/>
      <c r="L402" s="88"/>
      <c r="M402" s="88"/>
      <c r="N402" s="88"/>
      <c r="O402" s="88"/>
      <c r="P402" s="88"/>
      <c r="Q402" s="89"/>
      <c r="S402" s="90"/>
      <c r="T402" s="88"/>
      <c r="U402" s="88"/>
      <c r="V402" s="88"/>
      <c r="W402" s="88"/>
      <c r="X402" s="88"/>
      <c r="Y402" s="88"/>
      <c r="Z402" s="91"/>
      <c r="AS402" s="92" t="s">
        <v>98</v>
      </c>
      <c r="AT402" s="92" t="s">
        <v>104</v>
      </c>
      <c r="AU402" s="92" t="s">
        <v>71</v>
      </c>
      <c r="AV402" s="92" t="s">
        <v>43</v>
      </c>
      <c r="AW402" s="92" t="s">
        <v>90</v>
      </c>
      <c r="AX402" s="92" t="s">
        <v>91</v>
      </c>
    </row>
    <row r="403" spans="1:50" s="10" customFormat="1" ht="15.75" customHeight="1">
      <c r="A403" s="93"/>
      <c r="B403" s="94"/>
      <c r="C403" s="94"/>
      <c r="D403" s="94"/>
      <c r="E403" s="158" t="s">
        <v>316</v>
      </c>
      <c r="F403" s="159"/>
      <c r="G403" s="159"/>
      <c r="H403" s="159"/>
      <c r="I403" s="94"/>
      <c r="J403" s="95">
        <v>1</v>
      </c>
      <c r="K403" s="94"/>
      <c r="L403" s="94"/>
      <c r="M403" s="94"/>
      <c r="N403" s="94"/>
      <c r="O403" s="94"/>
      <c r="P403" s="94"/>
      <c r="Q403" s="96"/>
      <c r="S403" s="97"/>
      <c r="T403" s="94"/>
      <c r="U403" s="94"/>
      <c r="V403" s="94"/>
      <c r="W403" s="94"/>
      <c r="X403" s="94"/>
      <c r="Y403" s="94"/>
      <c r="Z403" s="98"/>
      <c r="AS403" s="99" t="s">
        <v>98</v>
      </c>
      <c r="AT403" s="99" t="s">
        <v>104</v>
      </c>
      <c r="AU403" s="99" t="s">
        <v>0</v>
      </c>
      <c r="AV403" s="99" t="s">
        <v>43</v>
      </c>
      <c r="AW403" s="99" t="s">
        <v>71</v>
      </c>
      <c r="AX403" s="99" t="s">
        <v>91</v>
      </c>
    </row>
    <row r="404" spans="1:63" s="10" customFormat="1" ht="27" customHeight="1">
      <c r="A404" s="11"/>
      <c r="B404" s="79" t="s">
        <v>317</v>
      </c>
      <c r="C404" s="79" t="s">
        <v>92</v>
      </c>
      <c r="D404" s="80" t="s">
        <v>318</v>
      </c>
      <c r="E404" s="153" t="s">
        <v>319</v>
      </c>
      <c r="F404" s="154"/>
      <c r="G404" s="154"/>
      <c r="H404" s="154"/>
      <c r="I404" s="81" t="s">
        <v>134</v>
      </c>
      <c r="J404" s="82">
        <v>36.714</v>
      </c>
      <c r="K404" s="155"/>
      <c r="L404" s="154"/>
      <c r="M404" s="155">
        <f>ROUND($K$404*$J$404,2)</f>
        <v>0</v>
      </c>
      <c r="N404" s="154"/>
      <c r="O404" s="154"/>
      <c r="P404" s="154"/>
      <c r="Q404" s="14"/>
      <c r="S404" s="83"/>
      <c r="T404" s="84" t="s">
        <v>24</v>
      </c>
      <c r="U404" s="85">
        <v>0</v>
      </c>
      <c r="V404" s="85">
        <f>$U$404*$J$404</f>
        <v>0</v>
      </c>
      <c r="W404" s="85">
        <v>0</v>
      </c>
      <c r="X404" s="85">
        <f>$W$404*$J$404</f>
        <v>0</v>
      </c>
      <c r="Y404" s="85">
        <v>0</v>
      </c>
      <c r="Z404" s="86">
        <f>$Y$404*$J$404</f>
        <v>0</v>
      </c>
      <c r="AQ404" s="10" t="s">
        <v>96</v>
      </c>
      <c r="AS404" s="10" t="s">
        <v>92</v>
      </c>
      <c r="AT404" s="10" t="s">
        <v>104</v>
      </c>
      <c r="AX404" s="10" t="s">
        <v>91</v>
      </c>
      <c r="BD404" s="51">
        <f>IF($T$404="základní",$M$404,0)</f>
        <v>0</v>
      </c>
      <c r="BE404" s="51">
        <f>IF($T$404="snížená",$M$404,0)</f>
        <v>0</v>
      </c>
      <c r="BF404" s="51">
        <f>IF($T$404="zákl. přenesená",$M$404,0)</f>
        <v>0</v>
      </c>
      <c r="BG404" s="51">
        <f>IF($T$404="sníž. přenesená",$M$404,0)</f>
        <v>0</v>
      </c>
      <c r="BH404" s="51">
        <f>IF($T$404="nulová",$M$404,0)</f>
        <v>0</v>
      </c>
      <c r="BI404" s="10" t="s">
        <v>71</v>
      </c>
      <c r="BJ404" s="51">
        <f>ROUND($K$404*$J$404,2)</f>
        <v>0</v>
      </c>
      <c r="BK404" s="10" t="s">
        <v>96</v>
      </c>
    </row>
    <row r="405" spans="1:50" s="10" customFormat="1" ht="15.75" customHeight="1">
      <c r="A405" s="87"/>
      <c r="B405" s="88"/>
      <c r="C405" s="88"/>
      <c r="D405" s="88"/>
      <c r="E405" s="156" t="s">
        <v>174</v>
      </c>
      <c r="F405" s="157"/>
      <c r="G405" s="157"/>
      <c r="H405" s="157"/>
      <c r="I405" s="88"/>
      <c r="J405" s="88"/>
      <c r="K405" s="88"/>
      <c r="L405" s="88"/>
      <c r="M405" s="88"/>
      <c r="N405" s="88"/>
      <c r="O405" s="88"/>
      <c r="P405" s="88"/>
      <c r="Q405" s="89"/>
      <c r="S405" s="90"/>
      <c r="T405" s="88"/>
      <c r="U405" s="88"/>
      <c r="V405" s="88"/>
      <c r="W405" s="88"/>
      <c r="X405" s="88"/>
      <c r="Y405" s="88"/>
      <c r="Z405" s="91"/>
      <c r="AS405" s="92" t="s">
        <v>98</v>
      </c>
      <c r="AT405" s="92" t="s">
        <v>104</v>
      </c>
      <c r="AU405" s="92" t="s">
        <v>71</v>
      </c>
      <c r="AV405" s="92" t="s">
        <v>43</v>
      </c>
      <c r="AW405" s="92" t="s">
        <v>90</v>
      </c>
      <c r="AX405" s="92" t="s">
        <v>91</v>
      </c>
    </row>
    <row r="406" spans="1:50" s="10" customFormat="1" ht="15.75" customHeight="1">
      <c r="A406" s="87"/>
      <c r="B406" s="88"/>
      <c r="C406" s="88"/>
      <c r="D406" s="88"/>
      <c r="E406" s="156" t="s">
        <v>320</v>
      </c>
      <c r="F406" s="157"/>
      <c r="G406" s="157"/>
      <c r="H406" s="157"/>
      <c r="I406" s="88"/>
      <c r="J406" s="88"/>
      <c r="K406" s="88"/>
      <c r="L406" s="88"/>
      <c r="M406" s="88"/>
      <c r="N406" s="88"/>
      <c r="O406" s="88"/>
      <c r="P406" s="88"/>
      <c r="Q406" s="89"/>
      <c r="S406" s="90"/>
      <c r="T406" s="88"/>
      <c r="U406" s="88"/>
      <c r="V406" s="88"/>
      <c r="W406" s="88"/>
      <c r="X406" s="88"/>
      <c r="Y406" s="88"/>
      <c r="Z406" s="91"/>
      <c r="AS406" s="92" t="s">
        <v>98</v>
      </c>
      <c r="AT406" s="92" t="s">
        <v>104</v>
      </c>
      <c r="AU406" s="92" t="s">
        <v>71</v>
      </c>
      <c r="AV406" s="92" t="s">
        <v>43</v>
      </c>
      <c r="AW406" s="92" t="s">
        <v>90</v>
      </c>
      <c r="AX406" s="92" t="s">
        <v>91</v>
      </c>
    </row>
    <row r="407" spans="1:50" s="10" customFormat="1" ht="15.75" customHeight="1">
      <c r="A407" s="93"/>
      <c r="B407" s="94"/>
      <c r="C407" s="94"/>
      <c r="D407" s="94"/>
      <c r="E407" s="158" t="s">
        <v>321</v>
      </c>
      <c r="F407" s="159"/>
      <c r="G407" s="159"/>
      <c r="H407" s="159"/>
      <c r="I407" s="94"/>
      <c r="J407" s="95">
        <v>36.714</v>
      </c>
      <c r="K407" s="94"/>
      <c r="L407" s="94"/>
      <c r="M407" s="94"/>
      <c r="N407" s="94"/>
      <c r="O407" s="94"/>
      <c r="P407" s="94"/>
      <c r="Q407" s="96"/>
      <c r="S407" s="97"/>
      <c r="T407" s="94"/>
      <c r="U407" s="94"/>
      <c r="V407" s="94"/>
      <c r="W407" s="94"/>
      <c r="X407" s="94"/>
      <c r="Y407" s="94"/>
      <c r="Z407" s="98"/>
      <c r="AS407" s="99" t="s">
        <v>98</v>
      </c>
      <c r="AT407" s="99" t="s">
        <v>104</v>
      </c>
      <c r="AU407" s="99" t="s">
        <v>0</v>
      </c>
      <c r="AV407" s="99" t="s">
        <v>43</v>
      </c>
      <c r="AW407" s="99" t="s">
        <v>71</v>
      </c>
      <c r="AX407" s="99" t="s">
        <v>91</v>
      </c>
    </row>
    <row r="408" spans="1:62" s="68" customFormat="1" ht="30.75" customHeight="1">
      <c r="A408" s="69"/>
      <c r="B408" s="70"/>
      <c r="C408" s="78" t="s">
        <v>55</v>
      </c>
      <c r="D408" s="70"/>
      <c r="E408" s="70"/>
      <c r="F408" s="70"/>
      <c r="G408" s="70"/>
      <c r="H408" s="70"/>
      <c r="I408" s="70"/>
      <c r="J408" s="70"/>
      <c r="K408" s="70"/>
      <c r="L408" s="70"/>
      <c r="M408" s="152">
        <f>$BJ$408</f>
        <v>0</v>
      </c>
      <c r="N408" s="151"/>
      <c r="O408" s="151"/>
      <c r="P408" s="151"/>
      <c r="Q408" s="72"/>
      <c r="S408" s="73"/>
      <c r="T408" s="70"/>
      <c r="U408" s="70"/>
      <c r="V408" s="74">
        <f>$V$409+$V$486+$V$522+$V$533</f>
        <v>0</v>
      </c>
      <c r="W408" s="70"/>
      <c r="X408" s="74">
        <f>$X$409+$X$486+$X$522+$X$533</f>
        <v>0</v>
      </c>
      <c r="Y408" s="70"/>
      <c r="Z408" s="75">
        <f>$Z$409+$Z$486+$Z$522+$Z$533</f>
        <v>0</v>
      </c>
      <c r="AQ408" s="76" t="s">
        <v>71</v>
      </c>
      <c r="AS408" s="76" t="s">
        <v>89</v>
      </c>
      <c r="AT408" s="76" t="s">
        <v>71</v>
      </c>
      <c r="AX408" s="76" t="s">
        <v>91</v>
      </c>
      <c r="BJ408" s="77">
        <f>$BJ$409+$BJ$486+$BJ$522+$BJ$533</f>
        <v>0</v>
      </c>
    </row>
    <row r="409" spans="1:62" s="68" customFormat="1" ht="15.75" customHeight="1">
      <c r="A409" s="69"/>
      <c r="B409" s="70"/>
      <c r="C409" s="78" t="s">
        <v>56</v>
      </c>
      <c r="D409" s="70"/>
      <c r="E409" s="70"/>
      <c r="F409" s="70"/>
      <c r="G409" s="70"/>
      <c r="H409" s="70"/>
      <c r="I409" s="70"/>
      <c r="J409" s="70"/>
      <c r="K409" s="70"/>
      <c r="L409" s="70"/>
      <c r="M409" s="152">
        <f>$BJ$409</f>
        <v>0</v>
      </c>
      <c r="N409" s="151"/>
      <c r="O409" s="151"/>
      <c r="P409" s="151"/>
      <c r="Q409" s="72"/>
      <c r="S409" s="73"/>
      <c r="T409" s="70"/>
      <c r="U409" s="70"/>
      <c r="V409" s="74">
        <f>SUM($V$410:$V$485)</f>
        <v>0</v>
      </c>
      <c r="W409" s="70"/>
      <c r="X409" s="74">
        <f>SUM($X$410:$X$485)</f>
        <v>0</v>
      </c>
      <c r="Y409" s="70"/>
      <c r="Z409" s="75">
        <f>SUM($Z$410:$Z$485)</f>
        <v>0</v>
      </c>
      <c r="AQ409" s="76" t="s">
        <v>71</v>
      </c>
      <c r="AS409" s="76" t="s">
        <v>89</v>
      </c>
      <c r="AT409" s="76" t="s">
        <v>0</v>
      </c>
      <c r="AX409" s="76" t="s">
        <v>91</v>
      </c>
      <c r="BJ409" s="77">
        <f>SUM($BJ$410:$BJ$485)</f>
        <v>0</v>
      </c>
    </row>
    <row r="410" spans="1:63" s="10" customFormat="1" ht="15.75" customHeight="1">
      <c r="A410" s="11"/>
      <c r="B410" s="79" t="s">
        <v>322</v>
      </c>
      <c r="C410" s="79" t="s">
        <v>92</v>
      </c>
      <c r="D410" s="80" t="s">
        <v>323</v>
      </c>
      <c r="E410" s="153" t="s">
        <v>324</v>
      </c>
      <c r="F410" s="154"/>
      <c r="G410" s="154"/>
      <c r="H410" s="154"/>
      <c r="I410" s="81" t="s">
        <v>134</v>
      </c>
      <c r="J410" s="82">
        <v>810.213</v>
      </c>
      <c r="K410" s="155"/>
      <c r="L410" s="154"/>
      <c r="M410" s="155">
        <f>ROUND($K$410*$J$410,2)</f>
        <v>0</v>
      </c>
      <c r="N410" s="154"/>
      <c r="O410" s="154"/>
      <c r="P410" s="154"/>
      <c r="Q410" s="14"/>
      <c r="S410" s="83"/>
      <c r="T410" s="84" t="s">
        <v>24</v>
      </c>
      <c r="U410" s="85">
        <v>0</v>
      </c>
      <c r="V410" s="85">
        <f>$U$410*$J$410</f>
        <v>0</v>
      </c>
      <c r="W410" s="85">
        <v>0</v>
      </c>
      <c r="X410" s="85">
        <f>$W$410*$J$410</f>
        <v>0</v>
      </c>
      <c r="Y410" s="85">
        <v>0</v>
      </c>
      <c r="Z410" s="86">
        <f>$Y$410*$J$410</f>
        <v>0</v>
      </c>
      <c r="AQ410" s="10" t="s">
        <v>96</v>
      </c>
      <c r="AS410" s="10" t="s">
        <v>92</v>
      </c>
      <c r="AT410" s="10" t="s">
        <v>104</v>
      </c>
      <c r="AX410" s="10" t="s">
        <v>91</v>
      </c>
      <c r="BD410" s="51">
        <f>IF($T$410="základní",$M$410,0)</f>
        <v>0</v>
      </c>
      <c r="BE410" s="51">
        <f>IF($T$410="snížená",$M$410,0)</f>
        <v>0</v>
      </c>
      <c r="BF410" s="51">
        <f>IF($T$410="zákl. přenesená",$M$410,0)</f>
        <v>0</v>
      </c>
      <c r="BG410" s="51">
        <f>IF($T$410="sníž. přenesená",$M$410,0)</f>
        <v>0</v>
      </c>
      <c r="BH410" s="51">
        <f>IF($T$410="nulová",$M$410,0)</f>
        <v>0</v>
      </c>
      <c r="BI410" s="10" t="s">
        <v>71</v>
      </c>
      <c r="BJ410" s="51">
        <f>ROUND($K$410*$J$410,2)</f>
        <v>0</v>
      </c>
      <c r="BK410" s="10" t="s">
        <v>96</v>
      </c>
    </row>
    <row r="411" spans="1:50" s="10" customFormat="1" ht="15.75" customHeight="1">
      <c r="A411" s="87"/>
      <c r="B411" s="88"/>
      <c r="C411" s="88"/>
      <c r="D411" s="88"/>
      <c r="E411" s="156" t="s">
        <v>213</v>
      </c>
      <c r="F411" s="157"/>
      <c r="G411" s="157"/>
      <c r="H411" s="157"/>
      <c r="I411" s="88"/>
      <c r="J411" s="88"/>
      <c r="K411" s="88"/>
      <c r="L411" s="88"/>
      <c r="M411" s="88"/>
      <c r="N411" s="88"/>
      <c r="O411" s="88"/>
      <c r="P411" s="88"/>
      <c r="Q411" s="89"/>
      <c r="S411" s="90"/>
      <c r="T411" s="88"/>
      <c r="U411" s="88"/>
      <c r="V411" s="88"/>
      <c r="W411" s="88"/>
      <c r="X411" s="88"/>
      <c r="Y411" s="88"/>
      <c r="Z411" s="91"/>
      <c r="AS411" s="92" t="s">
        <v>98</v>
      </c>
      <c r="AT411" s="92" t="s">
        <v>104</v>
      </c>
      <c r="AU411" s="92" t="s">
        <v>71</v>
      </c>
      <c r="AV411" s="92" t="s">
        <v>43</v>
      </c>
      <c r="AW411" s="92" t="s">
        <v>90</v>
      </c>
      <c r="AX411" s="92" t="s">
        <v>91</v>
      </c>
    </row>
    <row r="412" spans="1:50" s="10" customFormat="1" ht="15.75" customHeight="1">
      <c r="A412" s="87"/>
      <c r="B412" s="88"/>
      <c r="C412" s="88"/>
      <c r="D412" s="88"/>
      <c r="E412" s="156" t="s">
        <v>325</v>
      </c>
      <c r="F412" s="157"/>
      <c r="G412" s="157"/>
      <c r="H412" s="157"/>
      <c r="I412" s="88"/>
      <c r="J412" s="88"/>
      <c r="K412" s="88"/>
      <c r="L412" s="88"/>
      <c r="M412" s="88"/>
      <c r="N412" s="88"/>
      <c r="O412" s="88"/>
      <c r="P412" s="88"/>
      <c r="Q412" s="89"/>
      <c r="S412" s="90"/>
      <c r="T412" s="88"/>
      <c r="U412" s="88"/>
      <c r="V412" s="88"/>
      <c r="W412" s="88"/>
      <c r="X412" s="88"/>
      <c r="Y412" s="88"/>
      <c r="Z412" s="91"/>
      <c r="AS412" s="92" t="s">
        <v>98</v>
      </c>
      <c r="AT412" s="92" t="s">
        <v>104</v>
      </c>
      <c r="AU412" s="92" t="s">
        <v>71</v>
      </c>
      <c r="AV412" s="92" t="s">
        <v>43</v>
      </c>
      <c r="AW412" s="92" t="s">
        <v>90</v>
      </c>
      <c r="AX412" s="92" t="s">
        <v>91</v>
      </c>
    </row>
    <row r="413" spans="1:50" s="10" customFormat="1" ht="15.75" customHeight="1">
      <c r="A413" s="93"/>
      <c r="B413" s="94"/>
      <c r="C413" s="94"/>
      <c r="D413" s="94"/>
      <c r="E413" s="158" t="s">
        <v>326</v>
      </c>
      <c r="F413" s="159"/>
      <c r="G413" s="159"/>
      <c r="H413" s="159"/>
      <c r="I413" s="94"/>
      <c r="J413" s="95">
        <v>80.74</v>
      </c>
      <c r="K413" s="94"/>
      <c r="L413" s="94"/>
      <c r="M413" s="94"/>
      <c r="N413" s="94"/>
      <c r="O413" s="94"/>
      <c r="P413" s="94"/>
      <c r="Q413" s="96"/>
      <c r="S413" s="97"/>
      <c r="T413" s="94"/>
      <c r="U413" s="94"/>
      <c r="V413" s="94"/>
      <c r="W413" s="94"/>
      <c r="X413" s="94"/>
      <c r="Y413" s="94"/>
      <c r="Z413" s="98"/>
      <c r="AS413" s="99" t="s">
        <v>98</v>
      </c>
      <c r="AT413" s="99" t="s">
        <v>104</v>
      </c>
      <c r="AU413" s="99" t="s">
        <v>0</v>
      </c>
      <c r="AV413" s="99" t="s">
        <v>43</v>
      </c>
      <c r="AW413" s="99" t="s">
        <v>90</v>
      </c>
      <c r="AX413" s="99" t="s">
        <v>91</v>
      </c>
    </row>
    <row r="414" spans="1:50" s="10" customFormat="1" ht="15.75" customHeight="1">
      <c r="A414" s="87"/>
      <c r="B414" s="88"/>
      <c r="C414" s="88"/>
      <c r="D414" s="88"/>
      <c r="E414" s="156" t="s">
        <v>327</v>
      </c>
      <c r="F414" s="157"/>
      <c r="G414" s="157"/>
      <c r="H414" s="157"/>
      <c r="I414" s="88"/>
      <c r="J414" s="88"/>
      <c r="K414" s="88"/>
      <c r="L414" s="88"/>
      <c r="M414" s="88"/>
      <c r="N414" s="88"/>
      <c r="O414" s="88"/>
      <c r="P414" s="88"/>
      <c r="Q414" s="89"/>
      <c r="S414" s="90"/>
      <c r="T414" s="88"/>
      <c r="U414" s="88"/>
      <c r="V414" s="88"/>
      <c r="W414" s="88"/>
      <c r="X414" s="88"/>
      <c r="Y414" s="88"/>
      <c r="Z414" s="91"/>
      <c r="AS414" s="92" t="s">
        <v>98</v>
      </c>
      <c r="AT414" s="92" t="s">
        <v>104</v>
      </c>
      <c r="AU414" s="92" t="s">
        <v>71</v>
      </c>
      <c r="AV414" s="92" t="s">
        <v>43</v>
      </c>
      <c r="AW414" s="92" t="s">
        <v>90</v>
      </c>
      <c r="AX414" s="92" t="s">
        <v>91</v>
      </c>
    </row>
    <row r="415" spans="1:50" s="10" customFormat="1" ht="15.75" customHeight="1">
      <c r="A415" s="93"/>
      <c r="B415" s="94"/>
      <c r="C415" s="94"/>
      <c r="D415" s="94"/>
      <c r="E415" s="158" t="s">
        <v>328</v>
      </c>
      <c r="F415" s="159"/>
      <c r="G415" s="159"/>
      <c r="H415" s="159"/>
      <c r="I415" s="94"/>
      <c r="J415" s="95">
        <v>-6.56</v>
      </c>
      <c r="K415" s="94"/>
      <c r="L415" s="94"/>
      <c r="M415" s="94"/>
      <c r="N415" s="94"/>
      <c r="O415" s="94"/>
      <c r="P415" s="94"/>
      <c r="Q415" s="96"/>
      <c r="S415" s="97"/>
      <c r="T415" s="94"/>
      <c r="U415" s="94"/>
      <c r="V415" s="94"/>
      <c r="W415" s="94"/>
      <c r="X415" s="94"/>
      <c r="Y415" s="94"/>
      <c r="Z415" s="98"/>
      <c r="AS415" s="99" t="s">
        <v>98</v>
      </c>
      <c r="AT415" s="99" t="s">
        <v>104</v>
      </c>
      <c r="AU415" s="99" t="s">
        <v>0</v>
      </c>
      <c r="AV415" s="99" t="s">
        <v>43</v>
      </c>
      <c r="AW415" s="99" t="s">
        <v>90</v>
      </c>
      <c r="AX415" s="99" t="s">
        <v>91</v>
      </c>
    </row>
    <row r="416" spans="1:50" s="10" customFormat="1" ht="15.75" customHeight="1">
      <c r="A416" s="100"/>
      <c r="B416" s="101"/>
      <c r="C416" s="101"/>
      <c r="D416" s="101"/>
      <c r="E416" s="160" t="s">
        <v>109</v>
      </c>
      <c r="F416" s="161"/>
      <c r="G416" s="161"/>
      <c r="H416" s="161"/>
      <c r="I416" s="101"/>
      <c r="J416" s="102">
        <v>74.18</v>
      </c>
      <c r="K416" s="101"/>
      <c r="L416" s="101"/>
      <c r="M416" s="101"/>
      <c r="N416" s="101"/>
      <c r="O416" s="101"/>
      <c r="P416" s="101"/>
      <c r="Q416" s="103"/>
      <c r="S416" s="104"/>
      <c r="T416" s="101"/>
      <c r="U416" s="101"/>
      <c r="V416" s="101"/>
      <c r="W416" s="101"/>
      <c r="X416" s="101"/>
      <c r="Y416" s="101"/>
      <c r="Z416" s="105"/>
      <c r="AS416" s="106" t="s">
        <v>98</v>
      </c>
      <c r="AT416" s="106" t="s">
        <v>104</v>
      </c>
      <c r="AU416" s="106" t="s">
        <v>96</v>
      </c>
      <c r="AV416" s="106" t="s">
        <v>43</v>
      </c>
      <c r="AW416" s="106" t="s">
        <v>90</v>
      </c>
      <c r="AX416" s="106" t="s">
        <v>91</v>
      </c>
    </row>
    <row r="417" spans="1:50" s="10" customFormat="1" ht="15.75" customHeight="1">
      <c r="A417" s="93"/>
      <c r="B417" s="94"/>
      <c r="C417" s="94"/>
      <c r="D417" s="94"/>
      <c r="E417" s="158" t="s">
        <v>329</v>
      </c>
      <c r="F417" s="159"/>
      <c r="G417" s="159"/>
      <c r="H417" s="159"/>
      <c r="I417" s="94"/>
      <c r="J417" s="95">
        <v>678.618</v>
      </c>
      <c r="K417" s="94"/>
      <c r="L417" s="94"/>
      <c r="M417" s="94"/>
      <c r="N417" s="94"/>
      <c r="O417" s="94"/>
      <c r="P417" s="94"/>
      <c r="Q417" s="96"/>
      <c r="S417" s="97"/>
      <c r="T417" s="94"/>
      <c r="U417" s="94"/>
      <c r="V417" s="94"/>
      <c r="W417" s="94"/>
      <c r="X417" s="94"/>
      <c r="Y417" s="94"/>
      <c r="Z417" s="98"/>
      <c r="AS417" s="99" t="s">
        <v>98</v>
      </c>
      <c r="AT417" s="99" t="s">
        <v>104</v>
      </c>
      <c r="AU417" s="99" t="s">
        <v>0</v>
      </c>
      <c r="AV417" s="99" t="s">
        <v>43</v>
      </c>
      <c r="AW417" s="99" t="s">
        <v>90</v>
      </c>
      <c r="AX417" s="99" t="s">
        <v>91</v>
      </c>
    </row>
    <row r="418" spans="1:50" s="10" customFormat="1" ht="15.75" customHeight="1">
      <c r="A418" s="87"/>
      <c r="B418" s="88"/>
      <c r="C418" s="88"/>
      <c r="D418" s="88"/>
      <c r="E418" s="156" t="s">
        <v>229</v>
      </c>
      <c r="F418" s="157"/>
      <c r="G418" s="157"/>
      <c r="H418" s="157"/>
      <c r="I418" s="88"/>
      <c r="J418" s="88"/>
      <c r="K418" s="88"/>
      <c r="L418" s="88"/>
      <c r="M418" s="88"/>
      <c r="N418" s="88"/>
      <c r="O418" s="88"/>
      <c r="P418" s="88"/>
      <c r="Q418" s="89"/>
      <c r="S418" s="90"/>
      <c r="T418" s="88"/>
      <c r="U418" s="88"/>
      <c r="V418" s="88"/>
      <c r="W418" s="88"/>
      <c r="X418" s="88"/>
      <c r="Y418" s="88"/>
      <c r="Z418" s="91"/>
      <c r="AS418" s="92" t="s">
        <v>98</v>
      </c>
      <c r="AT418" s="92" t="s">
        <v>104</v>
      </c>
      <c r="AU418" s="92" t="s">
        <v>71</v>
      </c>
      <c r="AV418" s="92" t="s">
        <v>43</v>
      </c>
      <c r="AW418" s="92" t="s">
        <v>90</v>
      </c>
      <c r="AX418" s="92" t="s">
        <v>91</v>
      </c>
    </row>
    <row r="419" spans="1:50" s="10" customFormat="1" ht="15.75" customHeight="1">
      <c r="A419" s="93"/>
      <c r="B419" s="94"/>
      <c r="C419" s="94"/>
      <c r="D419" s="94"/>
      <c r="E419" s="158" t="s">
        <v>330</v>
      </c>
      <c r="F419" s="159"/>
      <c r="G419" s="159"/>
      <c r="H419" s="159"/>
      <c r="I419" s="94"/>
      <c r="J419" s="95">
        <v>67.425</v>
      </c>
      <c r="K419" s="94"/>
      <c r="L419" s="94"/>
      <c r="M419" s="94"/>
      <c r="N419" s="94"/>
      <c r="O419" s="94"/>
      <c r="P419" s="94"/>
      <c r="Q419" s="96"/>
      <c r="S419" s="97"/>
      <c r="T419" s="94"/>
      <c r="U419" s="94"/>
      <c r="V419" s="94"/>
      <c r="W419" s="94"/>
      <c r="X419" s="94"/>
      <c r="Y419" s="94"/>
      <c r="Z419" s="98"/>
      <c r="AS419" s="99" t="s">
        <v>98</v>
      </c>
      <c r="AT419" s="99" t="s">
        <v>104</v>
      </c>
      <c r="AU419" s="99" t="s">
        <v>0</v>
      </c>
      <c r="AV419" s="99" t="s">
        <v>43</v>
      </c>
      <c r="AW419" s="99" t="s">
        <v>90</v>
      </c>
      <c r="AX419" s="99" t="s">
        <v>91</v>
      </c>
    </row>
    <row r="420" spans="1:50" s="10" customFormat="1" ht="15.75" customHeight="1">
      <c r="A420" s="93"/>
      <c r="B420" s="94"/>
      <c r="C420" s="94"/>
      <c r="D420" s="94"/>
      <c r="E420" s="158" t="s">
        <v>331</v>
      </c>
      <c r="F420" s="159"/>
      <c r="G420" s="159"/>
      <c r="H420" s="159"/>
      <c r="I420" s="94"/>
      <c r="J420" s="95">
        <v>61.77</v>
      </c>
      <c r="K420" s="94"/>
      <c r="L420" s="94"/>
      <c r="M420" s="94"/>
      <c r="N420" s="94"/>
      <c r="O420" s="94"/>
      <c r="P420" s="94"/>
      <c r="Q420" s="96"/>
      <c r="S420" s="97"/>
      <c r="T420" s="94"/>
      <c r="U420" s="94"/>
      <c r="V420" s="94"/>
      <c r="W420" s="94"/>
      <c r="X420" s="94"/>
      <c r="Y420" s="94"/>
      <c r="Z420" s="98"/>
      <c r="AS420" s="99" t="s">
        <v>98</v>
      </c>
      <c r="AT420" s="99" t="s">
        <v>104</v>
      </c>
      <c r="AU420" s="99" t="s">
        <v>0</v>
      </c>
      <c r="AV420" s="99" t="s">
        <v>43</v>
      </c>
      <c r="AW420" s="99" t="s">
        <v>90</v>
      </c>
      <c r="AX420" s="99" t="s">
        <v>91</v>
      </c>
    </row>
    <row r="421" spans="1:50" s="10" customFormat="1" ht="15.75" customHeight="1">
      <c r="A421" s="87"/>
      <c r="B421" s="88"/>
      <c r="C421" s="88"/>
      <c r="D421" s="88"/>
      <c r="E421" s="156" t="s">
        <v>332</v>
      </c>
      <c r="F421" s="157"/>
      <c r="G421" s="157"/>
      <c r="H421" s="157"/>
      <c r="I421" s="88"/>
      <c r="J421" s="88"/>
      <c r="K421" s="88"/>
      <c r="L421" s="88"/>
      <c r="M421" s="88"/>
      <c r="N421" s="88"/>
      <c r="O421" s="88"/>
      <c r="P421" s="88"/>
      <c r="Q421" s="89"/>
      <c r="S421" s="90"/>
      <c r="T421" s="88"/>
      <c r="U421" s="88"/>
      <c r="V421" s="88"/>
      <c r="W421" s="88"/>
      <c r="X421" s="88"/>
      <c r="Y421" s="88"/>
      <c r="Z421" s="91"/>
      <c r="AS421" s="92" t="s">
        <v>98</v>
      </c>
      <c r="AT421" s="92" t="s">
        <v>104</v>
      </c>
      <c r="AU421" s="92" t="s">
        <v>71</v>
      </c>
      <c r="AV421" s="92" t="s">
        <v>43</v>
      </c>
      <c r="AW421" s="92" t="s">
        <v>90</v>
      </c>
      <c r="AX421" s="92" t="s">
        <v>91</v>
      </c>
    </row>
    <row r="422" spans="1:50" s="10" customFormat="1" ht="15.75" customHeight="1">
      <c r="A422" s="93"/>
      <c r="B422" s="94"/>
      <c r="C422" s="94"/>
      <c r="D422" s="94"/>
      <c r="E422" s="158" t="s">
        <v>333</v>
      </c>
      <c r="F422" s="159"/>
      <c r="G422" s="159"/>
      <c r="H422" s="159"/>
      <c r="I422" s="94"/>
      <c r="J422" s="95">
        <v>2.4</v>
      </c>
      <c r="K422" s="94"/>
      <c r="L422" s="94"/>
      <c r="M422" s="94"/>
      <c r="N422" s="94"/>
      <c r="O422" s="94"/>
      <c r="P422" s="94"/>
      <c r="Q422" s="96"/>
      <c r="S422" s="97"/>
      <c r="T422" s="94"/>
      <c r="U422" s="94"/>
      <c r="V422" s="94"/>
      <c r="W422" s="94"/>
      <c r="X422" s="94"/>
      <c r="Y422" s="94"/>
      <c r="Z422" s="98"/>
      <c r="AS422" s="99" t="s">
        <v>98</v>
      </c>
      <c r="AT422" s="99" t="s">
        <v>104</v>
      </c>
      <c r="AU422" s="99" t="s">
        <v>0</v>
      </c>
      <c r="AV422" s="99" t="s">
        <v>43</v>
      </c>
      <c r="AW422" s="99" t="s">
        <v>90</v>
      </c>
      <c r="AX422" s="99" t="s">
        <v>91</v>
      </c>
    </row>
    <row r="423" spans="1:50" s="10" customFormat="1" ht="15.75" customHeight="1">
      <c r="A423" s="100"/>
      <c r="B423" s="101"/>
      <c r="C423" s="101"/>
      <c r="D423" s="101"/>
      <c r="E423" s="160" t="s">
        <v>109</v>
      </c>
      <c r="F423" s="161"/>
      <c r="G423" s="161"/>
      <c r="H423" s="161"/>
      <c r="I423" s="101"/>
      <c r="J423" s="102">
        <v>810.213</v>
      </c>
      <c r="K423" s="101"/>
      <c r="L423" s="101"/>
      <c r="M423" s="101"/>
      <c r="N423" s="101"/>
      <c r="O423" s="101"/>
      <c r="P423" s="101"/>
      <c r="Q423" s="103"/>
      <c r="S423" s="104"/>
      <c r="T423" s="101"/>
      <c r="U423" s="101"/>
      <c r="V423" s="101"/>
      <c r="W423" s="101"/>
      <c r="X423" s="101"/>
      <c r="Y423" s="101"/>
      <c r="Z423" s="105"/>
      <c r="AS423" s="106" t="s">
        <v>98</v>
      </c>
      <c r="AT423" s="106" t="s">
        <v>104</v>
      </c>
      <c r="AU423" s="106" t="s">
        <v>96</v>
      </c>
      <c r="AV423" s="106" t="s">
        <v>43</v>
      </c>
      <c r="AW423" s="106" t="s">
        <v>71</v>
      </c>
      <c r="AX423" s="106" t="s">
        <v>91</v>
      </c>
    </row>
    <row r="424" spans="1:63" s="10" customFormat="1" ht="15.75" customHeight="1">
      <c r="A424" s="11"/>
      <c r="B424" s="79" t="s">
        <v>334</v>
      </c>
      <c r="C424" s="79" t="s">
        <v>92</v>
      </c>
      <c r="D424" s="80" t="s">
        <v>335</v>
      </c>
      <c r="E424" s="153" t="s">
        <v>336</v>
      </c>
      <c r="F424" s="154"/>
      <c r="G424" s="154"/>
      <c r="H424" s="154"/>
      <c r="I424" s="81" t="s">
        <v>134</v>
      </c>
      <c r="J424" s="82">
        <v>810.213</v>
      </c>
      <c r="K424" s="155"/>
      <c r="L424" s="154"/>
      <c r="M424" s="155">
        <f>ROUND($K$424*$J$424,2)</f>
        <v>0</v>
      </c>
      <c r="N424" s="154"/>
      <c r="O424" s="154"/>
      <c r="P424" s="154"/>
      <c r="Q424" s="14"/>
      <c r="S424" s="83"/>
      <c r="T424" s="84" t="s">
        <v>24</v>
      </c>
      <c r="U424" s="85">
        <v>0</v>
      </c>
      <c r="V424" s="85">
        <f>$U$424*$J$424</f>
        <v>0</v>
      </c>
      <c r="W424" s="85">
        <v>0</v>
      </c>
      <c r="X424" s="85">
        <f>$W$424*$J$424</f>
        <v>0</v>
      </c>
      <c r="Y424" s="85">
        <v>0</v>
      </c>
      <c r="Z424" s="86">
        <f>$Y$424*$J$424</f>
        <v>0</v>
      </c>
      <c r="AQ424" s="10" t="s">
        <v>96</v>
      </c>
      <c r="AS424" s="10" t="s">
        <v>92</v>
      </c>
      <c r="AT424" s="10" t="s">
        <v>104</v>
      </c>
      <c r="AX424" s="10" t="s">
        <v>91</v>
      </c>
      <c r="BD424" s="51">
        <f>IF($T$424="základní",$M$424,0)</f>
        <v>0</v>
      </c>
      <c r="BE424" s="51">
        <f>IF($T$424="snížená",$M$424,0)</f>
        <v>0</v>
      </c>
      <c r="BF424" s="51">
        <f>IF($T$424="zákl. přenesená",$M$424,0)</f>
        <v>0</v>
      </c>
      <c r="BG424" s="51">
        <f>IF($T$424="sníž. přenesená",$M$424,0)</f>
        <v>0</v>
      </c>
      <c r="BH424" s="51">
        <f>IF($T$424="nulová",$M$424,0)</f>
        <v>0</v>
      </c>
      <c r="BI424" s="10" t="s">
        <v>71</v>
      </c>
      <c r="BJ424" s="51">
        <f>ROUND($K$424*$J$424,2)</f>
        <v>0</v>
      </c>
      <c r="BK424" s="10" t="s">
        <v>96</v>
      </c>
    </row>
    <row r="425" spans="1:50" s="10" customFormat="1" ht="15.75" customHeight="1">
      <c r="A425" s="87"/>
      <c r="B425" s="88"/>
      <c r="C425" s="88"/>
      <c r="D425" s="88"/>
      <c r="E425" s="156" t="s">
        <v>213</v>
      </c>
      <c r="F425" s="157"/>
      <c r="G425" s="157"/>
      <c r="H425" s="157"/>
      <c r="I425" s="88"/>
      <c r="J425" s="88"/>
      <c r="K425" s="88"/>
      <c r="L425" s="88"/>
      <c r="M425" s="88"/>
      <c r="N425" s="88"/>
      <c r="O425" s="88"/>
      <c r="P425" s="88"/>
      <c r="Q425" s="89"/>
      <c r="S425" s="90"/>
      <c r="T425" s="88"/>
      <c r="U425" s="88"/>
      <c r="V425" s="88"/>
      <c r="W425" s="88"/>
      <c r="X425" s="88"/>
      <c r="Y425" s="88"/>
      <c r="Z425" s="91"/>
      <c r="AS425" s="92" t="s">
        <v>98</v>
      </c>
      <c r="AT425" s="92" t="s">
        <v>104</v>
      </c>
      <c r="AU425" s="92" t="s">
        <v>71</v>
      </c>
      <c r="AV425" s="92" t="s">
        <v>43</v>
      </c>
      <c r="AW425" s="92" t="s">
        <v>90</v>
      </c>
      <c r="AX425" s="92" t="s">
        <v>91</v>
      </c>
    </row>
    <row r="426" spans="1:50" s="10" customFormat="1" ht="15.75" customHeight="1">
      <c r="A426" s="87"/>
      <c r="B426" s="88"/>
      <c r="C426" s="88"/>
      <c r="D426" s="88"/>
      <c r="E426" s="156" t="s">
        <v>325</v>
      </c>
      <c r="F426" s="157"/>
      <c r="G426" s="157"/>
      <c r="H426" s="157"/>
      <c r="I426" s="88"/>
      <c r="J426" s="88"/>
      <c r="K426" s="88"/>
      <c r="L426" s="88"/>
      <c r="M426" s="88"/>
      <c r="N426" s="88"/>
      <c r="O426" s="88"/>
      <c r="P426" s="88"/>
      <c r="Q426" s="89"/>
      <c r="S426" s="90"/>
      <c r="T426" s="88"/>
      <c r="U426" s="88"/>
      <c r="V426" s="88"/>
      <c r="W426" s="88"/>
      <c r="X426" s="88"/>
      <c r="Y426" s="88"/>
      <c r="Z426" s="91"/>
      <c r="AS426" s="92" t="s">
        <v>98</v>
      </c>
      <c r="AT426" s="92" t="s">
        <v>104</v>
      </c>
      <c r="AU426" s="92" t="s">
        <v>71</v>
      </c>
      <c r="AV426" s="92" t="s">
        <v>43</v>
      </c>
      <c r="AW426" s="92" t="s">
        <v>90</v>
      </c>
      <c r="AX426" s="92" t="s">
        <v>91</v>
      </c>
    </row>
    <row r="427" spans="1:50" s="10" customFormat="1" ht="15.75" customHeight="1">
      <c r="A427" s="93"/>
      <c r="B427" s="94"/>
      <c r="C427" s="94"/>
      <c r="D427" s="94"/>
      <c r="E427" s="158" t="s">
        <v>326</v>
      </c>
      <c r="F427" s="159"/>
      <c r="G427" s="159"/>
      <c r="H427" s="159"/>
      <c r="I427" s="94"/>
      <c r="J427" s="95">
        <v>80.74</v>
      </c>
      <c r="K427" s="94"/>
      <c r="L427" s="94"/>
      <c r="M427" s="94"/>
      <c r="N427" s="94"/>
      <c r="O427" s="94"/>
      <c r="P427" s="94"/>
      <c r="Q427" s="96"/>
      <c r="S427" s="97"/>
      <c r="T427" s="94"/>
      <c r="U427" s="94"/>
      <c r="V427" s="94"/>
      <c r="W427" s="94"/>
      <c r="X427" s="94"/>
      <c r="Y427" s="94"/>
      <c r="Z427" s="98"/>
      <c r="AS427" s="99" t="s">
        <v>98</v>
      </c>
      <c r="AT427" s="99" t="s">
        <v>104</v>
      </c>
      <c r="AU427" s="99" t="s">
        <v>0</v>
      </c>
      <c r="AV427" s="99" t="s">
        <v>43</v>
      </c>
      <c r="AW427" s="99" t="s">
        <v>90</v>
      </c>
      <c r="AX427" s="99" t="s">
        <v>91</v>
      </c>
    </row>
    <row r="428" spans="1:50" s="10" customFormat="1" ht="15.75" customHeight="1">
      <c r="A428" s="87"/>
      <c r="B428" s="88"/>
      <c r="C428" s="88"/>
      <c r="D428" s="88"/>
      <c r="E428" s="156" t="s">
        <v>327</v>
      </c>
      <c r="F428" s="157"/>
      <c r="G428" s="157"/>
      <c r="H428" s="157"/>
      <c r="I428" s="88"/>
      <c r="J428" s="88"/>
      <c r="K428" s="88"/>
      <c r="L428" s="88"/>
      <c r="M428" s="88"/>
      <c r="N428" s="88"/>
      <c r="O428" s="88"/>
      <c r="P428" s="88"/>
      <c r="Q428" s="89"/>
      <c r="S428" s="90"/>
      <c r="T428" s="88"/>
      <c r="U428" s="88"/>
      <c r="V428" s="88"/>
      <c r="W428" s="88"/>
      <c r="X428" s="88"/>
      <c r="Y428" s="88"/>
      <c r="Z428" s="91"/>
      <c r="AS428" s="92" t="s">
        <v>98</v>
      </c>
      <c r="AT428" s="92" t="s">
        <v>104</v>
      </c>
      <c r="AU428" s="92" t="s">
        <v>71</v>
      </c>
      <c r="AV428" s="92" t="s">
        <v>43</v>
      </c>
      <c r="AW428" s="92" t="s">
        <v>90</v>
      </c>
      <c r="AX428" s="92" t="s">
        <v>91</v>
      </c>
    </row>
    <row r="429" spans="1:50" s="10" customFormat="1" ht="15.75" customHeight="1">
      <c r="A429" s="93"/>
      <c r="B429" s="94"/>
      <c r="C429" s="94"/>
      <c r="D429" s="94"/>
      <c r="E429" s="158" t="s">
        <v>328</v>
      </c>
      <c r="F429" s="159"/>
      <c r="G429" s="159"/>
      <c r="H429" s="159"/>
      <c r="I429" s="94"/>
      <c r="J429" s="95">
        <v>-6.56</v>
      </c>
      <c r="K429" s="94"/>
      <c r="L429" s="94"/>
      <c r="M429" s="94"/>
      <c r="N429" s="94"/>
      <c r="O429" s="94"/>
      <c r="P429" s="94"/>
      <c r="Q429" s="96"/>
      <c r="S429" s="97"/>
      <c r="T429" s="94"/>
      <c r="U429" s="94"/>
      <c r="V429" s="94"/>
      <c r="W429" s="94"/>
      <c r="X429" s="94"/>
      <c r="Y429" s="94"/>
      <c r="Z429" s="98"/>
      <c r="AS429" s="99" t="s">
        <v>98</v>
      </c>
      <c r="AT429" s="99" t="s">
        <v>104</v>
      </c>
      <c r="AU429" s="99" t="s">
        <v>0</v>
      </c>
      <c r="AV429" s="99" t="s">
        <v>43</v>
      </c>
      <c r="AW429" s="99" t="s">
        <v>90</v>
      </c>
      <c r="AX429" s="99" t="s">
        <v>91</v>
      </c>
    </row>
    <row r="430" spans="1:50" s="10" customFormat="1" ht="15.75" customHeight="1">
      <c r="A430" s="100"/>
      <c r="B430" s="101"/>
      <c r="C430" s="101"/>
      <c r="D430" s="101"/>
      <c r="E430" s="160" t="s">
        <v>109</v>
      </c>
      <c r="F430" s="161"/>
      <c r="G430" s="161"/>
      <c r="H430" s="161"/>
      <c r="I430" s="101"/>
      <c r="J430" s="102">
        <v>74.18</v>
      </c>
      <c r="K430" s="101"/>
      <c r="L430" s="101"/>
      <c r="M430" s="101"/>
      <c r="N430" s="101"/>
      <c r="O430" s="101"/>
      <c r="P430" s="101"/>
      <c r="Q430" s="103"/>
      <c r="S430" s="104"/>
      <c r="T430" s="101"/>
      <c r="U430" s="101"/>
      <c r="V430" s="101"/>
      <c r="W430" s="101"/>
      <c r="X430" s="101"/>
      <c r="Y430" s="101"/>
      <c r="Z430" s="105"/>
      <c r="AS430" s="106" t="s">
        <v>98</v>
      </c>
      <c r="AT430" s="106" t="s">
        <v>104</v>
      </c>
      <c r="AU430" s="106" t="s">
        <v>96</v>
      </c>
      <c r="AV430" s="106" t="s">
        <v>43</v>
      </c>
      <c r="AW430" s="106" t="s">
        <v>90</v>
      </c>
      <c r="AX430" s="106" t="s">
        <v>91</v>
      </c>
    </row>
    <row r="431" spans="1:50" s="10" customFormat="1" ht="15.75" customHeight="1">
      <c r="A431" s="93"/>
      <c r="B431" s="94"/>
      <c r="C431" s="94"/>
      <c r="D431" s="94"/>
      <c r="E431" s="158" t="s">
        <v>329</v>
      </c>
      <c r="F431" s="159"/>
      <c r="G431" s="159"/>
      <c r="H431" s="159"/>
      <c r="I431" s="94"/>
      <c r="J431" s="95">
        <v>678.618</v>
      </c>
      <c r="K431" s="94"/>
      <c r="L431" s="94"/>
      <c r="M431" s="94"/>
      <c r="N431" s="94"/>
      <c r="O431" s="94"/>
      <c r="P431" s="94"/>
      <c r="Q431" s="96"/>
      <c r="S431" s="97"/>
      <c r="T431" s="94"/>
      <c r="U431" s="94"/>
      <c r="V431" s="94"/>
      <c r="W431" s="94"/>
      <c r="X431" s="94"/>
      <c r="Y431" s="94"/>
      <c r="Z431" s="98"/>
      <c r="AS431" s="99" t="s">
        <v>98</v>
      </c>
      <c r="AT431" s="99" t="s">
        <v>104</v>
      </c>
      <c r="AU431" s="99" t="s">
        <v>0</v>
      </c>
      <c r="AV431" s="99" t="s">
        <v>43</v>
      </c>
      <c r="AW431" s="99" t="s">
        <v>90</v>
      </c>
      <c r="AX431" s="99" t="s">
        <v>91</v>
      </c>
    </row>
    <row r="432" spans="1:50" s="10" customFormat="1" ht="15.75" customHeight="1">
      <c r="A432" s="87"/>
      <c r="B432" s="88"/>
      <c r="C432" s="88"/>
      <c r="D432" s="88"/>
      <c r="E432" s="156" t="s">
        <v>229</v>
      </c>
      <c r="F432" s="157"/>
      <c r="G432" s="157"/>
      <c r="H432" s="157"/>
      <c r="I432" s="88"/>
      <c r="J432" s="88"/>
      <c r="K432" s="88"/>
      <c r="L432" s="88"/>
      <c r="M432" s="88"/>
      <c r="N432" s="88"/>
      <c r="O432" s="88"/>
      <c r="P432" s="88"/>
      <c r="Q432" s="89"/>
      <c r="S432" s="90"/>
      <c r="T432" s="88"/>
      <c r="U432" s="88"/>
      <c r="V432" s="88"/>
      <c r="W432" s="88"/>
      <c r="X432" s="88"/>
      <c r="Y432" s="88"/>
      <c r="Z432" s="91"/>
      <c r="AS432" s="92" t="s">
        <v>98</v>
      </c>
      <c r="AT432" s="92" t="s">
        <v>104</v>
      </c>
      <c r="AU432" s="92" t="s">
        <v>71</v>
      </c>
      <c r="AV432" s="92" t="s">
        <v>43</v>
      </c>
      <c r="AW432" s="92" t="s">
        <v>90</v>
      </c>
      <c r="AX432" s="92" t="s">
        <v>91</v>
      </c>
    </row>
    <row r="433" spans="1:50" s="10" customFormat="1" ht="15.75" customHeight="1">
      <c r="A433" s="93"/>
      <c r="B433" s="94"/>
      <c r="C433" s="94"/>
      <c r="D433" s="94"/>
      <c r="E433" s="158" t="s">
        <v>330</v>
      </c>
      <c r="F433" s="159"/>
      <c r="G433" s="159"/>
      <c r="H433" s="159"/>
      <c r="I433" s="94"/>
      <c r="J433" s="95">
        <v>67.425</v>
      </c>
      <c r="K433" s="94"/>
      <c r="L433" s="94"/>
      <c r="M433" s="94"/>
      <c r="N433" s="94"/>
      <c r="O433" s="94"/>
      <c r="P433" s="94"/>
      <c r="Q433" s="96"/>
      <c r="S433" s="97"/>
      <c r="T433" s="94"/>
      <c r="U433" s="94"/>
      <c r="V433" s="94"/>
      <c r="W433" s="94"/>
      <c r="X433" s="94"/>
      <c r="Y433" s="94"/>
      <c r="Z433" s="98"/>
      <c r="AS433" s="99" t="s">
        <v>98</v>
      </c>
      <c r="AT433" s="99" t="s">
        <v>104</v>
      </c>
      <c r="AU433" s="99" t="s">
        <v>0</v>
      </c>
      <c r="AV433" s="99" t="s">
        <v>43</v>
      </c>
      <c r="AW433" s="99" t="s">
        <v>90</v>
      </c>
      <c r="AX433" s="99" t="s">
        <v>91</v>
      </c>
    </row>
    <row r="434" spans="1:50" s="10" customFormat="1" ht="15.75" customHeight="1">
      <c r="A434" s="93"/>
      <c r="B434" s="94"/>
      <c r="C434" s="94"/>
      <c r="D434" s="94"/>
      <c r="E434" s="158" t="s">
        <v>331</v>
      </c>
      <c r="F434" s="159"/>
      <c r="G434" s="159"/>
      <c r="H434" s="159"/>
      <c r="I434" s="94"/>
      <c r="J434" s="95">
        <v>61.77</v>
      </c>
      <c r="K434" s="94"/>
      <c r="L434" s="94"/>
      <c r="M434" s="94"/>
      <c r="N434" s="94"/>
      <c r="O434" s="94"/>
      <c r="P434" s="94"/>
      <c r="Q434" s="96"/>
      <c r="S434" s="97"/>
      <c r="T434" s="94"/>
      <c r="U434" s="94"/>
      <c r="V434" s="94"/>
      <c r="W434" s="94"/>
      <c r="X434" s="94"/>
      <c r="Y434" s="94"/>
      <c r="Z434" s="98"/>
      <c r="AS434" s="99" t="s">
        <v>98</v>
      </c>
      <c r="AT434" s="99" t="s">
        <v>104</v>
      </c>
      <c r="AU434" s="99" t="s">
        <v>0</v>
      </c>
      <c r="AV434" s="99" t="s">
        <v>43</v>
      </c>
      <c r="AW434" s="99" t="s">
        <v>90</v>
      </c>
      <c r="AX434" s="99" t="s">
        <v>91</v>
      </c>
    </row>
    <row r="435" spans="1:50" s="10" customFormat="1" ht="15.75" customHeight="1">
      <c r="A435" s="87"/>
      <c r="B435" s="88"/>
      <c r="C435" s="88"/>
      <c r="D435" s="88"/>
      <c r="E435" s="156" t="s">
        <v>332</v>
      </c>
      <c r="F435" s="157"/>
      <c r="G435" s="157"/>
      <c r="H435" s="157"/>
      <c r="I435" s="88"/>
      <c r="J435" s="88"/>
      <c r="K435" s="88"/>
      <c r="L435" s="88"/>
      <c r="M435" s="88"/>
      <c r="N435" s="88"/>
      <c r="O435" s="88"/>
      <c r="P435" s="88"/>
      <c r="Q435" s="89"/>
      <c r="S435" s="90"/>
      <c r="T435" s="88"/>
      <c r="U435" s="88"/>
      <c r="V435" s="88"/>
      <c r="W435" s="88"/>
      <c r="X435" s="88"/>
      <c r="Y435" s="88"/>
      <c r="Z435" s="91"/>
      <c r="AS435" s="92" t="s">
        <v>98</v>
      </c>
      <c r="AT435" s="92" t="s">
        <v>104</v>
      </c>
      <c r="AU435" s="92" t="s">
        <v>71</v>
      </c>
      <c r="AV435" s="92" t="s">
        <v>43</v>
      </c>
      <c r="AW435" s="92" t="s">
        <v>90</v>
      </c>
      <c r="AX435" s="92" t="s">
        <v>91</v>
      </c>
    </row>
    <row r="436" spans="1:50" s="10" customFormat="1" ht="15.75" customHeight="1">
      <c r="A436" s="93"/>
      <c r="B436" s="94"/>
      <c r="C436" s="94"/>
      <c r="D436" s="94"/>
      <c r="E436" s="158" t="s">
        <v>333</v>
      </c>
      <c r="F436" s="159"/>
      <c r="G436" s="159"/>
      <c r="H436" s="159"/>
      <c r="I436" s="94"/>
      <c r="J436" s="95">
        <v>2.4</v>
      </c>
      <c r="K436" s="94"/>
      <c r="L436" s="94"/>
      <c r="M436" s="94"/>
      <c r="N436" s="94"/>
      <c r="O436" s="94"/>
      <c r="P436" s="94"/>
      <c r="Q436" s="96"/>
      <c r="S436" s="97"/>
      <c r="T436" s="94"/>
      <c r="U436" s="94"/>
      <c r="V436" s="94"/>
      <c r="W436" s="94"/>
      <c r="X436" s="94"/>
      <c r="Y436" s="94"/>
      <c r="Z436" s="98"/>
      <c r="AS436" s="99" t="s">
        <v>98</v>
      </c>
      <c r="AT436" s="99" t="s">
        <v>104</v>
      </c>
      <c r="AU436" s="99" t="s">
        <v>0</v>
      </c>
      <c r="AV436" s="99" t="s">
        <v>43</v>
      </c>
      <c r="AW436" s="99" t="s">
        <v>90</v>
      </c>
      <c r="AX436" s="99" t="s">
        <v>91</v>
      </c>
    </row>
    <row r="437" spans="1:50" s="10" customFormat="1" ht="15.75" customHeight="1">
      <c r="A437" s="100"/>
      <c r="B437" s="101"/>
      <c r="C437" s="101"/>
      <c r="D437" s="101"/>
      <c r="E437" s="160" t="s">
        <v>109</v>
      </c>
      <c r="F437" s="161"/>
      <c r="G437" s="161"/>
      <c r="H437" s="161"/>
      <c r="I437" s="101"/>
      <c r="J437" s="102">
        <v>810.213</v>
      </c>
      <c r="K437" s="101"/>
      <c r="L437" s="101"/>
      <c r="M437" s="101"/>
      <c r="N437" s="101"/>
      <c r="O437" s="101"/>
      <c r="P437" s="101"/>
      <c r="Q437" s="103"/>
      <c r="S437" s="104"/>
      <c r="T437" s="101"/>
      <c r="U437" s="101"/>
      <c r="V437" s="101"/>
      <c r="W437" s="101"/>
      <c r="X437" s="101"/>
      <c r="Y437" s="101"/>
      <c r="Z437" s="105"/>
      <c r="AS437" s="106" t="s">
        <v>98</v>
      </c>
      <c r="AT437" s="106" t="s">
        <v>104</v>
      </c>
      <c r="AU437" s="106" t="s">
        <v>96</v>
      </c>
      <c r="AV437" s="106" t="s">
        <v>43</v>
      </c>
      <c r="AW437" s="106" t="s">
        <v>71</v>
      </c>
      <c r="AX437" s="106" t="s">
        <v>91</v>
      </c>
    </row>
    <row r="438" spans="1:63" s="10" customFormat="1" ht="15.75" customHeight="1">
      <c r="A438" s="11"/>
      <c r="B438" s="79" t="s">
        <v>337</v>
      </c>
      <c r="C438" s="79" t="s">
        <v>92</v>
      </c>
      <c r="D438" s="80" t="s">
        <v>338</v>
      </c>
      <c r="E438" s="153" t="s">
        <v>339</v>
      </c>
      <c r="F438" s="154"/>
      <c r="G438" s="154"/>
      <c r="H438" s="154"/>
      <c r="I438" s="81" t="s">
        <v>134</v>
      </c>
      <c r="J438" s="82">
        <v>810.213</v>
      </c>
      <c r="K438" s="155"/>
      <c r="L438" s="154"/>
      <c r="M438" s="155">
        <f>ROUND($K$438*$J$438,2)</f>
        <v>0</v>
      </c>
      <c r="N438" s="154"/>
      <c r="O438" s="154"/>
      <c r="P438" s="154"/>
      <c r="Q438" s="14"/>
      <c r="S438" s="83"/>
      <c r="T438" s="84" t="s">
        <v>24</v>
      </c>
      <c r="U438" s="85">
        <v>0</v>
      </c>
      <c r="V438" s="85">
        <f>$U$438*$J$438</f>
        <v>0</v>
      </c>
      <c r="W438" s="85">
        <v>0</v>
      </c>
      <c r="X438" s="85">
        <f>$W$438*$J$438</f>
        <v>0</v>
      </c>
      <c r="Y438" s="85">
        <v>0</v>
      </c>
      <c r="Z438" s="86">
        <f>$Y$438*$J$438</f>
        <v>0</v>
      </c>
      <c r="AQ438" s="10" t="s">
        <v>96</v>
      </c>
      <c r="AS438" s="10" t="s">
        <v>92</v>
      </c>
      <c r="AT438" s="10" t="s">
        <v>104</v>
      </c>
      <c r="AX438" s="10" t="s">
        <v>91</v>
      </c>
      <c r="BD438" s="51">
        <f>IF($T$438="základní",$M$438,0)</f>
        <v>0</v>
      </c>
      <c r="BE438" s="51">
        <f>IF($T$438="snížená",$M$438,0)</f>
        <v>0</v>
      </c>
      <c r="BF438" s="51">
        <f>IF($T$438="zákl. přenesená",$M$438,0)</f>
        <v>0</v>
      </c>
      <c r="BG438" s="51">
        <f>IF($T$438="sníž. přenesená",$M$438,0)</f>
        <v>0</v>
      </c>
      <c r="BH438" s="51">
        <f>IF($T$438="nulová",$M$438,0)</f>
        <v>0</v>
      </c>
      <c r="BI438" s="10" t="s">
        <v>71</v>
      </c>
      <c r="BJ438" s="51">
        <f>ROUND($K$438*$J$438,2)</f>
        <v>0</v>
      </c>
      <c r="BK438" s="10" t="s">
        <v>96</v>
      </c>
    </row>
    <row r="439" spans="1:50" s="10" customFormat="1" ht="15.75" customHeight="1">
      <c r="A439" s="87"/>
      <c r="B439" s="88"/>
      <c r="C439" s="88"/>
      <c r="D439" s="88"/>
      <c r="E439" s="156" t="s">
        <v>213</v>
      </c>
      <c r="F439" s="157"/>
      <c r="G439" s="157"/>
      <c r="H439" s="157"/>
      <c r="I439" s="88"/>
      <c r="J439" s="88"/>
      <c r="K439" s="88"/>
      <c r="L439" s="88"/>
      <c r="M439" s="88"/>
      <c r="N439" s="88"/>
      <c r="O439" s="88"/>
      <c r="P439" s="88"/>
      <c r="Q439" s="89"/>
      <c r="S439" s="90"/>
      <c r="T439" s="88"/>
      <c r="U439" s="88"/>
      <c r="V439" s="88"/>
      <c r="W439" s="88"/>
      <c r="X439" s="88"/>
      <c r="Y439" s="88"/>
      <c r="Z439" s="91"/>
      <c r="AS439" s="92" t="s">
        <v>98</v>
      </c>
      <c r="AT439" s="92" t="s">
        <v>104</v>
      </c>
      <c r="AU439" s="92" t="s">
        <v>71</v>
      </c>
      <c r="AV439" s="92" t="s">
        <v>43</v>
      </c>
      <c r="AW439" s="92" t="s">
        <v>90</v>
      </c>
      <c r="AX439" s="92" t="s">
        <v>91</v>
      </c>
    </row>
    <row r="440" spans="1:50" s="10" customFormat="1" ht="15.75" customHeight="1">
      <c r="A440" s="87"/>
      <c r="B440" s="88"/>
      <c r="C440" s="88"/>
      <c r="D440" s="88"/>
      <c r="E440" s="156" t="s">
        <v>325</v>
      </c>
      <c r="F440" s="157"/>
      <c r="G440" s="157"/>
      <c r="H440" s="157"/>
      <c r="I440" s="88"/>
      <c r="J440" s="88"/>
      <c r="K440" s="88"/>
      <c r="L440" s="88"/>
      <c r="M440" s="88"/>
      <c r="N440" s="88"/>
      <c r="O440" s="88"/>
      <c r="P440" s="88"/>
      <c r="Q440" s="89"/>
      <c r="S440" s="90"/>
      <c r="T440" s="88"/>
      <c r="U440" s="88"/>
      <c r="V440" s="88"/>
      <c r="W440" s="88"/>
      <c r="X440" s="88"/>
      <c r="Y440" s="88"/>
      <c r="Z440" s="91"/>
      <c r="AS440" s="92" t="s">
        <v>98</v>
      </c>
      <c r="AT440" s="92" t="s">
        <v>104</v>
      </c>
      <c r="AU440" s="92" t="s">
        <v>71</v>
      </c>
      <c r="AV440" s="92" t="s">
        <v>43</v>
      </c>
      <c r="AW440" s="92" t="s">
        <v>90</v>
      </c>
      <c r="AX440" s="92" t="s">
        <v>91</v>
      </c>
    </row>
    <row r="441" spans="1:50" s="10" customFormat="1" ht="15.75" customHeight="1">
      <c r="A441" s="93"/>
      <c r="B441" s="94"/>
      <c r="C441" s="94"/>
      <c r="D441" s="94"/>
      <c r="E441" s="158" t="s">
        <v>326</v>
      </c>
      <c r="F441" s="159"/>
      <c r="G441" s="159"/>
      <c r="H441" s="159"/>
      <c r="I441" s="94"/>
      <c r="J441" s="95">
        <v>80.74</v>
      </c>
      <c r="K441" s="94"/>
      <c r="L441" s="94"/>
      <c r="M441" s="94"/>
      <c r="N441" s="94"/>
      <c r="O441" s="94"/>
      <c r="P441" s="94"/>
      <c r="Q441" s="96"/>
      <c r="S441" s="97"/>
      <c r="T441" s="94"/>
      <c r="U441" s="94"/>
      <c r="V441" s="94"/>
      <c r="W441" s="94"/>
      <c r="X441" s="94"/>
      <c r="Y441" s="94"/>
      <c r="Z441" s="98"/>
      <c r="AS441" s="99" t="s">
        <v>98</v>
      </c>
      <c r="AT441" s="99" t="s">
        <v>104</v>
      </c>
      <c r="AU441" s="99" t="s">
        <v>0</v>
      </c>
      <c r="AV441" s="99" t="s">
        <v>43</v>
      </c>
      <c r="AW441" s="99" t="s">
        <v>90</v>
      </c>
      <c r="AX441" s="99" t="s">
        <v>91</v>
      </c>
    </row>
    <row r="442" spans="1:50" s="10" customFormat="1" ht="15.75" customHeight="1">
      <c r="A442" s="87"/>
      <c r="B442" s="88"/>
      <c r="C442" s="88"/>
      <c r="D442" s="88"/>
      <c r="E442" s="156" t="s">
        <v>327</v>
      </c>
      <c r="F442" s="157"/>
      <c r="G442" s="157"/>
      <c r="H442" s="157"/>
      <c r="I442" s="88"/>
      <c r="J442" s="88"/>
      <c r="K442" s="88"/>
      <c r="L442" s="88"/>
      <c r="M442" s="88"/>
      <c r="N442" s="88"/>
      <c r="O442" s="88"/>
      <c r="P442" s="88"/>
      <c r="Q442" s="89"/>
      <c r="S442" s="90"/>
      <c r="T442" s="88"/>
      <c r="U442" s="88"/>
      <c r="V442" s="88"/>
      <c r="W442" s="88"/>
      <c r="X442" s="88"/>
      <c r="Y442" s="88"/>
      <c r="Z442" s="91"/>
      <c r="AS442" s="92" t="s">
        <v>98</v>
      </c>
      <c r="AT442" s="92" t="s">
        <v>104</v>
      </c>
      <c r="AU442" s="92" t="s">
        <v>71</v>
      </c>
      <c r="AV442" s="92" t="s">
        <v>43</v>
      </c>
      <c r="AW442" s="92" t="s">
        <v>90</v>
      </c>
      <c r="AX442" s="92" t="s">
        <v>91</v>
      </c>
    </row>
    <row r="443" spans="1:50" s="10" customFormat="1" ht="15.75" customHeight="1">
      <c r="A443" s="93"/>
      <c r="B443" s="94"/>
      <c r="C443" s="94"/>
      <c r="D443" s="94"/>
      <c r="E443" s="158" t="s">
        <v>328</v>
      </c>
      <c r="F443" s="159"/>
      <c r="G443" s="159"/>
      <c r="H443" s="159"/>
      <c r="I443" s="94"/>
      <c r="J443" s="95">
        <v>-6.56</v>
      </c>
      <c r="K443" s="94"/>
      <c r="L443" s="94"/>
      <c r="M443" s="94"/>
      <c r="N443" s="94"/>
      <c r="O443" s="94"/>
      <c r="P443" s="94"/>
      <c r="Q443" s="96"/>
      <c r="S443" s="97"/>
      <c r="T443" s="94"/>
      <c r="U443" s="94"/>
      <c r="V443" s="94"/>
      <c r="W443" s="94"/>
      <c r="X443" s="94"/>
      <c r="Y443" s="94"/>
      <c r="Z443" s="98"/>
      <c r="AS443" s="99" t="s">
        <v>98</v>
      </c>
      <c r="AT443" s="99" t="s">
        <v>104</v>
      </c>
      <c r="AU443" s="99" t="s">
        <v>0</v>
      </c>
      <c r="AV443" s="99" t="s">
        <v>43</v>
      </c>
      <c r="AW443" s="99" t="s">
        <v>90</v>
      </c>
      <c r="AX443" s="99" t="s">
        <v>91</v>
      </c>
    </row>
    <row r="444" spans="1:50" s="10" customFormat="1" ht="15.75" customHeight="1">
      <c r="A444" s="100"/>
      <c r="B444" s="101"/>
      <c r="C444" s="101"/>
      <c r="D444" s="101"/>
      <c r="E444" s="160" t="s">
        <v>109</v>
      </c>
      <c r="F444" s="161"/>
      <c r="G444" s="161"/>
      <c r="H444" s="161"/>
      <c r="I444" s="101"/>
      <c r="J444" s="102">
        <v>74.18</v>
      </c>
      <c r="K444" s="101"/>
      <c r="L444" s="101"/>
      <c r="M444" s="101"/>
      <c r="N444" s="101"/>
      <c r="O444" s="101"/>
      <c r="P444" s="101"/>
      <c r="Q444" s="103"/>
      <c r="S444" s="104"/>
      <c r="T444" s="101"/>
      <c r="U444" s="101"/>
      <c r="V444" s="101"/>
      <c r="W444" s="101"/>
      <c r="X444" s="101"/>
      <c r="Y444" s="101"/>
      <c r="Z444" s="105"/>
      <c r="AS444" s="106" t="s">
        <v>98</v>
      </c>
      <c r="AT444" s="106" t="s">
        <v>104</v>
      </c>
      <c r="AU444" s="106" t="s">
        <v>96</v>
      </c>
      <c r="AV444" s="106" t="s">
        <v>43</v>
      </c>
      <c r="AW444" s="106" t="s">
        <v>90</v>
      </c>
      <c r="AX444" s="106" t="s">
        <v>91</v>
      </c>
    </row>
    <row r="445" spans="1:50" s="10" customFormat="1" ht="15.75" customHeight="1">
      <c r="A445" s="93"/>
      <c r="B445" s="94"/>
      <c r="C445" s="94"/>
      <c r="D445" s="94"/>
      <c r="E445" s="158" t="s">
        <v>329</v>
      </c>
      <c r="F445" s="159"/>
      <c r="G445" s="159"/>
      <c r="H445" s="159"/>
      <c r="I445" s="94"/>
      <c r="J445" s="95">
        <v>678.618</v>
      </c>
      <c r="K445" s="94"/>
      <c r="L445" s="94"/>
      <c r="M445" s="94"/>
      <c r="N445" s="94"/>
      <c r="O445" s="94"/>
      <c r="P445" s="94"/>
      <c r="Q445" s="96"/>
      <c r="S445" s="97"/>
      <c r="T445" s="94"/>
      <c r="U445" s="94"/>
      <c r="V445" s="94"/>
      <c r="W445" s="94"/>
      <c r="X445" s="94"/>
      <c r="Y445" s="94"/>
      <c r="Z445" s="98"/>
      <c r="AS445" s="99" t="s">
        <v>98</v>
      </c>
      <c r="AT445" s="99" t="s">
        <v>104</v>
      </c>
      <c r="AU445" s="99" t="s">
        <v>0</v>
      </c>
      <c r="AV445" s="99" t="s">
        <v>43</v>
      </c>
      <c r="AW445" s="99" t="s">
        <v>90</v>
      </c>
      <c r="AX445" s="99" t="s">
        <v>91</v>
      </c>
    </row>
    <row r="446" spans="1:50" s="10" customFormat="1" ht="15.75" customHeight="1">
      <c r="A446" s="87"/>
      <c r="B446" s="88"/>
      <c r="C446" s="88"/>
      <c r="D446" s="88"/>
      <c r="E446" s="156" t="s">
        <v>229</v>
      </c>
      <c r="F446" s="157"/>
      <c r="G446" s="157"/>
      <c r="H446" s="157"/>
      <c r="I446" s="88"/>
      <c r="J446" s="88"/>
      <c r="K446" s="88"/>
      <c r="L446" s="88"/>
      <c r="M446" s="88"/>
      <c r="N446" s="88"/>
      <c r="O446" s="88"/>
      <c r="P446" s="88"/>
      <c r="Q446" s="89"/>
      <c r="S446" s="90"/>
      <c r="T446" s="88"/>
      <c r="U446" s="88"/>
      <c r="V446" s="88"/>
      <c r="W446" s="88"/>
      <c r="X446" s="88"/>
      <c r="Y446" s="88"/>
      <c r="Z446" s="91"/>
      <c r="AS446" s="92" t="s">
        <v>98</v>
      </c>
      <c r="AT446" s="92" t="s">
        <v>104</v>
      </c>
      <c r="AU446" s="92" t="s">
        <v>71</v>
      </c>
      <c r="AV446" s="92" t="s">
        <v>43</v>
      </c>
      <c r="AW446" s="92" t="s">
        <v>90</v>
      </c>
      <c r="AX446" s="92" t="s">
        <v>91</v>
      </c>
    </row>
    <row r="447" spans="1:50" s="10" customFormat="1" ht="15.75" customHeight="1">
      <c r="A447" s="93"/>
      <c r="B447" s="94"/>
      <c r="C447" s="94"/>
      <c r="D447" s="94"/>
      <c r="E447" s="158" t="s">
        <v>330</v>
      </c>
      <c r="F447" s="159"/>
      <c r="G447" s="159"/>
      <c r="H447" s="159"/>
      <c r="I447" s="94"/>
      <c r="J447" s="95">
        <v>67.425</v>
      </c>
      <c r="K447" s="94"/>
      <c r="L447" s="94"/>
      <c r="M447" s="94"/>
      <c r="N447" s="94"/>
      <c r="O447" s="94"/>
      <c r="P447" s="94"/>
      <c r="Q447" s="96"/>
      <c r="S447" s="97"/>
      <c r="T447" s="94"/>
      <c r="U447" s="94"/>
      <c r="V447" s="94"/>
      <c r="W447" s="94"/>
      <c r="X447" s="94"/>
      <c r="Y447" s="94"/>
      <c r="Z447" s="98"/>
      <c r="AS447" s="99" t="s">
        <v>98</v>
      </c>
      <c r="AT447" s="99" t="s">
        <v>104</v>
      </c>
      <c r="AU447" s="99" t="s">
        <v>0</v>
      </c>
      <c r="AV447" s="99" t="s">
        <v>43</v>
      </c>
      <c r="AW447" s="99" t="s">
        <v>90</v>
      </c>
      <c r="AX447" s="99" t="s">
        <v>91</v>
      </c>
    </row>
    <row r="448" spans="1:50" s="10" customFormat="1" ht="15.75" customHeight="1">
      <c r="A448" s="93"/>
      <c r="B448" s="94"/>
      <c r="C448" s="94"/>
      <c r="D448" s="94"/>
      <c r="E448" s="158" t="s">
        <v>331</v>
      </c>
      <c r="F448" s="159"/>
      <c r="G448" s="159"/>
      <c r="H448" s="159"/>
      <c r="I448" s="94"/>
      <c r="J448" s="95">
        <v>61.77</v>
      </c>
      <c r="K448" s="94"/>
      <c r="L448" s="94"/>
      <c r="M448" s="94"/>
      <c r="N448" s="94"/>
      <c r="O448" s="94"/>
      <c r="P448" s="94"/>
      <c r="Q448" s="96"/>
      <c r="S448" s="97"/>
      <c r="T448" s="94"/>
      <c r="U448" s="94"/>
      <c r="V448" s="94"/>
      <c r="W448" s="94"/>
      <c r="X448" s="94"/>
      <c r="Y448" s="94"/>
      <c r="Z448" s="98"/>
      <c r="AS448" s="99" t="s">
        <v>98</v>
      </c>
      <c r="AT448" s="99" t="s">
        <v>104</v>
      </c>
      <c r="AU448" s="99" t="s">
        <v>0</v>
      </c>
      <c r="AV448" s="99" t="s">
        <v>43</v>
      </c>
      <c r="AW448" s="99" t="s">
        <v>90</v>
      </c>
      <c r="AX448" s="99" t="s">
        <v>91</v>
      </c>
    </row>
    <row r="449" spans="1:50" s="10" customFormat="1" ht="15.75" customHeight="1">
      <c r="A449" s="87"/>
      <c r="B449" s="88"/>
      <c r="C449" s="88"/>
      <c r="D449" s="88"/>
      <c r="E449" s="156" t="s">
        <v>332</v>
      </c>
      <c r="F449" s="157"/>
      <c r="G449" s="157"/>
      <c r="H449" s="157"/>
      <c r="I449" s="88"/>
      <c r="J449" s="88"/>
      <c r="K449" s="88"/>
      <c r="L449" s="88"/>
      <c r="M449" s="88"/>
      <c r="N449" s="88"/>
      <c r="O449" s="88"/>
      <c r="P449" s="88"/>
      <c r="Q449" s="89"/>
      <c r="S449" s="90"/>
      <c r="T449" s="88"/>
      <c r="U449" s="88"/>
      <c r="V449" s="88"/>
      <c r="W449" s="88"/>
      <c r="X449" s="88"/>
      <c r="Y449" s="88"/>
      <c r="Z449" s="91"/>
      <c r="AS449" s="92" t="s">
        <v>98</v>
      </c>
      <c r="AT449" s="92" t="s">
        <v>104</v>
      </c>
      <c r="AU449" s="92" t="s">
        <v>71</v>
      </c>
      <c r="AV449" s="92" t="s">
        <v>43</v>
      </c>
      <c r="AW449" s="92" t="s">
        <v>90</v>
      </c>
      <c r="AX449" s="92" t="s">
        <v>91</v>
      </c>
    </row>
    <row r="450" spans="1:50" s="10" customFormat="1" ht="15.75" customHeight="1">
      <c r="A450" s="93"/>
      <c r="B450" s="94"/>
      <c r="C450" s="94"/>
      <c r="D450" s="94"/>
      <c r="E450" s="158" t="s">
        <v>333</v>
      </c>
      <c r="F450" s="159"/>
      <c r="G450" s="159"/>
      <c r="H450" s="159"/>
      <c r="I450" s="94"/>
      <c r="J450" s="95">
        <v>2.4</v>
      </c>
      <c r="K450" s="94"/>
      <c r="L450" s="94"/>
      <c r="M450" s="94"/>
      <c r="N450" s="94"/>
      <c r="O450" s="94"/>
      <c r="P450" s="94"/>
      <c r="Q450" s="96"/>
      <c r="S450" s="97"/>
      <c r="T450" s="94"/>
      <c r="U450" s="94"/>
      <c r="V450" s="94"/>
      <c r="W450" s="94"/>
      <c r="X450" s="94"/>
      <c r="Y450" s="94"/>
      <c r="Z450" s="98"/>
      <c r="AS450" s="99" t="s">
        <v>98</v>
      </c>
      <c r="AT450" s="99" t="s">
        <v>104</v>
      </c>
      <c r="AU450" s="99" t="s">
        <v>0</v>
      </c>
      <c r="AV450" s="99" t="s">
        <v>43</v>
      </c>
      <c r="AW450" s="99" t="s">
        <v>90</v>
      </c>
      <c r="AX450" s="99" t="s">
        <v>91</v>
      </c>
    </row>
    <row r="451" spans="1:50" s="10" customFormat="1" ht="15.75" customHeight="1">
      <c r="A451" s="100"/>
      <c r="B451" s="101"/>
      <c r="C451" s="101"/>
      <c r="D451" s="101"/>
      <c r="E451" s="160" t="s">
        <v>109</v>
      </c>
      <c r="F451" s="161"/>
      <c r="G451" s="161"/>
      <c r="H451" s="161"/>
      <c r="I451" s="101"/>
      <c r="J451" s="102">
        <v>810.213</v>
      </c>
      <c r="K451" s="101"/>
      <c r="L451" s="101"/>
      <c r="M451" s="101"/>
      <c r="N451" s="101"/>
      <c r="O451" s="101"/>
      <c r="P451" s="101"/>
      <c r="Q451" s="103"/>
      <c r="S451" s="104"/>
      <c r="T451" s="101"/>
      <c r="U451" s="101"/>
      <c r="V451" s="101"/>
      <c r="W451" s="101"/>
      <c r="X451" s="101"/>
      <c r="Y451" s="101"/>
      <c r="Z451" s="105"/>
      <c r="AS451" s="106" t="s">
        <v>98</v>
      </c>
      <c r="AT451" s="106" t="s">
        <v>104</v>
      </c>
      <c r="AU451" s="106" t="s">
        <v>96</v>
      </c>
      <c r="AV451" s="106" t="s">
        <v>43</v>
      </c>
      <c r="AW451" s="106" t="s">
        <v>71</v>
      </c>
      <c r="AX451" s="106" t="s">
        <v>91</v>
      </c>
    </row>
    <row r="452" spans="1:63" s="10" customFormat="1" ht="27" customHeight="1">
      <c r="A452" s="11"/>
      <c r="B452" s="79" t="s">
        <v>340</v>
      </c>
      <c r="C452" s="79" t="s">
        <v>92</v>
      </c>
      <c r="D452" s="80" t="s">
        <v>341</v>
      </c>
      <c r="E452" s="153" t="s">
        <v>342</v>
      </c>
      <c r="F452" s="154"/>
      <c r="G452" s="154"/>
      <c r="H452" s="154"/>
      <c r="I452" s="81" t="s">
        <v>95</v>
      </c>
      <c r="J452" s="82">
        <v>1596.61</v>
      </c>
      <c r="K452" s="155"/>
      <c r="L452" s="154"/>
      <c r="M452" s="155">
        <f>ROUND($K$452*$J$452,2)</f>
        <v>0</v>
      </c>
      <c r="N452" s="154"/>
      <c r="O452" s="154"/>
      <c r="P452" s="154"/>
      <c r="Q452" s="14"/>
      <c r="S452" s="83"/>
      <c r="T452" s="84" t="s">
        <v>24</v>
      </c>
      <c r="U452" s="85">
        <v>0</v>
      </c>
      <c r="V452" s="85">
        <f>$U$452*$J$452</f>
        <v>0</v>
      </c>
      <c r="W452" s="85">
        <v>0</v>
      </c>
      <c r="X452" s="85">
        <f>$W$452*$J$452</f>
        <v>0</v>
      </c>
      <c r="Y452" s="85">
        <v>0</v>
      </c>
      <c r="Z452" s="86">
        <f>$Y$452*$J$452</f>
        <v>0</v>
      </c>
      <c r="AQ452" s="10" t="s">
        <v>96</v>
      </c>
      <c r="AS452" s="10" t="s">
        <v>92</v>
      </c>
      <c r="AT452" s="10" t="s">
        <v>104</v>
      </c>
      <c r="AX452" s="10" t="s">
        <v>91</v>
      </c>
      <c r="BD452" s="51">
        <f>IF($T$452="základní",$M$452,0)</f>
        <v>0</v>
      </c>
      <c r="BE452" s="51">
        <f>IF($T$452="snížená",$M$452,0)</f>
        <v>0</v>
      </c>
      <c r="BF452" s="51">
        <f>IF($T$452="zákl. přenesená",$M$452,0)</f>
        <v>0</v>
      </c>
      <c r="BG452" s="51">
        <f>IF($T$452="sníž. přenesená",$M$452,0)</f>
        <v>0</v>
      </c>
      <c r="BH452" s="51">
        <f>IF($T$452="nulová",$M$452,0)</f>
        <v>0</v>
      </c>
      <c r="BI452" s="10" t="s">
        <v>71</v>
      </c>
      <c r="BJ452" s="51">
        <f>ROUND($K$452*$J$452,2)</f>
        <v>0</v>
      </c>
      <c r="BK452" s="10" t="s">
        <v>96</v>
      </c>
    </row>
    <row r="453" spans="1:50" s="10" customFormat="1" ht="15.75" customHeight="1">
      <c r="A453" s="87"/>
      <c r="B453" s="88"/>
      <c r="C453" s="88"/>
      <c r="D453" s="88"/>
      <c r="E453" s="156" t="s">
        <v>213</v>
      </c>
      <c r="F453" s="157"/>
      <c r="G453" s="157"/>
      <c r="H453" s="157"/>
      <c r="I453" s="88"/>
      <c r="J453" s="88"/>
      <c r="K453" s="88"/>
      <c r="L453" s="88"/>
      <c r="M453" s="88"/>
      <c r="N453" s="88"/>
      <c r="O453" s="88"/>
      <c r="P453" s="88"/>
      <c r="Q453" s="89"/>
      <c r="S453" s="90"/>
      <c r="T453" s="88"/>
      <c r="U453" s="88"/>
      <c r="V453" s="88"/>
      <c r="W453" s="88"/>
      <c r="X453" s="88"/>
      <c r="Y453" s="88"/>
      <c r="Z453" s="91"/>
      <c r="AS453" s="92" t="s">
        <v>98</v>
      </c>
      <c r="AT453" s="92" t="s">
        <v>104</v>
      </c>
      <c r="AU453" s="92" t="s">
        <v>71</v>
      </c>
      <c r="AV453" s="92" t="s">
        <v>43</v>
      </c>
      <c r="AW453" s="92" t="s">
        <v>90</v>
      </c>
      <c r="AX453" s="92" t="s">
        <v>91</v>
      </c>
    </row>
    <row r="454" spans="1:50" s="10" customFormat="1" ht="15.75" customHeight="1">
      <c r="A454" s="93"/>
      <c r="B454" s="94"/>
      <c r="C454" s="94"/>
      <c r="D454" s="94"/>
      <c r="E454" s="158" t="s">
        <v>343</v>
      </c>
      <c r="F454" s="159"/>
      <c r="G454" s="159"/>
      <c r="H454" s="159"/>
      <c r="I454" s="94"/>
      <c r="J454" s="95">
        <v>229.304</v>
      </c>
      <c r="K454" s="94"/>
      <c r="L454" s="94"/>
      <c r="M454" s="94"/>
      <c r="N454" s="94"/>
      <c r="O454" s="94"/>
      <c r="P454" s="94"/>
      <c r="Q454" s="96"/>
      <c r="S454" s="97"/>
      <c r="T454" s="94"/>
      <c r="U454" s="94"/>
      <c r="V454" s="94"/>
      <c r="W454" s="94"/>
      <c r="X454" s="94"/>
      <c r="Y454" s="94"/>
      <c r="Z454" s="98"/>
      <c r="AS454" s="99" t="s">
        <v>98</v>
      </c>
      <c r="AT454" s="99" t="s">
        <v>104</v>
      </c>
      <c r="AU454" s="99" t="s">
        <v>0</v>
      </c>
      <c r="AV454" s="99" t="s">
        <v>43</v>
      </c>
      <c r="AW454" s="99" t="s">
        <v>90</v>
      </c>
      <c r="AX454" s="99" t="s">
        <v>91</v>
      </c>
    </row>
    <row r="455" spans="1:50" s="10" customFormat="1" ht="15.75" customHeight="1">
      <c r="A455" s="93"/>
      <c r="B455" s="94"/>
      <c r="C455" s="94"/>
      <c r="D455" s="94"/>
      <c r="E455" s="158" t="s">
        <v>344</v>
      </c>
      <c r="F455" s="159"/>
      <c r="G455" s="159"/>
      <c r="H455" s="159"/>
      <c r="I455" s="94"/>
      <c r="J455" s="95">
        <v>8.77</v>
      </c>
      <c r="K455" s="94"/>
      <c r="L455" s="94"/>
      <c r="M455" s="94"/>
      <c r="N455" s="94"/>
      <c r="O455" s="94"/>
      <c r="P455" s="94"/>
      <c r="Q455" s="96"/>
      <c r="S455" s="97"/>
      <c r="T455" s="94"/>
      <c r="U455" s="94"/>
      <c r="V455" s="94"/>
      <c r="W455" s="94"/>
      <c r="X455" s="94"/>
      <c r="Y455" s="94"/>
      <c r="Z455" s="98"/>
      <c r="AS455" s="99" t="s">
        <v>98</v>
      </c>
      <c r="AT455" s="99" t="s">
        <v>104</v>
      </c>
      <c r="AU455" s="99" t="s">
        <v>0</v>
      </c>
      <c r="AV455" s="99" t="s">
        <v>43</v>
      </c>
      <c r="AW455" s="99" t="s">
        <v>90</v>
      </c>
      <c r="AX455" s="99" t="s">
        <v>91</v>
      </c>
    </row>
    <row r="456" spans="1:50" s="10" customFormat="1" ht="15.75" customHeight="1">
      <c r="A456" s="100"/>
      <c r="B456" s="101"/>
      <c r="C456" s="101"/>
      <c r="D456" s="101"/>
      <c r="E456" s="160" t="s">
        <v>109</v>
      </c>
      <c r="F456" s="161"/>
      <c r="G456" s="161"/>
      <c r="H456" s="161"/>
      <c r="I456" s="101"/>
      <c r="J456" s="102">
        <v>238.074</v>
      </c>
      <c r="K456" s="101"/>
      <c r="L456" s="101"/>
      <c r="M456" s="101"/>
      <c r="N456" s="101"/>
      <c r="O456" s="101"/>
      <c r="P456" s="101"/>
      <c r="Q456" s="103"/>
      <c r="S456" s="104"/>
      <c r="T456" s="101"/>
      <c r="U456" s="101"/>
      <c r="V456" s="101"/>
      <c r="W456" s="101"/>
      <c r="X456" s="101"/>
      <c r="Y456" s="101"/>
      <c r="Z456" s="105"/>
      <c r="AS456" s="106" t="s">
        <v>98</v>
      </c>
      <c r="AT456" s="106" t="s">
        <v>104</v>
      </c>
      <c r="AU456" s="106" t="s">
        <v>96</v>
      </c>
      <c r="AV456" s="106" t="s">
        <v>43</v>
      </c>
      <c r="AW456" s="106" t="s">
        <v>90</v>
      </c>
      <c r="AX456" s="106" t="s">
        <v>91</v>
      </c>
    </row>
    <row r="457" spans="1:50" s="10" customFormat="1" ht="15.75" customHeight="1">
      <c r="A457" s="93"/>
      <c r="B457" s="94"/>
      <c r="C457" s="94"/>
      <c r="D457" s="94"/>
      <c r="E457" s="158" t="s">
        <v>345</v>
      </c>
      <c r="F457" s="159"/>
      <c r="G457" s="159"/>
      <c r="H457" s="159"/>
      <c r="I457" s="94"/>
      <c r="J457" s="95">
        <v>1542.72</v>
      </c>
      <c r="K457" s="94"/>
      <c r="L457" s="94"/>
      <c r="M457" s="94"/>
      <c r="N457" s="94"/>
      <c r="O457" s="94"/>
      <c r="P457" s="94"/>
      <c r="Q457" s="96"/>
      <c r="S457" s="97"/>
      <c r="T457" s="94"/>
      <c r="U457" s="94"/>
      <c r="V457" s="94"/>
      <c r="W457" s="94"/>
      <c r="X457" s="94"/>
      <c r="Y457" s="94"/>
      <c r="Z457" s="98"/>
      <c r="AS457" s="99" t="s">
        <v>98</v>
      </c>
      <c r="AT457" s="99" t="s">
        <v>104</v>
      </c>
      <c r="AU457" s="99" t="s">
        <v>0</v>
      </c>
      <c r="AV457" s="99" t="s">
        <v>43</v>
      </c>
      <c r="AW457" s="99" t="s">
        <v>90</v>
      </c>
      <c r="AX457" s="99" t="s">
        <v>91</v>
      </c>
    </row>
    <row r="458" spans="1:50" s="10" customFormat="1" ht="15.75" customHeight="1">
      <c r="A458" s="87"/>
      <c r="B458" s="88"/>
      <c r="C458" s="88"/>
      <c r="D458" s="88"/>
      <c r="E458" s="156" t="s">
        <v>346</v>
      </c>
      <c r="F458" s="157"/>
      <c r="G458" s="157"/>
      <c r="H458" s="157"/>
      <c r="I458" s="88"/>
      <c r="J458" s="88"/>
      <c r="K458" s="88"/>
      <c r="L458" s="88"/>
      <c r="M458" s="88"/>
      <c r="N458" s="88"/>
      <c r="O458" s="88"/>
      <c r="P458" s="88"/>
      <c r="Q458" s="89"/>
      <c r="S458" s="90"/>
      <c r="T458" s="88"/>
      <c r="U458" s="88"/>
      <c r="V458" s="88"/>
      <c r="W458" s="88"/>
      <c r="X458" s="88"/>
      <c r="Y458" s="88"/>
      <c r="Z458" s="91"/>
      <c r="AS458" s="92" t="s">
        <v>98</v>
      </c>
      <c r="AT458" s="92" t="s">
        <v>104</v>
      </c>
      <c r="AU458" s="92" t="s">
        <v>71</v>
      </c>
      <c r="AV458" s="92" t="s">
        <v>43</v>
      </c>
      <c r="AW458" s="92" t="s">
        <v>90</v>
      </c>
      <c r="AX458" s="92" t="s">
        <v>91</v>
      </c>
    </row>
    <row r="459" spans="1:50" s="10" customFormat="1" ht="15.75" customHeight="1">
      <c r="A459" s="93"/>
      <c r="B459" s="94"/>
      <c r="C459" s="94"/>
      <c r="D459" s="94"/>
      <c r="E459" s="158" t="s">
        <v>347</v>
      </c>
      <c r="F459" s="159"/>
      <c r="G459" s="159"/>
      <c r="H459" s="159"/>
      <c r="I459" s="94"/>
      <c r="J459" s="95">
        <v>23.549</v>
      </c>
      <c r="K459" s="94"/>
      <c r="L459" s="94"/>
      <c r="M459" s="94"/>
      <c r="N459" s="94"/>
      <c r="O459" s="94"/>
      <c r="P459" s="94"/>
      <c r="Q459" s="96"/>
      <c r="S459" s="97"/>
      <c r="T459" s="94"/>
      <c r="U459" s="94"/>
      <c r="V459" s="94"/>
      <c r="W459" s="94"/>
      <c r="X459" s="94"/>
      <c r="Y459" s="94"/>
      <c r="Z459" s="98"/>
      <c r="AS459" s="99" t="s">
        <v>98</v>
      </c>
      <c r="AT459" s="99" t="s">
        <v>104</v>
      </c>
      <c r="AU459" s="99" t="s">
        <v>0</v>
      </c>
      <c r="AV459" s="99" t="s">
        <v>43</v>
      </c>
      <c r="AW459" s="99" t="s">
        <v>90</v>
      </c>
      <c r="AX459" s="99" t="s">
        <v>91</v>
      </c>
    </row>
    <row r="460" spans="1:50" s="10" customFormat="1" ht="15.75" customHeight="1">
      <c r="A460" s="87"/>
      <c r="B460" s="88"/>
      <c r="C460" s="88"/>
      <c r="D460" s="88"/>
      <c r="E460" s="156" t="s">
        <v>348</v>
      </c>
      <c r="F460" s="157"/>
      <c r="G460" s="157"/>
      <c r="H460" s="157"/>
      <c r="I460" s="88"/>
      <c r="J460" s="88"/>
      <c r="K460" s="88"/>
      <c r="L460" s="88"/>
      <c r="M460" s="88"/>
      <c r="N460" s="88"/>
      <c r="O460" s="88"/>
      <c r="P460" s="88"/>
      <c r="Q460" s="89"/>
      <c r="S460" s="90"/>
      <c r="T460" s="88"/>
      <c r="U460" s="88"/>
      <c r="V460" s="88"/>
      <c r="W460" s="88"/>
      <c r="X460" s="88"/>
      <c r="Y460" s="88"/>
      <c r="Z460" s="91"/>
      <c r="AS460" s="92" t="s">
        <v>98</v>
      </c>
      <c r="AT460" s="92" t="s">
        <v>104</v>
      </c>
      <c r="AU460" s="92" t="s">
        <v>71</v>
      </c>
      <c r="AV460" s="92" t="s">
        <v>43</v>
      </c>
      <c r="AW460" s="92" t="s">
        <v>90</v>
      </c>
      <c r="AX460" s="92" t="s">
        <v>91</v>
      </c>
    </row>
    <row r="461" spans="1:50" s="10" customFormat="1" ht="15.75" customHeight="1">
      <c r="A461" s="93"/>
      <c r="B461" s="94"/>
      <c r="C461" s="94"/>
      <c r="D461" s="94"/>
      <c r="E461" s="158" t="s">
        <v>349</v>
      </c>
      <c r="F461" s="159"/>
      <c r="G461" s="159"/>
      <c r="H461" s="159"/>
      <c r="I461" s="94"/>
      <c r="J461" s="95">
        <v>30.341</v>
      </c>
      <c r="K461" s="94"/>
      <c r="L461" s="94"/>
      <c r="M461" s="94"/>
      <c r="N461" s="94"/>
      <c r="O461" s="94"/>
      <c r="P461" s="94"/>
      <c r="Q461" s="96"/>
      <c r="S461" s="97"/>
      <c r="T461" s="94"/>
      <c r="U461" s="94"/>
      <c r="V461" s="94"/>
      <c r="W461" s="94"/>
      <c r="X461" s="94"/>
      <c r="Y461" s="94"/>
      <c r="Z461" s="98"/>
      <c r="AS461" s="99" t="s">
        <v>98</v>
      </c>
      <c r="AT461" s="99" t="s">
        <v>104</v>
      </c>
      <c r="AU461" s="99" t="s">
        <v>0</v>
      </c>
      <c r="AV461" s="99" t="s">
        <v>43</v>
      </c>
      <c r="AW461" s="99" t="s">
        <v>90</v>
      </c>
      <c r="AX461" s="99" t="s">
        <v>91</v>
      </c>
    </row>
    <row r="462" spans="1:50" s="10" customFormat="1" ht="15.75" customHeight="1">
      <c r="A462" s="100"/>
      <c r="B462" s="101"/>
      <c r="C462" s="101"/>
      <c r="D462" s="101"/>
      <c r="E462" s="160" t="s">
        <v>109</v>
      </c>
      <c r="F462" s="161"/>
      <c r="G462" s="161"/>
      <c r="H462" s="161"/>
      <c r="I462" s="101"/>
      <c r="J462" s="102">
        <v>1596.61</v>
      </c>
      <c r="K462" s="101"/>
      <c r="L462" s="101"/>
      <c r="M462" s="101"/>
      <c r="N462" s="101"/>
      <c r="O462" s="101"/>
      <c r="P462" s="101"/>
      <c r="Q462" s="103"/>
      <c r="S462" s="104"/>
      <c r="T462" s="101"/>
      <c r="U462" s="101"/>
      <c r="V462" s="101"/>
      <c r="W462" s="101"/>
      <c r="X462" s="101"/>
      <c r="Y462" s="101"/>
      <c r="Z462" s="105"/>
      <c r="AS462" s="106" t="s">
        <v>98</v>
      </c>
      <c r="AT462" s="106" t="s">
        <v>104</v>
      </c>
      <c r="AU462" s="106" t="s">
        <v>96</v>
      </c>
      <c r="AV462" s="106" t="s">
        <v>43</v>
      </c>
      <c r="AW462" s="106" t="s">
        <v>71</v>
      </c>
      <c r="AX462" s="106" t="s">
        <v>91</v>
      </c>
    </row>
    <row r="463" spans="1:63" s="10" customFormat="1" ht="27" customHeight="1">
      <c r="A463" s="11"/>
      <c r="B463" s="79" t="s">
        <v>350</v>
      </c>
      <c r="C463" s="79" t="s">
        <v>92</v>
      </c>
      <c r="D463" s="80" t="s">
        <v>351</v>
      </c>
      <c r="E463" s="153" t="s">
        <v>352</v>
      </c>
      <c r="F463" s="154"/>
      <c r="G463" s="154"/>
      <c r="H463" s="154"/>
      <c r="I463" s="81" t="s">
        <v>95</v>
      </c>
      <c r="J463" s="82">
        <v>1596.61</v>
      </c>
      <c r="K463" s="155"/>
      <c r="L463" s="154"/>
      <c r="M463" s="155">
        <f>ROUND($K$463*$J$463,2)</f>
        <v>0</v>
      </c>
      <c r="N463" s="154"/>
      <c r="O463" s="154"/>
      <c r="P463" s="154"/>
      <c r="Q463" s="14"/>
      <c r="S463" s="83"/>
      <c r="T463" s="84" t="s">
        <v>24</v>
      </c>
      <c r="U463" s="85">
        <v>0</v>
      </c>
      <c r="V463" s="85">
        <f>$U$463*$J$463</f>
        <v>0</v>
      </c>
      <c r="W463" s="85">
        <v>0</v>
      </c>
      <c r="X463" s="85">
        <f>$W$463*$J$463</f>
        <v>0</v>
      </c>
      <c r="Y463" s="85">
        <v>0</v>
      </c>
      <c r="Z463" s="86">
        <f>$Y$463*$J$463</f>
        <v>0</v>
      </c>
      <c r="AQ463" s="10" t="s">
        <v>96</v>
      </c>
      <c r="AS463" s="10" t="s">
        <v>92</v>
      </c>
      <c r="AT463" s="10" t="s">
        <v>104</v>
      </c>
      <c r="AX463" s="10" t="s">
        <v>91</v>
      </c>
      <c r="BD463" s="51">
        <f>IF($T$463="základní",$M$463,0)</f>
        <v>0</v>
      </c>
      <c r="BE463" s="51">
        <f>IF($T$463="snížená",$M$463,0)</f>
        <v>0</v>
      </c>
      <c r="BF463" s="51">
        <f>IF($T$463="zákl. přenesená",$M$463,0)</f>
        <v>0</v>
      </c>
      <c r="BG463" s="51">
        <f>IF($T$463="sníž. přenesená",$M$463,0)</f>
        <v>0</v>
      </c>
      <c r="BH463" s="51">
        <f>IF($T$463="nulová",$M$463,0)</f>
        <v>0</v>
      </c>
      <c r="BI463" s="10" t="s">
        <v>71</v>
      </c>
      <c r="BJ463" s="51">
        <f>ROUND($K$463*$J$463,2)</f>
        <v>0</v>
      </c>
      <c r="BK463" s="10" t="s">
        <v>96</v>
      </c>
    </row>
    <row r="464" spans="1:50" s="10" customFormat="1" ht="15.75" customHeight="1">
      <c r="A464" s="87"/>
      <c r="B464" s="88"/>
      <c r="C464" s="88"/>
      <c r="D464" s="88"/>
      <c r="E464" s="156" t="s">
        <v>213</v>
      </c>
      <c r="F464" s="157"/>
      <c r="G464" s="157"/>
      <c r="H464" s="157"/>
      <c r="I464" s="88"/>
      <c r="J464" s="88"/>
      <c r="K464" s="88"/>
      <c r="L464" s="88"/>
      <c r="M464" s="88"/>
      <c r="N464" s="88"/>
      <c r="O464" s="88"/>
      <c r="P464" s="88"/>
      <c r="Q464" s="89"/>
      <c r="S464" s="90"/>
      <c r="T464" s="88"/>
      <c r="U464" s="88"/>
      <c r="V464" s="88"/>
      <c r="W464" s="88"/>
      <c r="X464" s="88"/>
      <c r="Y464" s="88"/>
      <c r="Z464" s="91"/>
      <c r="AS464" s="92" t="s">
        <v>98</v>
      </c>
      <c r="AT464" s="92" t="s">
        <v>104</v>
      </c>
      <c r="AU464" s="92" t="s">
        <v>71</v>
      </c>
      <c r="AV464" s="92" t="s">
        <v>43</v>
      </c>
      <c r="AW464" s="92" t="s">
        <v>90</v>
      </c>
      <c r="AX464" s="92" t="s">
        <v>91</v>
      </c>
    </row>
    <row r="465" spans="1:50" s="10" customFormat="1" ht="27" customHeight="1">
      <c r="A465" s="87"/>
      <c r="B465" s="88"/>
      <c r="C465" s="88"/>
      <c r="D465" s="88"/>
      <c r="E465" s="156" t="s">
        <v>353</v>
      </c>
      <c r="F465" s="157"/>
      <c r="G465" s="157"/>
      <c r="H465" s="157"/>
      <c r="I465" s="88"/>
      <c r="J465" s="88"/>
      <c r="K465" s="88"/>
      <c r="L465" s="88"/>
      <c r="M465" s="88"/>
      <c r="N465" s="88"/>
      <c r="O465" s="88"/>
      <c r="P465" s="88"/>
      <c r="Q465" s="89"/>
      <c r="S465" s="90"/>
      <c r="T465" s="88"/>
      <c r="U465" s="88"/>
      <c r="V465" s="88"/>
      <c r="W465" s="88"/>
      <c r="X465" s="88"/>
      <c r="Y465" s="88"/>
      <c r="Z465" s="91"/>
      <c r="AS465" s="92" t="s">
        <v>98</v>
      </c>
      <c r="AT465" s="92" t="s">
        <v>104</v>
      </c>
      <c r="AU465" s="92" t="s">
        <v>71</v>
      </c>
      <c r="AV465" s="92" t="s">
        <v>43</v>
      </c>
      <c r="AW465" s="92" t="s">
        <v>90</v>
      </c>
      <c r="AX465" s="92" t="s">
        <v>91</v>
      </c>
    </row>
    <row r="466" spans="1:50" s="10" customFormat="1" ht="15.75" customHeight="1">
      <c r="A466" s="93"/>
      <c r="B466" s="94"/>
      <c r="C466" s="94"/>
      <c r="D466" s="94"/>
      <c r="E466" s="158" t="s">
        <v>343</v>
      </c>
      <c r="F466" s="159"/>
      <c r="G466" s="159"/>
      <c r="H466" s="159"/>
      <c r="I466" s="94"/>
      <c r="J466" s="95">
        <v>229.304</v>
      </c>
      <c r="K466" s="94"/>
      <c r="L466" s="94"/>
      <c r="M466" s="94"/>
      <c r="N466" s="94"/>
      <c r="O466" s="94"/>
      <c r="P466" s="94"/>
      <c r="Q466" s="96"/>
      <c r="S466" s="97"/>
      <c r="T466" s="94"/>
      <c r="U466" s="94"/>
      <c r="V466" s="94"/>
      <c r="W466" s="94"/>
      <c r="X466" s="94"/>
      <c r="Y466" s="94"/>
      <c r="Z466" s="98"/>
      <c r="AS466" s="99" t="s">
        <v>98</v>
      </c>
      <c r="AT466" s="99" t="s">
        <v>104</v>
      </c>
      <c r="AU466" s="99" t="s">
        <v>0</v>
      </c>
      <c r="AV466" s="99" t="s">
        <v>43</v>
      </c>
      <c r="AW466" s="99" t="s">
        <v>90</v>
      </c>
      <c r="AX466" s="99" t="s">
        <v>91</v>
      </c>
    </row>
    <row r="467" spans="1:50" s="10" customFormat="1" ht="15.75" customHeight="1">
      <c r="A467" s="93"/>
      <c r="B467" s="94"/>
      <c r="C467" s="94"/>
      <c r="D467" s="94"/>
      <c r="E467" s="158" t="s">
        <v>344</v>
      </c>
      <c r="F467" s="159"/>
      <c r="G467" s="159"/>
      <c r="H467" s="159"/>
      <c r="I467" s="94"/>
      <c r="J467" s="95">
        <v>8.77</v>
      </c>
      <c r="K467" s="94"/>
      <c r="L467" s="94"/>
      <c r="M467" s="94"/>
      <c r="N467" s="94"/>
      <c r="O467" s="94"/>
      <c r="P467" s="94"/>
      <c r="Q467" s="96"/>
      <c r="S467" s="97"/>
      <c r="T467" s="94"/>
      <c r="U467" s="94"/>
      <c r="V467" s="94"/>
      <c r="W467" s="94"/>
      <c r="X467" s="94"/>
      <c r="Y467" s="94"/>
      <c r="Z467" s="98"/>
      <c r="AS467" s="99" t="s">
        <v>98</v>
      </c>
      <c r="AT467" s="99" t="s">
        <v>104</v>
      </c>
      <c r="AU467" s="99" t="s">
        <v>0</v>
      </c>
      <c r="AV467" s="99" t="s">
        <v>43</v>
      </c>
      <c r="AW467" s="99" t="s">
        <v>90</v>
      </c>
      <c r="AX467" s="99" t="s">
        <v>91</v>
      </c>
    </row>
    <row r="468" spans="1:50" s="10" customFormat="1" ht="15.75" customHeight="1">
      <c r="A468" s="100"/>
      <c r="B468" s="101"/>
      <c r="C468" s="101"/>
      <c r="D468" s="101"/>
      <c r="E468" s="160" t="s">
        <v>109</v>
      </c>
      <c r="F468" s="161"/>
      <c r="G468" s="161"/>
      <c r="H468" s="161"/>
      <c r="I468" s="101"/>
      <c r="J468" s="102">
        <v>238.074</v>
      </c>
      <c r="K468" s="101"/>
      <c r="L468" s="101"/>
      <c r="M468" s="101"/>
      <c r="N468" s="101"/>
      <c r="O468" s="101"/>
      <c r="P468" s="101"/>
      <c r="Q468" s="103"/>
      <c r="S468" s="104"/>
      <c r="T468" s="101"/>
      <c r="U468" s="101"/>
      <c r="V468" s="101"/>
      <c r="W468" s="101"/>
      <c r="X468" s="101"/>
      <c r="Y468" s="101"/>
      <c r="Z468" s="105"/>
      <c r="AS468" s="106" t="s">
        <v>98</v>
      </c>
      <c r="AT468" s="106" t="s">
        <v>104</v>
      </c>
      <c r="AU468" s="106" t="s">
        <v>96</v>
      </c>
      <c r="AV468" s="106" t="s">
        <v>43</v>
      </c>
      <c r="AW468" s="106" t="s">
        <v>90</v>
      </c>
      <c r="AX468" s="106" t="s">
        <v>91</v>
      </c>
    </row>
    <row r="469" spans="1:50" s="10" customFormat="1" ht="15.75" customHeight="1">
      <c r="A469" s="93"/>
      <c r="B469" s="94"/>
      <c r="C469" s="94"/>
      <c r="D469" s="94"/>
      <c r="E469" s="158" t="s">
        <v>345</v>
      </c>
      <c r="F469" s="159"/>
      <c r="G469" s="159"/>
      <c r="H469" s="159"/>
      <c r="I469" s="94"/>
      <c r="J469" s="95">
        <v>1542.72</v>
      </c>
      <c r="K469" s="94"/>
      <c r="L469" s="94"/>
      <c r="M469" s="94"/>
      <c r="N469" s="94"/>
      <c r="O469" s="94"/>
      <c r="P469" s="94"/>
      <c r="Q469" s="96"/>
      <c r="S469" s="97"/>
      <c r="T469" s="94"/>
      <c r="U469" s="94"/>
      <c r="V469" s="94"/>
      <c r="W469" s="94"/>
      <c r="X469" s="94"/>
      <c r="Y469" s="94"/>
      <c r="Z469" s="98"/>
      <c r="AS469" s="99" t="s">
        <v>98</v>
      </c>
      <c r="AT469" s="99" t="s">
        <v>104</v>
      </c>
      <c r="AU469" s="99" t="s">
        <v>0</v>
      </c>
      <c r="AV469" s="99" t="s">
        <v>43</v>
      </c>
      <c r="AW469" s="99" t="s">
        <v>90</v>
      </c>
      <c r="AX469" s="99" t="s">
        <v>91</v>
      </c>
    </row>
    <row r="470" spans="1:50" s="10" customFormat="1" ht="15.75" customHeight="1">
      <c r="A470" s="87"/>
      <c r="B470" s="88"/>
      <c r="C470" s="88"/>
      <c r="D470" s="88"/>
      <c r="E470" s="156" t="s">
        <v>346</v>
      </c>
      <c r="F470" s="157"/>
      <c r="G470" s="157"/>
      <c r="H470" s="157"/>
      <c r="I470" s="88"/>
      <c r="J470" s="88"/>
      <c r="K470" s="88"/>
      <c r="L470" s="88"/>
      <c r="M470" s="88"/>
      <c r="N470" s="88"/>
      <c r="O470" s="88"/>
      <c r="P470" s="88"/>
      <c r="Q470" s="89"/>
      <c r="S470" s="90"/>
      <c r="T470" s="88"/>
      <c r="U470" s="88"/>
      <c r="V470" s="88"/>
      <c r="W470" s="88"/>
      <c r="X470" s="88"/>
      <c r="Y470" s="88"/>
      <c r="Z470" s="91"/>
      <c r="AS470" s="92" t="s">
        <v>98</v>
      </c>
      <c r="AT470" s="92" t="s">
        <v>104</v>
      </c>
      <c r="AU470" s="92" t="s">
        <v>71</v>
      </c>
      <c r="AV470" s="92" t="s">
        <v>43</v>
      </c>
      <c r="AW470" s="92" t="s">
        <v>90</v>
      </c>
      <c r="AX470" s="92" t="s">
        <v>91</v>
      </c>
    </row>
    <row r="471" spans="1:50" s="10" customFormat="1" ht="15.75" customHeight="1">
      <c r="A471" s="93"/>
      <c r="B471" s="94"/>
      <c r="C471" s="94"/>
      <c r="D471" s="94"/>
      <c r="E471" s="158" t="s">
        <v>347</v>
      </c>
      <c r="F471" s="159"/>
      <c r="G471" s="159"/>
      <c r="H471" s="159"/>
      <c r="I471" s="94"/>
      <c r="J471" s="95">
        <v>23.549</v>
      </c>
      <c r="K471" s="94"/>
      <c r="L471" s="94"/>
      <c r="M471" s="94"/>
      <c r="N471" s="94"/>
      <c r="O471" s="94"/>
      <c r="P471" s="94"/>
      <c r="Q471" s="96"/>
      <c r="S471" s="97"/>
      <c r="T471" s="94"/>
      <c r="U471" s="94"/>
      <c r="V471" s="94"/>
      <c r="W471" s="94"/>
      <c r="X471" s="94"/>
      <c r="Y471" s="94"/>
      <c r="Z471" s="98"/>
      <c r="AS471" s="99" t="s">
        <v>98</v>
      </c>
      <c r="AT471" s="99" t="s">
        <v>104</v>
      </c>
      <c r="AU471" s="99" t="s">
        <v>0</v>
      </c>
      <c r="AV471" s="99" t="s">
        <v>43</v>
      </c>
      <c r="AW471" s="99" t="s">
        <v>90</v>
      </c>
      <c r="AX471" s="99" t="s">
        <v>91</v>
      </c>
    </row>
    <row r="472" spans="1:50" s="10" customFormat="1" ht="15.75" customHeight="1">
      <c r="A472" s="87"/>
      <c r="B472" s="88"/>
      <c r="C472" s="88"/>
      <c r="D472" s="88"/>
      <c r="E472" s="156" t="s">
        <v>348</v>
      </c>
      <c r="F472" s="157"/>
      <c r="G472" s="157"/>
      <c r="H472" s="157"/>
      <c r="I472" s="88"/>
      <c r="J472" s="88"/>
      <c r="K472" s="88"/>
      <c r="L472" s="88"/>
      <c r="M472" s="88"/>
      <c r="N472" s="88"/>
      <c r="O472" s="88"/>
      <c r="P472" s="88"/>
      <c r="Q472" s="89"/>
      <c r="S472" s="90"/>
      <c r="T472" s="88"/>
      <c r="U472" s="88"/>
      <c r="V472" s="88"/>
      <c r="W472" s="88"/>
      <c r="X472" s="88"/>
      <c r="Y472" s="88"/>
      <c r="Z472" s="91"/>
      <c r="AS472" s="92" t="s">
        <v>98</v>
      </c>
      <c r="AT472" s="92" t="s">
        <v>104</v>
      </c>
      <c r="AU472" s="92" t="s">
        <v>71</v>
      </c>
      <c r="AV472" s="92" t="s">
        <v>43</v>
      </c>
      <c r="AW472" s="92" t="s">
        <v>90</v>
      </c>
      <c r="AX472" s="92" t="s">
        <v>91</v>
      </c>
    </row>
    <row r="473" spans="1:50" s="10" customFormat="1" ht="15.75" customHeight="1">
      <c r="A473" s="93"/>
      <c r="B473" s="94"/>
      <c r="C473" s="94"/>
      <c r="D473" s="94"/>
      <c r="E473" s="158" t="s">
        <v>349</v>
      </c>
      <c r="F473" s="159"/>
      <c r="G473" s="159"/>
      <c r="H473" s="159"/>
      <c r="I473" s="94"/>
      <c r="J473" s="95">
        <v>30.341</v>
      </c>
      <c r="K473" s="94"/>
      <c r="L473" s="94"/>
      <c r="M473" s="94"/>
      <c r="N473" s="94"/>
      <c r="O473" s="94"/>
      <c r="P473" s="94"/>
      <c r="Q473" s="96"/>
      <c r="S473" s="97"/>
      <c r="T473" s="94"/>
      <c r="U473" s="94"/>
      <c r="V473" s="94"/>
      <c r="W473" s="94"/>
      <c r="X473" s="94"/>
      <c r="Y473" s="94"/>
      <c r="Z473" s="98"/>
      <c r="AS473" s="99" t="s">
        <v>98</v>
      </c>
      <c r="AT473" s="99" t="s">
        <v>104</v>
      </c>
      <c r="AU473" s="99" t="s">
        <v>0</v>
      </c>
      <c r="AV473" s="99" t="s">
        <v>43</v>
      </c>
      <c r="AW473" s="99" t="s">
        <v>90</v>
      </c>
      <c r="AX473" s="99" t="s">
        <v>91</v>
      </c>
    </row>
    <row r="474" spans="1:50" s="10" customFormat="1" ht="15.75" customHeight="1">
      <c r="A474" s="100"/>
      <c r="B474" s="101"/>
      <c r="C474" s="101"/>
      <c r="D474" s="101"/>
      <c r="E474" s="160" t="s">
        <v>109</v>
      </c>
      <c r="F474" s="161"/>
      <c r="G474" s="161"/>
      <c r="H474" s="161"/>
      <c r="I474" s="101"/>
      <c r="J474" s="102">
        <v>1596.61</v>
      </c>
      <c r="K474" s="101"/>
      <c r="L474" s="101"/>
      <c r="M474" s="101"/>
      <c r="N474" s="101"/>
      <c r="O474" s="101"/>
      <c r="P474" s="101"/>
      <c r="Q474" s="103"/>
      <c r="S474" s="104"/>
      <c r="T474" s="101"/>
      <c r="U474" s="101"/>
      <c r="V474" s="101"/>
      <c r="W474" s="101"/>
      <c r="X474" s="101"/>
      <c r="Y474" s="101"/>
      <c r="Z474" s="105"/>
      <c r="AS474" s="106" t="s">
        <v>98</v>
      </c>
      <c r="AT474" s="106" t="s">
        <v>104</v>
      </c>
      <c r="AU474" s="106" t="s">
        <v>96</v>
      </c>
      <c r="AV474" s="106" t="s">
        <v>43</v>
      </c>
      <c r="AW474" s="106" t="s">
        <v>71</v>
      </c>
      <c r="AX474" s="106" t="s">
        <v>91</v>
      </c>
    </row>
    <row r="475" spans="1:63" s="10" customFormat="1" ht="27" customHeight="1">
      <c r="A475" s="11"/>
      <c r="B475" s="79" t="s">
        <v>354</v>
      </c>
      <c r="C475" s="79" t="s">
        <v>92</v>
      </c>
      <c r="D475" s="80" t="s">
        <v>355</v>
      </c>
      <c r="E475" s="153" t="s">
        <v>356</v>
      </c>
      <c r="F475" s="154"/>
      <c r="G475" s="154"/>
      <c r="H475" s="154"/>
      <c r="I475" s="81" t="s">
        <v>95</v>
      </c>
      <c r="J475" s="82">
        <v>1596.61</v>
      </c>
      <c r="K475" s="155"/>
      <c r="L475" s="154"/>
      <c r="M475" s="155">
        <f>ROUND($K$475*$J$475,2)</f>
        <v>0</v>
      </c>
      <c r="N475" s="154"/>
      <c r="O475" s="154"/>
      <c r="P475" s="154"/>
      <c r="Q475" s="14"/>
      <c r="S475" s="83"/>
      <c r="T475" s="84" t="s">
        <v>24</v>
      </c>
      <c r="U475" s="85">
        <v>0</v>
      </c>
      <c r="V475" s="85">
        <f>$U$475*$J$475</f>
        <v>0</v>
      </c>
      <c r="W475" s="85">
        <v>0</v>
      </c>
      <c r="X475" s="85">
        <f>$W$475*$J$475</f>
        <v>0</v>
      </c>
      <c r="Y475" s="85">
        <v>0</v>
      </c>
      <c r="Z475" s="86">
        <f>$Y$475*$J$475</f>
        <v>0</v>
      </c>
      <c r="AQ475" s="10" t="s">
        <v>96</v>
      </c>
      <c r="AS475" s="10" t="s">
        <v>92</v>
      </c>
      <c r="AT475" s="10" t="s">
        <v>104</v>
      </c>
      <c r="AX475" s="10" t="s">
        <v>91</v>
      </c>
      <c r="BD475" s="51">
        <f>IF($T$475="základní",$M$475,0)</f>
        <v>0</v>
      </c>
      <c r="BE475" s="51">
        <f>IF($T$475="snížená",$M$475,0)</f>
        <v>0</v>
      </c>
      <c r="BF475" s="51">
        <f>IF($T$475="zákl. přenesená",$M$475,0)</f>
        <v>0</v>
      </c>
      <c r="BG475" s="51">
        <f>IF($T$475="sníž. přenesená",$M$475,0)</f>
        <v>0</v>
      </c>
      <c r="BH475" s="51">
        <f>IF($T$475="nulová",$M$475,0)</f>
        <v>0</v>
      </c>
      <c r="BI475" s="10" t="s">
        <v>71</v>
      </c>
      <c r="BJ475" s="51">
        <f>ROUND($K$475*$J$475,2)</f>
        <v>0</v>
      </c>
      <c r="BK475" s="10" t="s">
        <v>96</v>
      </c>
    </row>
    <row r="476" spans="1:50" s="10" customFormat="1" ht="15.75" customHeight="1">
      <c r="A476" s="87"/>
      <c r="B476" s="88"/>
      <c r="C476" s="88"/>
      <c r="D476" s="88"/>
      <c r="E476" s="156" t="s">
        <v>213</v>
      </c>
      <c r="F476" s="157"/>
      <c r="G476" s="157"/>
      <c r="H476" s="157"/>
      <c r="I476" s="88"/>
      <c r="J476" s="88"/>
      <c r="K476" s="88"/>
      <c r="L476" s="88"/>
      <c r="M476" s="88"/>
      <c r="N476" s="88"/>
      <c r="O476" s="88"/>
      <c r="P476" s="88"/>
      <c r="Q476" s="89"/>
      <c r="S476" s="90"/>
      <c r="T476" s="88"/>
      <c r="U476" s="88"/>
      <c r="V476" s="88"/>
      <c r="W476" s="88"/>
      <c r="X476" s="88"/>
      <c r="Y476" s="88"/>
      <c r="Z476" s="91"/>
      <c r="AS476" s="92" t="s">
        <v>98</v>
      </c>
      <c r="AT476" s="92" t="s">
        <v>104</v>
      </c>
      <c r="AU476" s="92" t="s">
        <v>71</v>
      </c>
      <c r="AV476" s="92" t="s">
        <v>43</v>
      </c>
      <c r="AW476" s="92" t="s">
        <v>90</v>
      </c>
      <c r="AX476" s="92" t="s">
        <v>91</v>
      </c>
    </row>
    <row r="477" spans="1:50" s="10" customFormat="1" ht="15.75" customHeight="1">
      <c r="A477" s="93"/>
      <c r="B477" s="94"/>
      <c r="C477" s="94"/>
      <c r="D477" s="94"/>
      <c r="E477" s="158" t="s">
        <v>343</v>
      </c>
      <c r="F477" s="159"/>
      <c r="G477" s="159"/>
      <c r="H477" s="159"/>
      <c r="I477" s="94"/>
      <c r="J477" s="95">
        <v>229.304</v>
      </c>
      <c r="K477" s="94"/>
      <c r="L477" s="94"/>
      <c r="M477" s="94"/>
      <c r="N477" s="94"/>
      <c r="O477" s="94"/>
      <c r="P477" s="94"/>
      <c r="Q477" s="96"/>
      <c r="S477" s="97"/>
      <c r="T477" s="94"/>
      <c r="U477" s="94"/>
      <c r="V477" s="94"/>
      <c r="W477" s="94"/>
      <c r="X477" s="94"/>
      <c r="Y477" s="94"/>
      <c r="Z477" s="98"/>
      <c r="AS477" s="99" t="s">
        <v>98</v>
      </c>
      <c r="AT477" s="99" t="s">
        <v>104</v>
      </c>
      <c r="AU477" s="99" t="s">
        <v>0</v>
      </c>
      <c r="AV477" s="99" t="s">
        <v>43</v>
      </c>
      <c r="AW477" s="99" t="s">
        <v>90</v>
      </c>
      <c r="AX477" s="99" t="s">
        <v>91</v>
      </c>
    </row>
    <row r="478" spans="1:50" s="10" customFormat="1" ht="15.75" customHeight="1">
      <c r="A478" s="93"/>
      <c r="B478" s="94"/>
      <c r="C478" s="94"/>
      <c r="D478" s="94"/>
      <c r="E478" s="158" t="s">
        <v>344</v>
      </c>
      <c r="F478" s="159"/>
      <c r="G478" s="159"/>
      <c r="H478" s="159"/>
      <c r="I478" s="94"/>
      <c r="J478" s="95">
        <v>8.77</v>
      </c>
      <c r="K478" s="94"/>
      <c r="L478" s="94"/>
      <c r="M478" s="94"/>
      <c r="N478" s="94"/>
      <c r="O478" s="94"/>
      <c r="P478" s="94"/>
      <c r="Q478" s="96"/>
      <c r="S478" s="97"/>
      <c r="T478" s="94"/>
      <c r="U478" s="94"/>
      <c r="V478" s="94"/>
      <c r="W478" s="94"/>
      <c r="X478" s="94"/>
      <c r="Y478" s="94"/>
      <c r="Z478" s="98"/>
      <c r="AS478" s="99" t="s">
        <v>98</v>
      </c>
      <c r="AT478" s="99" t="s">
        <v>104</v>
      </c>
      <c r="AU478" s="99" t="s">
        <v>0</v>
      </c>
      <c r="AV478" s="99" t="s">
        <v>43</v>
      </c>
      <c r="AW478" s="99" t="s">
        <v>90</v>
      </c>
      <c r="AX478" s="99" t="s">
        <v>91</v>
      </c>
    </row>
    <row r="479" spans="1:50" s="10" customFormat="1" ht="15.75" customHeight="1">
      <c r="A479" s="100"/>
      <c r="B479" s="101"/>
      <c r="C479" s="101"/>
      <c r="D479" s="101"/>
      <c r="E479" s="160" t="s">
        <v>109</v>
      </c>
      <c r="F479" s="161"/>
      <c r="G479" s="161"/>
      <c r="H479" s="161"/>
      <c r="I479" s="101"/>
      <c r="J479" s="102">
        <v>238.074</v>
      </c>
      <c r="K479" s="101"/>
      <c r="L479" s="101"/>
      <c r="M479" s="101"/>
      <c r="N479" s="101"/>
      <c r="O479" s="101"/>
      <c r="P479" s="101"/>
      <c r="Q479" s="103"/>
      <c r="S479" s="104"/>
      <c r="T479" s="101"/>
      <c r="U479" s="101"/>
      <c r="V479" s="101"/>
      <c r="W479" s="101"/>
      <c r="X479" s="101"/>
      <c r="Y479" s="101"/>
      <c r="Z479" s="105"/>
      <c r="AS479" s="106" t="s">
        <v>98</v>
      </c>
      <c r="AT479" s="106" t="s">
        <v>104</v>
      </c>
      <c r="AU479" s="106" t="s">
        <v>96</v>
      </c>
      <c r="AV479" s="106" t="s">
        <v>43</v>
      </c>
      <c r="AW479" s="106" t="s">
        <v>90</v>
      </c>
      <c r="AX479" s="106" t="s">
        <v>91</v>
      </c>
    </row>
    <row r="480" spans="1:50" s="10" customFormat="1" ht="15.75" customHeight="1">
      <c r="A480" s="93"/>
      <c r="B480" s="94"/>
      <c r="C480" s="94"/>
      <c r="D480" s="94"/>
      <c r="E480" s="158" t="s">
        <v>345</v>
      </c>
      <c r="F480" s="159"/>
      <c r="G480" s="159"/>
      <c r="H480" s="159"/>
      <c r="I480" s="94"/>
      <c r="J480" s="95">
        <v>1542.72</v>
      </c>
      <c r="K480" s="94"/>
      <c r="L480" s="94"/>
      <c r="M480" s="94"/>
      <c r="N480" s="94"/>
      <c r="O480" s="94"/>
      <c r="P480" s="94"/>
      <c r="Q480" s="96"/>
      <c r="S480" s="97"/>
      <c r="T480" s="94"/>
      <c r="U480" s="94"/>
      <c r="V480" s="94"/>
      <c r="W480" s="94"/>
      <c r="X480" s="94"/>
      <c r="Y480" s="94"/>
      <c r="Z480" s="98"/>
      <c r="AS480" s="99" t="s">
        <v>98</v>
      </c>
      <c r="AT480" s="99" t="s">
        <v>104</v>
      </c>
      <c r="AU480" s="99" t="s">
        <v>0</v>
      </c>
      <c r="AV480" s="99" t="s">
        <v>43</v>
      </c>
      <c r="AW480" s="99" t="s">
        <v>90</v>
      </c>
      <c r="AX480" s="99" t="s">
        <v>91</v>
      </c>
    </row>
    <row r="481" spans="1:50" s="10" customFormat="1" ht="15.75" customHeight="1">
      <c r="A481" s="87"/>
      <c r="B481" s="88"/>
      <c r="C481" s="88"/>
      <c r="D481" s="88"/>
      <c r="E481" s="156" t="s">
        <v>346</v>
      </c>
      <c r="F481" s="157"/>
      <c r="G481" s="157"/>
      <c r="H481" s="157"/>
      <c r="I481" s="88"/>
      <c r="J481" s="88"/>
      <c r="K481" s="88"/>
      <c r="L481" s="88"/>
      <c r="M481" s="88"/>
      <c r="N481" s="88"/>
      <c r="O481" s="88"/>
      <c r="P481" s="88"/>
      <c r="Q481" s="89"/>
      <c r="S481" s="90"/>
      <c r="T481" s="88"/>
      <c r="U481" s="88"/>
      <c r="V481" s="88"/>
      <c r="W481" s="88"/>
      <c r="X481" s="88"/>
      <c r="Y481" s="88"/>
      <c r="Z481" s="91"/>
      <c r="AS481" s="92" t="s">
        <v>98</v>
      </c>
      <c r="AT481" s="92" t="s">
        <v>104</v>
      </c>
      <c r="AU481" s="92" t="s">
        <v>71</v>
      </c>
      <c r="AV481" s="92" t="s">
        <v>43</v>
      </c>
      <c r="AW481" s="92" t="s">
        <v>90</v>
      </c>
      <c r="AX481" s="92" t="s">
        <v>91</v>
      </c>
    </row>
    <row r="482" spans="1:50" s="10" customFormat="1" ht="15.75" customHeight="1">
      <c r="A482" s="93"/>
      <c r="B482" s="94"/>
      <c r="C482" s="94"/>
      <c r="D482" s="94"/>
      <c r="E482" s="158" t="s">
        <v>347</v>
      </c>
      <c r="F482" s="159"/>
      <c r="G482" s="159"/>
      <c r="H482" s="159"/>
      <c r="I482" s="94"/>
      <c r="J482" s="95">
        <v>23.549</v>
      </c>
      <c r="K482" s="94"/>
      <c r="L482" s="94"/>
      <c r="M482" s="94"/>
      <c r="N482" s="94"/>
      <c r="O482" s="94"/>
      <c r="P482" s="94"/>
      <c r="Q482" s="96"/>
      <c r="S482" s="97"/>
      <c r="T482" s="94"/>
      <c r="U482" s="94"/>
      <c r="V482" s="94"/>
      <c r="W482" s="94"/>
      <c r="X482" s="94"/>
      <c r="Y482" s="94"/>
      <c r="Z482" s="98"/>
      <c r="AS482" s="99" t="s">
        <v>98</v>
      </c>
      <c r="AT482" s="99" t="s">
        <v>104</v>
      </c>
      <c r="AU482" s="99" t="s">
        <v>0</v>
      </c>
      <c r="AV482" s="99" t="s">
        <v>43</v>
      </c>
      <c r="AW482" s="99" t="s">
        <v>90</v>
      </c>
      <c r="AX482" s="99" t="s">
        <v>91</v>
      </c>
    </row>
    <row r="483" spans="1:50" s="10" customFormat="1" ht="15.75" customHeight="1">
      <c r="A483" s="87"/>
      <c r="B483" s="88"/>
      <c r="C483" s="88"/>
      <c r="D483" s="88"/>
      <c r="E483" s="156" t="s">
        <v>348</v>
      </c>
      <c r="F483" s="157"/>
      <c r="G483" s="157"/>
      <c r="H483" s="157"/>
      <c r="I483" s="88"/>
      <c r="J483" s="88"/>
      <c r="K483" s="88"/>
      <c r="L483" s="88"/>
      <c r="M483" s="88"/>
      <c r="N483" s="88"/>
      <c r="O483" s="88"/>
      <c r="P483" s="88"/>
      <c r="Q483" s="89"/>
      <c r="S483" s="90"/>
      <c r="T483" s="88"/>
      <c r="U483" s="88"/>
      <c r="V483" s="88"/>
      <c r="W483" s="88"/>
      <c r="X483" s="88"/>
      <c r="Y483" s="88"/>
      <c r="Z483" s="91"/>
      <c r="AS483" s="92" t="s">
        <v>98</v>
      </c>
      <c r="AT483" s="92" t="s">
        <v>104</v>
      </c>
      <c r="AU483" s="92" t="s">
        <v>71</v>
      </c>
      <c r="AV483" s="92" t="s">
        <v>43</v>
      </c>
      <c r="AW483" s="92" t="s">
        <v>90</v>
      </c>
      <c r="AX483" s="92" t="s">
        <v>91</v>
      </c>
    </row>
    <row r="484" spans="1:50" s="10" customFormat="1" ht="15.75" customHeight="1">
      <c r="A484" s="93"/>
      <c r="B484" s="94"/>
      <c r="C484" s="94"/>
      <c r="D484" s="94"/>
      <c r="E484" s="158" t="s">
        <v>349</v>
      </c>
      <c r="F484" s="159"/>
      <c r="G484" s="159"/>
      <c r="H484" s="159"/>
      <c r="I484" s="94"/>
      <c r="J484" s="95">
        <v>30.341</v>
      </c>
      <c r="K484" s="94"/>
      <c r="L484" s="94"/>
      <c r="M484" s="94"/>
      <c r="N484" s="94"/>
      <c r="O484" s="94"/>
      <c r="P484" s="94"/>
      <c r="Q484" s="96"/>
      <c r="S484" s="97"/>
      <c r="T484" s="94"/>
      <c r="U484" s="94"/>
      <c r="V484" s="94"/>
      <c r="W484" s="94"/>
      <c r="X484" s="94"/>
      <c r="Y484" s="94"/>
      <c r="Z484" s="98"/>
      <c r="AS484" s="99" t="s">
        <v>98</v>
      </c>
      <c r="AT484" s="99" t="s">
        <v>104</v>
      </c>
      <c r="AU484" s="99" t="s">
        <v>0</v>
      </c>
      <c r="AV484" s="99" t="s">
        <v>43</v>
      </c>
      <c r="AW484" s="99" t="s">
        <v>90</v>
      </c>
      <c r="AX484" s="99" t="s">
        <v>91</v>
      </c>
    </row>
    <row r="485" spans="1:50" s="10" customFormat="1" ht="15.75" customHeight="1">
      <c r="A485" s="100"/>
      <c r="B485" s="101"/>
      <c r="C485" s="101"/>
      <c r="D485" s="101"/>
      <c r="E485" s="160" t="s">
        <v>109</v>
      </c>
      <c r="F485" s="161"/>
      <c r="G485" s="161"/>
      <c r="H485" s="161"/>
      <c r="I485" s="101"/>
      <c r="J485" s="102">
        <v>1596.61</v>
      </c>
      <c r="K485" s="101"/>
      <c r="L485" s="101"/>
      <c r="M485" s="101"/>
      <c r="N485" s="101"/>
      <c r="O485" s="101"/>
      <c r="P485" s="101"/>
      <c r="Q485" s="103"/>
      <c r="S485" s="104"/>
      <c r="T485" s="101"/>
      <c r="U485" s="101"/>
      <c r="V485" s="101"/>
      <c r="W485" s="101"/>
      <c r="X485" s="101"/>
      <c r="Y485" s="101"/>
      <c r="Z485" s="105"/>
      <c r="AS485" s="106" t="s">
        <v>98</v>
      </c>
      <c r="AT485" s="106" t="s">
        <v>104</v>
      </c>
      <c r="AU485" s="106" t="s">
        <v>96</v>
      </c>
      <c r="AV485" s="106" t="s">
        <v>43</v>
      </c>
      <c r="AW485" s="106" t="s">
        <v>71</v>
      </c>
      <c r="AX485" s="106" t="s">
        <v>91</v>
      </c>
    </row>
    <row r="486" spans="1:62" s="68" customFormat="1" ht="23.25" customHeight="1">
      <c r="A486" s="69"/>
      <c r="B486" s="70"/>
      <c r="C486" s="78" t="s">
        <v>57</v>
      </c>
      <c r="D486" s="70"/>
      <c r="E486" s="70"/>
      <c r="F486" s="70"/>
      <c r="G486" s="70"/>
      <c r="H486" s="70"/>
      <c r="I486" s="70"/>
      <c r="J486" s="70"/>
      <c r="K486" s="70"/>
      <c r="L486" s="70"/>
      <c r="M486" s="152">
        <f>$BJ$486</f>
        <v>0</v>
      </c>
      <c r="N486" s="151"/>
      <c r="O486" s="151"/>
      <c r="P486" s="151"/>
      <c r="Q486" s="72"/>
      <c r="S486" s="73"/>
      <c r="T486" s="70"/>
      <c r="U486" s="70"/>
      <c r="V486" s="74">
        <f>SUM($V$487:$V$521)</f>
        <v>0</v>
      </c>
      <c r="W486" s="70"/>
      <c r="X486" s="74">
        <f>SUM($X$487:$X$521)</f>
        <v>0</v>
      </c>
      <c r="Y486" s="70"/>
      <c r="Z486" s="75">
        <f>SUM($Z$487:$Z$521)</f>
        <v>0</v>
      </c>
      <c r="AQ486" s="76" t="s">
        <v>0</v>
      </c>
      <c r="AS486" s="76" t="s">
        <v>89</v>
      </c>
      <c r="AT486" s="76" t="s">
        <v>0</v>
      </c>
      <c r="AX486" s="76" t="s">
        <v>91</v>
      </c>
      <c r="BJ486" s="77">
        <f>SUM($BJ$487:$BJ$521)</f>
        <v>0</v>
      </c>
    </row>
    <row r="487" spans="1:63" s="10" customFormat="1" ht="15.75" customHeight="1">
      <c r="A487" s="11"/>
      <c r="B487" s="79" t="s">
        <v>357</v>
      </c>
      <c r="C487" s="79" t="s">
        <v>92</v>
      </c>
      <c r="D487" s="80" t="s">
        <v>358</v>
      </c>
      <c r="E487" s="153" t="s">
        <v>359</v>
      </c>
      <c r="F487" s="154"/>
      <c r="G487" s="154"/>
      <c r="H487" s="154"/>
      <c r="I487" s="81" t="s">
        <v>360</v>
      </c>
      <c r="J487" s="82">
        <v>1</v>
      </c>
      <c r="K487" s="155"/>
      <c r="L487" s="154"/>
      <c r="M487" s="155">
        <f>ROUND($K$487*$J$487,2)</f>
        <v>0</v>
      </c>
      <c r="N487" s="154"/>
      <c r="O487" s="154"/>
      <c r="P487" s="154"/>
      <c r="Q487" s="14"/>
      <c r="S487" s="83"/>
      <c r="T487" s="84" t="s">
        <v>24</v>
      </c>
      <c r="U487" s="85">
        <v>0</v>
      </c>
      <c r="V487" s="85">
        <f>$U$487*$J$487</f>
        <v>0</v>
      </c>
      <c r="W487" s="85">
        <v>0</v>
      </c>
      <c r="X487" s="85">
        <f>$W$487*$J$487</f>
        <v>0</v>
      </c>
      <c r="Y487" s="85">
        <v>0</v>
      </c>
      <c r="Z487" s="86">
        <f>$Y$487*$J$487</f>
        <v>0</v>
      </c>
      <c r="AQ487" s="10" t="s">
        <v>165</v>
      </c>
      <c r="AS487" s="10" t="s">
        <v>92</v>
      </c>
      <c r="AT487" s="10" t="s">
        <v>104</v>
      </c>
      <c r="AX487" s="10" t="s">
        <v>91</v>
      </c>
      <c r="BD487" s="51">
        <f>IF($T$487="základní",$M$487,0)</f>
        <v>0</v>
      </c>
      <c r="BE487" s="51">
        <f>IF($T$487="snížená",$M$487,0)</f>
        <v>0</v>
      </c>
      <c r="BF487" s="51">
        <f>IF($T$487="zákl. přenesená",$M$487,0)</f>
        <v>0</v>
      </c>
      <c r="BG487" s="51">
        <f>IF($T$487="sníž. přenesená",$M$487,0)</f>
        <v>0</v>
      </c>
      <c r="BH487" s="51">
        <f>IF($T$487="nulová",$M$487,0)</f>
        <v>0</v>
      </c>
      <c r="BI487" s="10" t="s">
        <v>71</v>
      </c>
      <c r="BJ487" s="51">
        <f>ROUND($K$487*$J$487,2)</f>
        <v>0</v>
      </c>
      <c r="BK487" s="10" t="s">
        <v>165</v>
      </c>
    </row>
    <row r="488" spans="1:50" s="10" customFormat="1" ht="15.75" customHeight="1">
      <c r="A488" s="87"/>
      <c r="B488" s="88"/>
      <c r="C488" s="88"/>
      <c r="D488" s="88"/>
      <c r="E488" s="156" t="s">
        <v>174</v>
      </c>
      <c r="F488" s="157"/>
      <c r="G488" s="157"/>
      <c r="H488" s="157"/>
      <c r="I488" s="88"/>
      <c r="J488" s="88"/>
      <c r="K488" s="88"/>
      <c r="L488" s="88"/>
      <c r="M488" s="88"/>
      <c r="N488" s="88"/>
      <c r="O488" s="88"/>
      <c r="P488" s="88"/>
      <c r="Q488" s="89"/>
      <c r="S488" s="90"/>
      <c r="T488" s="88"/>
      <c r="U488" s="88"/>
      <c r="V488" s="88"/>
      <c r="W488" s="88"/>
      <c r="X488" s="88"/>
      <c r="Y488" s="88"/>
      <c r="Z488" s="91"/>
      <c r="AS488" s="92" t="s">
        <v>98</v>
      </c>
      <c r="AT488" s="92" t="s">
        <v>104</v>
      </c>
      <c r="AU488" s="92" t="s">
        <v>71</v>
      </c>
      <c r="AV488" s="92" t="s">
        <v>43</v>
      </c>
      <c r="AW488" s="92" t="s">
        <v>90</v>
      </c>
      <c r="AX488" s="92" t="s">
        <v>91</v>
      </c>
    </row>
    <row r="489" spans="1:50" s="10" customFormat="1" ht="39" customHeight="1">
      <c r="A489" s="87"/>
      <c r="B489" s="88"/>
      <c r="C489" s="88"/>
      <c r="D489" s="88"/>
      <c r="E489" s="156" t="s">
        <v>361</v>
      </c>
      <c r="F489" s="157"/>
      <c r="G489" s="157"/>
      <c r="H489" s="157"/>
      <c r="I489" s="88"/>
      <c r="J489" s="88"/>
      <c r="K489" s="88"/>
      <c r="L489" s="88"/>
      <c r="M489" s="88"/>
      <c r="N489" s="88"/>
      <c r="O489" s="88"/>
      <c r="P489" s="88"/>
      <c r="Q489" s="89"/>
      <c r="S489" s="90"/>
      <c r="T489" s="88"/>
      <c r="U489" s="88"/>
      <c r="V489" s="88"/>
      <c r="W489" s="88"/>
      <c r="X489" s="88"/>
      <c r="Y489" s="88"/>
      <c r="Z489" s="91"/>
      <c r="AS489" s="92" t="s">
        <v>98</v>
      </c>
      <c r="AT489" s="92" t="s">
        <v>104</v>
      </c>
      <c r="AU489" s="92" t="s">
        <v>71</v>
      </c>
      <c r="AV489" s="92" t="s">
        <v>43</v>
      </c>
      <c r="AW489" s="92" t="s">
        <v>90</v>
      </c>
      <c r="AX489" s="92" t="s">
        <v>91</v>
      </c>
    </row>
    <row r="490" spans="1:50" s="10" customFormat="1" ht="15.75" customHeight="1">
      <c r="A490" s="93"/>
      <c r="B490" s="94"/>
      <c r="C490" s="94"/>
      <c r="D490" s="94"/>
      <c r="E490" s="158" t="s">
        <v>71</v>
      </c>
      <c r="F490" s="159"/>
      <c r="G490" s="159"/>
      <c r="H490" s="159"/>
      <c r="I490" s="94"/>
      <c r="J490" s="95">
        <v>1</v>
      </c>
      <c r="K490" s="94"/>
      <c r="L490" s="94"/>
      <c r="M490" s="94"/>
      <c r="N490" s="94"/>
      <c r="O490" s="94"/>
      <c r="P490" s="94"/>
      <c r="Q490" s="96"/>
      <c r="S490" s="97"/>
      <c r="T490" s="94"/>
      <c r="U490" s="94"/>
      <c r="V490" s="94"/>
      <c r="W490" s="94"/>
      <c r="X490" s="94"/>
      <c r="Y490" s="94"/>
      <c r="Z490" s="98"/>
      <c r="AS490" s="99" t="s">
        <v>98</v>
      </c>
      <c r="AT490" s="99" t="s">
        <v>104</v>
      </c>
      <c r="AU490" s="99" t="s">
        <v>0</v>
      </c>
      <c r="AV490" s="99" t="s">
        <v>43</v>
      </c>
      <c r="AW490" s="99" t="s">
        <v>71</v>
      </c>
      <c r="AX490" s="99" t="s">
        <v>91</v>
      </c>
    </row>
    <row r="491" spans="1:63" s="10" customFormat="1" ht="39" customHeight="1">
      <c r="A491" s="11"/>
      <c r="B491" s="79" t="s">
        <v>362</v>
      </c>
      <c r="C491" s="79" t="s">
        <v>92</v>
      </c>
      <c r="D491" s="80" t="s">
        <v>363</v>
      </c>
      <c r="E491" s="153" t="s">
        <v>364</v>
      </c>
      <c r="F491" s="154"/>
      <c r="G491" s="154"/>
      <c r="H491" s="154"/>
      <c r="I491" s="81" t="s">
        <v>134</v>
      </c>
      <c r="J491" s="82">
        <v>99.085</v>
      </c>
      <c r="K491" s="155"/>
      <c r="L491" s="154"/>
      <c r="M491" s="155">
        <f>ROUND($K$491*$J$491,2)</f>
        <v>0</v>
      </c>
      <c r="N491" s="154"/>
      <c r="O491" s="154"/>
      <c r="P491" s="154"/>
      <c r="Q491" s="14"/>
      <c r="S491" s="83"/>
      <c r="T491" s="84" t="s">
        <v>24</v>
      </c>
      <c r="U491" s="85">
        <v>0</v>
      </c>
      <c r="V491" s="85">
        <f>$U$491*$J$491</f>
        <v>0</v>
      </c>
      <c r="W491" s="85">
        <v>0</v>
      </c>
      <c r="X491" s="85">
        <f>$W$491*$J$491</f>
        <v>0</v>
      </c>
      <c r="Y491" s="85">
        <v>0</v>
      </c>
      <c r="Z491" s="86">
        <f>$Y$491*$J$491</f>
        <v>0</v>
      </c>
      <c r="AQ491" s="10" t="s">
        <v>165</v>
      </c>
      <c r="AS491" s="10" t="s">
        <v>92</v>
      </c>
      <c r="AT491" s="10" t="s">
        <v>104</v>
      </c>
      <c r="AX491" s="10" t="s">
        <v>91</v>
      </c>
      <c r="BD491" s="51">
        <f>IF($T$491="základní",$M$491,0)</f>
        <v>0</v>
      </c>
      <c r="BE491" s="51">
        <f>IF($T$491="snížená",$M$491,0)</f>
        <v>0</v>
      </c>
      <c r="BF491" s="51">
        <f>IF($T$491="zákl. přenesená",$M$491,0)</f>
        <v>0</v>
      </c>
      <c r="BG491" s="51">
        <f>IF($T$491="sníž. přenesená",$M$491,0)</f>
        <v>0</v>
      </c>
      <c r="BH491" s="51">
        <f>IF($T$491="nulová",$M$491,0)</f>
        <v>0</v>
      </c>
      <c r="BI491" s="10" t="s">
        <v>71</v>
      </c>
      <c r="BJ491" s="51">
        <f>ROUND($K$491*$J$491,2)</f>
        <v>0</v>
      </c>
      <c r="BK491" s="10" t="s">
        <v>165</v>
      </c>
    </row>
    <row r="492" spans="1:50" s="10" customFormat="1" ht="15.75" customHeight="1">
      <c r="A492" s="87"/>
      <c r="B492" s="88"/>
      <c r="C492" s="88"/>
      <c r="D492" s="88"/>
      <c r="E492" s="156" t="s">
        <v>174</v>
      </c>
      <c r="F492" s="157"/>
      <c r="G492" s="157"/>
      <c r="H492" s="157"/>
      <c r="I492" s="88"/>
      <c r="J492" s="88"/>
      <c r="K492" s="88"/>
      <c r="L492" s="88"/>
      <c r="M492" s="88"/>
      <c r="N492" s="88"/>
      <c r="O492" s="88"/>
      <c r="P492" s="88"/>
      <c r="Q492" s="89"/>
      <c r="S492" s="90"/>
      <c r="T492" s="88"/>
      <c r="U492" s="88"/>
      <c r="V492" s="88"/>
      <c r="W492" s="88"/>
      <c r="X492" s="88"/>
      <c r="Y492" s="88"/>
      <c r="Z492" s="91"/>
      <c r="AS492" s="92" t="s">
        <v>98</v>
      </c>
      <c r="AT492" s="92" t="s">
        <v>104</v>
      </c>
      <c r="AU492" s="92" t="s">
        <v>71</v>
      </c>
      <c r="AV492" s="92" t="s">
        <v>43</v>
      </c>
      <c r="AW492" s="92" t="s">
        <v>90</v>
      </c>
      <c r="AX492" s="92" t="s">
        <v>91</v>
      </c>
    </row>
    <row r="493" spans="1:50" s="10" customFormat="1" ht="39" customHeight="1">
      <c r="A493" s="87"/>
      <c r="B493" s="88"/>
      <c r="C493" s="88"/>
      <c r="D493" s="88"/>
      <c r="E493" s="156" t="s">
        <v>365</v>
      </c>
      <c r="F493" s="157"/>
      <c r="G493" s="157"/>
      <c r="H493" s="157"/>
      <c r="I493" s="88"/>
      <c r="J493" s="88"/>
      <c r="K493" s="88"/>
      <c r="L493" s="88"/>
      <c r="M493" s="88"/>
      <c r="N493" s="88"/>
      <c r="O493" s="88"/>
      <c r="P493" s="88"/>
      <c r="Q493" s="89"/>
      <c r="S493" s="90"/>
      <c r="T493" s="88"/>
      <c r="U493" s="88"/>
      <c r="V493" s="88"/>
      <c r="W493" s="88"/>
      <c r="X493" s="88"/>
      <c r="Y493" s="88"/>
      <c r="Z493" s="91"/>
      <c r="AS493" s="92" t="s">
        <v>98</v>
      </c>
      <c r="AT493" s="92" t="s">
        <v>104</v>
      </c>
      <c r="AU493" s="92" t="s">
        <v>71</v>
      </c>
      <c r="AV493" s="92" t="s">
        <v>43</v>
      </c>
      <c r="AW493" s="92" t="s">
        <v>90</v>
      </c>
      <c r="AX493" s="92" t="s">
        <v>91</v>
      </c>
    </row>
    <row r="494" spans="1:50" s="10" customFormat="1" ht="15.75" customHeight="1">
      <c r="A494" s="87"/>
      <c r="B494" s="88"/>
      <c r="C494" s="88"/>
      <c r="D494" s="88"/>
      <c r="E494" s="156" t="s">
        <v>366</v>
      </c>
      <c r="F494" s="157"/>
      <c r="G494" s="157"/>
      <c r="H494" s="157"/>
      <c r="I494" s="88"/>
      <c r="J494" s="88"/>
      <c r="K494" s="88"/>
      <c r="L494" s="88"/>
      <c r="M494" s="88"/>
      <c r="N494" s="88"/>
      <c r="O494" s="88"/>
      <c r="P494" s="88"/>
      <c r="Q494" s="89"/>
      <c r="S494" s="90"/>
      <c r="T494" s="88"/>
      <c r="U494" s="88"/>
      <c r="V494" s="88"/>
      <c r="W494" s="88"/>
      <c r="X494" s="88"/>
      <c r="Y494" s="88"/>
      <c r="Z494" s="91"/>
      <c r="AS494" s="92" t="s">
        <v>98</v>
      </c>
      <c r="AT494" s="92" t="s">
        <v>104</v>
      </c>
      <c r="AU494" s="92" t="s">
        <v>71</v>
      </c>
      <c r="AV494" s="92" t="s">
        <v>43</v>
      </c>
      <c r="AW494" s="92" t="s">
        <v>90</v>
      </c>
      <c r="AX494" s="92" t="s">
        <v>91</v>
      </c>
    </row>
    <row r="495" spans="1:50" s="10" customFormat="1" ht="15.75" customHeight="1">
      <c r="A495" s="93"/>
      <c r="B495" s="94"/>
      <c r="C495" s="94"/>
      <c r="D495" s="94"/>
      <c r="E495" s="158" t="s">
        <v>367</v>
      </c>
      <c r="F495" s="159"/>
      <c r="G495" s="159"/>
      <c r="H495" s="159"/>
      <c r="I495" s="94"/>
      <c r="J495" s="95">
        <v>99.085</v>
      </c>
      <c r="K495" s="94"/>
      <c r="L495" s="94"/>
      <c r="M495" s="94"/>
      <c r="N495" s="94"/>
      <c r="O495" s="94"/>
      <c r="P495" s="94"/>
      <c r="Q495" s="96"/>
      <c r="S495" s="97"/>
      <c r="T495" s="94"/>
      <c r="U495" s="94"/>
      <c r="V495" s="94"/>
      <c r="W495" s="94"/>
      <c r="X495" s="94"/>
      <c r="Y495" s="94"/>
      <c r="Z495" s="98"/>
      <c r="AS495" s="99" t="s">
        <v>98</v>
      </c>
      <c r="AT495" s="99" t="s">
        <v>104</v>
      </c>
      <c r="AU495" s="99" t="s">
        <v>0</v>
      </c>
      <c r="AV495" s="99" t="s">
        <v>43</v>
      </c>
      <c r="AW495" s="99" t="s">
        <v>90</v>
      </c>
      <c r="AX495" s="99" t="s">
        <v>91</v>
      </c>
    </row>
    <row r="496" spans="1:50" s="10" customFormat="1" ht="15.75" customHeight="1">
      <c r="A496" s="100"/>
      <c r="B496" s="101"/>
      <c r="C496" s="101"/>
      <c r="D496" s="101"/>
      <c r="E496" s="160" t="s">
        <v>109</v>
      </c>
      <c r="F496" s="161"/>
      <c r="G496" s="161"/>
      <c r="H496" s="161"/>
      <c r="I496" s="101"/>
      <c r="J496" s="102">
        <v>99.085</v>
      </c>
      <c r="K496" s="101"/>
      <c r="L496" s="101"/>
      <c r="M496" s="101"/>
      <c r="N496" s="101"/>
      <c r="O496" s="101"/>
      <c r="P496" s="101"/>
      <c r="Q496" s="103"/>
      <c r="S496" s="104"/>
      <c r="T496" s="101"/>
      <c r="U496" s="101"/>
      <c r="V496" s="101"/>
      <c r="W496" s="101"/>
      <c r="X496" s="101"/>
      <c r="Y496" s="101"/>
      <c r="Z496" s="105"/>
      <c r="AS496" s="106" t="s">
        <v>98</v>
      </c>
      <c r="AT496" s="106" t="s">
        <v>104</v>
      </c>
      <c r="AU496" s="106" t="s">
        <v>96</v>
      </c>
      <c r="AV496" s="106" t="s">
        <v>43</v>
      </c>
      <c r="AW496" s="106" t="s">
        <v>71</v>
      </c>
      <c r="AX496" s="106" t="s">
        <v>91</v>
      </c>
    </row>
    <row r="497" spans="1:63" s="10" customFormat="1" ht="39" customHeight="1">
      <c r="A497" s="11"/>
      <c r="B497" s="79" t="s">
        <v>368</v>
      </c>
      <c r="C497" s="79" t="s">
        <v>92</v>
      </c>
      <c r="D497" s="80" t="s">
        <v>369</v>
      </c>
      <c r="E497" s="153" t="s">
        <v>370</v>
      </c>
      <c r="F497" s="154"/>
      <c r="G497" s="154"/>
      <c r="H497" s="154"/>
      <c r="I497" s="81" t="s">
        <v>134</v>
      </c>
      <c r="J497" s="82">
        <v>47.15</v>
      </c>
      <c r="K497" s="155"/>
      <c r="L497" s="154"/>
      <c r="M497" s="155">
        <f>ROUND($K$497*$J$497,2)</f>
        <v>0</v>
      </c>
      <c r="N497" s="154"/>
      <c r="O497" s="154"/>
      <c r="P497" s="154"/>
      <c r="Q497" s="14"/>
      <c r="S497" s="83"/>
      <c r="T497" s="84" t="s">
        <v>24</v>
      </c>
      <c r="U497" s="85">
        <v>0</v>
      </c>
      <c r="V497" s="85">
        <f>$U$497*$J$497</f>
        <v>0</v>
      </c>
      <c r="W497" s="85">
        <v>0</v>
      </c>
      <c r="X497" s="85">
        <f>$W$497*$J$497</f>
        <v>0</v>
      </c>
      <c r="Y497" s="85">
        <v>0</v>
      </c>
      <c r="Z497" s="86">
        <f>$Y$497*$J$497</f>
        <v>0</v>
      </c>
      <c r="AQ497" s="10" t="s">
        <v>165</v>
      </c>
      <c r="AS497" s="10" t="s">
        <v>92</v>
      </c>
      <c r="AT497" s="10" t="s">
        <v>104</v>
      </c>
      <c r="AX497" s="10" t="s">
        <v>91</v>
      </c>
      <c r="BD497" s="51">
        <f>IF($T$497="základní",$M$497,0)</f>
        <v>0</v>
      </c>
      <c r="BE497" s="51">
        <f>IF($T$497="snížená",$M$497,0)</f>
        <v>0</v>
      </c>
      <c r="BF497" s="51">
        <f>IF($T$497="zákl. přenesená",$M$497,0)</f>
        <v>0</v>
      </c>
      <c r="BG497" s="51">
        <f>IF($T$497="sníž. přenesená",$M$497,0)</f>
        <v>0</v>
      </c>
      <c r="BH497" s="51">
        <f>IF($T$497="nulová",$M$497,0)</f>
        <v>0</v>
      </c>
      <c r="BI497" s="10" t="s">
        <v>71</v>
      </c>
      <c r="BJ497" s="51">
        <f>ROUND($K$497*$J$497,2)</f>
        <v>0</v>
      </c>
      <c r="BK497" s="10" t="s">
        <v>165</v>
      </c>
    </row>
    <row r="498" spans="1:50" s="10" customFormat="1" ht="15.75" customHeight="1">
      <c r="A498" s="87"/>
      <c r="B498" s="88"/>
      <c r="C498" s="88"/>
      <c r="D498" s="88"/>
      <c r="E498" s="156" t="s">
        <v>371</v>
      </c>
      <c r="F498" s="157"/>
      <c r="G498" s="157"/>
      <c r="H498" s="157"/>
      <c r="I498" s="88"/>
      <c r="J498" s="88"/>
      <c r="K498" s="88"/>
      <c r="L498" s="88"/>
      <c r="M498" s="88"/>
      <c r="N498" s="88"/>
      <c r="O498" s="88"/>
      <c r="P498" s="88"/>
      <c r="Q498" s="89"/>
      <c r="S498" s="90"/>
      <c r="T498" s="88"/>
      <c r="U498" s="88"/>
      <c r="V498" s="88"/>
      <c r="W498" s="88"/>
      <c r="X498" s="88"/>
      <c r="Y498" s="88"/>
      <c r="Z498" s="91"/>
      <c r="AS498" s="92" t="s">
        <v>98</v>
      </c>
      <c r="AT498" s="92" t="s">
        <v>104</v>
      </c>
      <c r="AU498" s="92" t="s">
        <v>71</v>
      </c>
      <c r="AV498" s="92" t="s">
        <v>43</v>
      </c>
      <c r="AW498" s="92" t="s">
        <v>90</v>
      </c>
      <c r="AX498" s="92" t="s">
        <v>91</v>
      </c>
    </row>
    <row r="499" spans="1:50" s="10" customFormat="1" ht="39" customHeight="1">
      <c r="A499" s="87"/>
      <c r="B499" s="88"/>
      <c r="C499" s="88"/>
      <c r="D499" s="88"/>
      <c r="E499" s="156" t="s">
        <v>365</v>
      </c>
      <c r="F499" s="157"/>
      <c r="G499" s="157"/>
      <c r="H499" s="157"/>
      <c r="I499" s="88"/>
      <c r="J499" s="88"/>
      <c r="K499" s="88"/>
      <c r="L499" s="88"/>
      <c r="M499" s="88"/>
      <c r="N499" s="88"/>
      <c r="O499" s="88"/>
      <c r="P499" s="88"/>
      <c r="Q499" s="89"/>
      <c r="S499" s="90"/>
      <c r="T499" s="88"/>
      <c r="U499" s="88"/>
      <c r="V499" s="88"/>
      <c r="W499" s="88"/>
      <c r="X499" s="88"/>
      <c r="Y499" s="88"/>
      <c r="Z499" s="91"/>
      <c r="AS499" s="92" t="s">
        <v>98</v>
      </c>
      <c r="AT499" s="92" t="s">
        <v>104</v>
      </c>
      <c r="AU499" s="92" t="s">
        <v>71</v>
      </c>
      <c r="AV499" s="92" t="s">
        <v>43</v>
      </c>
      <c r="AW499" s="92" t="s">
        <v>90</v>
      </c>
      <c r="AX499" s="92" t="s">
        <v>91</v>
      </c>
    </row>
    <row r="500" spans="1:50" s="10" customFormat="1" ht="15.75" customHeight="1">
      <c r="A500" s="87"/>
      <c r="B500" s="88"/>
      <c r="C500" s="88"/>
      <c r="D500" s="88"/>
      <c r="E500" s="156" t="s">
        <v>372</v>
      </c>
      <c r="F500" s="157"/>
      <c r="G500" s="157"/>
      <c r="H500" s="157"/>
      <c r="I500" s="88"/>
      <c r="J500" s="88"/>
      <c r="K500" s="88"/>
      <c r="L500" s="88"/>
      <c r="M500" s="88"/>
      <c r="N500" s="88"/>
      <c r="O500" s="88"/>
      <c r="P500" s="88"/>
      <c r="Q500" s="89"/>
      <c r="S500" s="90"/>
      <c r="T500" s="88"/>
      <c r="U500" s="88"/>
      <c r="V500" s="88"/>
      <c r="W500" s="88"/>
      <c r="X500" s="88"/>
      <c r="Y500" s="88"/>
      <c r="Z500" s="91"/>
      <c r="AS500" s="92" t="s">
        <v>98</v>
      </c>
      <c r="AT500" s="92" t="s">
        <v>104</v>
      </c>
      <c r="AU500" s="92" t="s">
        <v>71</v>
      </c>
      <c r="AV500" s="92" t="s">
        <v>43</v>
      </c>
      <c r="AW500" s="92" t="s">
        <v>90</v>
      </c>
      <c r="AX500" s="92" t="s">
        <v>91</v>
      </c>
    </row>
    <row r="501" spans="1:50" s="10" customFormat="1" ht="15.75" customHeight="1">
      <c r="A501" s="93"/>
      <c r="B501" s="94"/>
      <c r="C501" s="94"/>
      <c r="D501" s="94"/>
      <c r="E501" s="158" t="s">
        <v>373</v>
      </c>
      <c r="F501" s="159"/>
      <c r="G501" s="159"/>
      <c r="H501" s="159"/>
      <c r="I501" s="94"/>
      <c r="J501" s="95">
        <v>47.15</v>
      </c>
      <c r="K501" s="94"/>
      <c r="L501" s="94"/>
      <c r="M501" s="94"/>
      <c r="N501" s="94"/>
      <c r="O501" s="94"/>
      <c r="P501" s="94"/>
      <c r="Q501" s="96"/>
      <c r="S501" s="97"/>
      <c r="T501" s="94"/>
      <c r="U501" s="94"/>
      <c r="V501" s="94"/>
      <c r="W501" s="94"/>
      <c r="X501" s="94"/>
      <c r="Y501" s="94"/>
      <c r="Z501" s="98"/>
      <c r="AS501" s="99" t="s">
        <v>98</v>
      </c>
      <c r="AT501" s="99" t="s">
        <v>104</v>
      </c>
      <c r="AU501" s="99" t="s">
        <v>0</v>
      </c>
      <c r="AV501" s="99" t="s">
        <v>43</v>
      </c>
      <c r="AW501" s="99" t="s">
        <v>90</v>
      </c>
      <c r="AX501" s="99" t="s">
        <v>91</v>
      </c>
    </row>
    <row r="502" spans="1:50" s="10" customFormat="1" ht="15.75" customHeight="1">
      <c r="A502" s="100"/>
      <c r="B502" s="101"/>
      <c r="C502" s="101"/>
      <c r="D502" s="101"/>
      <c r="E502" s="160" t="s">
        <v>109</v>
      </c>
      <c r="F502" s="161"/>
      <c r="G502" s="161"/>
      <c r="H502" s="161"/>
      <c r="I502" s="101"/>
      <c r="J502" s="102">
        <v>47.15</v>
      </c>
      <c r="K502" s="101"/>
      <c r="L502" s="101"/>
      <c r="M502" s="101"/>
      <c r="N502" s="101"/>
      <c r="O502" s="101"/>
      <c r="P502" s="101"/>
      <c r="Q502" s="103"/>
      <c r="S502" s="104"/>
      <c r="T502" s="101"/>
      <c r="U502" s="101"/>
      <c r="V502" s="101"/>
      <c r="W502" s="101"/>
      <c r="X502" s="101"/>
      <c r="Y502" s="101"/>
      <c r="Z502" s="105"/>
      <c r="AS502" s="106" t="s">
        <v>98</v>
      </c>
      <c r="AT502" s="106" t="s">
        <v>104</v>
      </c>
      <c r="AU502" s="106" t="s">
        <v>96</v>
      </c>
      <c r="AV502" s="106" t="s">
        <v>43</v>
      </c>
      <c r="AW502" s="106" t="s">
        <v>71</v>
      </c>
      <c r="AX502" s="106" t="s">
        <v>91</v>
      </c>
    </row>
    <row r="503" spans="1:63" s="10" customFormat="1" ht="27" customHeight="1">
      <c r="A503" s="11"/>
      <c r="B503" s="79" t="s">
        <v>374</v>
      </c>
      <c r="C503" s="79" t="s">
        <v>92</v>
      </c>
      <c r="D503" s="80" t="s">
        <v>375</v>
      </c>
      <c r="E503" s="153" t="s">
        <v>376</v>
      </c>
      <c r="F503" s="154"/>
      <c r="G503" s="154"/>
      <c r="H503" s="154"/>
      <c r="I503" s="81" t="s">
        <v>134</v>
      </c>
      <c r="J503" s="82">
        <v>242.33</v>
      </c>
      <c r="K503" s="155"/>
      <c r="L503" s="154"/>
      <c r="M503" s="155">
        <f>ROUND($K$503*$J$503,2)</f>
        <v>0</v>
      </c>
      <c r="N503" s="154"/>
      <c r="O503" s="154"/>
      <c r="P503" s="154"/>
      <c r="Q503" s="14"/>
      <c r="S503" s="83"/>
      <c r="T503" s="84" t="s">
        <v>24</v>
      </c>
      <c r="U503" s="85">
        <v>0</v>
      </c>
      <c r="V503" s="85">
        <f>$U$503*$J$503</f>
        <v>0</v>
      </c>
      <c r="W503" s="85">
        <v>0</v>
      </c>
      <c r="X503" s="85">
        <f>$W$503*$J$503</f>
        <v>0</v>
      </c>
      <c r="Y503" s="85">
        <v>0</v>
      </c>
      <c r="Z503" s="86">
        <f>$Y$503*$J$503</f>
        <v>0</v>
      </c>
      <c r="AQ503" s="10" t="s">
        <v>165</v>
      </c>
      <c r="AS503" s="10" t="s">
        <v>92</v>
      </c>
      <c r="AT503" s="10" t="s">
        <v>104</v>
      </c>
      <c r="AX503" s="10" t="s">
        <v>91</v>
      </c>
      <c r="BD503" s="51">
        <f>IF($T$503="základní",$M$503,0)</f>
        <v>0</v>
      </c>
      <c r="BE503" s="51">
        <f>IF($T$503="snížená",$M$503,0)</f>
        <v>0</v>
      </c>
      <c r="BF503" s="51">
        <f>IF($T$503="zákl. přenesená",$M$503,0)</f>
        <v>0</v>
      </c>
      <c r="BG503" s="51">
        <f>IF($T$503="sníž. přenesená",$M$503,0)</f>
        <v>0</v>
      </c>
      <c r="BH503" s="51">
        <f>IF($T$503="nulová",$M$503,0)</f>
        <v>0</v>
      </c>
      <c r="BI503" s="10" t="s">
        <v>71</v>
      </c>
      <c r="BJ503" s="51">
        <f>ROUND($K$503*$J$503,2)</f>
        <v>0</v>
      </c>
      <c r="BK503" s="10" t="s">
        <v>165</v>
      </c>
    </row>
    <row r="504" spans="1:50" s="10" customFormat="1" ht="15.75" customHeight="1">
      <c r="A504" s="87"/>
      <c r="B504" s="88"/>
      <c r="C504" s="88"/>
      <c r="D504" s="88"/>
      <c r="E504" s="156" t="s">
        <v>174</v>
      </c>
      <c r="F504" s="157"/>
      <c r="G504" s="157"/>
      <c r="H504" s="157"/>
      <c r="I504" s="88"/>
      <c r="J504" s="88"/>
      <c r="K504" s="88"/>
      <c r="L504" s="88"/>
      <c r="M504" s="88"/>
      <c r="N504" s="88"/>
      <c r="O504" s="88"/>
      <c r="P504" s="88"/>
      <c r="Q504" s="89"/>
      <c r="S504" s="90"/>
      <c r="T504" s="88"/>
      <c r="U504" s="88"/>
      <c r="V504" s="88"/>
      <c r="W504" s="88"/>
      <c r="X504" s="88"/>
      <c r="Y504" s="88"/>
      <c r="Z504" s="91"/>
      <c r="AS504" s="92" t="s">
        <v>98</v>
      </c>
      <c r="AT504" s="92" t="s">
        <v>104</v>
      </c>
      <c r="AU504" s="92" t="s">
        <v>71</v>
      </c>
      <c r="AV504" s="92" t="s">
        <v>43</v>
      </c>
      <c r="AW504" s="92" t="s">
        <v>90</v>
      </c>
      <c r="AX504" s="92" t="s">
        <v>91</v>
      </c>
    </row>
    <row r="505" spans="1:50" s="10" customFormat="1" ht="27" customHeight="1">
      <c r="A505" s="87"/>
      <c r="B505" s="88"/>
      <c r="C505" s="88"/>
      <c r="D505" s="88"/>
      <c r="E505" s="156" t="s">
        <v>377</v>
      </c>
      <c r="F505" s="157"/>
      <c r="G505" s="157"/>
      <c r="H505" s="157"/>
      <c r="I505" s="88"/>
      <c r="J505" s="88"/>
      <c r="K505" s="88"/>
      <c r="L505" s="88"/>
      <c r="M505" s="88"/>
      <c r="N505" s="88"/>
      <c r="O505" s="88"/>
      <c r="P505" s="88"/>
      <c r="Q505" s="89"/>
      <c r="S505" s="90"/>
      <c r="T505" s="88"/>
      <c r="U505" s="88"/>
      <c r="V505" s="88"/>
      <c r="W505" s="88"/>
      <c r="X505" s="88"/>
      <c r="Y505" s="88"/>
      <c r="Z505" s="91"/>
      <c r="AS505" s="92" t="s">
        <v>98</v>
      </c>
      <c r="AT505" s="92" t="s">
        <v>104</v>
      </c>
      <c r="AU505" s="92" t="s">
        <v>71</v>
      </c>
      <c r="AV505" s="92" t="s">
        <v>43</v>
      </c>
      <c r="AW505" s="92" t="s">
        <v>90</v>
      </c>
      <c r="AX505" s="92" t="s">
        <v>91</v>
      </c>
    </row>
    <row r="506" spans="1:50" s="10" customFormat="1" ht="15.75" customHeight="1">
      <c r="A506" s="87"/>
      <c r="B506" s="88"/>
      <c r="C506" s="88"/>
      <c r="D506" s="88"/>
      <c r="E506" s="156" t="s">
        <v>185</v>
      </c>
      <c r="F506" s="157"/>
      <c r="G506" s="157"/>
      <c r="H506" s="157"/>
      <c r="I506" s="88"/>
      <c r="J506" s="88"/>
      <c r="K506" s="88"/>
      <c r="L506" s="88"/>
      <c r="M506" s="88"/>
      <c r="N506" s="88"/>
      <c r="O506" s="88"/>
      <c r="P506" s="88"/>
      <c r="Q506" s="89"/>
      <c r="S506" s="90"/>
      <c r="T506" s="88"/>
      <c r="U506" s="88"/>
      <c r="V506" s="88"/>
      <c r="W506" s="88"/>
      <c r="X506" s="88"/>
      <c r="Y506" s="88"/>
      <c r="Z506" s="91"/>
      <c r="AS506" s="92" t="s">
        <v>98</v>
      </c>
      <c r="AT506" s="92" t="s">
        <v>104</v>
      </c>
      <c r="AU506" s="92" t="s">
        <v>71</v>
      </c>
      <c r="AV506" s="92" t="s">
        <v>43</v>
      </c>
      <c r="AW506" s="92" t="s">
        <v>90</v>
      </c>
      <c r="AX506" s="92" t="s">
        <v>91</v>
      </c>
    </row>
    <row r="507" spans="1:50" s="10" customFormat="1" ht="15.75" customHeight="1">
      <c r="A507" s="93"/>
      <c r="B507" s="94"/>
      <c r="C507" s="94"/>
      <c r="D507" s="94"/>
      <c r="E507" s="158" t="s">
        <v>378</v>
      </c>
      <c r="F507" s="159"/>
      <c r="G507" s="159"/>
      <c r="H507" s="159"/>
      <c r="I507" s="94"/>
      <c r="J507" s="95">
        <v>194.55</v>
      </c>
      <c r="K507" s="94"/>
      <c r="L507" s="94"/>
      <c r="M507" s="94"/>
      <c r="N507" s="94"/>
      <c r="O507" s="94"/>
      <c r="P507" s="94"/>
      <c r="Q507" s="96"/>
      <c r="S507" s="97"/>
      <c r="T507" s="94"/>
      <c r="U507" s="94"/>
      <c r="V507" s="94"/>
      <c r="W507" s="94"/>
      <c r="X507" s="94"/>
      <c r="Y507" s="94"/>
      <c r="Z507" s="98"/>
      <c r="AS507" s="99" t="s">
        <v>98</v>
      </c>
      <c r="AT507" s="99" t="s">
        <v>104</v>
      </c>
      <c r="AU507" s="99" t="s">
        <v>0</v>
      </c>
      <c r="AV507" s="99" t="s">
        <v>43</v>
      </c>
      <c r="AW507" s="99" t="s">
        <v>90</v>
      </c>
      <c r="AX507" s="99" t="s">
        <v>91</v>
      </c>
    </row>
    <row r="508" spans="1:50" s="10" customFormat="1" ht="15.75" customHeight="1">
      <c r="A508" s="87"/>
      <c r="B508" s="88"/>
      <c r="C508" s="88"/>
      <c r="D508" s="88"/>
      <c r="E508" s="156" t="s">
        <v>188</v>
      </c>
      <c r="F508" s="157"/>
      <c r="G508" s="157"/>
      <c r="H508" s="157"/>
      <c r="I508" s="88"/>
      <c r="J508" s="88"/>
      <c r="K508" s="88"/>
      <c r="L508" s="88"/>
      <c r="M508" s="88"/>
      <c r="N508" s="88"/>
      <c r="O508" s="88"/>
      <c r="P508" s="88"/>
      <c r="Q508" s="89"/>
      <c r="S508" s="90"/>
      <c r="T508" s="88"/>
      <c r="U508" s="88"/>
      <c r="V508" s="88"/>
      <c r="W508" s="88"/>
      <c r="X508" s="88"/>
      <c r="Y508" s="88"/>
      <c r="Z508" s="91"/>
      <c r="AS508" s="92" t="s">
        <v>98</v>
      </c>
      <c r="AT508" s="92" t="s">
        <v>104</v>
      </c>
      <c r="AU508" s="92" t="s">
        <v>71</v>
      </c>
      <c r="AV508" s="92" t="s">
        <v>43</v>
      </c>
      <c r="AW508" s="92" t="s">
        <v>90</v>
      </c>
      <c r="AX508" s="92" t="s">
        <v>91</v>
      </c>
    </row>
    <row r="509" spans="1:50" s="10" customFormat="1" ht="15.75" customHeight="1">
      <c r="A509" s="93"/>
      <c r="B509" s="94"/>
      <c r="C509" s="94"/>
      <c r="D509" s="94"/>
      <c r="E509" s="158" t="s">
        <v>379</v>
      </c>
      <c r="F509" s="159"/>
      <c r="G509" s="159"/>
      <c r="H509" s="159"/>
      <c r="I509" s="94"/>
      <c r="J509" s="95">
        <v>47.78</v>
      </c>
      <c r="K509" s="94"/>
      <c r="L509" s="94"/>
      <c r="M509" s="94"/>
      <c r="N509" s="94"/>
      <c r="O509" s="94"/>
      <c r="P509" s="94"/>
      <c r="Q509" s="96"/>
      <c r="S509" s="97"/>
      <c r="T509" s="94"/>
      <c r="U509" s="94"/>
      <c r="V509" s="94"/>
      <c r="W509" s="94"/>
      <c r="X509" s="94"/>
      <c r="Y509" s="94"/>
      <c r="Z509" s="98"/>
      <c r="AS509" s="99" t="s">
        <v>98</v>
      </c>
      <c r="AT509" s="99" t="s">
        <v>104</v>
      </c>
      <c r="AU509" s="99" t="s">
        <v>0</v>
      </c>
      <c r="AV509" s="99" t="s">
        <v>43</v>
      </c>
      <c r="AW509" s="99" t="s">
        <v>90</v>
      </c>
      <c r="AX509" s="99" t="s">
        <v>91</v>
      </c>
    </row>
    <row r="510" spans="1:50" s="10" customFormat="1" ht="15.75" customHeight="1">
      <c r="A510" s="100"/>
      <c r="B510" s="101"/>
      <c r="C510" s="101"/>
      <c r="D510" s="101"/>
      <c r="E510" s="160" t="s">
        <v>109</v>
      </c>
      <c r="F510" s="161"/>
      <c r="G510" s="161"/>
      <c r="H510" s="161"/>
      <c r="I510" s="101"/>
      <c r="J510" s="102">
        <v>242.33</v>
      </c>
      <c r="K510" s="101"/>
      <c r="L510" s="101"/>
      <c r="M510" s="101"/>
      <c r="N510" s="101"/>
      <c r="O510" s="101"/>
      <c r="P510" s="101"/>
      <c r="Q510" s="103"/>
      <c r="S510" s="104"/>
      <c r="T510" s="101"/>
      <c r="U510" s="101"/>
      <c r="V510" s="101"/>
      <c r="W510" s="101"/>
      <c r="X510" s="101"/>
      <c r="Y510" s="101"/>
      <c r="Z510" s="105"/>
      <c r="AS510" s="106" t="s">
        <v>98</v>
      </c>
      <c r="AT510" s="106" t="s">
        <v>104</v>
      </c>
      <c r="AU510" s="106" t="s">
        <v>96</v>
      </c>
      <c r="AV510" s="106" t="s">
        <v>43</v>
      </c>
      <c r="AW510" s="106" t="s">
        <v>71</v>
      </c>
      <c r="AX510" s="106" t="s">
        <v>91</v>
      </c>
    </row>
    <row r="511" spans="1:63" s="10" customFormat="1" ht="27" customHeight="1">
      <c r="A511" s="11"/>
      <c r="B511" s="79" t="s">
        <v>380</v>
      </c>
      <c r="C511" s="79" t="s">
        <v>92</v>
      </c>
      <c r="D511" s="80" t="s">
        <v>381</v>
      </c>
      <c r="E511" s="153" t="s">
        <v>382</v>
      </c>
      <c r="F511" s="154"/>
      <c r="G511" s="154"/>
      <c r="H511" s="154"/>
      <c r="I511" s="81" t="s">
        <v>134</v>
      </c>
      <c r="J511" s="82">
        <v>443.343</v>
      </c>
      <c r="K511" s="155"/>
      <c r="L511" s="154"/>
      <c r="M511" s="155">
        <f>ROUND($K$511*$J$511,2)</f>
        <v>0</v>
      </c>
      <c r="N511" s="154"/>
      <c r="O511" s="154"/>
      <c r="P511" s="154"/>
      <c r="Q511" s="14"/>
      <c r="S511" s="83"/>
      <c r="T511" s="84" t="s">
        <v>24</v>
      </c>
      <c r="U511" s="85">
        <v>0</v>
      </c>
      <c r="V511" s="85">
        <f>$U$511*$J$511</f>
        <v>0</v>
      </c>
      <c r="W511" s="85">
        <v>0</v>
      </c>
      <c r="X511" s="85">
        <f>$W$511*$J$511</f>
        <v>0</v>
      </c>
      <c r="Y511" s="85">
        <v>0</v>
      </c>
      <c r="Z511" s="86">
        <f>$Y$511*$J$511</f>
        <v>0</v>
      </c>
      <c r="AQ511" s="10" t="s">
        <v>165</v>
      </c>
      <c r="AS511" s="10" t="s">
        <v>92</v>
      </c>
      <c r="AT511" s="10" t="s">
        <v>104</v>
      </c>
      <c r="AX511" s="10" t="s">
        <v>91</v>
      </c>
      <c r="BD511" s="51">
        <f>IF($T$511="základní",$M$511,0)</f>
        <v>0</v>
      </c>
      <c r="BE511" s="51">
        <f>IF($T$511="snížená",$M$511,0)</f>
        <v>0</v>
      </c>
      <c r="BF511" s="51">
        <f>IF($T$511="zákl. přenesená",$M$511,0)</f>
        <v>0</v>
      </c>
      <c r="BG511" s="51">
        <f>IF($T$511="sníž. přenesená",$M$511,0)</f>
        <v>0</v>
      </c>
      <c r="BH511" s="51">
        <f>IF($T$511="nulová",$M$511,0)</f>
        <v>0</v>
      </c>
      <c r="BI511" s="10" t="s">
        <v>71</v>
      </c>
      <c r="BJ511" s="51">
        <f>ROUND($K$511*$J$511,2)</f>
        <v>0</v>
      </c>
      <c r="BK511" s="10" t="s">
        <v>165</v>
      </c>
    </row>
    <row r="512" spans="1:50" s="10" customFormat="1" ht="15.75" customHeight="1">
      <c r="A512" s="87"/>
      <c r="B512" s="88"/>
      <c r="C512" s="88"/>
      <c r="D512" s="88"/>
      <c r="E512" s="156" t="s">
        <v>273</v>
      </c>
      <c r="F512" s="157"/>
      <c r="G512" s="157"/>
      <c r="H512" s="157"/>
      <c r="I512" s="88"/>
      <c r="J512" s="88"/>
      <c r="K512" s="88"/>
      <c r="L512" s="88"/>
      <c r="M512" s="88"/>
      <c r="N512" s="88"/>
      <c r="O512" s="88"/>
      <c r="P512" s="88"/>
      <c r="Q512" s="89"/>
      <c r="S512" s="90"/>
      <c r="T512" s="88"/>
      <c r="U512" s="88"/>
      <c r="V512" s="88"/>
      <c r="W512" s="88"/>
      <c r="X512" s="88"/>
      <c r="Y512" s="88"/>
      <c r="Z512" s="91"/>
      <c r="AS512" s="92" t="s">
        <v>98</v>
      </c>
      <c r="AT512" s="92" t="s">
        <v>104</v>
      </c>
      <c r="AU512" s="92" t="s">
        <v>71</v>
      </c>
      <c r="AV512" s="92" t="s">
        <v>43</v>
      </c>
      <c r="AW512" s="92" t="s">
        <v>90</v>
      </c>
      <c r="AX512" s="92" t="s">
        <v>91</v>
      </c>
    </row>
    <row r="513" spans="1:50" s="10" customFormat="1" ht="15.75" customHeight="1">
      <c r="A513" s="87"/>
      <c r="B513" s="88"/>
      <c r="C513" s="88"/>
      <c r="D513" s="88"/>
      <c r="E513" s="156" t="s">
        <v>383</v>
      </c>
      <c r="F513" s="157"/>
      <c r="G513" s="157"/>
      <c r="H513" s="157"/>
      <c r="I513" s="88"/>
      <c r="J513" s="88"/>
      <c r="K513" s="88"/>
      <c r="L513" s="88"/>
      <c r="M513" s="88"/>
      <c r="N513" s="88"/>
      <c r="O513" s="88"/>
      <c r="P513" s="88"/>
      <c r="Q513" s="89"/>
      <c r="S513" s="90"/>
      <c r="T513" s="88"/>
      <c r="U513" s="88"/>
      <c r="V513" s="88"/>
      <c r="W513" s="88"/>
      <c r="X513" s="88"/>
      <c r="Y513" s="88"/>
      <c r="Z513" s="91"/>
      <c r="AS513" s="92" t="s">
        <v>98</v>
      </c>
      <c r="AT513" s="92" t="s">
        <v>104</v>
      </c>
      <c r="AU513" s="92" t="s">
        <v>71</v>
      </c>
      <c r="AV513" s="92" t="s">
        <v>43</v>
      </c>
      <c r="AW513" s="92" t="s">
        <v>90</v>
      </c>
      <c r="AX513" s="92" t="s">
        <v>91</v>
      </c>
    </row>
    <row r="514" spans="1:50" s="10" customFormat="1" ht="15.75" customHeight="1">
      <c r="A514" s="87"/>
      <c r="B514" s="88"/>
      <c r="C514" s="88"/>
      <c r="D514" s="88"/>
      <c r="E514" s="156" t="s">
        <v>185</v>
      </c>
      <c r="F514" s="157"/>
      <c r="G514" s="157"/>
      <c r="H514" s="157"/>
      <c r="I514" s="88"/>
      <c r="J514" s="88"/>
      <c r="K514" s="88"/>
      <c r="L514" s="88"/>
      <c r="M514" s="88"/>
      <c r="N514" s="88"/>
      <c r="O514" s="88"/>
      <c r="P514" s="88"/>
      <c r="Q514" s="89"/>
      <c r="S514" s="90"/>
      <c r="T514" s="88"/>
      <c r="U514" s="88"/>
      <c r="V514" s="88"/>
      <c r="W514" s="88"/>
      <c r="X514" s="88"/>
      <c r="Y514" s="88"/>
      <c r="Z514" s="91"/>
      <c r="AS514" s="92" t="s">
        <v>98</v>
      </c>
      <c r="AT514" s="92" t="s">
        <v>104</v>
      </c>
      <c r="AU514" s="92" t="s">
        <v>71</v>
      </c>
      <c r="AV514" s="92" t="s">
        <v>43</v>
      </c>
      <c r="AW514" s="92" t="s">
        <v>90</v>
      </c>
      <c r="AX514" s="92" t="s">
        <v>91</v>
      </c>
    </row>
    <row r="515" spans="1:50" s="10" customFormat="1" ht="15.75" customHeight="1">
      <c r="A515" s="93"/>
      <c r="B515" s="94"/>
      <c r="C515" s="94"/>
      <c r="D515" s="94"/>
      <c r="E515" s="158" t="s">
        <v>384</v>
      </c>
      <c r="F515" s="159"/>
      <c r="G515" s="159"/>
      <c r="H515" s="159"/>
      <c r="I515" s="94"/>
      <c r="J515" s="95">
        <v>285.82</v>
      </c>
      <c r="K515" s="94"/>
      <c r="L515" s="94"/>
      <c r="M515" s="94"/>
      <c r="N515" s="94"/>
      <c r="O515" s="94"/>
      <c r="P515" s="94"/>
      <c r="Q515" s="96"/>
      <c r="S515" s="97"/>
      <c r="T515" s="94"/>
      <c r="U515" s="94"/>
      <c r="V515" s="94"/>
      <c r="W515" s="94"/>
      <c r="X515" s="94"/>
      <c r="Y515" s="94"/>
      <c r="Z515" s="98"/>
      <c r="AS515" s="99" t="s">
        <v>98</v>
      </c>
      <c r="AT515" s="99" t="s">
        <v>104</v>
      </c>
      <c r="AU515" s="99" t="s">
        <v>0</v>
      </c>
      <c r="AV515" s="99" t="s">
        <v>43</v>
      </c>
      <c r="AW515" s="99" t="s">
        <v>90</v>
      </c>
      <c r="AX515" s="99" t="s">
        <v>91</v>
      </c>
    </row>
    <row r="516" spans="1:50" s="10" customFormat="1" ht="15.75" customHeight="1">
      <c r="A516" s="87"/>
      <c r="B516" s="88"/>
      <c r="C516" s="88"/>
      <c r="D516" s="88"/>
      <c r="E516" s="156" t="s">
        <v>188</v>
      </c>
      <c r="F516" s="157"/>
      <c r="G516" s="157"/>
      <c r="H516" s="157"/>
      <c r="I516" s="88"/>
      <c r="J516" s="88"/>
      <c r="K516" s="88"/>
      <c r="L516" s="88"/>
      <c r="M516" s="88"/>
      <c r="N516" s="88"/>
      <c r="O516" s="88"/>
      <c r="P516" s="88"/>
      <c r="Q516" s="89"/>
      <c r="S516" s="90"/>
      <c r="T516" s="88"/>
      <c r="U516" s="88"/>
      <c r="V516" s="88"/>
      <c r="W516" s="88"/>
      <c r="X516" s="88"/>
      <c r="Y516" s="88"/>
      <c r="Z516" s="91"/>
      <c r="AS516" s="92" t="s">
        <v>98</v>
      </c>
      <c r="AT516" s="92" t="s">
        <v>104</v>
      </c>
      <c r="AU516" s="92" t="s">
        <v>71</v>
      </c>
      <c r="AV516" s="92" t="s">
        <v>43</v>
      </c>
      <c r="AW516" s="92" t="s">
        <v>90</v>
      </c>
      <c r="AX516" s="92" t="s">
        <v>91</v>
      </c>
    </row>
    <row r="517" spans="1:50" s="10" customFormat="1" ht="15.75" customHeight="1">
      <c r="A517" s="93"/>
      <c r="B517" s="94"/>
      <c r="C517" s="94"/>
      <c r="D517" s="94"/>
      <c r="E517" s="158" t="s">
        <v>385</v>
      </c>
      <c r="F517" s="159"/>
      <c r="G517" s="159"/>
      <c r="H517" s="159"/>
      <c r="I517" s="94"/>
      <c r="J517" s="95">
        <v>53.185</v>
      </c>
      <c r="K517" s="94"/>
      <c r="L517" s="94"/>
      <c r="M517" s="94"/>
      <c r="N517" s="94"/>
      <c r="O517" s="94"/>
      <c r="P517" s="94"/>
      <c r="Q517" s="96"/>
      <c r="S517" s="97"/>
      <c r="T517" s="94"/>
      <c r="U517" s="94"/>
      <c r="V517" s="94"/>
      <c r="W517" s="94"/>
      <c r="X517" s="94"/>
      <c r="Y517" s="94"/>
      <c r="Z517" s="98"/>
      <c r="AS517" s="99" t="s">
        <v>98</v>
      </c>
      <c r="AT517" s="99" t="s">
        <v>104</v>
      </c>
      <c r="AU517" s="99" t="s">
        <v>0</v>
      </c>
      <c r="AV517" s="99" t="s">
        <v>43</v>
      </c>
      <c r="AW517" s="99" t="s">
        <v>90</v>
      </c>
      <c r="AX517" s="99" t="s">
        <v>91</v>
      </c>
    </row>
    <row r="518" spans="1:50" s="10" customFormat="1" ht="15.75" customHeight="1">
      <c r="A518" s="93"/>
      <c r="B518" s="94"/>
      <c r="C518" s="94"/>
      <c r="D518" s="94"/>
      <c r="E518" s="158" t="s">
        <v>386</v>
      </c>
      <c r="F518" s="159"/>
      <c r="G518" s="159"/>
      <c r="H518" s="159"/>
      <c r="I518" s="94"/>
      <c r="J518" s="95">
        <v>51.153</v>
      </c>
      <c r="K518" s="94"/>
      <c r="L518" s="94"/>
      <c r="M518" s="94"/>
      <c r="N518" s="94"/>
      <c r="O518" s="94"/>
      <c r="P518" s="94"/>
      <c r="Q518" s="96"/>
      <c r="S518" s="97"/>
      <c r="T518" s="94"/>
      <c r="U518" s="94"/>
      <c r="V518" s="94"/>
      <c r="W518" s="94"/>
      <c r="X518" s="94"/>
      <c r="Y518" s="94"/>
      <c r="Z518" s="98"/>
      <c r="AS518" s="99" t="s">
        <v>98</v>
      </c>
      <c r="AT518" s="99" t="s">
        <v>104</v>
      </c>
      <c r="AU518" s="99" t="s">
        <v>0</v>
      </c>
      <c r="AV518" s="99" t="s">
        <v>43</v>
      </c>
      <c r="AW518" s="99" t="s">
        <v>90</v>
      </c>
      <c r="AX518" s="99" t="s">
        <v>91</v>
      </c>
    </row>
    <row r="519" spans="1:50" s="10" customFormat="1" ht="15.75" customHeight="1">
      <c r="A519" s="87"/>
      <c r="B519" s="88"/>
      <c r="C519" s="88"/>
      <c r="D519" s="88"/>
      <c r="E519" s="156" t="s">
        <v>206</v>
      </c>
      <c r="F519" s="157"/>
      <c r="G519" s="157"/>
      <c r="H519" s="157"/>
      <c r="I519" s="88"/>
      <c r="J519" s="88"/>
      <c r="K519" s="88"/>
      <c r="L519" s="88"/>
      <c r="M519" s="88"/>
      <c r="N519" s="88"/>
      <c r="O519" s="88"/>
      <c r="P519" s="88"/>
      <c r="Q519" s="89"/>
      <c r="S519" s="90"/>
      <c r="T519" s="88"/>
      <c r="U519" s="88"/>
      <c r="V519" s="88"/>
      <c r="W519" s="88"/>
      <c r="X519" s="88"/>
      <c r="Y519" s="88"/>
      <c r="Z519" s="91"/>
      <c r="AS519" s="92" t="s">
        <v>98</v>
      </c>
      <c r="AT519" s="92" t="s">
        <v>104</v>
      </c>
      <c r="AU519" s="92" t="s">
        <v>71</v>
      </c>
      <c r="AV519" s="92" t="s">
        <v>43</v>
      </c>
      <c r="AW519" s="92" t="s">
        <v>90</v>
      </c>
      <c r="AX519" s="92" t="s">
        <v>91</v>
      </c>
    </row>
    <row r="520" spans="1:50" s="10" customFormat="1" ht="15.75" customHeight="1">
      <c r="A520" s="93"/>
      <c r="B520" s="94"/>
      <c r="C520" s="94"/>
      <c r="D520" s="94"/>
      <c r="E520" s="158" t="s">
        <v>387</v>
      </c>
      <c r="F520" s="159"/>
      <c r="G520" s="159"/>
      <c r="H520" s="159"/>
      <c r="I520" s="94"/>
      <c r="J520" s="95">
        <v>53.185</v>
      </c>
      <c r="K520" s="94"/>
      <c r="L520" s="94"/>
      <c r="M520" s="94"/>
      <c r="N520" s="94"/>
      <c r="O520" s="94"/>
      <c r="P520" s="94"/>
      <c r="Q520" s="96"/>
      <c r="S520" s="97"/>
      <c r="T520" s="94"/>
      <c r="U520" s="94"/>
      <c r="V520" s="94"/>
      <c r="W520" s="94"/>
      <c r="X520" s="94"/>
      <c r="Y520" s="94"/>
      <c r="Z520" s="98"/>
      <c r="AS520" s="99" t="s">
        <v>98</v>
      </c>
      <c r="AT520" s="99" t="s">
        <v>104</v>
      </c>
      <c r="AU520" s="99" t="s">
        <v>0</v>
      </c>
      <c r="AV520" s="99" t="s">
        <v>43</v>
      </c>
      <c r="AW520" s="99" t="s">
        <v>90</v>
      </c>
      <c r="AX520" s="99" t="s">
        <v>91</v>
      </c>
    </row>
    <row r="521" spans="1:50" s="10" customFormat="1" ht="15.75" customHeight="1">
      <c r="A521" s="100"/>
      <c r="B521" s="101"/>
      <c r="C521" s="101"/>
      <c r="D521" s="101"/>
      <c r="E521" s="160" t="s">
        <v>109</v>
      </c>
      <c r="F521" s="161"/>
      <c r="G521" s="161"/>
      <c r="H521" s="161"/>
      <c r="I521" s="101"/>
      <c r="J521" s="102">
        <v>443.343</v>
      </c>
      <c r="K521" s="101"/>
      <c r="L521" s="101"/>
      <c r="M521" s="101"/>
      <c r="N521" s="101"/>
      <c r="O521" s="101"/>
      <c r="P521" s="101"/>
      <c r="Q521" s="103"/>
      <c r="S521" s="104"/>
      <c r="T521" s="101"/>
      <c r="U521" s="101"/>
      <c r="V521" s="101"/>
      <c r="W521" s="101"/>
      <c r="X521" s="101"/>
      <c r="Y521" s="101"/>
      <c r="Z521" s="105"/>
      <c r="AS521" s="106" t="s">
        <v>98</v>
      </c>
      <c r="AT521" s="106" t="s">
        <v>104</v>
      </c>
      <c r="AU521" s="106" t="s">
        <v>96</v>
      </c>
      <c r="AV521" s="106" t="s">
        <v>43</v>
      </c>
      <c r="AW521" s="106" t="s">
        <v>71</v>
      </c>
      <c r="AX521" s="106" t="s">
        <v>91</v>
      </c>
    </row>
    <row r="522" spans="1:62" s="68" customFormat="1" ht="23.25" customHeight="1">
      <c r="A522" s="69"/>
      <c r="B522" s="70"/>
      <c r="C522" s="78" t="s">
        <v>58</v>
      </c>
      <c r="D522" s="70"/>
      <c r="E522" s="70"/>
      <c r="F522" s="70"/>
      <c r="G522" s="70"/>
      <c r="H522" s="70"/>
      <c r="I522" s="70"/>
      <c r="J522" s="70"/>
      <c r="K522" s="70"/>
      <c r="L522" s="70"/>
      <c r="M522" s="152">
        <f>$BJ$522</f>
        <v>0</v>
      </c>
      <c r="N522" s="151"/>
      <c r="O522" s="151"/>
      <c r="P522" s="151"/>
      <c r="Q522" s="72"/>
      <c r="S522" s="73"/>
      <c r="T522" s="70"/>
      <c r="U522" s="70"/>
      <c r="V522" s="74">
        <f>SUM($V$523:$V$532)</f>
        <v>0</v>
      </c>
      <c r="W522" s="70"/>
      <c r="X522" s="74">
        <f>SUM($X$523:$X$532)</f>
        <v>0</v>
      </c>
      <c r="Y522" s="70"/>
      <c r="Z522" s="75">
        <f>SUM($Z$523:$Z$532)</f>
        <v>0</v>
      </c>
      <c r="AQ522" s="76" t="s">
        <v>71</v>
      </c>
      <c r="AS522" s="76" t="s">
        <v>89</v>
      </c>
      <c r="AT522" s="76" t="s">
        <v>0</v>
      </c>
      <c r="AX522" s="76" t="s">
        <v>91</v>
      </c>
      <c r="BJ522" s="77">
        <f>SUM($BJ$523:$BJ$532)</f>
        <v>0</v>
      </c>
    </row>
    <row r="523" spans="1:63" s="10" customFormat="1" ht="39" customHeight="1">
      <c r="A523" s="11"/>
      <c r="B523" s="79" t="s">
        <v>388</v>
      </c>
      <c r="C523" s="79" t="s">
        <v>92</v>
      </c>
      <c r="D523" s="80" t="s">
        <v>389</v>
      </c>
      <c r="E523" s="153" t="s">
        <v>390</v>
      </c>
      <c r="F523" s="154"/>
      <c r="G523" s="154"/>
      <c r="H523" s="154"/>
      <c r="I523" s="81" t="s">
        <v>391</v>
      </c>
      <c r="J523" s="82">
        <v>80</v>
      </c>
      <c r="K523" s="155"/>
      <c r="L523" s="154"/>
      <c r="M523" s="155">
        <f>ROUND($K$523*$J$523,2)</f>
        <v>0</v>
      </c>
      <c r="N523" s="154"/>
      <c r="O523" s="154"/>
      <c r="P523" s="154"/>
      <c r="Q523" s="14"/>
      <c r="S523" s="83"/>
      <c r="T523" s="84" t="s">
        <v>24</v>
      </c>
      <c r="U523" s="85">
        <v>0</v>
      </c>
      <c r="V523" s="85">
        <f>$U$523*$J$523</f>
        <v>0</v>
      </c>
      <c r="W523" s="85">
        <v>0</v>
      </c>
      <c r="X523" s="85">
        <f>$W$523*$J$523</f>
        <v>0</v>
      </c>
      <c r="Y523" s="85">
        <v>0</v>
      </c>
      <c r="Z523" s="86">
        <f>$Y$523*$J$523</f>
        <v>0</v>
      </c>
      <c r="AQ523" s="10" t="s">
        <v>96</v>
      </c>
      <c r="AS523" s="10" t="s">
        <v>92</v>
      </c>
      <c r="AT523" s="10" t="s">
        <v>104</v>
      </c>
      <c r="AX523" s="10" t="s">
        <v>91</v>
      </c>
      <c r="BD523" s="51">
        <f>IF($T$523="základní",$M$523,0)</f>
        <v>0</v>
      </c>
      <c r="BE523" s="51">
        <f>IF($T$523="snížená",$M$523,0)</f>
        <v>0</v>
      </c>
      <c r="BF523" s="51">
        <f>IF($T$523="zákl. přenesená",$M$523,0)</f>
        <v>0</v>
      </c>
      <c r="BG523" s="51">
        <f>IF($T$523="sníž. přenesená",$M$523,0)</f>
        <v>0</v>
      </c>
      <c r="BH523" s="51">
        <f>IF($T$523="nulová",$M$523,0)</f>
        <v>0</v>
      </c>
      <c r="BI523" s="10" t="s">
        <v>71</v>
      </c>
      <c r="BJ523" s="51">
        <f>ROUND($K$523*$J$523,2)</f>
        <v>0</v>
      </c>
      <c r="BK523" s="10" t="s">
        <v>96</v>
      </c>
    </row>
    <row r="524" spans="1:50" s="10" customFormat="1" ht="15.75" customHeight="1">
      <c r="A524" s="87"/>
      <c r="B524" s="88"/>
      <c r="C524" s="88"/>
      <c r="D524" s="88"/>
      <c r="E524" s="156" t="s">
        <v>392</v>
      </c>
      <c r="F524" s="157"/>
      <c r="G524" s="157"/>
      <c r="H524" s="157"/>
      <c r="I524" s="88"/>
      <c r="J524" s="88"/>
      <c r="K524" s="88"/>
      <c r="L524" s="88"/>
      <c r="M524" s="88"/>
      <c r="N524" s="88"/>
      <c r="O524" s="88"/>
      <c r="P524" s="88"/>
      <c r="Q524" s="89"/>
      <c r="S524" s="90"/>
      <c r="T524" s="88"/>
      <c r="U524" s="88"/>
      <c r="V524" s="88"/>
      <c r="W524" s="88"/>
      <c r="X524" s="88"/>
      <c r="Y524" s="88"/>
      <c r="Z524" s="91"/>
      <c r="AS524" s="92" t="s">
        <v>98</v>
      </c>
      <c r="AT524" s="92" t="s">
        <v>104</v>
      </c>
      <c r="AU524" s="92" t="s">
        <v>71</v>
      </c>
      <c r="AV524" s="92" t="s">
        <v>43</v>
      </c>
      <c r="AW524" s="92" t="s">
        <v>90</v>
      </c>
      <c r="AX524" s="92" t="s">
        <v>91</v>
      </c>
    </row>
    <row r="525" spans="1:50" s="10" customFormat="1" ht="15.75" customHeight="1">
      <c r="A525" s="93"/>
      <c r="B525" s="94"/>
      <c r="C525" s="94"/>
      <c r="D525" s="94"/>
      <c r="E525" s="158" t="s">
        <v>393</v>
      </c>
      <c r="F525" s="159"/>
      <c r="G525" s="159"/>
      <c r="H525" s="159"/>
      <c r="I525" s="94"/>
      <c r="J525" s="95">
        <v>80</v>
      </c>
      <c r="K525" s="94"/>
      <c r="L525" s="94"/>
      <c r="M525" s="94"/>
      <c r="N525" s="94"/>
      <c r="O525" s="94"/>
      <c r="P525" s="94"/>
      <c r="Q525" s="96"/>
      <c r="S525" s="97"/>
      <c r="T525" s="94"/>
      <c r="U525" s="94"/>
      <c r="V525" s="94"/>
      <c r="W525" s="94"/>
      <c r="X525" s="94"/>
      <c r="Y525" s="94"/>
      <c r="Z525" s="98"/>
      <c r="AS525" s="99" t="s">
        <v>98</v>
      </c>
      <c r="AT525" s="99" t="s">
        <v>104</v>
      </c>
      <c r="AU525" s="99" t="s">
        <v>0</v>
      </c>
      <c r="AV525" s="99" t="s">
        <v>43</v>
      </c>
      <c r="AW525" s="99" t="s">
        <v>71</v>
      </c>
      <c r="AX525" s="99" t="s">
        <v>91</v>
      </c>
    </row>
    <row r="526" spans="1:63" s="10" customFormat="1" ht="27" customHeight="1">
      <c r="A526" s="11"/>
      <c r="B526" s="79" t="s">
        <v>394</v>
      </c>
      <c r="C526" s="79" t="s">
        <v>92</v>
      </c>
      <c r="D526" s="80" t="s">
        <v>395</v>
      </c>
      <c r="E526" s="153" t="s">
        <v>396</v>
      </c>
      <c r="F526" s="154"/>
      <c r="G526" s="154"/>
      <c r="H526" s="154"/>
      <c r="I526" s="81" t="s">
        <v>391</v>
      </c>
      <c r="J526" s="82">
        <v>7</v>
      </c>
      <c r="K526" s="155"/>
      <c r="L526" s="154"/>
      <c r="M526" s="155">
        <f>ROUND($K$526*$J$526,2)</f>
        <v>0</v>
      </c>
      <c r="N526" s="154"/>
      <c r="O526" s="154"/>
      <c r="P526" s="154"/>
      <c r="Q526" s="14"/>
      <c r="S526" s="83"/>
      <c r="T526" s="84" t="s">
        <v>24</v>
      </c>
      <c r="U526" s="85">
        <v>0</v>
      </c>
      <c r="V526" s="85">
        <f>$U$526*$J$526</f>
        <v>0</v>
      </c>
      <c r="W526" s="85">
        <v>0</v>
      </c>
      <c r="X526" s="85">
        <f>$W$526*$J$526</f>
        <v>0</v>
      </c>
      <c r="Y526" s="85">
        <v>0</v>
      </c>
      <c r="Z526" s="86">
        <f>$Y$526*$J$526</f>
        <v>0</v>
      </c>
      <c r="AQ526" s="10" t="s">
        <v>96</v>
      </c>
      <c r="AS526" s="10" t="s">
        <v>92</v>
      </c>
      <c r="AT526" s="10" t="s">
        <v>104</v>
      </c>
      <c r="AX526" s="10" t="s">
        <v>91</v>
      </c>
      <c r="BD526" s="51">
        <f>IF($T$526="základní",$M$526,0)</f>
        <v>0</v>
      </c>
      <c r="BE526" s="51">
        <f>IF($T$526="snížená",$M$526,0)</f>
        <v>0</v>
      </c>
      <c r="BF526" s="51">
        <f>IF($T$526="zákl. přenesená",$M$526,0)</f>
        <v>0</v>
      </c>
      <c r="BG526" s="51">
        <f>IF($T$526="sníž. přenesená",$M$526,0)</f>
        <v>0</v>
      </c>
      <c r="BH526" s="51">
        <f>IF($T$526="nulová",$M$526,0)</f>
        <v>0</v>
      </c>
      <c r="BI526" s="10" t="s">
        <v>71</v>
      </c>
      <c r="BJ526" s="51">
        <f>ROUND($K$526*$J$526,2)</f>
        <v>0</v>
      </c>
      <c r="BK526" s="10" t="s">
        <v>96</v>
      </c>
    </row>
    <row r="527" spans="1:50" s="10" customFormat="1" ht="15.75" customHeight="1">
      <c r="A527" s="87"/>
      <c r="B527" s="88"/>
      <c r="C527" s="88"/>
      <c r="D527" s="88"/>
      <c r="E527" s="156" t="s">
        <v>168</v>
      </c>
      <c r="F527" s="157"/>
      <c r="G527" s="157"/>
      <c r="H527" s="157"/>
      <c r="I527" s="88"/>
      <c r="J527" s="88"/>
      <c r="K527" s="88"/>
      <c r="L527" s="88"/>
      <c r="M527" s="88"/>
      <c r="N527" s="88"/>
      <c r="O527" s="88"/>
      <c r="P527" s="88"/>
      <c r="Q527" s="89"/>
      <c r="S527" s="90"/>
      <c r="T527" s="88"/>
      <c r="U527" s="88"/>
      <c r="V527" s="88"/>
      <c r="W527" s="88"/>
      <c r="X527" s="88"/>
      <c r="Y527" s="88"/>
      <c r="Z527" s="91"/>
      <c r="AS527" s="92" t="s">
        <v>98</v>
      </c>
      <c r="AT527" s="92" t="s">
        <v>104</v>
      </c>
      <c r="AU527" s="92" t="s">
        <v>71</v>
      </c>
      <c r="AV527" s="92" t="s">
        <v>43</v>
      </c>
      <c r="AW527" s="92" t="s">
        <v>90</v>
      </c>
      <c r="AX527" s="92" t="s">
        <v>91</v>
      </c>
    </row>
    <row r="528" spans="1:50" s="10" customFormat="1" ht="15.75" customHeight="1">
      <c r="A528" s="87"/>
      <c r="B528" s="88"/>
      <c r="C528" s="88"/>
      <c r="D528" s="88"/>
      <c r="E528" s="156" t="s">
        <v>397</v>
      </c>
      <c r="F528" s="157"/>
      <c r="G528" s="157"/>
      <c r="H528" s="157"/>
      <c r="I528" s="88"/>
      <c r="J528" s="88"/>
      <c r="K528" s="88"/>
      <c r="L528" s="88"/>
      <c r="M528" s="88"/>
      <c r="N528" s="88"/>
      <c r="O528" s="88"/>
      <c r="P528" s="88"/>
      <c r="Q528" s="89"/>
      <c r="S528" s="90"/>
      <c r="T528" s="88"/>
      <c r="U528" s="88"/>
      <c r="V528" s="88"/>
      <c r="W528" s="88"/>
      <c r="X528" s="88"/>
      <c r="Y528" s="88"/>
      <c r="Z528" s="91"/>
      <c r="AS528" s="92" t="s">
        <v>98</v>
      </c>
      <c r="AT528" s="92" t="s">
        <v>104</v>
      </c>
      <c r="AU528" s="92" t="s">
        <v>71</v>
      </c>
      <c r="AV528" s="92" t="s">
        <v>43</v>
      </c>
      <c r="AW528" s="92" t="s">
        <v>90</v>
      </c>
      <c r="AX528" s="92" t="s">
        <v>91</v>
      </c>
    </row>
    <row r="529" spans="1:50" s="10" customFormat="1" ht="15.75" customHeight="1">
      <c r="A529" s="93"/>
      <c r="B529" s="94"/>
      <c r="C529" s="94"/>
      <c r="D529" s="94"/>
      <c r="E529" s="158" t="s">
        <v>398</v>
      </c>
      <c r="F529" s="159"/>
      <c r="G529" s="159"/>
      <c r="H529" s="159"/>
      <c r="I529" s="94"/>
      <c r="J529" s="95">
        <v>7</v>
      </c>
      <c r="K529" s="94"/>
      <c r="L529" s="94"/>
      <c r="M529" s="94"/>
      <c r="N529" s="94"/>
      <c r="O529" s="94"/>
      <c r="P529" s="94"/>
      <c r="Q529" s="96"/>
      <c r="S529" s="97"/>
      <c r="T529" s="94"/>
      <c r="U529" s="94"/>
      <c r="V529" s="94"/>
      <c r="W529" s="94"/>
      <c r="X529" s="94"/>
      <c r="Y529" s="94"/>
      <c r="Z529" s="98"/>
      <c r="AS529" s="99" t="s">
        <v>98</v>
      </c>
      <c r="AT529" s="99" t="s">
        <v>104</v>
      </c>
      <c r="AU529" s="99" t="s">
        <v>0</v>
      </c>
      <c r="AV529" s="99" t="s">
        <v>43</v>
      </c>
      <c r="AW529" s="99" t="s">
        <v>71</v>
      </c>
      <c r="AX529" s="99" t="s">
        <v>91</v>
      </c>
    </row>
    <row r="530" spans="1:63" s="10" customFormat="1" ht="15.75" customHeight="1">
      <c r="A530" s="11"/>
      <c r="B530" s="79" t="s">
        <v>399</v>
      </c>
      <c r="C530" s="79" t="s">
        <v>92</v>
      </c>
      <c r="D530" s="80" t="s">
        <v>400</v>
      </c>
      <c r="E530" s="153" t="s">
        <v>401</v>
      </c>
      <c r="F530" s="154"/>
      <c r="G530" s="154"/>
      <c r="H530" s="154"/>
      <c r="I530" s="81" t="s">
        <v>147</v>
      </c>
      <c r="J530" s="82">
        <v>0.26</v>
      </c>
      <c r="K530" s="155"/>
      <c r="L530" s="154"/>
      <c r="M530" s="155">
        <f>ROUND($K$530*$J$530,2)</f>
        <v>0</v>
      </c>
      <c r="N530" s="154"/>
      <c r="O530" s="154"/>
      <c r="P530" s="154"/>
      <c r="Q530" s="14"/>
      <c r="S530" s="83"/>
      <c r="T530" s="84" t="s">
        <v>24</v>
      </c>
      <c r="U530" s="85">
        <v>0</v>
      </c>
      <c r="V530" s="85">
        <f>$U$530*$J$530</f>
        <v>0</v>
      </c>
      <c r="W530" s="85">
        <v>0</v>
      </c>
      <c r="X530" s="85">
        <f>$W$530*$J$530</f>
        <v>0</v>
      </c>
      <c r="Y530" s="85">
        <v>0</v>
      </c>
      <c r="Z530" s="86">
        <f>$Y$530*$J$530</f>
        <v>0</v>
      </c>
      <c r="AQ530" s="10" t="s">
        <v>96</v>
      </c>
      <c r="AS530" s="10" t="s">
        <v>92</v>
      </c>
      <c r="AT530" s="10" t="s">
        <v>104</v>
      </c>
      <c r="AX530" s="10" t="s">
        <v>91</v>
      </c>
      <c r="BD530" s="51">
        <f>IF($T$530="základní",$M$530,0)</f>
        <v>0</v>
      </c>
      <c r="BE530" s="51">
        <f>IF($T$530="snížená",$M$530,0)</f>
        <v>0</v>
      </c>
      <c r="BF530" s="51">
        <f>IF($T$530="zákl. přenesená",$M$530,0)</f>
        <v>0</v>
      </c>
      <c r="BG530" s="51">
        <f>IF($T$530="sníž. přenesená",$M$530,0)</f>
        <v>0</v>
      </c>
      <c r="BH530" s="51">
        <f>IF($T$530="nulová",$M$530,0)</f>
        <v>0</v>
      </c>
      <c r="BI530" s="10" t="s">
        <v>71</v>
      </c>
      <c r="BJ530" s="51">
        <f>ROUND($K$530*$J$530,2)</f>
        <v>0</v>
      </c>
      <c r="BK530" s="10" t="s">
        <v>96</v>
      </c>
    </row>
    <row r="531" spans="1:63" s="10" customFormat="1" ht="27" customHeight="1">
      <c r="A531" s="11"/>
      <c r="B531" s="79" t="s">
        <v>402</v>
      </c>
      <c r="C531" s="79" t="s">
        <v>92</v>
      </c>
      <c r="D531" s="80" t="s">
        <v>403</v>
      </c>
      <c r="E531" s="153" t="s">
        <v>404</v>
      </c>
      <c r="F531" s="154"/>
      <c r="G531" s="154"/>
      <c r="H531" s="154"/>
      <c r="I531" s="81" t="s">
        <v>147</v>
      </c>
      <c r="J531" s="82">
        <v>0.26</v>
      </c>
      <c r="K531" s="155"/>
      <c r="L531" s="154"/>
      <c r="M531" s="155">
        <f>ROUND($K$531*$J$531,2)</f>
        <v>0</v>
      </c>
      <c r="N531" s="154"/>
      <c r="O531" s="154"/>
      <c r="P531" s="154"/>
      <c r="Q531" s="14"/>
      <c r="S531" s="83"/>
      <c r="T531" s="84" t="s">
        <v>24</v>
      </c>
      <c r="U531" s="85">
        <v>0</v>
      </c>
      <c r="V531" s="85">
        <f>$U$531*$J$531</f>
        <v>0</v>
      </c>
      <c r="W531" s="85">
        <v>0</v>
      </c>
      <c r="X531" s="85">
        <f>$W$531*$J$531</f>
        <v>0</v>
      </c>
      <c r="Y531" s="85">
        <v>0</v>
      </c>
      <c r="Z531" s="86">
        <f>$Y$531*$J$531</f>
        <v>0</v>
      </c>
      <c r="AQ531" s="10" t="s">
        <v>96</v>
      </c>
      <c r="AS531" s="10" t="s">
        <v>92</v>
      </c>
      <c r="AT531" s="10" t="s">
        <v>104</v>
      </c>
      <c r="AX531" s="10" t="s">
        <v>91</v>
      </c>
      <c r="BD531" s="51">
        <f>IF($T$531="základní",$M$531,0)</f>
        <v>0</v>
      </c>
      <c r="BE531" s="51">
        <f>IF($T$531="snížená",$M$531,0)</f>
        <v>0</v>
      </c>
      <c r="BF531" s="51">
        <f>IF($T$531="zákl. přenesená",$M$531,0)</f>
        <v>0</v>
      </c>
      <c r="BG531" s="51">
        <f>IF($T$531="sníž. přenesená",$M$531,0)</f>
        <v>0</v>
      </c>
      <c r="BH531" s="51">
        <f>IF($T$531="nulová",$M$531,0)</f>
        <v>0</v>
      </c>
      <c r="BI531" s="10" t="s">
        <v>71</v>
      </c>
      <c r="BJ531" s="51">
        <f>ROUND($K$531*$J$531,2)</f>
        <v>0</v>
      </c>
      <c r="BK531" s="10" t="s">
        <v>96</v>
      </c>
    </row>
    <row r="532" spans="1:63" s="10" customFormat="1" ht="27" customHeight="1">
      <c r="A532" s="11"/>
      <c r="B532" s="79" t="s">
        <v>405</v>
      </c>
      <c r="C532" s="79" t="s">
        <v>92</v>
      </c>
      <c r="D532" s="80" t="s">
        <v>406</v>
      </c>
      <c r="E532" s="153" t="s">
        <v>407</v>
      </c>
      <c r="F532" s="154"/>
      <c r="G532" s="154"/>
      <c r="H532" s="154"/>
      <c r="I532" s="81" t="s">
        <v>147</v>
      </c>
      <c r="J532" s="82">
        <v>0.26</v>
      </c>
      <c r="K532" s="155"/>
      <c r="L532" s="154"/>
      <c r="M532" s="155">
        <f>ROUND($K$532*$J$532,2)</f>
        <v>0</v>
      </c>
      <c r="N532" s="154"/>
      <c r="O532" s="154"/>
      <c r="P532" s="154"/>
      <c r="Q532" s="14"/>
      <c r="S532" s="83"/>
      <c r="T532" s="84" t="s">
        <v>24</v>
      </c>
      <c r="U532" s="85">
        <v>0</v>
      </c>
      <c r="V532" s="85">
        <f>$U$532*$J$532</f>
        <v>0</v>
      </c>
      <c r="W532" s="85">
        <v>0</v>
      </c>
      <c r="X532" s="85">
        <f>$W$532*$J$532</f>
        <v>0</v>
      </c>
      <c r="Y532" s="85">
        <v>0</v>
      </c>
      <c r="Z532" s="86">
        <f>$Y$532*$J$532</f>
        <v>0</v>
      </c>
      <c r="AQ532" s="10" t="s">
        <v>96</v>
      </c>
      <c r="AS532" s="10" t="s">
        <v>92</v>
      </c>
      <c r="AT532" s="10" t="s">
        <v>104</v>
      </c>
      <c r="AX532" s="10" t="s">
        <v>91</v>
      </c>
      <c r="BD532" s="51">
        <f>IF($T$532="základní",$M$532,0)</f>
        <v>0</v>
      </c>
      <c r="BE532" s="51">
        <f>IF($T$532="snížená",$M$532,0)</f>
        <v>0</v>
      </c>
      <c r="BF532" s="51">
        <f>IF($T$532="zákl. přenesená",$M$532,0)</f>
        <v>0</v>
      </c>
      <c r="BG532" s="51">
        <f>IF($T$532="sníž. přenesená",$M$532,0)</f>
        <v>0</v>
      </c>
      <c r="BH532" s="51">
        <f>IF($T$532="nulová",$M$532,0)</f>
        <v>0</v>
      </c>
      <c r="BI532" s="10" t="s">
        <v>71</v>
      </c>
      <c r="BJ532" s="51">
        <f>ROUND($K$532*$J$532,2)</f>
        <v>0</v>
      </c>
      <c r="BK532" s="10" t="s">
        <v>96</v>
      </c>
    </row>
    <row r="533" spans="1:62" s="68" customFormat="1" ht="23.25" customHeight="1">
      <c r="A533" s="69"/>
      <c r="B533" s="70"/>
      <c r="C533" s="78" t="s">
        <v>59</v>
      </c>
      <c r="D533" s="70"/>
      <c r="E533" s="70"/>
      <c r="F533" s="70"/>
      <c r="G533" s="70"/>
      <c r="H533" s="70"/>
      <c r="I533" s="70"/>
      <c r="J533" s="70"/>
      <c r="K533" s="70"/>
      <c r="L533" s="70"/>
      <c r="M533" s="152">
        <f>$BJ$533</f>
        <v>0</v>
      </c>
      <c r="N533" s="151"/>
      <c r="O533" s="151"/>
      <c r="P533" s="151"/>
      <c r="Q533" s="72"/>
      <c r="S533" s="73"/>
      <c r="T533" s="70"/>
      <c r="U533" s="70"/>
      <c r="V533" s="74">
        <f>$V$534</f>
        <v>0</v>
      </c>
      <c r="W533" s="70"/>
      <c r="X533" s="74">
        <f>$X$534</f>
        <v>0</v>
      </c>
      <c r="Y533" s="70"/>
      <c r="Z533" s="75">
        <f>$Z$534</f>
        <v>0</v>
      </c>
      <c r="AQ533" s="76" t="s">
        <v>71</v>
      </c>
      <c r="AS533" s="76" t="s">
        <v>89</v>
      </c>
      <c r="AT533" s="76" t="s">
        <v>0</v>
      </c>
      <c r="AX533" s="76" t="s">
        <v>91</v>
      </c>
      <c r="BJ533" s="77">
        <f>$BJ$534</f>
        <v>0</v>
      </c>
    </row>
    <row r="534" spans="1:63" s="10" customFormat="1" ht="15.75" customHeight="1">
      <c r="A534" s="11"/>
      <c r="B534" s="79" t="s">
        <v>408</v>
      </c>
      <c r="C534" s="79" t="s">
        <v>92</v>
      </c>
      <c r="D534" s="80" t="s">
        <v>409</v>
      </c>
      <c r="E534" s="153" t="s">
        <v>410</v>
      </c>
      <c r="F534" s="154"/>
      <c r="G534" s="154"/>
      <c r="H534" s="154"/>
      <c r="I534" s="81" t="s">
        <v>147</v>
      </c>
      <c r="J534" s="82">
        <v>56</v>
      </c>
      <c r="K534" s="155"/>
      <c r="L534" s="154"/>
      <c r="M534" s="155">
        <f>ROUND($K$534*$J$534,2)</f>
        <v>0</v>
      </c>
      <c r="N534" s="154"/>
      <c r="O534" s="154"/>
      <c r="P534" s="154"/>
      <c r="Q534" s="14"/>
      <c r="S534" s="83"/>
      <c r="T534" s="84" t="s">
        <v>24</v>
      </c>
      <c r="U534" s="85">
        <v>0</v>
      </c>
      <c r="V534" s="85">
        <f>$U$534*$J$534</f>
        <v>0</v>
      </c>
      <c r="W534" s="85">
        <v>0</v>
      </c>
      <c r="X534" s="85">
        <f>$W$534*$J$534</f>
        <v>0</v>
      </c>
      <c r="Y534" s="85">
        <v>0</v>
      </c>
      <c r="Z534" s="86">
        <f>$Y$534*$J$534</f>
        <v>0</v>
      </c>
      <c r="AQ534" s="10" t="s">
        <v>96</v>
      </c>
      <c r="AS534" s="10" t="s">
        <v>92</v>
      </c>
      <c r="AT534" s="10" t="s">
        <v>104</v>
      </c>
      <c r="AX534" s="10" t="s">
        <v>91</v>
      </c>
      <c r="BD534" s="51">
        <f>IF($T$534="základní",$M$534,0)</f>
        <v>0</v>
      </c>
      <c r="BE534" s="51">
        <f>IF($T$534="snížená",$M$534,0)</f>
        <v>0</v>
      </c>
      <c r="BF534" s="51">
        <f>IF($T$534="zákl. přenesená",$M$534,0)</f>
        <v>0</v>
      </c>
      <c r="BG534" s="51">
        <f>IF($T$534="sníž. přenesená",$M$534,0)</f>
        <v>0</v>
      </c>
      <c r="BH534" s="51">
        <f>IF($T$534="nulová",$M$534,0)</f>
        <v>0</v>
      </c>
      <c r="BI534" s="10" t="s">
        <v>71</v>
      </c>
      <c r="BJ534" s="51">
        <f>ROUND($K$534*$J$534,2)</f>
        <v>0</v>
      </c>
      <c r="BK534" s="10" t="s">
        <v>96</v>
      </c>
    </row>
    <row r="535" spans="1:62" s="68" customFormat="1" ht="37.5" customHeight="1">
      <c r="A535" s="69"/>
      <c r="B535" s="70"/>
      <c r="C535" s="71" t="s">
        <v>60</v>
      </c>
      <c r="D535" s="70"/>
      <c r="E535" s="70"/>
      <c r="F535" s="70"/>
      <c r="G535" s="70"/>
      <c r="H535" s="70"/>
      <c r="I535" s="70"/>
      <c r="J535" s="70"/>
      <c r="K535" s="70"/>
      <c r="L535" s="70"/>
      <c r="M535" s="150">
        <f>$BJ$535</f>
        <v>0</v>
      </c>
      <c r="N535" s="151"/>
      <c r="O535" s="151"/>
      <c r="P535" s="151"/>
      <c r="Q535" s="72"/>
      <c r="S535" s="73"/>
      <c r="T535" s="70"/>
      <c r="U535" s="70"/>
      <c r="V535" s="74">
        <f>$V$536+$V$562+$V$572+$V$579+$V$633+$V$661</f>
        <v>0</v>
      </c>
      <c r="W535" s="70"/>
      <c r="X535" s="74">
        <f>$X$536+$X$562+$X$572+$X$579+$X$633+$X$661</f>
        <v>0</v>
      </c>
      <c r="Y535" s="70"/>
      <c r="Z535" s="75">
        <f>$Z$536+$Z$562+$Z$572+$Z$579+$Z$633+$Z$661</f>
        <v>0</v>
      </c>
      <c r="AQ535" s="76" t="s">
        <v>0</v>
      </c>
      <c r="AS535" s="76" t="s">
        <v>89</v>
      </c>
      <c r="AT535" s="76" t="s">
        <v>90</v>
      </c>
      <c r="AX535" s="76" t="s">
        <v>91</v>
      </c>
      <c r="BJ535" s="77">
        <f>$BJ$536+$BJ$562+$BJ$572+$BJ$579+$BJ$633+$BJ$661</f>
        <v>0</v>
      </c>
    </row>
    <row r="536" spans="1:62" s="68" customFormat="1" ht="21" customHeight="1">
      <c r="A536" s="69"/>
      <c r="B536" s="70"/>
      <c r="C536" s="78" t="s">
        <v>61</v>
      </c>
      <c r="D536" s="70"/>
      <c r="E536" s="70"/>
      <c r="F536" s="70"/>
      <c r="G536" s="70"/>
      <c r="H536" s="70"/>
      <c r="I536" s="70"/>
      <c r="J536" s="70"/>
      <c r="K536" s="70"/>
      <c r="L536" s="70"/>
      <c r="M536" s="152">
        <f>$BJ$536</f>
        <v>0</v>
      </c>
      <c r="N536" s="151"/>
      <c r="O536" s="151"/>
      <c r="P536" s="151"/>
      <c r="Q536" s="72"/>
      <c r="S536" s="73"/>
      <c r="T536" s="70"/>
      <c r="U536" s="70"/>
      <c r="V536" s="74">
        <f>SUM($V$537:$V$561)</f>
        <v>0</v>
      </c>
      <c r="W536" s="70"/>
      <c r="X536" s="74">
        <f>SUM($X$537:$X$561)</f>
        <v>0</v>
      </c>
      <c r="Y536" s="70"/>
      <c r="Z536" s="75">
        <f>SUM($Z$537:$Z$561)</f>
        <v>0</v>
      </c>
      <c r="AQ536" s="76" t="s">
        <v>0</v>
      </c>
      <c r="AS536" s="76" t="s">
        <v>89</v>
      </c>
      <c r="AT536" s="76" t="s">
        <v>71</v>
      </c>
      <c r="AX536" s="76" t="s">
        <v>91</v>
      </c>
      <c r="BJ536" s="77">
        <f>SUM($BJ$537:$BJ$561)</f>
        <v>0</v>
      </c>
    </row>
    <row r="537" spans="1:63" s="10" customFormat="1" ht="27" customHeight="1">
      <c r="A537" s="11"/>
      <c r="B537" s="79" t="s">
        <v>411</v>
      </c>
      <c r="C537" s="79" t="s">
        <v>92</v>
      </c>
      <c r="D537" s="80" t="s">
        <v>412</v>
      </c>
      <c r="E537" s="153" t="s">
        <v>413</v>
      </c>
      <c r="F537" s="154"/>
      <c r="G537" s="154"/>
      <c r="H537" s="154"/>
      <c r="I537" s="81" t="s">
        <v>134</v>
      </c>
      <c r="J537" s="82">
        <v>31.832</v>
      </c>
      <c r="K537" s="155"/>
      <c r="L537" s="154"/>
      <c r="M537" s="155">
        <f>ROUND($K$537*$J$537,2)</f>
        <v>0</v>
      </c>
      <c r="N537" s="154"/>
      <c r="O537" s="154"/>
      <c r="P537" s="154"/>
      <c r="Q537" s="14"/>
      <c r="S537" s="83"/>
      <c r="T537" s="84" t="s">
        <v>24</v>
      </c>
      <c r="U537" s="85">
        <v>0</v>
      </c>
      <c r="V537" s="85">
        <f>$U$537*$J$537</f>
        <v>0</v>
      </c>
      <c r="W537" s="85">
        <v>0</v>
      </c>
      <c r="X537" s="85">
        <f>$W$537*$J$537</f>
        <v>0</v>
      </c>
      <c r="Y537" s="85">
        <v>0</v>
      </c>
      <c r="Z537" s="86">
        <f>$Y$537*$J$537</f>
        <v>0</v>
      </c>
      <c r="AQ537" s="10" t="s">
        <v>165</v>
      </c>
      <c r="AS537" s="10" t="s">
        <v>92</v>
      </c>
      <c r="AT537" s="10" t="s">
        <v>0</v>
      </c>
      <c r="AX537" s="10" t="s">
        <v>91</v>
      </c>
      <c r="BD537" s="51">
        <f>IF($T$537="základní",$M$537,0)</f>
        <v>0</v>
      </c>
      <c r="BE537" s="51">
        <f>IF($T$537="snížená",$M$537,0)</f>
        <v>0</v>
      </c>
      <c r="BF537" s="51">
        <f>IF($T$537="zákl. přenesená",$M$537,0)</f>
        <v>0</v>
      </c>
      <c r="BG537" s="51">
        <f>IF($T$537="sníž. přenesená",$M$537,0)</f>
        <v>0</v>
      </c>
      <c r="BH537" s="51">
        <f>IF($T$537="nulová",$M$537,0)</f>
        <v>0</v>
      </c>
      <c r="BI537" s="10" t="s">
        <v>71</v>
      </c>
      <c r="BJ537" s="51">
        <f>ROUND($K$537*$J$537,2)</f>
        <v>0</v>
      </c>
      <c r="BK537" s="10" t="s">
        <v>165</v>
      </c>
    </row>
    <row r="538" spans="1:50" s="10" customFormat="1" ht="15.75" customHeight="1">
      <c r="A538" s="87"/>
      <c r="B538" s="88"/>
      <c r="C538" s="88"/>
      <c r="D538" s="88"/>
      <c r="E538" s="156" t="s">
        <v>213</v>
      </c>
      <c r="F538" s="157"/>
      <c r="G538" s="157"/>
      <c r="H538" s="157"/>
      <c r="I538" s="88"/>
      <c r="J538" s="88"/>
      <c r="K538" s="88"/>
      <c r="L538" s="88"/>
      <c r="M538" s="88"/>
      <c r="N538" s="88"/>
      <c r="O538" s="88"/>
      <c r="P538" s="88"/>
      <c r="Q538" s="89"/>
      <c r="S538" s="90"/>
      <c r="T538" s="88"/>
      <c r="U538" s="88"/>
      <c r="V538" s="88"/>
      <c r="W538" s="88"/>
      <c r="X538" s="88"/>
      <c r="Y538" s="88"/>
      <c r="Z538" s="91"/>
      <c r="AS538" s="92" t="s">
        <v>98</v>
      </c>
      <c r="AT538" s="92" t="s">
        <v>0</v>
      </c>
      <c r="AU538" s="92" t="s">
        <v>71</v>
      </c>
      <c r="AV538" s="92" t="s">
        <v>43</v>
      </c>
      <c r="AW538" s="92" t="s">
        <v>90</v>
      </c>
      <c r="AX538" s="92" t="s">
        <v>91</v>
      </c>
    </row>
    <row r="539" spans="1:50" s="10" customFormat="1" ht="15.75" customHeight="1">
      <c r="A539" s="93"/>
      <c r="B539" s="94"/>
      <c r="C539" s="94"/>
      <c r="D539" s="94"/>
      <c r="E539" s="158" t="s">
        <v>414</v>
      </c>
      <c r="F539" s="159"/>
      <c r="G539" s="159"/>
      <c r="H539" s="159"/>
      <c r="I539" s="94"/>
      <c r="J539" s="95">
        <v>31.832</v>
      </c>
      <c r="K539" s="94"/>
      <c r="L539" s="94"/>
      <c r="M539" s="94"/>
      <c r="N539" s="94"/>
      <c r="O539" s="94"/>
      <c r="P539" s="94"/>
      <c r="Q539" s="96"/>
      <c r="S539" s="97"/>
      <c r="T539" s="94"/>
      <c r="U539" s="94"/>
      <c r="V539" s="94"/>
      <c r="W539" s="94"/>
      <c r="X539" s="94"/>
      <c r="Y539" s="94"/>
      <c r="Z539" s="98"/>
      <c r="AS539" s="99" t="s">
        <v>98</v>
      </c>
      <c r="AT539" s="99" t="s">
        <v>0</v>
      </c>
      <c r="AU539" s="99" t="s">
        <v>0</v>
      </c>
      <c r="AV539" s="99" t="s">
        <v>43</v>
      </c>
      <c r="AW539" s="99" t="s">
        <v>71</v>
      </c>
      <c r="AX539" s="99" t="s">
        <v>91</v>
      </c>
    </row>
    <row r="540" spans="1:63" s="10" customFormat="1" ht="27" customHeight="1">
      <c r="A540" s="11"/>
      <c r="B540" s="79" t="s">
        <v>415</v>
      </c>
      <c r="C540" s="79" t="s">
        <v>92</v>
      </c>
      <c r="D540" s="80" t="s">
        <v>416</v>
      </c>
      <c r="E540" s="153" t="s">
        <v>417</v>
      </c>
      <c r="F540" s="154"/>
      <c r="G540" s="154"/>
      <c r="H540" s="154"/>
      <c r="I540" s="81" t="s">
        <v>134</v>
      </c>
      <c r="J540" s="82">
        <v>55.706</v>
      </c>
      <c r="K540" s="155"/>
      <c r="L540" s="154"/>
      <c r="M540" s="155">
        <f>ROUND($K$540*$J$540,2)</f>
        <v>0</v>
      </c>
      <c r="N540" s="154"/>
      <c r="O540" s="154"/>
      <c r="P540" s="154"/>
      <c r="Q540" s="14"/>
      <c r="S540" s="83"/>
      <c r="T540" s="84" t="s">
        <v>24</v>
      </c>
      <c r="U540" s="85">
        <v>0</v>
      </c>
      <c r="V540" s="85">
        <f>$U$540*$J$540</f>
        <v>0</v>
      </c>
      <c r="W540" s="85">
        <v>0</v>
      </c>
      <c r="X540" s="85">
        <f>$W$540*$J$540</f>
        <v>0</v>
      </c>
      <c r="Y540" s="85">
        <v>0</v>
      </c>
      <c r="Z540" s="86">
        <f>$Y$540*$J$540</f>
        <v>0</v>
      </c>
      <c r="AQ540" s="10" t="s">
        <v>165</v>
      </c>
      <c r="AS540" s="10" t="s">
        <v>92</v>
      </c>
      <c r="AT540" s="10" t="s">
        <v>0</v>
      </c>
      <c r="AX540" s="10" t="s">
        <v>91</v>
      </c>
      <c r="BD540" s="51">
        <f>IF($T$540="základní",$M$540,0)</f>
        <v>0</v>
      </c>
      <c r="BE540" s="51">
        <f>IF($T$540="snížená",$M$540,0)</f>
        <v>0</v>
      </c>
      <c r="BF540" s="51">
        <f>IF($T$540="zákl. přenesená",$M$540,0)</f>
        <v>0</v>
      </c>
      <c r="BG540" s="51">
        <f>IF($T$540="sníž. přenesená",$M$540,0)</f>
        <v>0</v>
      </c>
      <c r="BH540" s="51">
        <f>IF($T$540="nulová",$M$540,0)</f>
        <v>0</v>
      </c>
      <c r="BI540" s="10" t="s">
        <v>71</v>
      </c>
      <c r="BJ540" s="51">
        <f>ROUND($K$540*$J$540,2)</f>
        <v>0</v>
      </c>
      <c r="BK540" s="10" t="s">
        <v>165</v>
      </c>
    </row>
    <row r="541" spans="1:50" s="10" customFormat="1" ht="15.75" customHeight="1">
      <c r="A541" s="87"/>
      <c r="B541" s="88"/>
      <c r="C541" s="88"/>
      <c r="D541" s="88"/>
      <c r="E541" s="156" t="s">
        <v>213</v>
      </c>
      <c r="F541" s="157"/>
      <c r="G541" s="157"/>
      <c r="H541" s="157"/>
      <c r="I541" s="88"/>
      <c r="J541" s="88"/>
      <c r="K541" s="88"/>
      <c r="L541" s="88"/>
      <c r="M541" s="88"/>
      <c r="N541" s="88"/>
      <c r="O541" s="88"/>
      <c r="P541" s="88"/>
      <c r="Q541" s="89"/>
      <c r="S541" s="90"/>
      <c r="T541" s="88"/>
      <c r="U541" s="88"/>
      <c r="V541" s="88"/>
      <c r="W541" s="88"/>
      <c r="X541" s="88"/>
      <c r="Y541" s="88"/>
      <c r="Z541" s="91"/>
      <c r="AS541" s="92" t="s">
        <v>98</v>
      </c>
      <c r="AT541" s="92" t="s">
        <v>0</v>
      </c>
      <c r="AU541" s="92" t="s">
        <v>71</v>
      </c>
      <c r="AV541" s="92" t="s">
        <v>43</v>
      </c>
      <c r="AW541" s="92" t="s">
        <v>90</v>
      </c>
      <c r="AX541" s="92" t="s">
        <v>91</v>
      </c>
    </row>
    <row r="542" spans="1:50" s="10" customFormat="1" ht="15.75" customHeight="1">
      <c r="A542" s="93"/>
      <c r="B542" s="94"/>
      <c r="C542" s="94"/>
      <c r="D542" s="94"/>
      <c r="E542" s="158" t="s">
        <v>418</v>
      </c>
      <c r="F542" s="159"/>
      <c r="G542" s="159"/>
      <c r="H542" s="159"/>
      <c r="I542" s="94"/>
      <c r="J542" s="95">
        <v>55.706</v>
      </c>
      <c r="K542" s="94"/>
      <c r="L542" s="94"/>
      <c r="M542" s="94"/>
      <c r="N542" s="94"/>
      <c r="O542" s="94"/>
      <c r="P542" s="94"/>
      <c r="Q542" s="96"/>
      <c r="S542" s="97"/>
      <c r="T542" s="94"/>
      <c r="U542" s="94"/>
      <c r="V542" s="94"/>
      <c r="W542" s="94"/>
      <c r="X542" s="94"/>
      <c r="Y542" s="94"/>
      <c r="Z542" s="98"/>
      <c r="AS542" s="99" t="s">
        <v>98</v>
      </c>
      <c r="AT542" s="99" t="s">
        <v>0</v>
      </c>
      <c r="AU542" s="99" t="s">
        <v>0</v>
      </c>
      <c r="AV542" s="99" t="s">
        <v>43</v>
      </c>
      <c r="AW542" s="99" t="s">
        <v>71</v>
      </c>
      <c r="AX542" s="99" t="s">
        <v>91</v>
      </c>
    </row>
    <row r="543" spans="1:63" s="10" customFormat="1" ht="15.75" customHeight="1">
      <c r="A543" s="11"/>
      <c r="B543" s="79" t="s">
        <v>419</v>
      </c>
      <c r="C543" s="79" t="s">
        <v>92</v>
      </c>
      <c r="D543" s="80" t="s">
        <v>420</v>
      </c>
      <c r="E543" s="153" t="s">
        <v>421</v>
      </c>
      <c r="F543" s="154"/>
      <c r="G543" s="154"/>
      <c r="H543" s="154"/>
      <c r="I543" s="81" t="s">
        <v>422</v>
      </c>
      <c r="J543" s="82">
        <v>306.383</v>
      </c>
      <c r="K543" s="155"/>
      <c r="L543" s="154"/>
      <c r="M543" s="155">
        <f>ROUND($K$543*$J$543,2)</f>
        <v>0</v>
      </c>
      <c r="N543" s="154"/>
      <c r="O543" s="154"/>
      <c r="P543" s="154"/>
      <c r="Q543" s="14"/>
      <c r="S543" s="83"/>
      <c r="T543" s="84" t="s">
        <v>24</v>
      </c>
      <c r="U543" s="85">
        <v>0</v>
      </c>
      <c r="V543" s="85">
        <f>$U$543*$J$543</f>
        <v>0</v>
      </c>
      <c r="W543" s="85">
        <v>0</v>
      </c>
      <c r="X543" s="85">
        <f>$W$543*$J$543</f>
        <v>0</v>
      </c>
      <c r="Y543" s="85">
        <v>0</v>
      </c>
      <c r="Z543" s="86">
        <f>$Y$543*$J$543</f>
        <v>0</v>
      </c>
      <c r="AQ543" s="10" t="s">
        <v>165</v>
      </c>
      <c r="AS543" s="10" t="s">
        <v>92</v>
      </c>
      <c r="AT543" s="10" t="s">
        <v>0</v>
      </c>
      <c r="AX543" s="10" t="s">
        <v>91</v>
      </c>
      <c r="BD543" s="51">
        <f>IF($T$543="základní",$M$543,0)</f>
        <v>0</v>
      </c>
      <c r="BE543" s="51">
        <f>IF($T$543="snížená",$M$543,0)</f>
        <v>0</v>
      </c>
      <c r="BF543" s="51">
        <f>IF($T$543="zákl. přenesená",$M$543,0)</f>
        <v>0</v>
      </c>
      <c r="BG543" s="51">
        <f>IF($T$543="sníž. přenesená",$M$543,0)</f>
        <v>0</v>
      </c>
      <c r="BH543" s="51">
        <f>IF($T$543="nulová",$M$543,0)</f>
        <v>0</v>
      </c>
      <c r="BI543" s="10" t="s">
        <v>71</v>
      </c>
      <c r="BJ543" s="51">
        <f>ROUND($K$543*$J$543,2)</f>
        <v>0</v>
      </c>
      <c r="BK543" s="10" t="s">
        <v>165</v>
      </c>
    </row>
    <row r="544" spans="1:50" s="10" customFormat="1" ht="15.75" customHeight="1">
      <c r="A544" s="87"/>
      <c r="B544" s="88"/>
      <c r="C544" s="88"/>
      <c r="D544" s="88"/>
      <c r="E544" s="156" t="s">
        <v>213</v>
      </c>
      <c r="F544" s="157"/>
      <c r="G544" s="157"/>
      <c r="H544" s="157"/>
      <c r="I544" s="88"/>
      <c r="J544" s="88"/>
      <c r="K544" s="88"/>
      <c r="L544" s="88"/>
      <c r="M544" s="88"/>
      <c r="N544" s="88"/>
      <c r="O544" s="88"/>
      <c r="P544" s="88"/>
      <c r="Q544" s="89"/>
      <c r="S544" s="90"/>
      <c r="T544" s="88"/>
      <c r="U544" s="88"/>
      <c r="V544" s="88"/>
      <c r="W544" s="88"/>
      <c r="X544" s="88"/>
      <c r="Y544" s="88"/>
      <c r="Z544" s="91"/>
      <c r="AS544" s="92" t="s">
        <v>98</v>
      </c>
      <c r="AT544" s="92" t="s">
        <v>0</v>
      </c>
      <c r="AU544" s="92" t="s">
        <v>71</v>
      </c>
      <c r="AV544" s="92" t="s">
        <v>43</v>
      </c>
      <c r="AW544" s="92" t="s">
        <v>90</v>
      </c>
      <c r="AX544" s="92" t="s">
        <v>91</v>
      </c>
    </row>
    <row r="545" spans="1:50" s="10" customFormat="1" ht="15.75" customHeight="1">
      <c r="A545" s="93"/>
      <c r="B545" s="94"/>
      <c r="C545" s="94"/>
      <c r="D545" s="94"/>
      <c r="E545" s="158" t="s">
        <v>414</v>
      </c>
      <c r="F545" s="159"/>
      <c r="G545" s="159"/>
      <c r="H545" s="159"/>
      <c r="I545" s="94"/>
      <c r="J545" s="95">
        <v>31.832</v>
      </c>
      <c r="K545" s="94"/>
      <c r="L545" s="94"/>
      <c r="M545" s="94"/>
      <c r="N545" s="94"/>
      <c r="O545" s="94"/>
      <c r="P545" s="94"/>
      <c r="Q545" s="96"/>
      <c r="S545" s="97"/>
      <c r="T545" s="94"/>
      <c r="U545" s="94"/>
      <c r="V545" s="94"/>
      <c r="W545" s="94"/>
      <c r="X545" s="94"/>
      <c r="Y545" s="94"/>
      <c r="Z545" s="98"/>
      <c r="AS545" s="99" t="s">
        <v>98</v>
      </c>
      <c r="AT545" s="99" t="s">
        <v>0</v>
      </c>
      <c r="AU545" s="99" t="s">
        <v>0</v>
      </c>
      <c r="AV545" s="99" t="s">
        <v>43</v>
      </c>
      <c r="AW545" s="99" t="s">
        <v>90</v>
      </c>
      <c r="AX545" s="99" t="s">
        <v>91</v>
      </c>
    </row>
    <row r="546" spans="1:50" s="10" customFormat="1" ht="15.75" customHeight="1">
      <c r="A546" s="93"/>
      <c r="B546" s="94"/>
      <c r="C546" s="94"/>
      <c r="D546" s="94"/>
      <c r="E546" s="158" t="s">
        <v>418</v>
      </c>
      <c r="F546" s="159"/>
      <c r="G546" s="159"/>
      <c r="H546" s="159"/>
      <c r="I546" s="94"/>
      <c r="J546" s="95">
        <v>55.706</v>
      </c>
      <c r="K546" s="94"/>
      <c r="L546" s="94"/>
      <c r="M546" s="94"/>
      <c r="N546" s="94"/>
      <c r="O546" s="94"/>
      <c r="P546" s="94"/>
      <c r="Q546" s="96"/>
      <c r="S546" s="97"/>
      <c r="T546" s="94"/>
      <c r="U546" s="94"/>
      <c r="V546" s="94"/>
      <c r="W546" s="94"/>
      <c r="X546" s="94"/>
      <c r="Y546" s="94"/>
      <c r="Z546" s="98"/>
      <c r="AS546" s="99" t="s">
        <v>98</v>
      </c>
      <c r="AT546" s="99" t="s">
        <v>0</v>
      </c>
      <c r="AU546" s="99" t="s">
        <v>0</v>
      </c>
      <c r="AV546" s="99" t="s">
        <v>43</v>
      </c>
      <c r="AW546" s="99" t="s">
        <v>90</v>
      </c>
      <c r="AX546" s="99" t="s">
        <v>91</v>
      </c>
    </row>
    <row r="547" spans="1:50" s="10" customFormat="1" ht="15.75" customHeight="1">
      <c r="A547" s="100"/>
      <c r="B547" s="101"/>
      <c r="C547" s="101"/>
      <c r="D547" s="101"/>
      <c r="E547" s="160" t="s">
        <v>109</v>
      </c>
      <c r="F547" s="161"/>
      <c r="G547" s="161"/>
      <c r="H547" s="161"/>
      <c r="I547" s="101"/>
      <c r="J547" s="102">
        <v>87.538</v>
      </c>
      <c r="K547" s="101"/>
      <c r="L547" s="101"/>
      <c r="M547" s="101"/>
      <c r="N547" s="101"/>
      <c r="O547" s="101"/>
      <c r="P547" s="101"/>
      <c r="Q547" s="103"/>
      <c r="S547" s="104"/>
      <c r="T547" s="101"/>
      <c r="U547" s="101"/>
      <c r="V547" s="101"/>
      <c r="W547" s="101"/>
      <c r="X547" s="101"/>
      <c r="Y547" s="101"/>
      <c r="Z547" s="105"/>
      <c r="AS547" s="106" t="s">
        <v>98</v>
      </c>
      <c r="AT547" s="106" t="s">
        <v>0</v>
      </c>
      <c r="AU547" s="106" t="s">
        <v>96</v>
      </c>
      <c r="AV547" s="106" t="s">
        <v>43</v>
      </c>
      <c r="AW547" s="106" t="s">
        <v>90</v>
      </c>
      <c r="AX547" s="106" t="s">
        <v>91</v>
      </c>
    </row>
    <row r="548" spans="1:50" s="10" customFormat="1" ht="15.75" customHeight="1">
      <c r="A548" s="93"/>
      <c r="B548" s="94"/>
      <c r="C548" s="94"/>
      <c r="D548" s="94"/>
      <c r="E548" s="158" t="s">
        <v>423</v>
      </c>
      <c r="F548" s="159"/>
      <c r="G548" s="159"/>
      <c r="H548" s="159"/>
      <c r="I548" s="94"/>
      <c r="J548" s="95">
        <v>306.383</v>
      </c>
      <c r="K548" s="94"/>
      <c r="L548" s="94"/>
      <c r="M548" s="94"/>
      <c r="N548" s="94"/>
      <c r="O548" s="94"/>
      <c r="P548" s="94"/>
      <c r="Q548" s="96"/>
      <c r="S548" s="97"/>
      <c r="T548" s="94"/>
      <c r="U548" s="94"/>
      <c r="V548" s="94"/>
      <c r="W548" s="94"/>
      <c r="X548" s="94"/>
      <c r="Y548" s="94"/>
      <c r="Z548" s="98"/>
      <c r="AS548" s="99" t="s">
        <v>98</v>
      </c>
      <c r="AT548" s="99" t="s">
        <v>0</v>
      </c>
      <c r="AU548" s="99" t="s">
        <v>0</v>
      </c>
      <c r="AV548" s="99" t="s">
        <v>43</v>
      </c>
      <c r="AW548" s="99" t="s">
        <v>71</v>
      </c>
      <c r="AX548" s="99" t="s">
        <v>91</v>
      </c>
    </row>
    <row r="549" spans="1:63" s="10" customFormat="1" ht="27" customHeight="1">
      <c r="A549" s="11"/>
      <c r="B549" s="79" t="s">
        <v>424</v>
      </c>
      <c r="C549" s="79" t="s">
        <v>92</v>
      </c>
      <c r="D549" s="80" t="s">
        <v>425</v>
      </c>
      <c r="E549" s="153" t="s">
        <v>426</v>
      </c>
      <c r="F549" s="154"/>
      <c r="G549" s="154"/>
      <c r="H549" s="154"/>
      <c r="I549" s="81" t="s">
        <v>134</v>
      </c>
      <c r="J549" s="82">
        <v>31.832</v>
      </c>
      <c r="K549" s="155"/>
      <c r="L549" s="154"/>
      <c r="M549" s="155">
        <f>ROUND($K$549*$J$549,2)</f>
        <v>0</v>
      </c>
      <c r="N549" s="154"/>
      <c r="O549" s="154"/>
      <c r="P549" s="154"/>
      <c r="Q549" s="14"/>
      <c r="S549" s="83"/>
      <c r="T549" s="84" t="s">
        <v>24</v>
      </c>
      <c r="U549" s="85">
        <v>0</v>
      </c>
      <c r="V549" s="85">
        <f>$U$549*$J$549</f>
        <v>0</v>
      </c>
      <c r="W549" s="85">
        <v>0</v>
      </c>
      <c r="X549" s="85">
        <f>$W$549*$J$549</f>
        <v>0</v>
      </c>
      <c r="Y549" s="85">
        <v>0</v>
      </c>
      <c r="Z549" s="86">
        <f>$Y$549*$J$549</f>
        <v>0</v>
      </c>
      <c r="AQ549" s="10" t="s">
        <v>165</v>
      </c>
      <c r="AS549" s="10" t="s">
        <v>92</v>
      </c>
      <c r="AT549" s="10" t="s">
        <v>0</v>
      </c>
      <c r="AX549" s="10" t="s">
        <v>91</v>
      </c>
      <c r="BD549" s="51">
        <f>IF($T$549="základní",$M$549,0)</f>
        <v>0</v>
      </c>
      <c r="BE549" s="51">
        <f>IF($T$549="snížená",$M$549,0)</f>
        <v>0</v>
      </c>
      <c r="BF549" s="51">
        <f>IF($T$549="zákl. přenesená",$M$549,0)</f>
        <v>0</v>
      </c>
      <c r="BG549" s="51">
        <f>IF($T$549="sníž. přenesená",$M$549,0)</f>
        <v>0</v>
      </c>
      <c r="BH549" s="51">
        <f>IF($T$549="nulová",$M$549,0)</f>
        <v>0</v>
      </c>
      <c r="BI549" s="10" t="s">
        <v>71</v>
      </c>
      <c r="BJ549" s="51">
        <f>ROUND($K$549*$J$549,2)</f>
        <v>0</v>
      </c>
      <c r="BK549" s="10" t="s">
        <v>165</v>
      </c>
    </row>
    <row r="550" spans="1:50" s="10" customFormat="1" ht="15.75" customHeight="1">
      <c r="A550" s="87"/>
      <c r="B550" s="88"/>
      <c r="C550" s="88"/>
      <c r="D550" s="88"/>
      <c r="E550" s="156" t="s">
        <v>213</v>
      </c>
      <c r="F550" s="157"/>
      <c r="G550" s="157"/>
      <c r="H550" s="157"/>
      <c r="I550" s="88"/>
      <c r="J550" s="88"/>
      <c r="K550" s="88"/>
      <c r="L550" s="88"/>
      <c r="M550" s="88"/>
      <c r="N550" s="88"/>
      <c r="O550" s="88"/>
      <c r="P550" s="88"/>
      <c r="Q550" s="89"/>
      <c r="S550" s="90"/>
      <c r="T550" s="88"/>
      <c r="U550" s="88"/>
      <c r="V550" s="88"/>
      <c r="W550" s="88"/>
      <c r="X550" s="88"/>
      <c r="Y550" s="88"/>
      <c r="Z550" s="91"/>
      <c r="AS550" s="92" t="s">
        <v>98</v>
      </c>
      <c r="AT550" s="92" t="s">
        <v>0</v>
      </c>
      <c r="AU550" s="92" t="s">
        <v>71</v>
      </c>
      <c r="AV550" s="92" t="s">
        <v>43</v>
      </c>
      <c r="AW550" s="92" t="s">
        <v>90</v>
      </c>
      <c r="AX550" s="92" t="s">
        <v>91</v>
      </c>
    </row>
    <row r="551" spans="1:50" s="10" customFormat="1" ht="15.75" customHeight="1">
      <c r="A551" s="93"/>
      <c r="B551" s="94"/>
      <c r="C551" s="94"/>
      <c r="D551" s="94"/>
      <c r="E551" s="158" t="s">
        <v>414</v>
      </c>
      <c r="F551" s="159"/>
      <c r="G551" s="159"/>
      <c r="H551" s="159"/>
      <c r="I551" s="94"/>
      <c r="J551" s="95">
        <v>31.832</v>
      </c>
      <c r="K551" s="94"/>
      <c r="L551" s="94"/>
      <c r="M551" s="94"/>
      <c r="N551" s="94"/>
      <c r="O551" s="94"/>
      <c r="P551" s="94"/>
      <c r="Q551" s="96"/>
      <c r="S551" s="97"/>
      <c r="T551" s="94"/>
      <c r="U551" s="94"/>
      <c r="V551" s="94"/>
      <c r="W551" s="94"/>
      <c r="X551" s="94"/>
      <c r="Y551" s="94"/>
      <c r="Z551" s="98"/>
      <c r="AS551" s="99" t="s">
        <v>98</v>
      </c>
      <c r="AT551" s="99" t="s">
        <v>0</v>
      </c>
      <c r="AU551" s="99" t="s">
        <v>0</v>
      </c>
      <c r="AV551" s="99" t="s">
        <v>43</v>
      </c>
      <c r="AW551" s="99" t="s">
        <v>71</v>
      </c>
      <c r="AX551" s="99" t="s">
        <v>91</v>
      </c>
    </row>
    <row r="552" spans="1:63" s="10" customFormat="1" ht="27" customHeight="1">
      <c r="A552" s="11"/>
      <c r="B552" s="79" t="s">
        <v>427</v>
      </c>
      <c r="C552" s="79" t="s">
        <v>92</v>
      </c>
      <c r="D552" s="80" t="s">
        <v>428</v>
      </c>
      <c r="E552" s="153" t="s">
        <v>429</v>
      </c>
      <c r="F552" s="154"/>
      <c r="G552" s="154"/>
      <c r="H552" s="154"/>
      <c r="I552" s="81" t="s">
        <v>134</v>
      </c>
      <c r="J552" s="82">
        <v>55.706</v>
      </c>
      <c r="K552" s="155"/>
      <c r="L552" s="154"/>
      <c r="M552" s="155">
        <f>ROUND($K$552*$J$552,2)</f>
        <v>0</v>
      </c>
      <c r="N552" s="154"/>
      <c r="O552" s="154"/>
      <c r="P552" s="154"/>
      <c r="Q552" s="14"/>
      <c r="S552" s="83"/>
      <c r="T552" s="84" t="s">
        <v>24</v>
      </c>
      <c r="U552" s="85">
        <v>0</v>
      </c>
      <c r="V552" s="85">
        <f>$U$552*$J$552</f>
        <v>0</v>
      </c>
      <c r="W552" s="85">
        <v>0</v>
      </c>
      <c r="X552" s="85">
        <f>$W$552*$J$552</f>
        <v>0</v>
      </c>
      <c r="Y552" s="85">
        <v>0</v>
      </c>
      <c r="Z552" s="86">
        <f>$Y$552*$J$552</f>
        <v>0</v>
      </c>
      <c r="AQ552" s="10" t="s">
        <v>165</v>
      </c>
      <c r="AS552" s="10" t="s">
        <v>92</v>
      </c>
      <c r="AT552" s="10" t="s">
        <v>0</v>
      </c>
      <c r="AX552" s="10" t="s">
        <v>91</v>
      </c>
      <c r="BD552" s="51">
        <f>IF($T$552="základní",$M$552,0)</f>
        <v>0</v>
      </c>
      <c r="BE552" s="51">
        <f>IF($T$552="snížená",$M$552,0)</f>
        <v>0</v>
      </c>
      <c r="BF552" s="51">
        <f>IF($T$552="zákl. přenesená",$M$552,0)</f>
        <v>0</v>
      </c>
      <c r="BG552" s="51">
        <f>IF($T$552="sníž. přenesená",$M$552,0)</f>
        <v>0</v>
      </c>
      <c r="BH552" s="51">
        <f>IF($T$552="nulová",$M$552,0)</f>
        <v>0</v>
      </c>
      <c r="BI552" s="10" t="s">
        <v>71</v>
      </c>
      <c r="BJ552" s="51">
        <f>ROUND($K$552*$J$552,2)</f>
        <v>0</v>
      </c>
      <c r="BK552" s="10" t="s">
        <v>165</v>
      </c>
    </row>
    <row r="553" spans="1:50" s="10" customFormat="1" ht="15.75" customHeight="1">
      <c r="A553" s="87"/>
      <c r="B553" s="88"/>
      <c r="C553" s="88"/>
      <c r="D553" s="88"/>
      <c r="E553" s="156" t="s">
        <v>213</v>
      </c>
      <c r="F553" s="157"/>
      <c r="G553" s="157"/>
      <c r="H553" s="157"/>
      <c r="I553" s="88"/>
      <c r="J553" s="88"/>
      <c r="K553" s="88"/>
      <c r="L553" s="88"/>
      <c r="M553" s="88"/>
      <c r="N553" s="88"/>
      <c r="O553" s="88"/>
      <c r="P553" s="88"/>
      <c r="Q553" s="89"/>
      <c r="S553" s="90"/>
      <c r="T553" s="88"/>
      <c r="U553" s="88"/>
      <c r="V553" s="88"/>
      <c r="W553" s="88"/>
      <c r="X553" s="88"/>
      <c r="Y553" s="88"/>
      <c r="Z553" s="91"/>
      <c r="AS553" s="92" t="s">
        <v>98</v>
      </c>
      <c r="AT553" s="92" t="s">
        <v>0</v>
      </c>
      <c r="AU553" s="92" t="s">
        <v>71</v>
      </c>
      <c r="AV553" s="92" t="s">
        <v>43</v>
      </c>
      <c r="AW553" s="92" t="s">
        <v>90</v>
      </c>
      <c r="AX553" s="92" t="s">
        <v>91</v>
      </c>
    </row>
    <row r="554" spans="1:50" s="10" customFormat="1" ht="15.75" customHeight="1">
      <c r="A554" s="93"/>
      <c r="B554" s="94"/>
      <c r="C554" s="94"/>
      <c r="D554" s="94"/>
      <c r="E554" s="158" t="s">
        <v>418</v>
      </c>
      <c r="F554" s="159"/>
      <c r="G554" s="159"/>
      <c r="H554" s="159"/>
      <c r="I554" s="94"/>
      <c r="J554" s="95">
        <v>55.706</v>
      </c>
      <c r="K554" s="94"/>
      <c r="L554" s="94"/>
      <c r="M554" s="94"/>
      <c r="N554" s="94"/>
      <c r="O554" s="94"/>
      <c r="P554" s="94"/>
      <c r="Q554" s="96"/>
      <c r="S554" s="97"/>
      <c r="T554" s="94"/>
      <c r="U554" s="94"/>
      <c r="V554" s="94"/>
      <c r="W554" s="94"/>
      <c r="X554" s="94"/>
      <c r="Y554" s="94"/>
      <c r="Z554" s="98"/>
      <c r="AS554" s="99" t="s">
        <v>98</v>
      </c>
      <c r="AT554" s="99" t="s">
        <v>0</v>
      </c>
      <c r="AU554" s="99" t="s">
        <v>0</v>
      </c>
      <c r="AV554" s="99" t="s">
        <v>43</v>
      </c>
      <c r="AW554" s="99" t="s">
        <v>71</v>
      </c>
      <c r="AX554" s="99" t="s">
        <v>91</v>
      </c>
    </row>
    <row r="555" spans="1:63" s="10" customFormat="1" ht="27" customHeight="1">
      <c r="A555" s="11"/>
      <c r="B555" s="79" t="s">
        <v>430</v>
      </c>
      <c r="C555" s="79" t="s">
        <v>92</v>
      </c>
      <c r="D555" s="80" t="s">
        <v>431</v>
      </c>
      <c r="E555" s="153" t="s">
        <v>432</v>
      </c>
      <c r="F555" s="154"/>
      <c r="G555" s="154"/>
      <c r="H555" s="154"/>
      <c r="I555" s="81" t="s">
        <v>134</v>
      </c>
      <c r="J555" s="82">
        <v>100.669</v>
      </c>
      <c r="K555" s="155"/>
      <c r="L555" s="154"/>
      <c r="M555" s="155">
        <f>ROUND($K$555*$J$555,2)</f>
        <v>0</v>
      </c>
      <c r="N555" s="154"/>
      <c r="O555" s="154"/>
      <c r="P555" s="154"/>
      <c r="Q555" s="14"/>
      <c r="S555" s="83"/>
      <c r="T555" s="84" t="s">
        <v>24</v>
      </c>
      <c r="U555" s="85">
        <v>0</v>
      </c>
      <c r="V555" s="85">
        <f>$U$555*$J$555</f>
        <v>0</v>
      </c>
      <c r="W555" s="85">
        <v>0</v>
      </c>
      <c r="X555" s="85">
        <f>$W$555*$J$555</f>
        <v>0</v>
      </c>
      <c r="Y555" s="85">
        <v>0</v>
      </c>
      <c r="Z555" s="86">
        <f>$Y$555*$J$555</f>
        <v>0</v>
      </c>
      <c r="AQ555" s="10" t="s">
        <v>165</v>
      </c>
      <c r="AS555" s="10" t="s">
        <v>92</v>
      </c>
      <c r="AT555" s="10" t="s">
        <v>0</v>
      </c>
      <c r="AX555" s="10" t="s">
        <v>91</v>
      </c>
      <c r="BD555" s="51">
        <f>IF($T$555="základní",$M$555,0)</f>
        <v>0</v>
      </c>
      <c r="BE555" s="51">
        <f>IF($T$555="snížená",$M$555,0)</f>
        <v>0</v>
      </c>
      <c r="BF555" s="51">
        <f>IF($T$555="zákl. přenesená",$M$555,0)</f>
        <v>0</v>
      </c>
      <c r="BG555" s="51">
        <f>IF($T$555="sníž. přenesená",$M$555,0)</f>
        <v>0</v>
      </c>
      <c r="BH555" s="51">
        <f>IF($T$555="nulová",$M$555,0)</f>
        <v>0</v>
      </c>
      <c r="BI555" s="10" t="s">
        <v>71</v>
      </c>
      <c r="BJ555" s="51">
        <f>ROUND($K$555*$J$555,2)</f>
        <v>0</v>
      </c>
      <c r="BK555" s="10" t="s">
        <v>165</v>
      </c>
    </row>
    <row r="556" spans="1:50" s="10" customFormat="1" ht="15.75" customHeight="1">
      <c r="A556" s="87"/>
      <c r="B556" s="88"/>
      <c r="C556" s="88"/>
      <c r="D556" s="88"/>
      <c r="E556" s="156" t="s">
        <v>213</v>
      </c>
      <c r="F556" s="157"/>
      <c r="G556" s="157"/>
      <c r="H556" s="157"/>
      <c r="I556" s="88"/>
      <c r="J556" s="88"/>
      <c r="K556" s="88"/>
      <c r="L556" s="88"/>
      <c r="M556" s="88"/>
      <c r="N556" s="88"/>
      <c r="O556" s="88"/>
      <c r="P556" s="88"/>
      <c r="Q556" s="89"/>
      <c r="S556" s="90"/>
      <c r="T556" s="88"/>
      <c r="U556" s="88"/>
      <c r="V556" s="88"/>
      <c r="W556" s="88"/>
      <c r="X556" s="88"/>
      <c r="Y556" s="88"/>
      <c r="Z556" s="91"/>
      <c r="AS556" s="92" t="s">
        <v>98</v>
      </c>
      <c r="AT556" s="92" t="s">
        <v>0</v>
      </c>
      <c r="AU556" s="92" t="s">
        <v>71</v>
      </c>
      <c r="AV556" s="92" t="s">
        <v>43</v>
      </c>
      <c r="AW556" s="92" t="s">
        <v>90</v>
      </c>
      <c r="AX556" s="92" t="s">
        <v>91</v>
      </c>
    </row>
    <row r="557" spans="1:50" s="10" customFormat="1" ht="15.75" customHeight="1">
      <c r="A557" s="93"/>
      <c r="B557" s="94"/>
      <c r="C557" s="94"/>
      <c r="D557" s="94"/>
      <c r="E557" s="158" t="s">
        <v>414</v>
      </c>
      <c r="F557" s="159"/>
      <c r="G557" s="159"/>
      <c r="H557" s="159"/>
      <c r="I557" s="94"/>
      <c r="J557" s="95">
        <v>31.832</v>
      </c>
      <c r="K557" s="94"/>
      <c r="L557" s="94"/>
      <c r="M557" s="94"/>
      <c r="N557" s="94"/>
      <c r="O557" s="94"/>
      <c r="P557" s="94"/>
      <c r="Q557" s="96"/>
      <c r="S557" s="97"/>
      <c r="T557" s="94"/>
      <c r="U557" s="94"/>
      <c r="V557" s="94"/>
      <c r="W557" s="94"/>
      <c r="X557" s="94"/>
      <c r="Y557" s="94"/>
      <c r="Z557" s="98"/>
      <c r="AS557" s="99" t="s">
        <v>98</v>
      </c>
      <c r="AT557" s="99" t="s">
        <v>0</v>
      </c>
      <c r="AU557" s="99" t="s">
        <v>0</v>
      </c>
      <c r="AV557" s="99" t="s">
        <v>43</v>
      </c>
      <c r="AW557" s="99" t="s">
        <v>90</v>
      </c>
      <c r="AX557" s="99" t="s">
        <v>91</v>
      </c>
    </row>
    <row r="558" spans="1:50" s="10" customFormat="1" ht="15.75" customHeight="1">
      <c r="A558" s="93"/>
      <c r="B558" s="94"/>
      <c r="C558" s="94"/>
      <c r="D558" s="94"/>
      <c r="E558" s="158" t="s">
        <v>418</v>
      </c>
      <c r="F558" s="159"/>
      <c r="G558" s="159"/>
      <c r="H558" s="159"/>
      <c r="I558" s="94"/>
      <c r="J558" s="95">
        <v>55.706</v>
      </c>
      <c r="K558" s="94"/>
      <c r="L558" s="94"/>
      <c r="M558" s="94"/>
      <c r="N558" s="94"/>
      <c r="O558" s="94"/>
      <c r="P558" s="94"/>
      <c r="Q558" s="96"/>
      <c r="S558" s="97"/>
      <c r="T558" s="94"/>
      <c r="U558" s="94"/>
      <c r="V558" s="94"/>
      <c r="W558" s="94"/>
      <c r="X558" s="94"/>
      <c r="Y558" s="94"/>
      <c r="Z558" s="98"/>
      <c r="AS558" s="99" t="s">
        <v>98</v>
      </c>
      <c r="AT558" s="99" t="s">
        <v>0</v>
      </c>
      <c r="AU558" s="99" t="s">
        <v>0</v>
      </c>
      <c r="AV558" s="99" t="s">
        <v>43</v>
      </c>
      <c r="AW558" s="99" t="s">
        <v>90</v>
      </c>
      <c r="AX558" s="99" t="s">
        <v>91</v>
      </c>
    </row>
    <row r="559" spans="1:50" s="10" customFormat="1" ht="15.75" customHeight="1">
      <c r="A559" s="100"/>
      <c r="B559" s="101"/>
      <c r="C559" s="101"/>
      <c r="D559" s="101"/>
      <c r="E559" s="160" t="s">
        <v>109</v>
      </c>
      <c r="F559" s="161"/>
      <c r="G559" s="161"/>
      <c r="H559" s="161"/>
      <c r="I559" s="101"/>
      <c r="J559" s="102">
        <v>87.538</v>
      </c>
      <c r="K559" s="101"/>
      <c r="L559" s="101"/>
      <c r="M559" s="101"/>
      <c r="N559" s="101"/>
      <c r="O559" s="101"/>
      <c r="P559" s="101"/>
      <c r="Q559" s="103"/>
      <c r="S559" s="104"/>
      <c r="T559" s="101"/>
      <c r="U559" s="101"/>
      <c r="V559" s="101"/>
      <c r="W559" s="101"/>
      <c r="X559" s="101"/>
      <c r="Y559" s="101"/>
      <c r="Z559" s="105"/>
      <c r="AS559" s="106" t="s">
        <v>98</v>
      </c>
      <c r="AT559" s="106" t="s">
        <v>0</v>
      </c>
      <c r="AU559" s="106" t="s">
        <v>96</v>
      </c>
      <c r="AV559" s="106" t="s">
        <v>43</v>
      </c>
      <c r="AW559" s="106" t="s">
        <v>90</v>
      </c>
      <c r="AX559" s="106" t="s">
        <v>91</v>
      </c>
    </row>
    <row r="560" spans="1:50" s="10" customFormat="1" ht="15.75" customHeight="1">
      <c r="A560" s="93"/>
      <c r="B560" s="94"/>
      <c r="C560" s="94"/>
      <c r="D560" s="94"/>
      <c r="E560" s="158" t="s">
        <v>433</v>
      </c>
      <c r="F560" s="159"/>
      <c r="G560" s="159"/>
      <c r="H560" s="159"/>
      <c r="I560" s="94"/>
      <c r="J560" s="95">
        <v>100.669</v>
      </c>
      <c r="K560" s="94"/>
      <c r="L560" s="94"/>
      <c r="M560" s="94"/>
      <c r="N560" s="94"/>
      <c r="O560" s="94"/>
      <c r="P560" s="94"/>
      <c r="Q560" s="96"/>
      <c r="S560" s="97"/>
      <c r="T560" s="94"/>
      <c r="U560" s="94"/>
      <c r="V560" s="94"/>
      <c r="W560" s="94"/>
      <c r="X560" s="94"/>
      <c r="Y560" s="94"/>
      <c r="Z560" s="98"/>
      <c r="AS560" s="99" t="s">
        <v>98</v>
      </c>
      <c r="AT560" s="99" t="s">
        <v>0</v>
      </c>
      <c r="AU560" s="99" t="s">
        <v>0</v>
      </c>
      <c r="AV560" s="99" t="s">
        <v>43</v>
      </c>
      <c r="AW560" s="99" t="s">
        <v>71</v>
      </c>
      <c r="AX560" s="99" t="s">
        <v>91</v>
      </c>
    </row>
    <row r="561" spans="1:63" s="10" customFormat="1" ht="15.75" customHeight="1">
      <c r="A561" s="11"/>
      <c r="B561" s="124" t="s">
        <v>434</v>
      </c>
      <c r="C561" s="79" t="s">
        <v>92</v>
      </c>
      <c r="D561" s="80" t="s">
        <v>435</v>
      </c>
      <c r="E561" s="153" t="s">
        <v>436</v>
      </c>
      <c r="F561" s="154"/>
      <c r="G561" s="154"/>
      <c r="H561" s="154"/>
      <c r="I561" s="81" t="s">
        <v>437</v>
      </c>
      <c r="J561" s="123">
        <v>4</v>
      </c>
      <c r="K561" s="155"/>
      <c r="L561" s="154"/>
      <c r="M561" s="155">
        <f>ROUND($K$561*$J$561,2)</f>
        <v>0</v>
      </c>
      <c r="N561" s="154"/>
      <c r="O561" s="154"/>
      <c r="P561" s="154"/>
      <c r="Q561" s="14"/>
      <c r="S561" s="83"/>
      <c r="T561" s="84" t="s">
        <v>24</v>
      </c>
      <c r="U561" s="85">
        <v>0</v>
      </c>
      <c r="V561" s="85">
        <f>$U$561*$J$561</f>
        <v>0</v>
      </c>
      <c r="W561" s="85">
        <v>0</v>
      </c>
      <c r="X561" s="85">
        <f>$W$561*$J$561</f>
        <v>0</v>
      </c>
      <c r="Y561" s="85">
        <v>0</v>
      </c>
      <c r="Z561" s="86">
        <f>$Y$561*$J$561</f>
        <v>0</v>
      </c>
      <c r="AQ561" s="10" t="s">
        <v>165</v>
      </c>
      <c r="AS561" s="10" t="s">
        <v>92</v>
      </c>
      <c r="AT561" s="10" t="s">
        <v>0</v>
      </c>
      <c r="AX561" s="10" t="s">
        <v>91</v>
      </c>
      <c r="BD561" s="51">
        <f>IF($T$561="základní",$M$561,0)</f>
        <v>0</v>
      </c>
      <c r="BE561" s="51">
        <f>IF($T$561="snížená",$M$561,0)</f>
        <v>0</v>
      </c>
      <c r="BF561" s="51">
        <f>IF($T$561="zákl. přenesená",$M$561,0)</f>
        <v>0</v>
      </c>
      <c r="BG561" s="51">
        <f>IF($T$561="sníž. přenesená",$M$561,0)</f>
        <v>0</v>
      </c>
      <c r="BH561" s="51">
        <f>IF($T$561="nulová",$M$561,0)</f>
        <v>0</v>
      </c>
      <c r="BI561" s="10" t="s">
        <v>71</v>
      </c>
      <c r="BJ561" s="51">
        <f>ROUND($K$561*$J$561,2)</f>
        <v>0</v>
      </c>
      <c r="BK561" s="10" t="s">
        <v>165</v>
      </c>
    </row>
    <row r="562" spans="1:62" s="68" customFormat="1" ht="30.75" customHeight="1">
      <c r="A562" s="69"/>
      <c r="B562" s="70"/>
      <c r="C562" s="78" t="s">
        <v>62</v>
      </c>
      <c r="D562" s="70"/>
      <c r="E562" s="70"/>
      <c r="F562" s="70"/>
      <c r="G562" s="70"/>
      <c r="H562" s="70"/>
      <c r="I562" s="70"/>
      <c r="J562" s="70"/>
      <c r="K562" s="70"/>
      <c r="L562" s="70"/>
      <c r="M562" s="152">
        <f>$BJ$562</f>
        <v>0</v>
      </c>
      <c r="N562" s="151"/>
      <c r="O562" s="151"/>
      <c r="P562" s="151"/>
      <c r="Q562" s="72"/>
      <c r="S562" s="73"/>
      <c r="T562" s="70"/>
      <c r="U562" s="70"/>
      <c r="V562" s="74">
        <f>SUM($V$563:$V$571)</f>
        <v>0</v>
      </c>
      <c r="W562" s="70"/>
      <c r="X562" s="74">
        <f>SUM($X$563:$X$571)</f>
        <v>0</v>
      </c>
      <c r="Y562" s="70"/>
      <c r="Z562" s="75">
        <f>SUM($Z$563:$Z$571)</f>
        <v>0</v>
      </c>
      <c r="AQ562" s="76" t="s">
        <v>0</v>
      </c>
      <c r="AS562" s="76" t="s">
        <v>89</v>
      </c>
      <c r="AT562" s="76" t="s">
        <v>71</v>
      </c>
      <c r="AX562" s="76" t="s">
        <v>91</v>
      </c>
      <c r="BJ562" s="77">
        <f>SUM($BJ$563:$BJ$571)</f>
        <v>0</v>
      </c>
    </row>
    <row r="563" spans="1:63" s="10" customFormat="1" ht="15.75" customHeight="1">
      <c r="A563" s="11"/>
      <c r="B563" s="79" t="s">
        <v>438</v>
      </c>
      <c r="C563" s="79" t="s">
        <v>92</v>
      </c>
      <c r="D563" s="80" t="s">
        <v>439</v>
      </c>
      <c r="E563" s="153" t="s">
        <v>440</v>
      </c>
      <c r="F563" s="154"/>
      <c r="G563" s="154"/>
      <c r="H563" s="154"/>
      <c r="I563" s="81" t="s">
        <v>441</v>
      </c>
      <c r="J563" s="82">
        <v>2</v>
      </c>
      <c r="K563" s="155"/>
      <c r="L563" s="154"/>
      <c r="M563" s="155">
        <f>ROUND($K$563*$J$563,2)</f>
        <v>0</v>
      </c>
      <c r="N563" s="154"/>
      <c r="O563" s="154"/>
      <c r="P563" s="154"/>
      <c r="Q563" s="14"/>
      <c r="S563" s="83"/>
      <c r="T563" s="84" t="s">
        <v>24</v>
      </c>
      <c r="U563" s="85">
        <v>0</v>
      </c>
      <c r="V563" s="85">
        <f>$U$563*$J$563</f>
        <v>0</v>
      </c>
      <c r="W563" s="85">
        <v>0</v>
      </c>
      <c r="X563" s="85">
        <f>$W$563*$J$563</f>
        <v>0</v>
      </c>
      <c r="Y563" s="85">
        <v>0</v>
      </c>
      <c r="Z563" s="86">
        <f>$Y$563*$J$563</f>
        <v>0</v>
      </c>
      <c r="AQ563" s="10" t="s">
        <v>165</v>
      </c>
      <c r="AS563" s="10" t="s">
        <v>92</v>
      </c>
      <c r="AT563" s="10" t="s">
        <v>0</v>
      </c>
      <c r="AX563" s="10" t="s">
        <v>91</v>
      </c>
      <c r="BD563" s="51">
        <f>IF($T$563="základní",$M$563,0)</f>
        <v>0</v>
      </c>
      <c r="BE563" s="51">
        <f>IF($T$563="snížená",$M$563,0)</f>
        <v>0</v>
      </c>
      <c r="BF563" s="51">
        <f>IF($T$563="zákl. přenesená",$M$563,0)</f>
        <v>0</v>
      </c>
      <c r="BG563" s="51">
        <f>IF($T$563="sníž. přenesená",$M$563,0)</f>
        <v>0</v>
      </c>
      <c r="BH563" s="51">
        <f>IF($T$563="nulová",$M$563,0)</f>
        <v>0</v>
      </c>
      <c r="BI563" s="10" t="s">
        <v>71</v>
      </c>
      <c r="BJ563" s="51">
        <f>ROUND($K$563*$J$563,2)</f>
        <v>0</v>
      </c>
      <c r="BK563" s="10" t="s">
        <v>165</v>
      </c>
    </row>
    <row r="564" spans="1:50" s="10" customFormat="1" ht="15.75" customHeight="1">
      <c r="A564" s="87"/>
      <c r="B564" s="88"/>
      <c r="C564" s="88"/>
      <c r="D564" s="88"/>
      <c r="E564" s="156" t="s">
        <v>442</v>
      </c>
      <c r="F564" s="157"/>
      <c r="G564" s="157"/>
      <c r="H564" s="157"/>
      <c r="I564" s="88"/>
      <c r="J564" s="88"/>
      <c r="K564" s="88"/>
      <c r="L564" s="88"/>
      <c r="M564" s="88"/>
      <c r="N564" s="88"/>
      <c r="O564" s="88"/>
      <c r="P564" s="88"/>
      <c r="Q564" s="89"/>
      <c r="S564" s="90"/>
      <c r="T564" s="88"/>
      <c r="U564" s="88"/>
      <c r="V564" s="88"/>
      <c r="W564" s="88"/>
      <c r="X564" s="88"/>
      <c r="Y564" s="88"/>
      <c r="Z564" s="91"/>
      <c r="AS564" s="92" t="s">
        <v>98</v>
      </c>
      <c r="AT564" s="92" t="s">
        <v>0</v>
      </c>
      <c r="AU564" s="92" t="s">
        <v>71</v>
      </c>
      <c r="AV564" s="92" t="s">
        <v>43</v>
      </c>
      <c r="AW564" s="92" t="s">
        <v>90</v>
      </c>
      <c r="AX564" s="92" t="s">
        <v>91</v>
      </c>
    </row>
    <row r="565" spans="1:50" s="10" customFormat="1" ht="15.75" customHeight="1">
      <c r="A565" s="93"/>
      <c r="B565" s="94"/>
      <c r="C565" s="94"/>
      <c r="D565" s="94"/>
      <c r="E565" s="158" t="s">
        <v>0</v>
      </c>
      <c r="F565" s="159"/>
      <c r="G565" s="159"/>
      <c r="H565" s="159"/>
      <c r="I565" s="94"/>
      <c r="J565" s="95">
        <v>2</v>
      </c>
      <c r="K565" s="94"/>
      <c r="L565" s="94"/>
      <c r="M565" s="94"/>
      <c r="N565" s="94"/>
      <c r="O565" s="94"/>
      <c r="P565" s="94"/>
      <c r="Q565" s="96"/>
      <c r="S565" s="97"/>
      <c r="T565" s="94"/>
      <c r="U565" s="94"/>
      <c r="V565" s="94"/>
      <c r="W565" s="94"/>
      <c r="X565" s="94"/>
      <c r="Y565" s="94"/>
      <c r="Z565" s="98"/>
      <c r="AS565" s="99" t="s">
        <v>98</v>
      </c>
      <c r="AT565" s="99" t="s">
        <v>0</v>
      </c>
      <c r="AU565" s="99" t="s">
        <v>0</v>
      </c>
      <c r="AV565" s="99" t="s">
        <v>43</v>
      </c>
      <c r="AW565" s="99" t="s">
        <v>71</v>
      </c>
      <c r="AX565" s="99" t="s">
        <v>91</v>
      </c>
    </row>
    <row r="566" spans="1:63" s="10" customFormat="1" ht="15.75" customHeight="1">
      <c r="A566" s="11"/>
      <c r="B566" s="79" t="s">
        <v>443</v>
      </c>
      <c r="C566" s="79" t="s">
        <v>92</v>
      </c>
      <c r="D566" s="80" t="s">
        <v>444</v>
      </c>
      <c r="E566" s="153" t="s">
        <v>445</v>
      </c>
      <c r="F566" s="154"/>
      <c r="G566" s="154"/>
      <c r="H566" s="154"/>
      <c r="I566" s="81" t="s">
        <v>360</v>
      </c>
      <c r="J566" s="82">
        <v>1</v>
      </c>
      <c r="K566" s="155"/>
      <c r="L566" s="154"/>
      <c r="M566" s="155">
        <f>ROUND($K$566*$J$566,2)</f>
        <v>0</v>
      </c>
      <c r="N566" s="154"/>
      <c r="O566" s="154"/>
      <c r="P566" s="154"/>
      <c r="Q566" s="14"/>
      <c r="S566" s="83"/>
      <c r="T566" s="84" t="s">
        <v>24</v>
      </c>
      <c r="U566" s="85">
        <v>0</v>
      </c>
      <c r="V566" s="85">
        <f>$U$566*$J$566</f>
        <v>0</v>
      </c>
      <c r="W566" s="85">
        <v>0</v>
      </c>
      <c r="X566" s="85">
        <f>$W$566*$J$566</f>
        <v>0</v>
      </c>
      <c r="Y566" s="85">
        <v>0</v>
      </c>
      <c r="Z566" s="86">
        <f>$Y$566*$J$566</f>
        <v>0</v>
      </c>
      <c r="AQ566" s="10" t="s">
        <v>165</v>
      </c>
      <c r="AS566" s="10" t="s">
        <v>92</v>
      </c>
      <c r="AT566" s="10" t="s">
        <v>0</v>
      </c>
      <c r="AX566" s="10" t="s">
        <v>91</v>
      </c>
      <c r="BD566" s="51">
        <f>IF($T$566="základní",$M$566,0)</f>
        <v>0</v>
      </c>
      <c r="BE566" s="51">
        <f>IF($T$566="snížená",$M$566,0)</f>
        <v>0</v>
      </c>
      <c r="BF566" s="51">
        <f>IF($T$566="zákl. přenesená",$M$566,0)</f>
        <v>0</v>
      </c>
      <c r="BG566" s="51">
        <f>IF($T$566="sníž. přenesená",$M$566,0)</f>
        <v>0</v>
      </c>
      <c r="BH566" s="51">
        <f>IF($T$566="nulová",$M$566,0)</f>
        <v>0</v>
      </c>
      <c r="BI566" s="10" t="s">
        <v>71</v>
      </c>
      <c r="BJ566" s="51">
        <f>ROUND($K$566*$J$566,2)</f>
        <v>0</v>
      </c>
      <c r="BK566" s="10" t="s">
        <v>165</v>
      </c>
    </row>
    <row r="567" spans="1:50" s="10" customFormat="1" ht="15.75" customHeight="1">
      <c r="A567" s="87"/>
      <c r="B567" s="88"/>
      <c r="C567" s="88"/>
      <c r="D567" s="88"/>
      <c r="E567" s="156" t="s">
        <v>442</v>
      </c>
      <c r="F567" s="157"/>
      <c r="G567" s="157"/>
      <c r="H567" s="157"/>
      <c r="I567" s="88"/>
      <c r="J567" s="88"/>
      <c r="K567" s="88"/>
      <c r="L567" s="88"/>
      <c r="M567" s="88"/>
      <c r="N567" s="88"/>
      <c r="O567" s="88"/>
      <c r="P567" s="88"/>
      <c r="Q567" s="89"/>
      <c r="S567" s="90"/>
      <c r="T567" s="88"/>
      <c r="U567" s="88"/>
      <c r="V567" s="88"/>
      <c r="W567" s="88"/>
      <c r="X567" s="88"/>
      <c r="Y567" s="88"/>
      <c r="Z567" s="91"/>
      <c r="AS567" s="92" t="s">
        <v>98</v>
      </c>
      <c r="AT567" s="92" t="s">
        <v>0</v>
      </c>
      <c r="AU567" s="92" t="s">
        <v>71</v>
      </c>
      <c r="AV567" s="92" t="s">
        <v>43</v>
      </c>
      <c r="AW567" s="92" t="s">
        <v>90</v>
      </c>
      <c r="AX567" s="92" t="s">
        <v>91</v>
      </c>
    </row>
    <row r="568" spans="1:50" s="10" customFormat="1" ht="15.75" customHeight="1">
      <c r="A568" s="93"/>
      <c r="B568" s="94"/>
      <c r="C568" s="94"/>
      <c r="D568" s="94"/>
      <c r="E568" s="158" t="s">
        <v>71</v>
      </c>
      <c r="F568" s="159"/>
      <c r="G568" s="159"/>
      <c r="H568" s="159"/>
      <c r="I568" s="94"/>
      <c r="J568" s="95">
        <v>1</v>
      </c>
      <c r="K568" s="94"/>
      <c r="L568" s="94"/>
      <c r="M568" s="94"/>
      <c r="N568" s="94"/>
      <c r="O568" s="94"/>
      <c r="P568" s="94"/>
      <c r="Q568" s="96"/>
      <c r="S568" s="97"/>
      <c r="T568" s="94"/>
      <c r="U568" s="94"/>
      <c r="V568" s="94"/>
      <c r="W568" s="94"/>
      <c r="X568" s="94"/>
      <c r="Y568" s="94"/>
      <c r="Z568" s="98"/>
      <c r="AS568" s="99" t="s">
        <v>98</v>
      </c>
      <c r="AT568" s="99" t="s">
        <v>0</v>
      </c>
      <c r="AU568" s="99" t="s">
        <v>0</v>
      </c>
      <c r="AV568" s="99" t="s">
        <v>43</v>
      </c>
      <c r="AW568" s="99" t="s">
        <v>71</v>
      </c>
      <c r="AX568" s="99" t="s">
        <v>91</v>
      </c>
    </row>
    <row r="569" spans="1:63" s="10" customFormat="1" ht="15.75" customHeight="1">
      <c r="A569" s="11"/>
      <c r="B569" s="79" t="s">
        <v>446</v>
      </c>
      <c r="C569" s="79" t="s">
        <v>92</v>
      </c>
      <c r="D569" s="80" t="s">
        <v>447</v>
      </c>
      <c r="E569" s="153" t="s">
        <v>448</v>
      </c>
      <c r="F569" s="154"/>
      <c r="G569" s="154"/>
      <c r="H569" s="154"/>
      <c r="I569" s="81" t="s">
        <v>360</v>
      </c>
      <c r="J569" s="82">
        <v>1</v>
      </c>
      <c r="K569" s="155"/>
      <c r="L569" s="154"/>
      <c r="M569" s="155">
        <f>ROUND($K$569*$J$569,2)</f>
        <v>0</v>
      </c>
      <c r="N569" s="154"/>
      <c r="O569" s="154"/>
      <c r="P569" s="154"/>
      <c r="Q569" s="14"/>
      <c r="S569" s="83"/>
      <c r="T569" s="84" t="s">
        <v>24</v>
      </c>
      <c r="U569" s="85">
        <v>0</v>
      </c>
      <c r="V569" s="85">
        <f>$U$569*$J$569</f>
        <v>0</v>
      </c>
      <c r="W569" s="85">
        <v>0</v>
      </c>
      <c r="X569" s="85">
        <f>$W$569*$J$569</f>
        <v>0</v>
      </c>
      <c r="Y569" s="85">
        <v>0</v>
      </c>
      <c r="Z569" s="86">
        <f>$Y$569*$J$569</f>
        <v>0</v>
      </c>
      <c r="AQ569" s="10" t="s">
        <v>165</v>
      </c>
      <c r="AS569" s="10" t="s">
        <v>92</v>
      </c>
      <c r="AT569" s="10" t="s">
        <v>0</v>
      </c>
      <c r="AX569" s="10" t="s">
        <v>91</v>
      </c>
      <c r="BD569" s="51">
        <f>IF($T$569="základní",$M$569,0)</f>
        <v>0</v>
      </c>
      <c r="BE569" s="51">
        <f>IF($T$569="snížená",$M$569,0)</f>
        <v>0</v>
      </c>
      <c r="BF569" s="51">
        <f>IF($T$569="zákl. přenesená",$M$569,0)</f>
        <v>0</v>
      </c>
      <c r="BG569" s="51">
        <f>IF($T$569="sníž. přenesená",$M$569,0)</f>
        <v>0</v>
      </c>
      <c r="BH569" s="51">
        <f>IF($T$569="nulová",$M$569,0)</f>
        <v>0</v>
      </c>
      <c r="BI569" s="10" t="s">
        <v>71</v>
      </c>
      <c r="BJ569" s="51">
        <f>ROUND($K$569*$J$569,2)</f>
        <v>0</v>
      </c>
      <c r="BK569" s="10" t="s">
        <v>165</v>
      </c>
    </row>
    <row r="570" spans="1:50" s="10" customFormat="1" ht="15.75" customHeight="1">
      <c r="A570" s="87"/>
      <c r="B570" s="88"/>
      <c r="C570" s="88"/>
      <c r="D570" s="88"/>
      <c r="E570" s="156" t="s">
        <v>442</v>
      </c>
      <c r="F570" s="157"/>
      <c r="G570" s="157"/>
      <c r="H570" s="157"/>
      <c r="I570" s="88"/>
      <c r="J570" s="88"/>
      <c r="K570" s="88"/>
      <c r="L570" s="88"/>
      <c r="M570" s="88"/>
      <c r="N570" s="88"/>
      <c r="O570" s="88"/>
      <c r="P570" s="88"/>
      <c r="Q570" s="89"/>
      <c r="S570" s="90"/>
      <c r="T570" s="88"/>
      <c r="U570" s="88"/>
      <c r="V570" s="88"/>
      <c r="W570" s="88"/>
      <c r="X570" s="88"/>
      <c r="Y570" s="88"/>
      <c r="Z570" s="91"/>
      <c r="AS570" s="92" t="s">
        <v>98</v>
      </c>
      <c r="AT570" s="92" t="s">
        <v>0</v>
      </c>
      <c r="AU570" s="92" t="s">
        <v>71</v>
      </c>
      <c r="AV570" s="92" t="s">
        <v>43</v>
      </c>
      <c r="AW570" s="92" t="s">
        <v>90</v>
      </c>
      <c r="AX570" s="92" t="s">
        <v>91</v>
      </c>
    </row>
    <row r="571" spans="1:50" s="10" customFormat="1" ht="15.75" customHeight="1">
      <c r="A571" s="93"/>
      <c r="B571" s="94"/>
      <c r="C571" s="94"/>
      <c r="D571" s="94"/>
      <c r="E571" s="158" t="s">
        <v>71</v>
      </c>
      <c r="F571" s="159"/>
      <c r="G571" s="159"/>
      <c r="H571" s="159"/>
      <c r="I571" s="94"/>
      <c r="J571" s="95">
        <v>1</v>
      </c>
      <c r="K571" s="94"/>
      <c r="L571" s="94"/>
      <c r="M571" s="94"/>
      <c r="N571" s="94"/>
      <c r="O571" s="94"/>
      <c r="P571" s="94"/>
      <c r="Q571" s="96"/>
      <c r="S571" s="97"/>
      <c r="T571" s="94"/>
      <c r="U571" s="94"/>
      <c r="V571" s="94"/>
      <c r="W571" s="94"/>
      <c r="X571" s="94"/>
      <c r="Y571" s="94"/>
      <c r="Z571" s="98"/>
      <c r="AS571" s="99" t="s">
        <v>98</v>
      </c>
      <c r="AT571" s="99" t="s">
        <v>0</v>
      </c>
      <c r="AU571" s="99" t="s">
        <v>0</v>
      </c>
      <c r="AV571" s="99" t="s">
        <v>43</v>
      </c>
      <c r="AW571" s="99" t="s">
        <v>71</v>
      </c>
      <c r="AX571" s="99" t="s">
        <v>91</v>
      </c>
    </row>
    <row r="572" spans="1:62" s="68" customFormat="1" ht="30.75" customHeight="1">
      <c r="A572" s="69"/>
      <c r="B572" s="70"/>
      <c r="C572" s="78" t="s">
        <v>63</v>
      </c>
      <c r="D572" s="70"/>
      <c r="E572" s="70"/>
      <c r="F572" s="70"/>
      <c r="G572" s="70"/>
      <c r="H572" s="70"/>
      <c r="I572" s="70"/>
      <c r="J572" s="70"/>
      <c r="K572" s="70"/>
      <c r="L572" s="70"/>
      <c r="M572" s="152">
        <f>$BJ$572</f>
        <v>0</v>
      </c>
      <c r="N572" s="151"/>
      <c r="O572" s="151"/>
      <c r="P572" s="151"/>
      <c r="Q572" s="72"/>
      <c r="S572" s="73"/>
      <c r="T572" s="70"/>
      <c r="U572" s="70"/>
      <c r="V572" s="74">
        <f>SUM($V$573:$V$578)</f>
        <v>0</v>
      </c>
      <c r="W572" s="70"/>
      <c r="X572" s="74">
        <f>SUM($X$573:$X$578)</f>
        <v>0</v>
      </c>
      <c r="Y572" s="70"/>
      <c r="Z572" s="75">
        <f>SUM($Z$573:$Z$578)</f>
        <v>0</v>
      </c>
      <c r="AQ572" s="76" t="s">
        <v>0</v>
      </c>
      <c r="AS572" s="76" t="s">
        <v>89</v>
      </c>
      <c r="AT572" s="76" t="s">
        <v>71</v>
      </c>
      <c r="AX572" s="76" t="s">
        <v>91</v>
      </c>
      <c r="BJ572" s="77">
        <f>SUM($BJ$573:$BJ$578)</f>
        <v>0</v>
      </c>
    </row>
    <row r="573" spans="1:63" s="10" customFormat="1" ht="39" customHeight="1">
      <c r="A573" s="11"/>
      <c r="B573" s="79" t="s">
        <v>449</v>
      </c>
      <c r="C573" s="79" t="s">
        <v>92</v>
      </c>
      <c r="D573" s="80" t="s">
        <v>450</v>
      </c>
      <c r="E573" s="153" t="s">
        <v>451</v>
      </c>
      <c r="F573" s="154"/>
      <c r="G573" s="154"/>
      <c r="H573" s="154"/>
      <c r="I573" s="81" t="s">
        <v>441</v>
      </c>
      <c r="J573" s="82">
        <v>3</v>
      </c>
      <c r="K573" s="155"/>
      <c r="L573" s="154"/>
      <c r="M573" s="155">
        <f>ROUND($K$573*$J$573,2)</f>
        <v>0</v>
      </c>
      <c r="N573" s="154"/>
      <c r="O573" s="154"/>
      <c r="P573" s="154"/>
      <c r="Q573" s="14"/>
      <c r="S573" s="83"/>
      <c r="T573" s="84" t="s">
        <v>24</v>
      </c>
      <c r="U573" s="85">
        <v>0</v>
      </c>
      <c r="V573" s="85">
        <f>$U$573*$J$573</f>
        <v>0</v>
      </c>
      <c r="W573" s="85">
        <v>0</v>
      </c>
      <c r="X573" s="85">
        <f>$W$573*$J$573</f>
        <v>0</v>
      </c>
      <c r="Y573" s="85">
        <v>0</v>
      </c>
      <c r="Z573" s="86">
        <f>$Y$573*$J$573</f>
        <v>0</v>
      </c>
      <c r="AQ573" s="10" t="s">
        <v>165</v>
      </c>
      <c r="AS573" s="10" t="s">
        <v>92</v>
      </c>
      <c r="AT573" s="10" t="s">
        <v>0</v>
      </c>
      <c r="AX573" s="10" t="s">
        <v>91</v>
      </c>
      <c r="BD573" s="51">
        <f>IF($T$573="základní",$M$573,0)</f>
        <v>0</v>
      </c>
      <c r="BE573" s="51">
        <f>IF($T$573="snížená",$M$573,0)</f>
        <v>0</v>
      </c>
      <c r="BF573" s="51">
        <f>IF($T$573="zákl. přenesená",$M$573,0)</f>
        <v>0</v>
      </c>
      <c r="BG573" s="51">
        <f>IF($T$573="sníž. přenesená",$M$573,0)</f>
        <v>0</v>
      </c>
      <c r="BH573" s="51">
        <f>IF($T$573="nulová",$M$573,0)</f>
        <v>0</v>
      </c>
      <c r="BI573" s="10" t="s">
        <v>71</v>
      </c>
      <c r="BJ573" s="51">
        <f>ROUND($K$573*$J$573,2)</f>
        <v>0</v>
      </c>
      <c r="BK573" s="10" t="s">
        <v>165</v>
      </c>
    </row>
    <row r="574" spans="1:50" s="10" customFormat="1" ht="15.75" customHeight="1">
      <c r="A574" s="87"/>
      <c r="B574" s="88"/>
      <c r="C574" s="88"/>
      <c r="D574" s="88"/>
      <c r="E574" s="156" t="s">
        <v>442</v>
      </c>
      <c r="F574" s="157"/>
      <c r="G574" s="157"/>
      <c r="H574" s="157"/>
      <c r="I574" s="88"/>
      <c r="J574" s="88"/>
      <c r="K574" s="88"/>
      <c r="L574" s="88"/>
      <c r="M574" s="88"/>
      <c r="N574" s="88"/>
      <c r="O574" s="88"/>
      <c r="P574" s="88"/>
      <c r="Q574" s="89"/>
      <c r="S574" s="90"/>
      <c r="T574" s="88"/>
      <c r="U574" s="88"/>
      <c r="V574" s="88"/>
      <c r="W574" s="88"/>
      <c r="X574" s="88"/>
      <c r="Y574" s="88"/>
      <c r="Z574" s="91"/>
      <c r="AS574" s="92" t="s">
        <v>98</v>
      </c>
      <c r="AT574" s="92" t="s">
        <v>0</v>
      </c>
      <c r="AU574" s="92" t="s">
        <v>71</v>
      </c>
      <c r="AV574" s="92" t="s">
        <v>43</v>
      </c>
      <c r="AW574" s="92" t="s">
        <v>90</v>
      </c>
      <c r="AX574" s="92" t="s">
        <v>91</v>
      </c>
    </row>
    <row r="575" spans="1:50" s="10" customFormat="1" ht="15.75" customHeight="1">
      <c r="A575" s="93"/>
      <c r="B575" s="94"/>
      <c r="C575" s="94"/>
      <c r="D575" s="94"/>
      <c r="E575" s="158" t="s">
        <v>104</v>
      </c>
      <c r="F575" s="159"/>
      <c r="G575" s="159"/>
      <c r="H575" s="159"/>
      <c r="I575" s="94"/>
      <c r="J575" s="95">
        <v>3</v>
      </c>
      <c r="K575" s="94"/>
      <c r="L575" s="94"/>
      <c r="M575" s="94"/>
      <c r="N575" s="94"/>
      <c r="O575" s="94"/>
      <c r="P575" s="94"/>
      <c r="Q575" s="96"/>
      <c r="S575" s="97"/>
      <c r="T575" s="94"/>
      <c r="U575" s="94"/>
      <c r="V575" s="94"/>
      <c r="W575" s="94"/>
      <c r="X575" s="94"/>
      <c r="Y575" s="94"/>
      <c r="Z575" s="98"/>
      <c r="AS575" s="99" t="s">
        <v>98</v>
      </c>
      <c r="AT575" s="99" t="s">
        <v>0</v>
      </c>
      <c r="AU575" s="99" t="s">
        <v>0</v>
      </c>
      <c r="AV575" s="99" t="s">
        <v>43</v>
      </c>
      <c r="AW575" s="99" t="s">
        <v>71</v>
      </c>
      <c r="AX575" s="99" t="s">
        <v>91</v>
      </c>
    </row>
    <row r="576" spans="1:63" s="10" customFormat="1" ht="27" customHeight="1">
      <c r="A576" s="11"/>
      <c r="B576" s="79" t="s">
        <v>452</v>
      </c>
      <c r="C576" s="79" t="s">
        <v>92</v>
      </c>
      <c r="D576" s="80" t="s">
        <v>453</v>
      </c>
      <c r="E576" s="153" t="s">
        <v>454</v>
      </c>
      <c r="F576" s="154"/>
      <c r="G576" s="154"/>
      <c r="H576" s="154"/>
      <c r="I576" s="81" t="s">
        <v>441</v>
      </c>
      <c r="J576" s="82">
        <v>5</v>
      </c>
      <c r="K576" s="155"/>
      <c r="L576" s="154"/>
      <c r="M576" s="155">
        <f>ROUND($K$576*$J$576,2)</f>
        <v>0</v>
      </c>
      <c r="N576" s="154"/>
      <c r="O576" s="154"/>
      <c r="P576" s="154"/>
      <c r="Q576" s="14"/>
      <c r="S576" s="83"/>
      <c r="T576" s="84" t="s">
        <v>24</v>
      </c>
      <c r="U576" s="85">
        <v>0</v>
      </c>
      <c r="V576" s="85">
        <f>$U$576*$J$576</f>
        <v>0</v>
      </c>
      <c r="W576" s="85">
        <v>0</v>
      </c>
      <c r="X576" s="85">
        <f>$W$576*$J$576</f>
        <v>0</v>
      </c>
      <c r="Y576" s="85">
        <v>0</v>
      </c>
      <c r="Z576" s="86">
        <f>$Y$576*$J$576</f>
        <v>0</v>
      </c>
      <c r="AQ576" s="10" t="s">
        <v>165</v>
      </c>
      <c r="AS576" s="10" t="s">
        <v>92</v>
      </c>
      <c r="AT576" s="10" t="s">
        <v>0</v>
      </c>
      <c r="AX576" s="10" t="s">
        <v>91</v>
      </c>
      <c r="BD576" s="51">
        <f>IF($T$576="základní",$M$576,0)</f>
        <v>0</v>
      </c>
      <c r="BE576" s="51">
        <f>IF($T$576="snížená",$M$576,0)</f>
        <v>0</v>
      </c>
      <c r="BF576" s="51">
        <f>IF($T$576="zákl. přenesená",$M$576,0)</f>
        <v>0</v>
      </c>
      <c r="BG576" s="51">
        <f>IF($T$576="sníž. přenesená",$M$576,0)</f>
        <v>0</v>
      </c>
      <c r="BH576" s="51">
        <f>IF($T$576="nulová",$M$576,0)</f>
        <v>0</v>
      </c>
      <c r="BI576" s="10" t="s">
        <v>71</v>
      </c>
      <c r="BJ576" s="51">
        <f>ROUND($K$576*$J$576,2)</f>
        <v>0</v>
      </c>
      <c r="BK576" s="10" t="s">
        <v>165</v>
      </c>
    </row>
    <row r="577" spans="1:50" s="10" customFormat="1" ht="15.75" customHeight="1">
      <c r="A577" s="87"/>
      <c r="B577" s="88"/>
      <c r="C577" s="88"/>
      <c r="D577" s="88"/>
      <c r="E577" s="156" t="s">
        <v>442</v>
      </c>
      <c r="F577" s="157"/>
      <c r="G577" s="157"/>
      <c r="H577" s="157"/>
      <c r="I577" s="88"/>
      <c r="J577" s="88"/>
      <c r="K577" s="88"/>
      <c r="L577" s="88"/>
      <c r="M577" s="88"/>
      <c r="N577" s="88"/>
      <c r="O577" s="88"/>
      <c r="P577" s="88"/>
      <c r="Q577" s="89"/>
      <c r="S577" s="90"/>
      <c r="T577" s="88"/>
      <c r="U577" s="88"/>
      <c r="V577" s="88"/>
      <c r="W577" s="88"/>
      <c r="X577" s="88"/>
      <c r="Y577" s="88"/>
      <c r="Z577" s="91"/>
      <c r="AS577" s="92" t="s">
        <v>98</v>
      </c>
      <c r="AT577" s="92" t="s">
        <v>0</v>
      </c>
      <c r="AU577" s="92" t="s">
        <v>71</v>
      </c>
      <c r="AV577" s="92" t="s">
        <v>43</v>
      </c>
      <c r="AW577" s="92" t="s">
        <v>90</v>
      </c>
      <c r="AX577" s="92" t="s">
        <v>91</v>
      </c>
    </row>
    <row r="578" spans="1:50" s="10" customFormat="1" ht="15.75" customHeight="1">
      <c r="A578" s="93"/>
      <c r="B578" s="94"/>
      <c r="C578" s="94"/>
      <c r="D578" s="94"/>
      <c r="E578" s="158" t="s">
        <v>113</v>
      </c>
      <c r="F578" s="159"/>
      <c r="G578" s="159"/>
      <c r="H578" s="159"/>
      <c r="I578" s="94"/>
      <c r="J578" s="95">
        <v>5</v>
      </c>
      <c r="K578" s="94"/>
      <c r="L578" s="94"/>
      <c r="M578" s="94"/>
      <c r="N578" s="94"/>
      <c r="O578" s="94"/>
      <c r="P578" s="94"/>
      <c r="Q578" s="96"/>
      <c r="S578" s="97"/>
      <c r="T578" s="94"/>
      <c r="U578" s="94"/>
      <c r="V578" s="94"/>
      <c r="W578" s="94"/>
      <c r="X578" s="94"/>
      <c r="Y578" s="94"/>
      <c r="Z578" s="98"/>
      <c r="AS578" s="99" t="s">
        <v>98</v>
      </c>
      <c r="AT578" s="99" t="s">
        <v>0</v>
      </c>
      <c r="AU578" s="99" t="s">
        <v>0</v>
      </c>
      <c r="AV578" s="99" t="s">
        <v>43</v>
      </c>
      <c r="AW578" s="99" t="s">
        <v>71</v>
      </c>
      <c r="AX578" s="99" t="s">
        <v>91</v>
      </c>
    </row>
    <row r="579" spans="1:62" s="68" customFormat="1" ht="30.75" customHeight="1">
      <c r="A579" s="69"/>
      <c r="B579" s="70"/>
      <c r="C579" s="78" t="s">
        <v>64</v>
      </c>
      <c r="D579" s="70"/>
      <c r="E579" s="70"/>
      <c r="F579" s="70"/>
      <c r="G579" s="70"/>
      <c r="H579" s="70"/>
      <c r="I579" s="70"/>
      <c r="J579" s="70"/>
      <c r="K579" s="70"/>
      <c r="L579" s="70"/>
      <c r="M579" s="152">
        <f>$BJ$579</f>
        <v>0</v>
      </c>
      <c r="N579" s="151"/>
      <c r="O579" s="151"/>
      <c r="P579" s="151"/>
      <c r="Q579" s="72"/>
      <c r="S579" s="73"/>
      <c r="T579" s="70"/>
      <c r="U579" s="70"/>
      <c r="V579" s="74">
        <f>$V$580+$V$605</f>
        <v>0</v>
      </c>
      <c r="W579" s="70"/>
      <c r="X579" s="74">
        <f>$X$580+$X$605</f>
        <v>0</v>
      </c>
      <c r="Y579" s="70"/>
      <c r="Z579" s="75">
        <f>$Z$580+$Z$605</f>
        <v>0</v>
      </c>
      <c r="AQ579" s="76" t="s">
        <v>0</v>
      </c>
      <c r="AS579" s="76" t="s">
        <v>89</v>
      </c>
      <c r="AT579" s="76" t="s">
        <v>71</v>
      </c>
      <c r="AX579" s="76" t="s">
        <v>91</v>
      </c>
      <c r="BJ579" s="77">
        <f>$BJ$580+$BJ$605</f>
        <v>0</v>
      </c>
    </row>
    <row r="580" spans="1:62" s="68" customFormat="1" ht="15.75" customHeight="1">
      <c r="A580" s="69"/>
      <c r="B580" s="70"/>
      <c r="C580" s="78" t="s">
        <v>65</v>
      </c>
      <c r="D580" s="70"/>
      <c r="E580" s="70"/>
      <c r="F580" s="70"/>
      <c r="G580" s="70"/>
      <c r="H580" s="70"/>
      <c r="I580" s="70"/>
      <c r="J580" s="70"/>
      <c r="K580" s="70"/>
      <c r="L580" s="70"/>
      <c r="M580" s="152">
        <f>$BJ$580</f>
        <v>0</v>
      </c>
      <c r="N580" s="151"/>
      <c r="O580" s="151"/>
      <c r="P580" s="151"/>
      <c r="Q580" s="72"/>
      <c r="S580" s="73"/>
      <c r="T580" s="70"/>
      <c r="U580" s="70"/>
      <c r="V580" s="74">
        <f>SUM($V$581:$V$604)</f>
        <v>0</v>
      </c>
      <c r="W580" s="70"/>
      <c r="X580" s="74">
        <f>SUM($X$581:$X$604)</f>
        <v>0</v>
      </c>
      <c r="Y580" s="70"/>
      <c r="Z580" s="75">
        <f>SUM($Z$581:$Z$604)</f>
        <v>0</v>
      </c>
      <c r="AQ580" s="76" t="s">
        <v>0</v>
      </c>
      <c r="AS580" s="76" t="s">
        <v>89</v>
      </c>
      <c r="AT580" s="76" t="s">
        <v>0</v>
      </c>
      <c r="AX580" s="76" t="s">
        <v>91</v>
      </c>
      <c r="BJ580" s="77">
        <f>SUM($BJ$581:$BJ$604)</f>
        <v>0</v>
      </c>
    </row>
    <row r="581" spans="1:63" s="10" customFormat="1" ht="27" customHeight="1">
      <c r="A581" s="11"/>
      <c r="B581" s="79" t="s">
        <v>455</v>
      </c>
      <c r="C581" s="79" t="s">
        <v>92</v>
      </c>
      <c r="D581" s="80" t="s">
        <v>456</v>
      </c>
      <c r="E581" s="153" t="s">
        <v>457</v>
      </c>
      <c r="F581" s="154"/>
      <c r="G581" s="154"/>
      <c r="H581" s="154"/>
      <c r="I581" s="81" t="s">
        <v>441</v>
      </c>
      <c r="J581" s="82">
        <v>1</v>
      </c>
      <c r="K581" s="155"/>
      <c r="L581" s="154"/>
      <c r="M581" s="155">
        <f>ROUND($K$581*$J$581,2)</f>
        <v>0</v>
      </c>
      <c r="N581" s="154"/>
      <c r="O581" s="154"/>
      <c r="P581" s="154"/>
      <c r="Q581" s="14"/>
      <c r="S581" s="83"/>
      <c r="T581" s="84" t="s">
        <v>24</v>
      </c>
      <c r="U581" s="85">
        <v>0</v>
      </c>
      <c r="V581" s="85">
        <f>$U$581*$J$581</f>
        <v>0</v>
      </c>
      <c r="W581" s="85">
        <v>0</v>
      </c>
      <c r="X581" s="85">
        <f>$W$581*$J$581</f>
        <v>0</v>
      </c>
      <c r="Y581" s="85">
        <v>0</v>
      </c>
      <c r="Z581" s="86">
        <f>$Y$581*$J$581</f>
        <v>0</v>
      </c>
      <c r="AQ581" s="10" t="s">
        <v>165</v>
      </c>
      <c r="AS581" s="10" t="s">
        <v>92</v>
      </c>
      <c r="AT581" s="10" t="s">
        <v>104</v>
      </c>
      <c r="AX581" s="10" t="s">
        <v>91</v>
      </c>
      <c r="BD581" s="51">
        <f>IF($T$581="základní",$M$581,0)</f>
        <v>0</v>
      </c>
      <c r="BE581" s="51">
        <f>IF($T$581="snížená",$M$581,0)</f>
        <v>0</v>
      </c>
      <c r="BF581" s="51">
        <f>IF($T$581="zákl. přenesená",$M$581,0)</f>
        <v>0</v>
      </c>
      <c r="BG581" s="51">
        <f>IF($T$581="sníž. přenesená",$M$581,0)</f>
        <v>0</v>
      </c>
      <c r="BH581" s="51">
        <f>IF($T$581="nulová",$M$581,0)</f>
        <v>0</v>
      </c>
      <c r="BI581" s="10" t="s">
        <v>71</v>
      </c>
      <c r="BJ581" s="51">
        <f>ROUND($K$581*$J$581,2)</f>
        <v>0</v>
      </c>
      <c r="BK581" s="10" t="s">
        <v>165</v>
      </c>
    </row>
    <row r="582" spans="1:50" s="10" customFormat="1" ht="15.75" customHeight="1">
      <c r="A582" s="87"/>
      <c r="B582" s="88"/>
      <c r="C582" s="88"/>
      <c r="D582" s="88"/>
      <c r="E582" s="156" t="s">
        <v>442</v>
      </c>
      <c r="F582" s="157"/>
      <c r="G582" s="157"/>
      <c r="H582" s="157"/>
      <c r="I582" s="88"/>
      <c r="J582" s="88"/>
      <c r="K582" s="88"/>
      <c r="L582" s="88"/>
      <c r="M582" s="88"/>
      <c r="N582" s="88"/>
      <c r="O582" s="88"/>
      <c r="P582" s="88"/>
      <c r="Q582" s="89"/>
      <c r="S582" s="90"/>
      <c r="T582" s="88"/>
      <c r="U582" s="88"/>
      <c r="V582" s="88"/>
      <c r="W582" s="88"/>
      <c r="X582" s="88"/>
      <c r="Y582" s="88"/>
      <c r="Z582" s="91"/>
      <c r="AS582" s="92" t="s">
        <v>98</v>
      </c>
      <c r="AT582" s="92" t="s">
        <v>104</v>
      </c>
      <c r="AU582" s="92" t="s">
        <v>71</v>
      </c>
      <c r="AV582" s="92" t="s">
        <v>43</v>
      </c>
      <c r="AW582" s="92" t="s">
        <v>90</v>
      </c>
      <c r="AX582" s="92" t="s">
        <v>91</v>
      </c>
    </row>
    <row r="583" spans="1:50" s="10" customFormat="1" ht="15.75" customHeight="1">
      <c r="A583" s="93"/>
      <c r="B583" s="94"/>
      <c r="C583" s="94"/>
      <c r="D583" s="94"/>
      <c r="E583" s="158" t="s">
        <v>71</v>
      </c>
      <c r="F583" s="159"/>
      <c r="G583" s="159"/>
      <c r="H583" s="159"/>
      <c r="I583" s="94"/>
      <c r="J583" s="95">
        <v>1</v>
      </c>
      <c r="K583" s="94"/>
      <c r="L583" s="94"/>
      <c r="M583" s="94"/>
      <c r="N583" s="94"/>
      <c r="O583" s="94"/>
      <c r="P583" s="94"/>
      <c r="Q583" s="96"/>
      <c r="S583" s="97"/>
      <c r="T583" s="94"/>
      <c r="U583" s="94"/>
      <c r="V583" s="94"/>
      <c r="W583" s="94"/>
      <c r="X583" s="94"/>
      <c r="Y583" s="94"/>
      <c r="Z583" s="98"/>
      <c r="AS583" s="99" t="s">
        <v>98</v>
      </c>
      <c r="AT583" s="99" t="s">
        <v>104</v>
      </c>
      <c r="AU583" s="99" t="s">
        <v>0</v>
      </c>
      <c r="AV583" s="99" t="s">
        <v>43</v>
      </c>
      <c r="AW583" s="99" t="s">
        <v>71</v>
      </c>
      <c r="AX583" s="99" t="s">
        <v>91</v>
      </c>
    </row>
    <row r="584" spans="1:63" s="10" customFormat="1" ht="27" customHeight="1">
      <c r="A584" s="11"/>
      <c r="B584" s="79" t="s">
        <v>458</v>
      </c>
      <c r="C584" s="79" t="s">
        <v>92</v>
      </c>
      <c r="D584" s="80" t="s">
        <v>459</v>
      </c>
      <c r="E584" s="153" t="s">
        <v>460</v>
      </c>
      <c r="F584" s="154"/>
      <c r="G584" s="154"/>
      <c r="H584" s="154"/>
      <c r="I584" s="81" t="s">
        <v>441</v>
      </c>
      <c r="J584" s="82">
        <v>1</v>
      </c>
      <c r="K584" s="155"/>
      <c r="L584" s="154"/>
      <c r="M584" s="155">
        <f>ROUND($K$584*$J$584,2)</f>
        <v>0</v>
      </c>
      <c r="N584" s="154"/>
      <c r="O584" s="154"/>
      <c r="P584" s="154"/>
      <c r="Q584" s="14"/>
      <c r="S584" s="83"/>
      <c r="T584" s="84" t="s">
        <v>24</v>
      </c>
      <c r="U584" s="85">
        <v>0</v>
      </c>
      <c r="V584" s="85">
        <f>$U$584*$J$584</f>
        <v>0</v>
      </c>
      <c r="W584" s="85">
        <v>0</v>
      </c>
      <c r="X584" s="85">
        <f>$W$584*$J$584</f>
        <v>0</v>
      </c>
      <c r="Y584" s="85">
        <v>0</v>
      </c>
      <c r="Z584" s="86">
        <f>$Y$584*$J$584</f>
        <v>0</v>
      </c>
      <c r="AQ584" s="10" t="s">
        <v>165</v>
      </c>
      <c r="AS584" s="10" t="s">
        <v>92</v>
      </c>
      <c r="AT584" s="10" t="s">
        <v>104</v>
      </c>
      <c r="AX584" s="10" t="s">
        <v>91</v>
      </c>
      <c r="BD584" s="51">
        <f>IF($T$584="základní",$M$584,0)</f>
        <v>0</v>
      </c>
      <c r="BE584" s="51">
        <f>IF($T$584="snížená",$M$584,0)</f>
        <v>0</v>
      </c>
      <c r="BF584" s="51">
        <f>IF($T$584="zákl. přenesená",$M$584,0)</f>
        <v>0</v>
      </c>
      <c r="BG584" s="51">
        <f>IF($T$584="sníž. přenesená",$M$584,0)</f>
        <v>0</v>
      </c>
      <c r="BH584" s="51">
        <f>IF($T$584="nulová",$M$584,0)</f>
        <v>0</v>
      </c>
      <c r="BI584" s="10" t="s">
        <v>71</v>
      </c>
      <c r="BJ584" s="51">
        <f>ROUND($K$584*$J$584,2)</f>
        <v>0</v>
      </c>
      <c r="BK584" s="10" t="s">
        <v>165</v>
      </c>
    </row>
    <row r="585" spans="1:50" s="10" customFormat="1" ht="15.75" customHeight="1">
      <c r="A585" s="87"/>
      <c r="B585" s="88"/>
      <c r="C585" s="88"/>
      <c r="D585" s="88"/>
      <c r="E585" s="156" t="s">
        <v>442</v>
      </c>
      <c r="F585" s="157"/>
      <c r="G585" s="157"/>
      <c r="H585" s="157"/>
      <c r="I585" s="88"/>
      <c r="J585" s="88"/>
      <c r="K585" s="88"/>
      <c r="L585" s="88"/>
      <c r="M585" s="88"/>
      <c r="N585" s="88"/>
      <c r="O585" s="88"/>
      <c r="P585" s="88"/>
      <c r="Q585" s="89"/>
      <c r="S585" s="90"/>
      <c r="T585" s="88"/>
      <c r="U585" s="88"/>
      <c r="V585" s="88"/>
      <c r="W585" s="88"/>
      <c r="X585" s="88"/>
      <c r="Y585" s="88"/>
      <c r="Z585" s="91"/>
      <c r="AS585" s="92" t="s">
        <v>98</v>
      </c>
      <c r="AT585" s="92" t="s">
        <v>104</v>
      </c>
      <c r="AU585" s="92" t="s">
        <v>71</v>
      </c>
      <c r="AV585" s="92" t="s">
        <v>43</v>
      </c>
      <c r="AW585" s="92" t="s">
        <v>90</v>
      </c>
      <c r="AX585" s="92" t="s">
        <v>91</v>
      </c>
    </row>
    <row r="586" spans="1:50" s="10" customFormat="1" ht="15.75" customHeight="1">
      <c r="A586" s="93"/>
      <c r="B586" s="94"/>
      <c r="C586" s="94"/>
      <c r="D586" s="94"/>
      <c r="E586" s="158" t="s">
        <v>71</v>
      </c>
      <c r="F586" s="159"/>
      <c r="G586" s="159"/>
      <c r="H586" s="159"/>
      <c r="I586" s="94"/>
      <c r="J586" s="95">
        <v>1</v>
      </c>
      <c r="K586" s="94"/>
      <c r="L586" s="94"/>
      <c r="M586" s="94"/>
      <c r="N586" s="94"/>
      <c r="O586" s="94"/>
      <c r="P586" s="94"/>
      <c r="Q586" s="96"/>
      <c r="S586" s="97"/>
      <c r="T586" s="94"/>
      <c r="U586" s="94"/>
      <c r="V586" s="94"/>
      <c r="W586" s="94"/>
      <c r="X586" s="94"/>
      <c r="Y586" s="94"/>
      <c r="Z586" s="98"/>
      <c r="AS586" s="99" t="s">
        <v>98</v>
      </c>
      <c r="AT586" s="99" t="s">
        <v>104</v>
      </c>
      <c r="AU586" s="99" t="s">
        <v>0</v>
      </c>
      <c r="AV586" s="99" t="s">
        <v>43</v>
      </c>
      <c r="AW586" s="99" t="s">
        <v>71</v>
      </c>
      <c r="AX586" s="99" t="s">
        <v>91</v>
      </c>
    </row>
    <row r="587" spans="1:63" s="10" customFormat="1" ht="39" customHeight="1">
      <c r="A587" s="11"/>
      <c r="B587" s="79" t="s">
        <v>461</v>
      </c>
      <c r="C587" s="79" t="s">
        <v>92</v>
      </c>
      <c r="D587" s="80" t="s">
        <v>462</v>
      </c>
      <c r="E587" s="153" t="s">
        <v>463</v>
      </c>
      <c r="F587" s="154"/>
      <c r="G587" s="154"/>
      <c r="H587" s="154"/>
      <c r="I587" s="81" t="s">
        <v>441</v>
      </c>
      <c r="J587" s="82">
        <v>2</v>
      </c>
      <c r="K587" s="155"/>
      <c r="L587" s="154"/>
      <c r="M587" s="155">
        <f>ROUND($K$587*$J$587,2)</f>
        <v>0</v>
      </c>
      <c r="N587" s="154"/>
      <c r="O587" s="154"/>
      <c r="P587" s="154"/>
      <c r="Q587" s="14"/>
      <c r="S587" s="83"/>
      <c r="T587" s="84" t="s">
        <v>24</v>
      </c>
      <c r="U587" s="85">
        <v>0</v>
      </c>
      <c r="V587" s="85">
        <f>$U$587*$J$587</f>
        <v>0</v>
      </c>
      <c r="W587" s="85">
        <v>0</v>
      </c>
      <c r="X587" s="85">
        <f>$W$587*$J$587</f>
        <v>0</v>
      </c>
      <c r="Y587" s="85">
        <v>0</v>
      </c>
      <c r="Z587" s="86">
        <f>$Y$587*$J$587</f>
        <v>0</v>
      </c>
      <c r="AQ587" s="10" t="s">
        <v>165</v>
      </c>
      <c r="AS587" s="10" t="s">
        <v>92</v>
      </c>
      <c r="AT587" s="10" t="s">
        <v>104</v>
      </c>
      <c r="AX587" s="10" t="s">
        <v>91</v>
      </c>
      <c r="BD587" s="51">
        <f>IF($T$587="základní",$M$587,0)</f>
        <v>0</v>
      </c>
      <c r="BE587" s="51">
        <f>IF($T$587="snížená",$M$587,0)</f>
        <v>0</v>
      </c>
      <c r="BF587" s="51">
        <f>IF($T$587="zákl. přenesená",$M$587,0)</f>
        <v>0</v>
      </c>
      <c r="BG587" s="51">
        <f>IF($T$587="sníž. přenesená",$M$587,0)</f>
        <v>0</v>
      </c>
      <c r="BH587" s="51">
        <f>IF($T$587="nulová",$M$587,0)</f>
        <v>0</v>
      </c>
      <c r="BI587" s="10" t="s">
        <v>71</v>
      </c>
      <c r="BJ587" s="51">
        <f>ROUND($K$587*$J$587,2)</f>
        <v>0</v>
      </c>
      <c r="BK587" s="10" t="s">
        <v>165</v>
      </c>
    </row>
    <row r="588" spans="1:50" s="10" customFormat="1" ht="15.75" customHeight="1">
      <c r="A588" s="87"/>
      <c r="B588" s="88"/>
      <c r="C588" s="88"/>
      <c r="D588" s="88"/>
      <c r="E588" s="156" t="s">
        <v>442</v>
      </c>
      <c r="F588" s="157"/>
      <c r="G588" s="157"/>
      <c r="H588" s="157"/>
      <c r="I588" s="88"/>
      <c r="J588" s="88"/>
      <c r="K588" s="88"/>
      <c r="L588" s="88"/>
      <c r="M588" s="88"/>
      <c r="N588" s="88"/>
      <c r="O588" s="88"/>
      <c r="P588" s="88"/>
      <c r="Q588" s="89"/>
      <c r="S588" s="90"/>
      <c r="T588" s="88"/>
      <c r="U588" s="88"/>
      <c r="V588" s="88"/>
      <c r="W588" s="88"/>
      <c r="X588" s="88"/>
      <c r="Y588" s="88"/>
      <c r="Z588" s="91"/>
      <c r="AS588" s="92" t="s">
        <v>98</v>
      </c>
      <c r="AT588" s="92" t="s">
        <v>104</v>
      </c>
      <c r="AU588" s="92" t="s">
        <v>71</v>
      </c>
      <c r="AV588" s="92" t="s">
        <v>43</v>
      </c>
      <c r="AW588" s="92" t="s">
        <v>90</v>
      </c>
      <c r="AX588" s="92" t="s">
        <v>91</v>
      </c>
    </row>
    <row r="589" spans="1:50" s="10" customFormat="1" ht="15.75" customHeight="1">
      <c r="A589" s="93"/>
      <c r="B589" s="94"/>
      <c r="C589" s="94"/>
      <c r="D589" s="94"/>
      <c r="E589" s="158" t="s">
        <v>0</v>
      </c>
      <c r="F589" s="159"/>
      <c r="G589" s="159"/>
      <c r="H589" s="159"/>
      <c r="I589" s="94"/>
      <c r="J589" s="95">
        <v>2</v>
      </c>
      <c r="K589" s="94"/>
      <c r="L589" s="94"/>
      <c r="M589" s="94"/>
      <c r="N589" s="94"/>
      <c r="O589" s="94"/>
      <c r="P589" s="94"/>
      <c r="Q589" s="96"/>
      <c r="S589" s="97"/>
      <c r="T589" s="94"/>
      <c r="U589" s="94"/>
      <c r="V589" s="94"/>
      <c r="W589" s="94"/>
      <c r="X589" s="94"/>
      <c r="Y589" s="94"/>
      <c r="Z589" s="98"/>
      <c r="AS589" s="99" t="s">
        <v>98</v>
      </c>
      <c r="AT589" s="99" t="s">
        <v>104</v>
      </c>
      <c r="AU589" s="99" t="s">
        <v>0</v>
      </c>
      <c r="AV589" s="99" t="s">
        <v>43</v>
      </c>
      <c r="AW589" s="99" t="s">
        <v>71</v>
      </c>
      <c r="AX589" s="99" t="s">
        <v>91</v>
      </c>
    </row>
    <row r="590" spans="1:63" s="10" customFormat="1" ht="15.75" customHeight="1">
      <c r="A590" s="11"/>
      <c r="B590" s="79" t="s">
        <v>464</v>
      </c>
      <c r="C590" s="79" t="s">
        <v>92</v>
      </c>
      <c r="D590" s="80" t="s">
        <v>465</v>
      </c>
      <c r="E590" s="153" t="s">
        <v>466</v>
      </c>
      <c r="F590" s="154"/>
      <c r="G590" s="154"/>
      <c r="H590" s="154"/>
      <c r="I590" s="81" t="s">
        <v>441</v>
      </c>
      <c r="J590" s="82">
        <v>1</v>
      </c>
      <c r="K590" s="155"/>
      <c r="L590" s="154"/>
      <c r="M590" s="155">
        <f>ROUND($K$590*$J$590,2)</f>
        <v>0</v>
      </c>
      <c r="N590" s="154"/>
      <c r="O590" s="154"/>
      <c r="P590" s="154"/>
      <c r="Q590" s="14"/>
      <c r="S590" s="83"/>
      <c r="T590" s="84" t="s">
        <v>24</v>
      </c>
      <c r="U590" s="85">
        <v>0</v>
      </c>
      <c r="V590" s="85">
        <f>$U$590*$J$590</f>
        <v>0</v>
      </c>
      <c r="W590" s="85">
        <v>0</v>
      </c>
      <c r="X590" s="85">
        <f>$W$590*$J$590</f>
        <v>0</v>
      </c>
      <c r="Y590" s="85">
        <v>0</v>
      </c>
      <c r="Z590" s="86">
        <f>$Y$590*$J$590</f>
        <v>0</v>
      </c>
      <c r="AQ590" s="10" t="s">
        <v>165</v>
      </c>
      <c r="AS590" s="10" t="s">
        <v>92</v>
      </c>
      <c r="AT590" s="10" t="s">
        <v>104</v>
      </c>
      <c r="AX590" s="10" t="s">
        <v>91</v>
      </c>
      <c r="BD590" s="51">
        <f>IF($T$590="základní",$M$590,0)</f>
        <v>0</v>
      </c>
      <c r="BE590" s="51">
        <f>IF($T$590="snížená",$M$590,0)</f>
        <v>0</v>
      </c>
      <c r="BF590" s="51">
        <f>IF($T$590="zákl. přenesená",$M$590,0)</f>
        <v>0</v>
      </c>
      <c r="BG590" s="51">
        <f>IF($T$590="sníž. přenesená",$M$590,0)</f>
        <v>0</v>
      </c>
      <c r="BH590" s="51">
        <f>IF($T$590="nulová",$M$590,0)</f>
        <v>0</v>
      </c>
      <c r="BI590" s="10" t="s">
        <v>71</v>
      </c>
      <c r="BJ590" s="51">
        <f>ROUND($K$590*$J$590,2)</f>
        <v>0</v>
      </c>
      <c r="BK590" s="10" t="s">
        <v>165</v>
      </c>
    </row>
    <row r="591" spans="1:50" s="10" customFormat="1" ht="15.75" customHeight="1">
      <c r="A591" s="87"/>
      <c r="B591" s="88"/>
      <c r="C591" s="88"/>
      <c r="D591" s="88"/>
      <c r="E591" s="156" t="s">
        <v>442</v>
      </c>
      <c r="F591" s="157"/>
      <c r="G591" s="157"/>
      <c r="H591" s="157"/>
      <c r="I591" s="88"/>
      <c r="J591" s="88"/>
      <c r="K591" s="88"/>
      <c r="L591" s="88"/>
      <c r="M591" s="88"/>
      <c r="N591" s="88"/>
      <c r="O591" s="88"/>
      <c r="P591" s="88"/>
      <c r="Q591" s="89"/>
      <c r="S591" s="90"/>
      <c r="T591" s="88"/>
      <c r="U591" s="88"/>
      <c r="V591" s="88"/>
      <c r="W591" s="88"/>
      <c r="X591" s="88"/>
      <c r="Y591" s="88"/>
      <c r="Z591" s="91"/>
      <c r="AS591" s="92" t="s">
        <v>98</v>
      </c>
      <c r="AT591" s="92" t="s">
        <v>104</v>
      </c>
      <c r="AU591" s="92" t="s">
        <v>71</v>
      </c>
      <c r="AV591" s="92" t="s">
        <v>43</v>
      </c>
      <c r="AW591" s="92" t="s">
        <v>90</v>
      </c>
      <c r="AX591" s="92" t="s">
        <v>91</v>
      </c>
    </row>
    <row r="592" spans="1:50" s="10" customFormat="1" ht="15.75" customHeight="1">
      <c r="A592" s="93"/>
      <c r="B592" s="94"/>
      <c r="C592" s="94"/>
      <c r="D592" s="94"/>
      <c r="E592" s="158" t="s">
        <v>71</v>
      </c>
      <c r="F592" s="159"/>
      <c r="G592" s="159"/>
      <c r="H592" s="159"/>
      <c r="I592" s="94"/>
      <c r="J592" s="95">
        <v>1</v>
      </c>
      <c r="K592" s="94"/>
      <c r="L592" s="94"/>
      <c r="M592" s="94"/>
      <c r="N592" s="94"/>
      <c r="O592" s="94"/>
      <c r="P592" s="94"/>
      <c r="Q592" s="96"/>
      <c r="S592" s="97"/>
      <c r="T592" s="94"/>
      <c r="U592" s="94"/>
      <c r="V592" s="94"/>
      <c r="W592" s="94"/>
      <c r="X592" s="94"/>
      <c r="Y592" s="94"/>
      <c r="Z592" s="98"/>
      <c r="AS592" s="99" t="s">
        <v>98</v>
      </c>
      <c r="AT592" s="99" t="s">
        <v>104</v>
      </c>
      <c r="AU592" s="99" t="s">
        <v>0</v>
      </c>
      <c r="AV592" s="99" t="s">
        <v>43</v>
      </c>
      <c r="AW592" s="99" t="s">
        <v>71</v>
      </c>
      <c r="AX592" s="99" t="s">
        <v>91</v>
      </c>
    </row>
    <row r="593" spans="1:63" s="10" customFormat="1" ht="15.75" customHeight="1">
      <c r="A593" s="11"/>
      <c r="B593" s="79" t="s">
        <v>467</v>
      </c>
      <c r="C593" s="79" t="s">
        <v>92</v>
      </c>
      <c r="D593" s="80" t="s">
        <v>468</v>
      </c>
      <c r="E593" s="153" t="s">
        <v>469</v>
      </c>
      <c r="F593" s="154"/>
      <c r="G593" s="154"/>
      <c r="H593" s="154"/>
      <c r="I593" s="81" t="s">
        <v>441</v>
      </c>
      <c r="J593" s="82">
        <v>2</v>
      </c>
      <c r="K593" s="155"/>
      <c r="L593" s="154"/>
      <c r="M593" s="155">
        <f>ROUND($K$593*$J$593,2)</f>
        <v>0</v>
      </c>
      <c r="N593" s="154"/>
      <c r="O593" s="154"/>
      <c r="P593" s="154"/>
      <c r="Q593" s="14"/>
      <c r="S593" s="83"/>
      <c r="T593" s="84" t="s">
        <v>24</v>
      </c>
      <c r="U593" s="85">
        <v>0</v>
      </c>
      <c r="V593" s="85">
        <f>$U$593*$J$593</f>
        <v>0</v>
      </c>
      <c r="W593" s="85">
        <v>0</v>
      </c>
      <c r="X593" s="85">
        <f>$W$593*$J$593</f>
        <v>0</v>
      </c>
      <c r="Y593" s="85">
        <v>0</v>
      </c>
      <c r="Z593" s="86">
        <f>$Y$593*$J$593</f>
        <v>0</v>
      </c>
      <c r="AQ593" s="10" t="s">
        <v>165</v>
      </c>
      <c r="AS593" s="10" t="s">
        <v>92</v>
      </c>
      <c r="AT593" s="10" t="s">
        <v>104</v>
      </c>
      <c r="AX593" s="10" t="s">
        <v>91</v>
      </c>
      <c r="BD593" s="51">
        <f>IF($T$593="základní",$M$593,0)</f>
        <v>0</v>
      </c>
      <c r="BE593" s="51">
        <f>IF($T$593="snížená",$M$593,0)</f>
        <v>0</v>
      </c>
      <c r="BF593" s="51">
        <f>IF($T$593="zákl. přenesená",$M$593,0)</f>
        <v>0</v>
      </c>
      <c r="BG593" s="51">
        <f>IF($T$593="sníž. přenesená",$M$593,0)</f>
        <v>0</v>
      </c>
      <c r="BH593" s="51">
        <f>IF($T$593="nulová",$M$593,0)</f>
        <v>0</v>
      </c>
      <c r="BI593" s="10" t="s">
        <v>71</v>
      </c>
      <c r="BJ593" s="51">
        <f>ROUND($K$593*$J$593,2)</f>
        <v>0</v>
      </c>
      <c r="BK593" s="10" t="s">
        <v>165</v>
      </c>
    </row>
    <row r="594" spans="1:50" s="10" customFormat="1" ht="15.75" customHeight="1">
      <c r="A594" s="87"/>
      <c r="B594" s="88"/>
      <c r="C594" s="88"/>
      <c r="D594" s="88"/>
      <c r="E594" s="156" t="s">
        <v>442</v>
      </c>
      <c r="F594" s="157"/>
      <c r="G594" s="157"/>
      <c r="H594" s="157"/>
      <c r="I594" s="88"/>
      <c r="J594" s="88"/>
      <c r="K594" s="88"/>
      <c r="L594" s="88"/>
      <c r="M594" s="88"/>
      <c r="N594" s="88"/>
      <c r="O594" s="88"/>
      <c r="P594" s="88"/>
      <c r="Q594" s="89"/>
      <c r="S594" s="90"/>
      <c r="T594" s="88"/>
      <c r="U594" s="88"/>
      <c r="V594" s="88"/>
      <c r="W594" s="88"/>
      <c r="X594" s="88"/>
      <c r="Y594" s="88"/>
      <c r="Z594" s="91"/>
      <c r="AS594" s="92" t="s">
        <v>98</v>
      </c>
      <c r="AT594" s="92" t="s">
        <v>104</v>
      </c>
      <c r="AU594" s="92" t="s">
        <v>71</v>
      </c>
      <c r="AV594" s="92" t="s">
        <v>43</v>
      </c>
      <c r="AW594" s="92" t="s">
        <v>90</v>
      </c>
      <c r="AX594" s="92" t="s">
        <v>91</v>
      </c>
    </row>
    <row r="595" spans="1:50" s="10" customFormat="1" ht="15.75" customHeight="1">
      <c r="A595" s="93"/>
      <c r="B595" s="94"/>
      <c r="C595" s="94"/>
      <c r="D595" s="94"/>
      <c r="E595" s="158" t="s">
        <v>0</v>
      </c>
      <c r="F595" s="159"/>
      <c r="G595" s="159"/>
      <c r="H595" s="159"/>
      <c r="I595" s="94"/>
      <c r="J595" s="95">
        <v>2</v>
      </c>
      <c r="K595" s="94"/>
      <c r="L595" s="94"/>
      <c r="M595" s="94"/>
      <c r="N595" s="94"/>
      <c r="O595" s="94"/>
      <c r="P595" s="94"/>
      <c r="Q595" s="96"/>
      <c r="S595" s="97"/>
      <c r="T595" s="94"/>
      <c r="U595" s="94"/>
      <c r="V595" s="94"/>
      <c r="W595" s="94"/>
      <c r="X595" s="94"/>
      <c r="Y595" s="94"/>
      <c r="Z595" s="98"/>
      <c r="AS595" s="99" t="s">
        <v>98</v>
      </c>
      <c r="AT595" s="99" t="s">
        <v>104</v>
      </c>
      <c r="AU595" s="99" t="s">
        <v>0</v>
      </c>
      <c r="AV595" s="99" t="s">
        <v>43</v>
      </c>
      <c r="AW595" s="99" t="s">
        <v>71</v>
      </c>
      <c r="AX595" s="99" t="s">
        <v>91</v>
      </c>
    </row>
    <row r="596" spans="1:63" s="10" customFormat="1" ht="15.75" customHeight="1">
      <c r="A596" s="11"/>
      <c r="B596" s="79" t="s">
        <v>470</v>
      </c>
      <c r="C596" s="79" t="s">
        <v>92</v>
      </c>
      <c r="D596" s="80" t="s">
        <v>471</v>
      </c>
      <c r="E596" s="153" t="s">
        <v>472</v>
      </c>
      <c r="F596" s="154"/>
      <c r="G596" s="154"/>
      <c r="H596" s="154"/>
      <c r="I596" s="81" t="s">
        <v>441</v>
      </c>
      <c r="J596" s="82">
        <v>2</v>
      </c>
      <c r="K596" s="155"/>
      <c r="L596" s="154"/>
      <c r="M596" s="155">
        <f>ROUND($K$596*$J$596,2)</f>
        <v>0</v>
      </c>
      <c r="N596" s="154"/>
      <c r="O596" s="154"/>
      <c r="P596" s="154"/>
      <c r="Q596" s="14"/>
      <c r="S596" s="83"/>
      <c r="T596" s="84" t="s">
        <v>24</v>
      </c>
      <c r="U596" s="85">
        <v>0</v>
      </c>
      <c r="V596" s="85">
        <f>$U$596*$J$596</f>
        <v>0</v>
      </c>
      <c r="W596" s="85">
        <v>0</v>
      </c>
      <c r="X596" s="85">
        <f>$W$596*$J$596</f>
        <v>0</v>
      </c>
      <c r="Y596" s="85">
        <v>0</v>
      </c>
      <c r="Z596" s="86">
        <f>$Y$596*$J$596</f>
        <v>0</v>
      </c>
      <c r="AQ596" s="10" t="s">
        <v>165</v>
      </c>
      <c r="AS596" s="10" t="s">
        <v>92</v>
      </c>
      <c r="AT596" s="10" t="s">
        <v>104</v>
      </c>
      <c r="AX596" s="10" t="s">
        <v>91</v>
      </c>
      <c r="BD596" s="51">
        <f>IF($T$596="základní",$M$596,0)</f>
        <v>0</v>
      </c>
      <c r="BE596" s="51">
        <f>IF($T$596="snížená",$M$596,0)</f>
        <v>0</v>
      </c>
      <c r="BF596" s="51">
        <f>IF($T$596="zákl. přenesená",$M$596,0)</f>
        <v>0</v>
      </c>
      <c r="BG596" s="51">
        <f>IF($T$596="sníž. přenesená",$M$596,0)</f>
        <v>0</v>
      </c>
      <c r="BH596" s="51">
        <f>IF($T$596="nulová",$M$596,0)</f>
        <v>0</v>
      </c>
      <c r="BI596" s="10" t="s">
        <v>71</v>
      </c>
      <c r="BJ596" s="51">
        <f>ROUND($K$596*$J$596,2)</f>
        <v>0</v>
      </c>
      <c r="BK596" s="10" t="s">
        <v>165</v>
      </c>
    </row>
    <row r="597" spans="1:50" s="10" customFormat="1" ht="15.75" customHeight="1">
      <c r="A597" s="87"/>
      <c r="B597" s="88"/>
      <c r="C597" s="88"/>
      <c r="D597" s="88"/>
      <c r="E597" s="156" t="s">
        <v>442</v>
      </c>
      <c r="F597" s="157"/>
      <c r="G597" s="157"/>
      <c r="H597" s="157"/>
      <c r="I597" s="88"/>
      <c r="J597" s="88"/>
      <c r="K597" s="88"/>
      <c r="L597" s="88"/>
      <c r="M597" s="88"/>
      <c r="N597" s="88"/>
      <c r="O597" s="88"/>
      <c r="P597" s="88"/>
      <c r="Q597" s="89"/>
      <c r="S597" s="90"/>
      <c r="T597" s="88"/>
      <c r="U597" s="88"/>
      <c r="V597" s="88"/>
      <c r="W597" s="88"/>
      <c r="X597" s="88"/>
      <c r="Y597" s="88"/>
      <c r="Z597" s="91"/>
      <c r="AS597" s="92" t="s">
        <v>98</v>
      </c>
      <c r="AT597" s="92" t="s">
        <v>104</v>
      </c>
      <c r="AU597" s="92" t="s">
        <v>71</v>
      </c>
      <c r="AV597" s="92" t="s">
        <v>43</v>
      </c>
      <c r="AW597" s="92" t="s">
        <v>90</v>
      </c>
      <c r="AX597" s="92" t="s">
        <v>91</v>
      </c>
    </row>
    <row r="598" spans="1:50" s="10" customFormat="1" ht="15.75" customHeight="1">
      <c r="A598" s="93"/>
      <c r="B598" s="94"/>
      <c r="C598" s="94"/>
      <c r="D598" s="94"/>
      <c r="E598" s="158" t="s">
        <v>0</v>
      </c>
      <c r="F598" s="159"/>
      <c r="G598" s="159"/>
      <c r="H598" s="159"/>
      <c r="I598" s="94"/>
      <c r="J598" s="95">
        <v>2</v>
      </c>
      <c r="K598" s="94"/>
      <c r="L598" s="94"/>
      <c r="M598" s="94"/>
      <c r="N598" s="94"/>
      <c r="O598" s="94"/>
      <c r="P598" s="94"/>
      <c r="Q598" s="96"/>
      <c r="S598" s="97"/>
      <c r="T598" s="94"/>
      <c r="U598" s="94"/>
      <c r="V598" s="94"/>
      <c r="W598" s="94"/>
      <c r="X598" s="94"/>
      <c r="Y598" s="94"/>
      <c r="Z598" s="98"/>
      <c r="AS598" s="99" t="s">
        <v>98</v>
      </c>
      <c r="AT598" s="99" t="s">
        <v>104</v>
      </c>
      <c r="AU598" s="99" t="s">
        <v>0</v>
      </c>
      <c r="AV598" s="99" t="s">
        <v>43</v>
      </c>
      <c r="AW598" s="99" t="s">
        <v>71</v>
      </c>
      <c r="AX598" s="99" t="s">
        <v>91</v>
      </c>
    </row>
    <row r="599" spans="1:63" s="10" customFormat="1" ht="15.75" customHeight="1">
      <c r="A599" s="11"/>
      <c r="B599" s="79" t="s">
        <v>473</v>
      </c>
      <c r="C599" s="79" t="s">
        <v>92</v>
      </c>
      <c r="D599" s="80" t="s">
        <v>474</v>
      </c>
      <c r="E599" s="153" t="s">
        <v>475</v>
      </c>
      <c r="F599" s="154"/>
      <c r="G599" s="154"/>
      <c r="H599" s="154"/>
      <c r="I599" s="81" t="s">
        <v>441</v>
      </c>
      <c r="J599" s="82">
        <v>1</v>
      </c>
      <c r="K599" s="155"/>
      <c r="L599" s="154"/>
      <c r="M599" s="155">
        <f>ROUND($K$599*$J$599,2)</f>
        <v>0</v>
      </c>
      <c r="N599" s="154"/>
      <c r="O599" s="154"/>
      <c r="P599" s="154"/>
      <c r="Q599" s="14"/>
      <c r="S599" s="83"/>
      <c r="T599" s="84" t="s">
        <v>24</v>
      </c>
      <c r="U599" s="85">
        <v>0</v>
      </c>
      <c r="V599" s="85">
        <f>$U$599*$J$599</f>
        <v>0</v>
      </c>
      <c r="W599" s="85">
        <v>0</v>
      </c>
      <c r="X599" s="85">
        <f>$W$599*$J$599</f>
        <v>0</v>
      </c>
      <c r="Y599" s="85">
        <v>0</v>
      </c>
      <c r="Z599" s="86">
        <f>$Y$599*$J$599</f>
        <v>0</v>
      </c>
      <c r="AQ599" s="10" t="s">
        <v>165</v>
      </c>
      <c r="AS599" s="10" t="s">
        <v>92</v>
      </c>
      <c r="AT599" s="10" t="s">
        <v>104</v>
      </c>
      <c r="AX599" s="10" t="s">
        <v>91</v>
      </c>
      <c r="BD599" s="51">
        <f>IF($T$599="základní",$M$599,0)</f>
        <v>0</v>
      </c>
      <c r="BE599" s="51">
        <f>IF($T$599="snížená",$M$599,0)</f>
        <v>0</v>
      </c>
      <c r="BF599" s="51">
        <f>IF($T$599="zákl. přenesená",$M$599,0)</f>
        <v>0</v>
      </c>
      <c r="BG599" s="51">
        <f>IF($T$599="sníž. přenesená",$M$599,0)</f>
        <v>0</v>
      </c>
      <c r="BH599" s="51">
        <f>IF($T$599="nulová",$M$599,0)</f>
        <v>0</v>
      </c>
      <c r="BI599" s="10" t="s">
        <v>71</v>
      </c>
      <c r="BJ599" s="51">
        <f>ROUND($K$599*$J$599,2)</f>
        <v>0</v>
      </c>
      <c r="BK599" s="10" t="s">
        <v>165</v>
      </c>
    </row>
    <row r="600" spans="1:50" s="10" customFormat="1" ht="15.75" customHeight="1">
      <c r="A600" s="87"/>
      <c r="B600" s="88"/>
      <c r="C600" s="88"/>
      <c r="D600" s="88"/>
      <c r="E600" s="156" t="s">
        <v>442</v>
      </c>
      <c r="F600" s="157"/>
      <c r="G600" s="157"/>
      <c r="H600" s="157"/>
      <c r="I600" s="88"/>
      <c r="J600" s="88"/>
      <c r="K600" s="88"/>
      <c r="L600" s="88"/>
      <c r="M600" s="88"/>
      <c r="N600" s="88"/>
      <c r="O600" s="88"/>
      <c r="P600" s="88"/>
      <c r="Q600" s="89"/>
      <c r="S600" s="90"/>
      <c r="T600" s="88"/>
      <c r="U600" s="88"/>
      <c r="V600" s="88"/>
      <c r="W600" s="88"/>
      <c r="X600" s="88"/>
      <c r="Y600" s="88"/>
      <c r="Z600" s="91"/>
      <c r="AS600" s="92" t="s">
        <v>98</v>
      </c>
      <c r="AT600" s="92" t="s">
        <v>104</v>
      </c>
      <c r="AU600" s="92" t="s">
        <v>71</v>
      </c>
      <c r="AV600" s="92" t="s">
        <v>43</v>
      </c>
      <c r="AW600" s="92" t="s">
        <v>90</v>
      </c>
      <c r="AX600" s="92" t="s">
        <v>91</v>
      </c>
    </row>
    <row r="601" spans="1:50" s="10" customFormat="1" ht="15.75" customHeight="1">
      <c r="A601" s="93"/>
      <c r="B601" s="94"/>
      <c r="C601" s="94"/>
      <c r="D601" s="94"/>
      <c r="E601" s="158" t="s">
        <v>71</v>
      </c>
      <c r="F601" s="159"/>
      <c r="G601" s="159"/>
      <c r="H601" s="159"/>
      <c r="I601" s="94"/>
      <c r="J601" s="95">
        <v>1</v>
      </c>
      <c r="K601" s="94"/>
      <c r="L601" s="94"/>
      <c r="M601" s="94"/>
      <c r="N601" s="94"/>
      <c r="O601" s="94"/>
      <c r="P601" s="94"/>
      <c r="Q601" s="96"/>
      <c r="S601" s="97"/>
      <c r="T601" s="94"/>
      <c r="U601" s="94"/>
      <c r="V601" s="94"/>
      <c r="W601" s="94"/>
      <c r="X601" s="94"/>
      <c r="Y601" s="94"/>
      <c r="Z601" s="98"/>
      <c r="AS601" s="99" t="s">
        <v>98</v>
      </c>
      <c r="AT601" s="99" t="s">
        <v>104</v>
      </c>
      <c r="AU601" s="99" t="s">
        <v>0</v>
      </c>
      <c r="AV601" s="99" t="s">
        <v>43</v>
      </c>
      <c r="AW601" s="99" t="s">
        <v>71</v>
      </c>
      <c r="AX601" s="99" t="s">
        <v>91</v>
      </c>
    </row>
    <row r="602" spans="1:63" s="10" customFormat="1" ht="15.75" customHeight="1">
      <c r="A602" s="11"/>
      <c r="B602" s="79" t="s">
        <v>476</v>
      </c>
      <c r="C602" s="79" t="s">
        <v>92</v>
      </c>
      <c r="D602" s="80" t="s">
        <v>477</v>
      </c>
      <c r="E602" s="153" t="s">
        <v>478</v>
      </c>
      <c r="F602" s="154"/>
      <c r="G602" s="154"/>
      <c r="H602" s="154"/>
      <c r="I602" s="81" t="s">
        <v>441</v>
      </c>
      <c r="J602" s="82">
        <v>1</v>
      </c>
      <c r="K602" s="155"/>
      <c r="L602" s="154"/>
      <c r="M602" s="155">
        <f>ROUND($K$602*$J$602,2)</f>
        <v>0</v>
      </c>
      <c r="N602" s="154"/>
      <c r="O602" s="154"/>
      <c r="P602" s="154"/>
      <c r="Q602" s="14"/>
      <c r="S602" s="83"/>
      <c r="T602" s="84" t="s">
        <v>24</v>
      </c>
      <c r="U602" s="85">
        <v>0</v>
      </c>
      <c r="V602" s="85">
        <f>$U$602*$J$602</f>
        <v>0</v>
      </c>
      <c r="W602" s="85">
        <v>0</v>
      </c>
      <c r="X602" s="85">
        <f>$W$602*$J$602</f>
        <v>0</v>
      </c>
      <c r="Y602" s="85">
        <v>0</v>
      </c>
      <c r="Z602" s="86">
        <f>$Y$602*$J$602</f>
        <v>0</v>
      </c>
      <c r="AQ602" s="10" t="s">
        <v>165</v>
      </c>
      <c r="AS602" s="10" t="s">
        <v>92</v>
      </c>
      <c r="AT602" s="10" t="s">
        <v>104</v>
      </c>
      <c r="AX602" s="10" t="s">
        <v>91</v>
      </c>
      <c r="BD602" s="51">
        <f>IF($T$602="základní",$M$602,0)</f>
        <v>0</v>
      </c>
      <c r="BE602" s="51">
        <f>IF($T$602="snížená",$M$602,0)</f>
        <v>0</v>
      </c>
      <c r="BF602" s="51">
        <f>IF($T$602="zákl. přenesená",$M$602,0)</f>
        <v>0</v>
      </c>
      <c r="BG602" s="51">
        <f>IF($T$602="sníž. přenesená",$M$602,0)</f>
        <v>0</v>
      </c>
      <c r="BH602" s="51">
        <f>IF($T$602="nulová",$M$602,0)</f>
        <v>0</v>
      </c>
      <c r="BI602" s="10" t="s">
        <v>71</v>
      </c>
      <c r="BJ602" s="51">
        <f>ROUND($K$602*$J$602,2)</f>
        <v>0</v>
      </c>
      <c r="BK602" s="10" t="s">
        <v>165</v>
      </c>
    </row>
    <row r="603" spans="1:50" s="10" customFormat="1" ht="15.75" customHeight="1">
      <c r="A603" s="87"/>
      <c r="B603" s="88"/>
      <c r="C603" s="88"/>
      <c r="D603" s="88"/>
      <c r="E603" s="156" t="s">
        <v>442</v>
      </c>
      <c r="F603" s="157"/>
      <c r="G603" s="157"/>
      <c r="H603" s="157"/>
      <c r="I603" s="88"/>
      <c r="J603" s="88"/>
      <c r="K603" s="88"/>
      <c r="L603" s="88"/>
      <c r="M603" s="88"/>
      <c r="N603" s="88"/>
      <c r="O603" s="88"/>
      <c r="P603" s="88"/>
      <c r="Q603" s="89"/>
      <c r="S603" s="90"/>
      <c r="T603" s="88"/>
      <c r="U603" s="88"/>
      <c r="V603" s="88"/>
      <c r="W603" s="88"/>
      <c r="X603" s="88"/>
      <c r="Y603" s="88"/>
      <c r="Z603" s="91"/>
      <c r="AS603" s="92" t="s">
        <v>98</v>
      </c>
      <c r="AT603" s="92" t="s">
        <v>104</v>
      </c>
      <c r="AU603" s="92" t="s">
        <v>71</v>
      </c>
      <c r="AV603" s="92" t="s">
        <v>43</v>
      </c>
      <c r="AW603" s="92" t="s">
        <v>90</v>
      </c>
      <c r="AX603" s="92" t="s">
        <v>91</v>
      </c>
    </row>
    <row r="604" spans="1:50" s="10" customFormat="1" ht="15.75" customHeight="1">
      <c r="A604" s="93"/>
      <c r="B604" s="94"/>
      <c r="C604" s="94"/>
      <c r="D604" s="94"/>
      <c r="E604" s="158" t="s">
        <v>71</v>
      </c>
      <c r="F604" s="159"/>
      <c r="G604" s="159"/>
      <c r="H604" s="159"/>
      <c r="I604" s="94"/>
      <c r="J604" s="95">
        <v>1</v>
      </c>
      <c r="K604" s="94"/>
      <c r="L604" s="94"/>
      <c r="M604" s="94"/>
      <c r="N604" s="94"/>
      <c r="O604" s="94"/>
      <c r="P604" s="94"/>
      <c r="Q604" s="96"/>
      <c r="S604" s="97"/>
      <c r="T604" s="94"/>
      <c r="U604" s="94"/>
      <c r="V604" s="94"/>
      <c r="W604" s="94"/>
      <c r="X604" s="94"/>
      <c r="Y604" s="94"/>
      <c r="Z604" s="98"/>
      <c r="AS604" s="99" t="s">
        <v>98</v>
      </c>
      <c r="AT604" s="99" t="s">
        <v>104</v>
      </c>
      <c r="AU604" s="99" t="s">
        <v>0</v>
      </c>
      <c r="AV604" s="99" t="s">
        <v>43</v>
      </c>
      <c r="AW604" s="99" t="s">
        <v>71</v>
      </c>
      <c r="AX604" s="99" t="s">
        <v>91</v>
      </c>
    </row>
    <row r="605" spans="1:62" s="68" customFormat="1" ht="23.25" customHeight="1">
      <c r="A605" s="69"/>
      <c r="B605" s="70"/>
      <c r="C605" s="78" t="s">
        <v>66</v>
      </c>
      <c r="D605" s="70"/>
      <c r="E605" s="70"/>
      <c r="F605" s="70"/>
      <c r="G605" s="70"/>
      <c r="H605" s="70"/>
      <c r="I605" s="70"/>
      <c r="J605" s="70"/>
      <c r="K605" s="70"/>
      <c r="L605" s="70"/>
      <c r="M605" s="152">
        <f>$BJ$605</f>
        <v>0</v>
      </c>
      <c r="N605" s="151"/>
      <c r="O605" s="151"/>
      <c r="P605" s="151"/>
      <c r="Q605" s="72"/>
      <c r="S605" s="73"/>
      <c r="T605" s="70"/>
      <c r="U605" s="70"/>
      <c r="V605" s="74">
        <f>SUM($V$606:$V$632)</f>
        <v>0</v>
      </c>
      <c r="W605" s="70"/>
      <c r="X605" s="74">
        <f>SUM($X$606:$X$632)</f>
        <v>0</v>
      </c>
      <c r="Y605" s="70"/>
      <c r="Z605" s="75">
        <f>SUM($Z$606:$Z$632)</f>
        <v>0</v>
      </c>
      <c r="AQ605" s="76" t="s">
        <v>0</v>
      </c>
      <c r="AS605" s="76" t="s">
        <v>89</v>
      </c>
      <c r="AT605" s="76" t="s">
        <v>0</v>
      </c>
      <c r="AX605" s="76" t="s">
        <v>91</v>
      </c>
      <c r="BJ605" s="77">
        <f>SUM($BJ$606:$BJ$632)</f>
        <v>0</v>
      </c>
    </row>
    <row r="606" spans="1:63" s="10" customFormat="1" ht="27" customHeight="1">
      <c r="A606" s="11"/>
      <c r="B606" s="79" t="s">
        <v>479</v>
      </c>
      <c r="C606" s="79" t="s">
        <v>92</v>
      </c>
      <c r="D606" s="80" t="s">
        <v>480</v>
      </c>
      <c r="E606" s="153" t="s">
        <v>481</v>
      </c>
      <c r="F606" s="154"/>
      <c r="G606" s="154"/>
      <c r="H606" s="154"/>
      <c r="I606" s="81" t="s">
        <v>441</v>
      </c>
      <c r="J606" s="82">
        <v>6</v>
      </c>
      <c r="K606" s="155"/>
      <c r="L606" s="154"/>
      <c r="M606" s="155">
        <f>ROUND($K$606*$J$606,2)</f>
        <v>0</v>
      </c>
      <c r="N606" s="154"/>
      <c r="O606" s="154"/>
      <c r="P606" s="154"/>
      <c r="Q606" s="14"/>
      <c r="S606" s="83"/>
      <c r="T606" s="84" t="s">
        <v>24</v>
      </c>
      <c r="U606" s="85">
        <v>0</v>
      </c>
      <c r="V606" s="85">
        <f>$U$606*$J$606</f>
        <v>0</v>
      </c>
      <c r="W606" s="85">
        <v>0</v>
      </c>
      <c r="X606" s="85">
        <f>$W$606*$J$606</f>
        <v>0</v>
      </c>
      <c r="Y606" s="85">
        <v>0</v>
      </c>
      <c r="Z606" s="86">
        <f>$Y$606*$J$606</f>
        <v>0</v>
      </c>
      <c r="AQ606" s="10" t="s">
        <v>165</v>
      </c>
      <c r="AS606" s="10" t="s">
        <v>92</v>
      </c>
      <c r="AT606" s="10" t="s">
        <v>104</v>
      </c>
      <c r="AX606" s="10" t="s">
        <v>91</v>
      </c>
      <c r="BD606" s="51">
        <f>IF($T$606="základní",$M$606,0)</f>
        <v>0</v>
      </c>
      <c r="BE606" s="51">
        <f>IF($T$606="snížená",$M$606,0)</f>
        <v>0</v>
      </c>
      <c r="BF606" s="51">
        <f>IF($T$606="zákl. přenesená",$M$606,0)</f>
        <v>0</v>
      </c>
      <c r="BG606" s="51">
        <f>IF($T$606="sníž. přenesená",$M$606,0)</f>
        <v>0</v>
      </c>
      <c r="BH606" s="51">
        <f>IF($T$606="nulová",$M$606,0)</f>
        <v>0</v>
      </c>
      <c r="BI606" s="10" t="s">
        <v>71</v>
      </c>
      <c r="BJ606" s="51">
        <f>ROUND($K$606*$J$606,2)</f>
        <v>0</v>
      </c>
      <c r="BK606" s="10" t="s">
        <v>165</v>
      </c>
    </row>
    <row r="607" spans="1:50" s="10" customFormat="1" ht="15.75" customHeight="1">
      <c r="A607" s="87"/>
      <c r="B607" s="88"/>
      <c r="C607" s="88"/>
      <c r="D607" s="88"/>
      <c r="E607" s="156" t="s">
        <v>442</v>
      </c>
      <c r="F607" s="157"/>
      <c r="G607" s="157"/>
      <c r="H607" s="157"/>
      <c r="I607" s="88"/>
      <c r="J607" s="88"/>
      <c r="K607" s="88"/>
      <c r="L607" s="88"/>
      <c r="M607" s="88"/>
      <c r="N607" s="88"/>
      <c r="O607" s="88"/>
      <c r="P607" s="88"/>
      <c r="Q607" s="89"/>
      <c r="S607" s="90"/>
      <c r="T607" s="88"/>
      <c r="U607" s="88"/>
      <c r="V607" s="88"/>
      <c r="W607" s="88"/>
      <c r="X607" s="88"/>
      <c r="Y607" s="88"/>
      <c r="Z607" s="91"/>
      <c r="AS607" s="92" t="s">
        <v>98</v>
      </c>
      <c r="AT607" s="92" t="s">
        <v>104</v>
      </c>
      <c r="AU607" s="92" t="s">
        <v>71</v>
      </c>
      <c r="AV607" s="92" t="s">
        <v>43</v>
      </c>
      <c r="AW607" s="92" t="s">
        <v>90</v>
      </c>
      <c r="AX607" s="92" t="s">
        <v>91</v>
      </c>
    </row>
    <row r="608" spans="1:50" s="10" customFormat="1" ht="15.75" customHeight="1">
      <c r="A608" s="93"/>
      <c r="B608" s="94"/>
      <c r="C608" s="94"/>
      <c r="D608" s="94"/>
      <c r="E608" s="158" t="s">
        <v>119</v>
      </c>
      <c r="F608" s="159"/>
      <c r="G608" s="159"/>
      <c r="H608" s="159"/>
      <c r="I608" s="94"/>
      <c r="J608" s="95">
        <v>6</v>
      </c>
      <c r="K608" s="94"/>
      <c r="L608" s="94"/>
      <c r="M608" s="94"/>
      <c r="N608" s="94"/>
      <c r="O608" s="94"/>
      <c r="P608" s="94"/>
      <c r="Q608" s="96"/>
      <c r="S608" s="97"/>
      <c r="T608" s="94"/>
      <c r="U608" s="94"/>
      <c r="V608" s="94"/>
      <c r="W608" s="94"/>
      <c r="X608" s="94"/>
      <c r="Y608" s="94"/>
      <c r="Z608" s="98"/>
      <c r="AS608" s="99" t="s">
        <v>98</v>
      </c>
      <c r="AT608" s="99" t="s">
        <v>104</v>
      </c>
      <c r="AU608" s="99" t="s">
        <v>0</v>
      </c>
      <c r="AV608" s="99" t="s">
        <v>43</v>
      </c>
      <c r="AW608" s="99" t="s">
        <v>71</v>
      </c>
      <c r="AX608" s="99" t="s">
        <v>91</v>
      </c>
    </row>
    <row r="609" spans="1:63" s="10" customFormat="1" ht="27" customHeight="1">
      <c r="A609" s="11"/>
      <c r="B609" s="79" t="s">
        <v>482</v>
      </c>
      <c r="C609" s="79" t="s">
        <v>92</v>
      </c>
      <c r="D609" s="80" t="s">
        <v>483</v>
      </c>
      <c r="E609" s="153" t="s">
        <v>484</v>
      </c>
      <c r="F609" s="154"/>
      <c r="G609" s="154"/>
      <c r="H609" s="154"/>
      <c r="I609" s="81" t="s">
        <v>441</v>
      </c>
      <c r="J609" s="82">
        <v>3</v>
      </c>
      <c r="K609" s="155"/>
      <c r="L609" s="154"/>
      <c r="M609" s="155">
        <f>ROUND($K$609*$J$609,2)</f>
        <v>0</v>
      </c>
      <c r="N609" s="154"/>
      <c r="O609" s="154"/>
      <c r="P609" s="154"/>
      <c r="Q609" s="14"/>
      <c r="S609" s="83"/>
      <c r="T609" s="84" t="s">
        <v>24</v>
      </c>
      <c r="U609" s="85">
        <v>0</v>
      </c>
      <c r="V609" s="85">
        <f>$U$609*$J$609</f>
        <v>0</v>
      </c>
      <c r="W609" s="85">
        <v>0</v>
      </c>
      <c r="X609" s="85">
        <f>$W$609*$J$609</f>
        <v>0</v>
      </c>
      <c r="Y609" s="85">
        <v>0</v>
      </c>
      <c r="Z609" s="86">
        <f>$Y$609*$J$609</f>
        <v>0</v>
      </c>
      <c r="AQ609" s="10" t="s">
        <v>165</v>
      </c>
      <c r="AS609" s="10" t="s">
        <v>92</v>
      </c>
      <c r="AT609" s="10" t="s">
        <v>104</v>
      </c>
      <c r="AX609" s="10" t="s">
        <v>91</v>
      </c>
      <c r="BD609" s="51">
        <f>IF($T$609="základní",$M$609,0)</f>
        <v>0</v>
      </c>
      <c r="BE609" s="51">
        <f>IF($T$609="snížená",$M$609,0)</f>
        <v>0</v>
      </c>
      <c r="BF609" s="51">
        <f>IF($T$609="zákl. přenesená",$M$609,0)</f>
        <v>0</v>
      </c>
      <c r="BG609" s="51">
        <f>IF($T$609="sníž. přenesená",$M$609,0)</f>
        <v>0</v>
      </c>
      <c r="BH609" s="51">
        <f>IF($T$609="nulová",$M$609,0)</f>
        <v>0</v>
      </c>
      <c r="BI609" s="10" t="s">
        <v>71</v>
      </c>
      <c r="BJ609" s="51">
        <f>ROUND($K$609*$J$609,2)</f>
        <v>0</v>
      </c>
      <c r="BK609" s="10" t="s">
        <v>165</v>
      </c>
    </row>
    <row r="610" spans="1:50" s="10" customFormat="1" ht="15.75" customHeight="1">
      <c r="A610" s="87"/>
      <c r="B610" s="88"/>
      <c r="C610" s="88"/>
      <c r="D610" s="88"/>
      <c r="E610" s="156" t="s">
        <v>442</v>
      </c>
      <c r="F610" s="157"/>
      <c r="G610" s="157"/>
      <c r="H610" s="157"/>
      <c r="I610" s="88"/>
      <c r="J610" s="88"/>
      <c r="K610" s="88"/>
      <c r="L610" s="88"/>
      <c r="M610" s="88"/>
      <c r="N610" s="88"/>
      <c r="O610" s="88"/>
      <c r="P610" s="88"/>
      <c r="Q610" s="89"/>
      <c r="S610" s="90"/>
      <c r="T610" s="88"/>
      <c r="U610" s="88"/>
      <c r="V610" s="88"/>
      <c r="W610" s="88"/>
      <c r="X610" s="88"/>
      <c r="Y610" s="88"/>
      <c r="Z610" s="91"/>
      <c r="AS610" s="92" t="s">
        <v>98</v>
      </c>
      <c r="AT610" s="92" t="s">
        <v>104</v>
      </c>
      <c r="AU610" s="92" t="s">
        <v>71</v>
      </c>
      <c r="AV610" s="92" t="s">
        <v>43</v>
      </c>
      <c r="AW610" s="92" t="s">
        <v>90</v>
      </c>
      <c r="AX610" s="92" t="s">
        <v>91</v>
      </c>
    </row>
    <row r="611" spans="1:50" s="10" customFormat="1" ht="15.75" customHeight="1">
      <c r="A611" s="93"/>
      <c r="B611" s="94"/>
      <c r="C611" s="94"/>
      <c r="D611" s="94"/>
      <c r="E611" s="158" t="s">
        <v>104</v>
      </c>
      <c r="F611" s="159"/>
      <c r="G611" s="159"/>
      <c r="H611" s="159"/>
      <c r="I611" s="94"/>
      <c r="J611" s="95">
        <v>3</v>
      </c>
      <c r="K611" s="94"/>
      <c r="L611" s="94"/>
      <c r="M611" s="94"/>
      <c r="N611" s="94"/>
      <c r="O611" s="94"/>
      <c r="P611" s="94"/>
      <c r="Q611" s="96"/>
      <c r="S611" s="97"/>
      <c r="T611" s="94"/>
      <c r="U611" s="94"/>
      <c r="V611" s="94"/>
      <c r="W611" s="94"/>
      <c r="X611" s="94"/>
      <c r="Y611" s="94"/>
      <c r="Z611" s="98"/>
      <c r="AS611" s="99" t="s">
        <v>98</v>
      </c>
      <c r="AT611" s="99" t="s">
        <v>104</v>
      </c>
      <c r="AU611" s="99" t="s">
        <v>0</v>
      </c>
      <c r="AV611" s="99" t="s">
        <v>43</v>
      </c>
      <c r="AW611" s="99" t="s">
        <v>71</v>
      </c>
      <c r="AX611" s="99" t="s">
        <v>91</v>
      </c>
    </row>
    <row r="612" spans="1:63" s="10" customFormat="1" ht="27" customHeight="1">
      <c r="A612" s="11"/>
      <c r="B612" s="79" t="s">
        <v>485</v>
      </c>
      <c r="C612" s="79" t="s">
        <v>92</v>
      </c>
      <c r="D612" s="80" t="s">
        <v>486</v>
      </c>
      <c r="E612" s="153" t="s">
        <v>487</v>
      </c>
      <c r="F612" s="154"/>
      <c r="G612" s="154"/>
      <c r="H612" s="154"/>
      <c r="I612" s="81" t="s">
        <v>441</v>
      </c>
      <c r="J612" s="82">
        <v>1</v>
      </c>
      <c r="K612" s="155"/>
      <c r="L612" s="154"/>
      <c r="M612" s="155">
        <f>ROUND($K$612*$J$612,2)</f>
        <v>0</v>
      </c>
      <c r="N612" s="154"/>
      <c r="O612" s="154"/>
      <c r="P612" s="154"/>
      <c r="Q612" s="14"/>
      <c r="S612" s="83"/>
      <c r="T612" s="84" t="s">
        <v>24</v>
      </c>
      <c r="U612" s="85">
        <v>0</v>
      </c>
      <c r="V612" s="85">
        <f>$U$612*$J$612</f>
        <v>0</v>
      </c>
      <c r="W612" s="85">
        <v>0</v>
      </c>
      <c r="X612" s="85">
        <f>$W$612*$J$612</f>
        <v>0</v>
      </c>
      <c r="Y612" s="85">
        <v>0</v>
      </c>
      <c r="Z612" s="86">
        <f>$Y$612*$J$612</f>
        <v>0</v>
      </c>
      <c r="AQ612" s="10" t="s">
        <v>165</v>
      </c>
      <c r="AS612" s="10" t="s">
        <v>92</v>
      </c>
      <c r="AT612" s="10" t="s">
        <v>104</v>
      </c>
      <c r="AX612" s="10" t="s">
        <v>91</v>
      </c>
      <c r="BD612" s="51">
        <f>IF($T$612="základní",$M$612,0)</f>
        <v>0</v>
      </c>
      <c r="BE612" s="51">
        <f>IF($T$612="snížená",$M$612,0)</f>
        <v>0</v>
      </c>
      <c r="BF612" s="51">
        <f>IF($T$612="zákl. přenesená",$M$612,0)</f>
        <v>0</v>
      </c>
      <c r="BG612" s="51">
        <f>IF($T$612="sníž. přenesená",$M$612,0)</f>
        <v>0</v>
      </c>
      <c r="BH612" s="51">
        <f>IF($T$612="nulová",$M$612,0)</f>
        <v>0</v>
      </c>
      <c r="BI612" s="10" t="s">
        <v>71</v>
      </c>
      <c r="BJ612" s="51">
        <f>ROUND($K$612*$J$612,2)</f>
        <v>0</v>
      </c>
      <c r="BK612" s="10" t="s">
        <v>165</v>
      </c>
    </row>
    <row r="613" spans="1:50" s="10" customFormat="1" ht="15.75" customHeight="1">
      <c r="A613" s="87"/>
      <c r="B613" s="88"/>
      <c r="C613" s="88"/>
      <c r="D613" s="88"/>
      <c r="E613" s="156" t="s">
        <v>442</v>
      </c>
      <c r="F613" s="157"/>
      <c r="G613" s="157"/>
      <c r="H613" s="157"/>
      <c r="I613" s="88"/>
      <c r="J613" s="88"/>
      <c r="K613" s="88"/>
      <c r="L613" s="88"/>
      <c r="M613" s="88"/>
      <c r="N613" s="88"/>
      <c r="O613" s="88"/>
      <c r="P613" s="88"/>
      <c r="Q613" s="89"/>
      <c r="S613" s="90"/>
      <c r="T613" s="88"/>
      <c r="U613" s="88"/>
      <c r="V613" s="88"/>
      <c r="W613" s="88"/>
      <c r="X613" s="88"/>
      <c r="Y613" s="88"/>
      <c r="Z613" s="91"/>
      <c r="AS613" s="92" t="s">
        <v>98</v>
      </c>
      <c r="AT613" s="92" t="s">
        <v>104</v>
      </c>
      <c r="AU613" s="92" t="s">
        <v>71</v>
      </c>
      <c r="AV613" s="92" t="s">
        <v>43</v>
      </c>
      <c r="AW613" s="92" t="s">
        <v>90</v>
      </c>
      <c r="AX613" s="92" t="s">
        <v>91</v>
      </c>
    </row>
    <row r="614" spans="1:50" s="10" customFormat="1" ht="15.75" customHeight="1">
      <c r="A614" s="93"/>
      <c r="B614" s="94"/>
      <c r="C614" s="94"/>
      <c r="D614" s="94"/>
      <c r="E614" s="158" t="s">
        <v>71</v>
      </c>
      <c r="F614" s="159"/>
      <c r="G614" s="159"/>
      <c r="H614" s="159"/>
      <c r="I614" s="94"/>
      <c r="J614" s="95">
        <v>1</v>
      </c>
      <c r="K614" s="94"/>
      <c r="L614" s="94"/>
      <c r="M614" s="94"/>
      <c r="N614" s="94"/>
      <c r="O614" s="94"/>
      <c r="P614" s="94"/>
      <c r="Q614" s="96"/>
      <c r="S614" s="97"/>
      <c r="T614" s="94"/>
      <c r="U614" s="94"/>
      <c r="V614" s="94"/>
      <c r="W614" s="94"/>
      <c r="X614" s="94"/>
      <c r="Y614" s="94"/>
      <c r="Z614" s="98"/>
      <c r="AS614" s="99" t="s">
        <v>98</v>
      </c>
      <c r="AT614" s="99" t="s">
        <v>104</v>
      </c>
      <c r="AU614" s="99" t="s">
        <v>0</v>
      </c>
      <c r="AV614" s="99" t="s">
        <v>43</v>
      </c>
      <c r="AW614" s="99" t="s">
        <v>71</v>
      </c>
      <c r="AX614" s="99" t="s">
        <v>91</v>
      </c>
    </row>
    <row r="615" spans="1:63" s="10" customFormat="1" ht="27" customHeight="1">
      <c r="A615" s="11"/>
      <c r="B615" s="79" t="s">
        <v>488</v>
      </c>
      <c r="C615" s="79" t="s">
        <v>92</v>
      </c>
      <c r="D615" s="80" t="s">
        <v>489</v>
      </c>
      <c r="E615" s="153" t="s">
        <v>490</v>
      </c>
      <c r="F615" s="154"/>
      <c r="G615" s="154"/>
      <c r="H615" s="154"/>
      <c r="I615" s="81" t="s">
        <v>441</v>
      </c>
      <c r="J615" s="82">
        <v>1</v>
      </c>
      <c r="K615" s="155"/>
      <c r="L615" s="154"/>
      <c r="M615" s="155">
        <f>ROUND($K$615*$J$615,2)</f>
        <v>0</v>
      </c>
      <c r="N615" s="154"/>
      <c r="O615" s="154"/>
      <c r="P615" s="154"/>
      <c r="Q615" s="14"/>
      <c r="S615" s="83"/>
      <c r="T615" s="84" t="s">
        <v>24</v>
      </c>
      <c r="U615" s="85">
        <v>0</v>
      </c>
      <c r="V615" s="85">
        <f>$U$615*$J$615</f>
        <v>0</v>
      </c>
      <c r="W615" s="85">
        <v>0</v>
      </c>
      <c r="X615" s="85">
        <f>$W$615*$J$615</f>
        <v>0</v>
      </c>
      <c r="Y615" s="85">
        <v>0</v>
      </c>
      <c r="Z615" s="86">
        <f>$Y$615*$J$615</f>
        <v>0</v>
      </c>
      <c r="AQ615" s="10" t="s">
        <v>165</v>
      </c>
      <c r="AS615" s="10" t="s">
        <v>92</v>
      </c>
      <c r="AT615" s="10" t="s">
        <v>104</v>
      </c>
      <c r="AX615" s="10" t="s">
        <v>91</v>
      </c>
      <c r="BD615" s="51">
        <f>IF($T$615="základní",$M$615,0)</f>
        <v>0</v>
      </c>
      <c r="BE615" s="51">
        <f>IF($T$615="snížená",$M$615,0)</f>
        <v>0</v>
      </c>
      <c r="BF615" s="51">
        <f>IF($T$615="zákl. přenesená",$M$615,0)</f>
        <v>0</v>
      </c>
      <c r="BG615" s="51">
        <f>IF($T$615="sníž. přenesená",$M$615,0)</f>
        <v>0</v>
      </c>
      <c r="BH615" s="51">
        <f>IF($T$615="nulová",$M$615,0)</f>
        <v>0</v>
      </c>
      <c r="BI615" s="10" t="s">
        <v>71</v>
      </c>
      <c r="BJ615" s="51">
        <f>ROUND($K$615*$J$615,2)</f>
        <v>0</v>
      </c>
      <c r="BK615" s="10" t="s">
        <v>165</v>
      </c>
    </row>
    <row r="616" spans="1:50" s="10" customFormat="1" ht="15.75" customHeight="1">
      <c r="A616" s="87"/>
      <c r="B616" s="88"/>
      <c r="C616" s="88"/>
      <c r="D616" s="88"/>
      <c r="E616" s="156" t="s">
        <v>442</v>
      </c>
      <c r="F616" s="157"/>
      <c r="G616" s="157"/>
      <c r="H616" s="157"/>
      <c r="I616" s="88"/>
      <c r="J616" s="88"/>
      <c r="K616" s="88"/>
      <c r="L616" s="88"/>
      <c r="M616" s="88"/>
      <c r="N616" s="88"/>
      <c r="O616" s="88"/>
      <c r="P616" s="88"/>
      <c r="Q616" s="89"/>
      <c r="S616" s="90"/>
      <c r="T616" s="88"/>
      <c r="U616" s="88"/>
      <c r="V616" s="88"/>
      <c r="W616" s="88"/>
      <c r="X616" s="88"/>
      <c r="Y616" s="88"/>
      <c r="Z616" s="91"/>
      <c r="AS616" s="92" t="s">
        <v>98</v>
      </c>
      <c r="AT616" s="92" t="s">
        <v>104</v>
      </c>
      <c r="AU616" s="92" t="s">
        <v>71</v>
      </c>
      <c r="AV616" s="92" t="s">
        <v>43</v>
      </c>
      <c r="AW616" s="92" t="s">
        <v>90</v>
      </c>
      <c r="AX616" s="92" t="s">
        <v>91</v>
      </c>
    </row>
    <row r="617" spans="1:50" s="10" customFormat="1" ht="15.75" customHeight="1">
      <c r="A617" s="93"/>
      <c r="B617" s="94"/>
      <c r="C617" s="94"/>
      <c r="D617" s="94"/>
      <c r="E617" s="158" t="s">
        <v>71</v>
      </c>
      <c r="F617" s="159"/>
      <c r="G617" s="159"/>
      <c r="H617" s="159"/>
      <c r="I617" s="94"/>
      <c r="J617" s="95">
        <v>1</v>
      </c>
      <c r="K617" s="94"/>
      <c r="L617" s="94"/>
      <c r="M617" s="94"/>
      <c r="N617" s="94"/>
      <c r="O617" s="94"/>
      <c r="P617" s="94"/>
      <c r="Q617" s="96"/>
      <c r="S617" s="97"/>
      <c r="T617" s="94"/>
      <c r="U617" s="94"/>
      <c r="V617" s="94"/>
      <c r="W617" s="94"/>
      <c r="X617" s="94"/>
      <c r="Y617" s="94"/>
      <c r="Z617" s="98"/>
      <c r="AS617" s="99" t="s">
        <v>98</v>
      </c>
      <c r="AT617" s="99" t="s">
        <v>104</v>
      </c>
      <c r="AU617" s="99" t="s">
        <v>0</v>
      </c>
      <c r="AV617" s="99" t="s">
        <v>43</v>
      </c>
      <c r="AW617" s="99" t="s">
        <v>71</v>
      </c>
      <c r="AX617" s="99" t="s">
        <v>91</v>
      </c>
    </row>
    <row r="618" spans="1:63" s="10" customFormat="1" ht="27" customHeight="1">
      <c r="A618" s="11"/>
      <c r="B618" s="79" t="s">
        <v>491</v>
      </c>
      <c r="C618" s="79" t="s">
        <v>92</v>
      </c>
      <c r="D618" s="80" t="s">
        <v>492</v>
      </c>
      <c r="E618" s="153" t="s">
        <v>493</v>
      </c>
      <c r="F618" s="154"/>
      <c r="G618" s="154"/>
      <c r="H618" s="154"/>
      <c r="I618" s="81" t="s">
        <v>441</v>
      </c>
      <c r="J618" s="82">
        <v>4</v>
      </c>
      <c r="K618" s="155"/>
      <c r="L618" s="154"/>
      <c r="M618" s="155">
        <f>ROUND($K$618*$J$618,2)</f>
        <v>0</v>
      </c>
      <c r="N618" s="154"/>
      <c r="O618" s="154"/>
      <c r="P618" s="154"/>
      <c r="Q618" s="14"/>
      <c r="S618" s="83"/>
      <c r="T618" s="84" t="s">
        <v>24</v>
      </c>
      <c r="U618" s="85">
        <v>0</v>
      </c>
      <c r="V618" s="85">
        <f>$U$618*$J$618</f>
        <v>0</v>
      </c>
      <c r="W618" s="85">
        <v>0</v>
      </c>
      <c r="X618" s="85">
        <f>$W$618*$J$618</f>
        <v>0</v>
      </c>
      <c r="Y618" s="85">
        <v>0</v>
      </c>
      <c r="Z618" s="86">
        <f>$Y$618*$J$618</f>
        <v>0</v>
      </c>
      <c r="AQ618" s="10" t="s">
        <v>165</v>
      </c>
      <c r="AS618" s="10" t="s">
        <v>92</v>
      </c>
      <c r="AT618" s="10" t="s">
        <v>104</v>
      </c>
      <c r="AX618" s="10" t="s">
        <v>91</v>
      </c>
      <c r="BD618" s="51">
        <f>IF($T$618="základní",$M$618,0)</f>
        <v>0</v>
      </c>
      <c r="BE618" s="51">
        <f>IF($T$618="snížená",$M$618,0)</f>
        <v>0</v>
      </c>
      <c r="BF618" s="51">
        <f>IF($T$618="zákl. přenesená",$M$618,0)</f>
        <v>0</v>
      </c>
      <c r="BG618" s="51">
        <f>IF($T$618="sníž. přenesená",$M$618,0)</f>
        <v>0</v>
      </c>
      <c r="BH618" s="51">
        <f>IF($T$618="nulová",$M$618,0)</f>
        <v>0</v>
      </c>
      <c r="BI618" s="10" t="s">
        <v>71</v>
      </c>
      <c r="BJ618" s="51">
        <f>ROUND($K$618*$J$618,2)</f>
        <v>0</v>
      </c>
      <c r="BK618" s="10" t="s">
        <v>165</v>
      </c>
    </row>
    <row r="619" spans="1:50" s="10" customFormat="1" ht="15.75" customHeight="1">
      <c r="A619" s="87"/>
      <c r="B619" s="88"/>
      <c r="C619" s="88"/>
      <c r="D619" s="88"/>
      <c r="E619" s="156" t="s">
        <v>442</v>
      </c>
      <c r="F619" s="157"/>
      <c r="G619" s="157"/>
      <c r="H619" s="157"/>
      <c r="I619" s="88"/>
      <c r="J619" s="88"/>
      <c r="K619" s="88"/>
      <c r="L619" s="88"/>
      <c r="M619" s="88"/>
      <c r="N619" s="88"/>
      <c r="O619" s="88"/>
      <c r="P619" s="88"/>
      <c r="Q619" s="89"/>
      <c r="S619" s="90"/>
      <c r="T619" s="88"/>
      <c r="U619" s="88"/>
      <c r="V619" s="88"/>
      <c r="W619" s="88"/>
      <c r="X619" s="88"/>
      <c r="Y619" s="88"/>
      <c r="Z619" s="91"/>
      <c r="AS619" s="92" t="s">
        <v>98</v>
      </c>
      <c r="AT619" s="92" t="s">
        <v>104</v>
      </c>
      <c r="AU619" s="92" t="s">
        <v>71</v>
      </c>
      <c r="AV619" s="92" t="s">
        <v>43</v>
      </c>
      <c r="AW619" s="92" t="s">
        <v>90</v>
      </c>
      <c r="AX619" s="92" t="s">
        <v>91</v>
      </c>
    </row>
    <row r="620" spans="1:50" s="10" customFormat="1" ht="15.75" customHeight="1">
      <c r="A620" s="93"/>
      <c r="B620" s="94"/>
      <c r="C620" s="94"/>
      <c r="D620" s="94"/>
      <c r="E620" s="158" t="s">
        <v>96</v>
      </c>
      <c r="F620" s="159"/>
      <c r="G620" s="159"/>
      <c r="H620" s="159"/>
      <c r="I620" s="94"/>
      <c r="J620" s="95">
        <v>4</v>
      </c>
      <c r="K620" s="94"/>
      <c r="L620" s="94"/>
      <c r="M620" s="94"/>
      <c r="N620" s="94"/>
      <c r="O620" s="94"/>
      <c r="P620" s="94"/>
      <c r="Q620" s="96"/>
      <c r="S620" s="97"/>
      <c r="T620" s="94"/>
      <c r="U620" s="94"/>
      <c r="V620" s="94"/>
      <c r="W620" s="94"/>
      <c r="X620" s="94"/>
      <c r="Y620" s="94"/>
      <c r="Z620" s="98"/>
      <c r="AS620" s="99" t="s">
        <v>98</v>
      </c>
      <c r="AT620" s="99" t="s">
        <v>104</v>
      </c>
      <c r="AU620" s="99" t="s">
        <v>0</v>
      </c>
      <c r="AV620" s="99" t="s">
        <v>43</v>
      </c>
      <c r="AW620" s="99" t="s">
        <v>71</v>
      </c>
      <c r="AX620" s="99" t="s">
        <v>91</v>
      </c>
    </row>
    <row r="621" spans="1:63" s="10" customFormat="1" ht="27" customHeight="1">
      <c r="A621" s="11"/>
      <c r="B621" s="79" t="s">
        <v>494</v>
      </c>
      <c r="C621" s="79" t="s">
        <v>92</v>
      </c>
      <c r="D621" s="80" t="s">
        <v>495</v>
      </c>
      <c r="E621" s="153" t="s">
        <v>496</v>
      </c>
      <c r="F621" s="154"/>
      <c r="G621" s="154"/>
      <c r="H621" s="154"/>
      <c r="I621" s="81" t="s">
        <v>441</v>
      </c>
      <c r="J621" s="82">
        <v>1</v>
      </c>
      <c r="K621" s="155"/>
      <c r="L621" s="154"/>
      <c r="M621" s="155">
        <f>ROUND($K$621*$J$621,2)</f>
        <v>0</v>
      </c>
      <c r="N621" s="154"/>
      <c r="O621" s="154"/>
      <c r="P621" s="154"/>
      <c r="Q621" s="14"/>
      <c r="S621" s="83"/>
      <c r="T621" s="84" t="s">
        <v>24</v>
      </c>
      <c r="U621" s="85">
        <v>0</v>
      </c>
      <c r="V621" s="85">
        <f>$U$621*$J$621</f>
        <v>0</v>
      </c>
      <c r="W621" s="85">
        <v>0</v>
      </c>
      <c r="X621" s="85">
        <f>$W$621*$J$621</f>
        <v>0</v>
      </c>
      <c r="Y621" s="85">
        <v>0</v>
      </c>
      <c r="Z621" s="86">
        <f>$Y$621*$J$621</f>
        <v>0</v>
      </c>
      <c r="AQ621" s="10" t="s">
        <v>165</v>
      </c>
      <c r="AS621" s="10" t="s">
        <v>92</v>
      </c>
      <c r="AT621" s="10" t="s">
        <v>104</v>
      </c>
      <c r="AX621" s="10" t="s">
        <v>91</v>
      </c>
      <c r="BD621" s="51">
        <f>IF($T$621="základní",$M$621,0)</f>
        <v>0</v>
      </c>
      <c r="BE621" s="51">
        <f>IF($T$621="snížená",$M$621,0)</f>
        <v>0</v>
      </c>
      <c r="BF621" s="51">
        <f>IF($T$621="zákl. přenesená",$M$621,0)</f>
        <v>0</v>
      </c>
      <c r="BG621" s="51">
        <f>IF($T$621="sníž. přenesená",$M$621,0)</f>
        <v>0</v>
      </c>
      <c r="BH621" s="51">
        <f>IF($T$621="nulová",$M$621,0)</f>
        <v>0</v>
      </c>
      <c r="BI621" s="10" t="s">
        <v>71</v>
      </c>
      <c r="BJ621" s="51">
        <f>ROUND($K$621*$J$621,2)</f>
        <v>0</v>
      </c>
      <c r="BK621" s="10" t="s">
        <v>165</v>
      </c>
    </row>
    <row r="622" spans="1:50" s="10" customFormat="1" ht="15.75" customHeight="1">
      <c r="A622" s="87"/>
      <c r="B622" s="88"/>
      <c r="C622" s="88"/>
      <c r="D622" s="88"/>
      <c r="E622" s="156" t="s">
        <v>442</v>
      </c>
      <c r="F622" s="157"/>
      <c r="G622" s="157"/>
      <c r="H622" s="157"/>
      <c r="I622" s="88"/>
      <c r="J622" s="88"/>
      <c r="K622" s="88"/>
      <c r="L622" s="88"/>
      <c r="M622" s="88"/>
      <c r="N622" s="88"/>
      <c r="O622" s="88"/>
      <c r="P622" s="88"/>
      <c r="Q622" s="89"/>
      <c r="S622" s="90"/>
      <c r="T622" s="88"/>
      <c r="U622" s="88"/>
      <c r="V622" s="88"/>
      <c r="W622" s="88"/>
      <c r="X622" s="88"/>
      <c r="Y622" s="88"/>
      <c r="Z622" s="91"/>
      <c r="AS622" s="92" t="s">
        <v>98</v>
      </c>
      <c r="AT622" s="92" t="s">
        <v>104</v>
      </c>
      <c r="AU622" s="92" t="s">
        <v>71</v>
      </c>
      <c r="AV622" s="92" t="s">
        <v>43</v>
      </c>
      <c r="AW622" s="92" t="s">
        <v>90</v>
      </c>
      <c r="AX622" s="92" t="s">
        <v>91</v>
      </c>
    </row>
    <row r="623" spans="1:50" s="10" customFormat="1" ht="15.75" customHeight="1">
      <c r="A623" s="93"/>
      <c r="B623" s="94"/>
      <c r="C623" s="94"/>
      <c r="D623" s="94"/>
      <c r="E623" s="158" t="s">
        <v>71</v>
      </c>
      <c r="F623" s="159"/>
      <c r="G623" s="159"/>
      <c r="H623" s="159"/>
      <c r="I623" s="94"/>
      <c r="J623" s="95">
        <v>1</v>
      </c>
      <c r="K623" s="94"/>
      <c r="L623" s="94"/>
      <c r="M623" s="94"/>
      <c r="N623" s="94"/>
      <c r="O623" s="94"/>
      <c r="P623" s="94"/>
      <c r="Q623" s="96"/>
      <c r="S623" s="97"/>
      <c r="T623" s="94"/>
      <c r="U623" s="94"/>
      <c r="V623" s="94"/>
      <c r="W623" s="94"/>
      <c r="X623" s="94"/>
      <c r="Y623" s="94"/>
      <c r="Z623" s="98"/>
      <c r="AS623" s="99" t="s">
        <v>98</v>
      </c>
      <c r="AT623" s="99" t="s">
        <v>104</v>
      </c>
      <c r="AU623" s="99" t="s">
        <v>0</v>
      </c>
      <c r="AV623" s="99" t="s">
        <v>43</v>
      </c>
      <c r="AW623" s="99" t="s">
        <v>71</v>
      </c>
      <c r="AX623" s="99" t="s">
        <v>91</v>
      </c>
    </row>
    <row r="624" spans="1:63" s="10" customFormat="1" ht="27" customHeight="1">
      <c r="A624" s="11"/>
      <c r="B624" s="79" t="s">
        <v>497</v>
      </c>
      <c r="C624" s="79" t="s">
        <v>92</v>
      </c>
      <c r="D624" s="80" t="s">
        <v>498</v>
      </c>
      <c r="E624" s="153" t="s">
        <v>499</v>
      </c>
      <c r="F624" s="154"/>
      <c r="G624" s="154"/>
      <c r="H624" s="154"/>
      <c r="I624" s="81" t="s">
        <v>441</v>
      </c>
      <c r="J624" s="82">
        <v>1</v>
      </c>
      <c r="K624" s="155"/>
      <c r="L624" s="154"/>
      <c r="M624" s="155">
        <f>ROUND($K$624*$J$624,2)</f>
        <v>0</v>
      </c>
      <c r="N624" s="154"/>
      <c r="O624" s="154"/>
      <c r="P624" s="154"/>
      <c r="Q624" s="14"/>
      <c r="S624" s="83"/>
      <c r="T624" s="84" t="s">
        <v>24</v>
      </c>
      <c r="U624" s="85">
        <v>0</v>
      </c>
      <c r="V624" s="85">
        <f>$U$624*$J$624</f>
        <v>0</v>
      </c>
      <c r="W624" s="85">
        <v>0</v>
      </c>
      <c r="X624" s="85">
        <f>$W$624*$J$624</f>
        <v>0</v>
      </c>
      <c r="Y624" s="85">
        <v>0</v>
      </c>
      <c r="Z624" s="86">
        <f>$Y$624*$J$624</f>
        <v>0</v>
      </c>
      <c r="AQ624" s="10" t="s">
        <v>165</v>
      </c>
      <c r="AS624" s="10" t="s">
        <v>92</v>
      </c>
      <c r="AT624" s="10" t="s">
        <v>104</v>
      </c>
      <c r="AX624" s="10" t="s">
        <v>91</v>
      </c>
      <c r="BD624" s="51">
        <f>IF($T$624="základní",$M$624,0)</f>
        <v>0</v>
      </c>
      <c r="BE624" s="51">
        <f>IF($T$624="snížená",$M$624,0)</f>
        <v>0</v>
      </c>
      <c r="BF624" s="51">
        <f>IF($T$624="zákl. přenesená",$M$624,0)</f>
        <v>0</v>
      </c>
      <c r="BG624" s="51">
        <f>IF($T$624="sníž. přenesená",$M$624,0)</f>
        <v>0</v>
      </c>
      <c r="BH624" s="51">
        <f>IF($T$624="nulová",$M$624,0)</f>
        <v>0</v>
      </c>
      <c r="BI624" s="10" t="s">
        <v>71</v>
      </c>
      <c r="BJ624" s="51">
        <f>ROUND($K$624*$J$624,2)</f>
        <v>0</v>
      </c>
      <c r="BK624" s="10" t="s">
        <v>165</v>
      </c>
    </row>
    <row r="625" spans="1:50" s="10" customFormat="1" ht="15.75" customHeight="1">
      <c r="A625" s="87"/>
      <c r="B625" s="88"/>
      <c r="C625" s="88"/>
      <c r="D625" s="88"/>
      <c r="E625" s="156" t="s">
        <v>442</v>
      </c>
      <c r="F625" s="157"/>
      <c r="G625" s="157"/>
      <c r="H625" s="157"/>
      <c r="I625" s="88"/>
      <c r="J625" s="88"/>
      <c r="K625" s="88"/>
      <c r="L625" s="88"/>
      <c r="M625" s="88"/>
      <c r="N625" s="88"/>
      <c r="O625" s="88"/>
      <c r="P625" s="88"/>
      <c r="Q625" s="89"/>
      <c r="S625" s="90"/>
      <c r="T625" s="88"/>
      <c r="U625" s="88"/>
      <c r="V625" s="88"/>
      <c r="W625" s="88"/>
      <c r="X625" s="88"/>
      <c r="Y625" s="88"/>
      <c r="Z625" s="91"/>
      <c r="AS625" s="92" t="s">
        <v>98</v>
      </c>
      <c r="AT625" s="92" t="s">
        <v>104</v>
      </c>
      <c r="AU625" s="92" t="s">
        <v>71</v>
      </c>
      <c r="AV625" s="92" t="s">
        <v>43</v>
      </c>
      <c r="AW625" s="92" t="s">
        <v>90</v>
      </c>
      <c r="AX625" s="92" t="s">
        <v>91</v>
      </c>
    </row>
    <row r="626" spans="1:50" s="10" customFormat="1" ht="15.75" customHeight="1">
      <c r="A626" s="93"/>
      <c r="B626" s="94"/>
      <c r="C626" s="94"/>
      <c r="D626" s="94"/>
      <c r="E626" s="158" t="s">
        <v>71</v>
      </c>
      <c r="F626" s="159"/>
      <c r="G626" s="159"/>
      <c r="H626" s="159"/>
      <c r="I626" s="94"/>
      <c r="J626" s="95">
        <v>1</v>
      </c>
      <c r="K626" s="94"/>
      <c r="L626" s="94"/>
      <c r="M626" s="94"/>
      <c r="N626" s="94"/>
      <c r="O626" s="94"/>
      <c r="P626" s="94"/>
      <c r="Q626" s="96"/>
      <c r="S626" s="97"/>
      <c r="T626" s="94"/>
      <c r="U626" s="94"/>
      <c r="V626" s="94"/>
      <c r="W626" s="94"/>
      <c r="X626" s="94"/>
      <c r="Y626" s="94"/>
      <c r="Z626" s="98"/>
      <c r="AS626" s="99" t="s">
        <v>98</v>
      </c>
      <c r="AT626" s="99" t="s">
        <v>104</v>
      </c>
      <c r="AU626" s="99" t="s">
        <v>0</v>
      </c>
      <c r="AV626" s="99" t="s">
        <v>43</v>
      </c>
      <c r="AW626" s="99" t="s">
        <v>71</v>
      </c>
      <c r="AX626" s="99" t="s">
        <v>91</v>
      </c>
    </row>
    <row r="627" spans="1:63" s="10" customFormat="1" ht="15.75" customHeight="1">
      <c r="A627" s="11"/>
      <c r="B627" s="79" t="s">
        <v>500</v>
      </c>
      <c r="C627" s="79" t="s">
        <v>92</v>
      </c>
      <c r="D627" s="80" t="s">
        <v>501</v>
      </c>
      <c r="E627" s="153" t="s">
        <v>502</v>
      </c>
      <c r="F627" s="154"/>
      <c r="G627" s="154"/>
      <c r="H627" s="154"/>
      <c r="I627" s="81" t="s">
        <v>441</v>
      </c>
      <c r="J627" s="82">
        <v>1</v>
      </c>
      <c r="K627" s="155"/>
      <c r="L627" s="154"/>
      <c r="M627" s="155">
        <f>ROUND($K$627*$J$627,2)</f>
        <v>0</v>
      </c>
      <c r="N627" s="154"/>
      <c r="O627" s="154"/>
      <c r="P627" s="154"/>
      <c r="Q627" s="14"/>
      <c r="S627" s="83"/>
      <c r="T627" s="84" t="s">
        <v>24</v>
      </c>
      <c r="U627" s="85">
        <v>0</v>
      </c>
      <c r="V627" s="85">
        <f>$U$627*$J$627</f>
        <v>0</v>
      </c>
      <c r="W627" s="85">
        <v>0</v>
      </c>
      <c r="X627" s="85">
        <f>$W$627*$J$627</f>
        <v>0</v>
      </c>
      <c r="Y627" s="85">
        <v>0</v>
      </c>
      <c r="Z627" s="86">
        <f>$Y$627*$J$627</f>
        <v>0</v>
      </c>
      <c r="AQ627" s="10" t="s">
        <v>165</v>
      </c>
      <c r="AS627" s="10" t="s">
        <v>92</v>
      </c>
      <c r="AT627" s="10" t="s">
        <v>104</v>
      </c>
      <c r="AX627" s="10" t="s">
        <v>91</v>
      </c>
      <c r="BD627" s="51">
        <f>IF($T$627="základní",$M$627,0)</f>
        <v>0</v>
      </c>
      <c r="BE627" s="51">
        <f>IF($T$627="snížená",$M$627,0)</f>
        <v>0</v>
      </c>
      <c r="BF627" s="51">
        <f>IF($T$627="zákl. přenesená",$M$627,0)</f>
        <v>0</v>
      </c>
      <c r="BG627" s="51">
        <f>IF($T$627="sníž. přenesená",$M$627,0)</f>
        <v>0</v>
      </c>
      <c r="BH627" s="51">
        <f>IF($T$627="nulová",$M$627,0)</f>
        <v>0</v>
      </c>
      <c r="BI627" s="10" t="s">
        <v>71</v>
      </c>
      <c r="BJ627" s="51">
        <f>ROUND($K$627*$J$627,2)</f>
        <v>0</v>
      </c>
      <c r="BK627" s="10" t="s">
        <v>165</v>
      </c>
    </row>
    <row r="628" spans="1:50" s="10" customFormat="1" ht="15.75" customHeight="1">
      <c r="A628" s="87"/>
      <c r="B628" s="88"/>
      <c r="C628" s="88"/>
      <c r="D628" s="88"/>
      <c r="E628" s="156" t="s">
        <v>442</v>
      </c>
      <c r="F628" s="157"/>
      <c r="G628" s="157"/>
      <c r="H628" s="157"/>
      <c r="I628" s="88"/>
      <c r="J628" s="88"/>
      <c r="K628" s="88"/>
      <c r="L628" s="88"/>
      <c r="M628" s="88"/>
      <c r="N628" s="88"/>
      <c r="O628" s="88"/>
      <c r="P628" s="88"/>
      <c r="Q628" s="89"/>
      <c r="S628" s="90"/>
      <c r="T628" s="88"/>
      <c r="U628" s="88"/>
      <c r="V628" s="88"/>
      <c r="W628" s="88"/>
      <c r="X628" s="88"/>
      <c r="Y628" s="88"/>
      <c r="Z628" s="91"/>
      <c r="AS628" s="92" t="s">
        <v>98</v>
      </c>
      <c r="AT628" s="92" t="s">
        <v>104</v>
      </c>
      <c r="AU628" s="92" t="s">
        <v>71</v>
      </c>
      <c r="AV628" s="92" t="s">
        <v>43</v>
      </c>
      <c r="AW628" s="92" t="s">
        <v>90</v>
      </c>
      <c r="AX628" s="92" t="s">
        <v>91</v>
      </c>
    </row>
    <row r="629" spans="1:50" s="10" customFormat="1" ht="15.75" customHeight="1">
      <c r="A629" s="93"/>
      <c r="B629" s="94"/>
      <c r="C629" s="94"/>
      <c r="D629" s="94"/>
      <c r="E629" s="158" t="s">
        <v>71</v>
      </c>
      <c r="F629" s="159"/>
      <c r="G629" s="159"/>
      <c r="H629" s="159"/>
      <c r="I629" s="94"/>
      <c r="J629" s="95">
        <v>1</v>
      </c>
      <c r="K629" s="94"/>
      <c r="L629" s="94"/>
      <c r="M629" s="94"/>
      <c r="N629" s="94"/>
      <c r="O629" s="94"/>
      <c r="P629" s="94"/>
      <c r="Q629" s="96"/>
      <c r="S629" s="97"/>
      <c r="T629" s="94"/>
      <c r="U629" s="94"/>
      <c r="V629" s="94"/>
      <c r="W629" s="94"/>
      <c r="X629" s="94"/>
      <c r="Y629" s="94"/>
      <c r="Z629" s="98"/>
      <c r="AS629" s="99" t="s">
        <v>98</v>
      </c>
      <c r="AT629" s="99" t="s">
        <v>104</v>
      </c>
      <c r="AU629" s="99" t="s">
        <v>0</v>
      </c>
      <c r="AV629" s="99" t="s">
        <v>43</v>
      </c>
      <c r="AW629" s="99" t="s">
        <v>71</v>
      </c>
      <c r="AX629" s="99" t="s">
        <v>91</v>
      </c>
    </row>
    <row r="630" spans="1:63" s="10" customFormat="1" ht="15.75" customHeight="1">
      <c r="A630" s="11"/>
      <c r="B630" s="79" t="s">
        <v>503</v>
      </c>
      <c r="C630" s="79" t="s">
        <v>92</v>
      </c>
      <c r="D630" s="80" t="s">
        <v>504</v>
      </c>
      <c r="E630" s="153" t="s">
        <v>505</v>
      </c>
      <c r="F630" s="154"/>
      <c r="G630" s="154"/>
      <c r="H630" s="154"/>
      <c r="I630" s="81" t="s">
        <v>441</v>
      </c>
      <c r="J630" s="82">
        <v>1</v>
      </c>
      <c r="K630" s="155"/>
      <c r="L630" s="154"/>
      <c r="M630" s="155">
        <f>ROUND($K$630*$J$630,2)</f>
        <v>0</v>
      </c>
      <c r="N630" s="154"/>
      <c r="O630" s="154"/>
      <c r="P630" s="154"/>
      <c r="Q630" s="14"/>
      <c r="S630" s="83"/>
      <c r="T630" s="84" t="s">
        <v>24</v>
      </c>
      <c r="U630" s="85">
        <v>0</v>
      </c>
      <c r="V630" s="85">
        <f>$U$630*$J$630</f>
        <v>0</v>
      </c>
      <c r="W630" s="85">
        <v>0</v>
      </c>
      <c r="X630" s="85">
        <f>$W$630*$J$630</f>
        <v>0</v>
      </c>
      <c r="Y630" s="85">
        <v>0</v>
      </c>
      <c r="Z630" s="86">
        <f>$Y$630*$J$630</f>
        <v>0</v>
      </c>
      <c r="AQ630" s="10" t="s">
        <v>165</v>
      </c>
      <c r="AS630" s="10" t="s">
        <v>92</v>
      </c>
      <c r="AT630" s="10" t="s">
        <v>104</v>
      </c>
      <c r="AX630" s="10" t="s">
        <v>91</v>
      </c>
      <c r="BD630" s="51">
        <f>IF($T$630="základní",$M$630,0)</f>
        <v>0</v>
      </c>
      <c r="BE630" s="51">
        <f>IF($T$630="snížená",$M$630,0)</f>
        <v>0</v>
      </c>
      <c r="BF630" s="51">
        <f>IF($T$630="zákl. přenesená",$M$630,0)</f>
        <v>0</v>
      </c>
      <c r="BG630" s="51">
        <f>IF($T$630="sníž. přenesená",$M$630,0)</f>
        <v>0</v>
      </c>
      <c r="BH630" s="51">
        <f>IF($T$630="nulová",$M$630,0)</f>
        <v>0</v>
      </c>
      <c r="BI630" s="10" t="s">
        <v>71</v>
      </c>
      <c r="BJ630" s="51">
        <f>ROUND($K$630*$J$630,2)</f>
        <v>0</v>
      </c>
      <c r="BK630" s="10" t="s">
        <v>165</v>
      </c>
    </row>
    <row r="631" spans="1:50" s="10" customFormat="1" ht="15.75" customHeight="1">
      <c r="A631" s="87"/>
      <c r="B631" s="88"/>
      <c r="C631" s="88"/>
      <c r="D631" s="88"/>
      <c r="E631" s="156" t="s">
        <v>442</v>
      </c>
      <c r="F631" s="157"/>
      <c r="G631" s="157"/>
      <c r="H631" s="157"/>
      <c r="I631" s="88"/>
      <c r="J631" s="88"/>
      <c r="K631" s="88"/>
      <c r="L631" s="88"/>
      <c r="M631" s="88"/>
      <c r="N631" s="88"/>
      <c r="O631" s="88"/>
      <c r="P631" s="88"/>
      <c r="Q631" s="89"/>
      <c r="S631" s="90"/>
      <c r="T631" s="88"/>
      <c r="U631" s="88"/>
      <c r="V631" s="88"/>
      <c r="W631" s="88"/>
      <c r="X631" s="88"/>
      <c r="Y631" s="88"/>
      <c r="Z631" s="91"/>
      <c r="AS631" s="92" t="s">
        <v>98</v>
      </c>
      <c r="AT631" s="92" t="s">
        <v>104</v>
      </c>
      <c r="AU631" s="92" t="s">
        <v>71</v>
      </c>
      <c r="AV631" s="92" t="s">
        <v>43</v>
      </c>
      <c r="AW631" s="92" t="s">
        <v>90</v>
      </c>
      <c r="AX631" s="92" t="s">
        <v>91</v>
      </c>
    </row>
    <row r="632" spans="1:50" s="10" customFormat="1" ht="15.75" customHeight="1">
      <c r="A632" s="93"/>
      <c r="B632" s="94"/>
      <c r="C632" s="94"/>
      <c r="D632" s="94"/>
      <c r="E632" s="158" t="s">
        <v>71</v>
      </c>
      <c r="F632" s="159"/>
      <c r="G632" s="159"/>
      <c r="H632" s="159"/>
      <c r="I632" s="94"/>
      <c r="J632" s="95">
        <v>1</v>
      </c>
      <c r="K632" s="94"/>
      <c r="L632" s="94"/>
      <c r="M632" s="94"/>
      <c r="N632" s="94"/>
      <c r="O632" s="94"/>
      <c r="P632" s="94"/>
      <c r="Q632" s="96"/>
      <c r="S632" s="97"/>
      <c r="T632" s="94"/>
      <c r="U632" s="94"/>
      <c r="V632" s="94"/>
      <c r="W632" s="94"/>
      <c r="X632" s="94"/>
      <c r="Y632" s="94"/>
      <c r="Z632" s="98"/>
      <c r="AS632" s="99" t="s">
        <v>98</v>
      </c>
      <c r="AT632" s="99" t="s">
        <v>104</v>
      </c>
      <c r="AU632" s="99" t="s">
        <v>0</v>
      </c>
      <c r="AV632" s="99" t="s">
        <v>43</v>
      </c>
      <c r="AW632" s="99" t="s">
        <v>71</v>
      </c>
      <c r="AX632" s="99" t="s">
        <v>91</v>
      </c>
    </row>
    <row r="633" spans="1:62" s="68" customFormat="1" ht="30.75" customHeight="1">
      <c r="A633" s="69"/>
      <c r="B633" s="70"/>
      <c r="C633" s="78" t="s">
        <v>67</v>
      </c>
      <c r="D633" s="70"/>
      <c r="E633" s="70"/>
      <c r="F633" s="70"/>
      <c r="G633" s="70"/>
      <c r="H633" s="70"/>
      <c r="I633" s="70"/>
      <c r="J633" s="70"/>
      <c r="K633" s="70"/>
      <c r="L633" s="70"/>
      <c r="M633" s="152">
        <f>$BJ$633</f>
        <v>0</v>
      </c>
      <c r="N633" s="151"/>
      <c r="O633" s="151"/>
      <c r="P633" s="151"/>
      <c r="Q633" s="72"/>
      <c r="S633" s="73"/>
      <c r="T633" s="70"/>
      <c r="U633" s="70"/>
      <c r="V633" s="74">
        <f>SUM($V$634:$V$660)</f>
        <v>0</v>
      </c>
      <c r="W633" s="70"/>
      <c r="X633" s="74">
        <f>SUM($X$634:$X$660)</f>
        <v>0</v>
      </c>
      <c r="Y633" s="70"/>
      <c r="Z633" s="75">
        <f>SUM($Z$634:$Z$660)</f>
        <v>0</v>
      </c>
      <c r="AQ633" s="76" t="s">
        <v>0</v>
      </c>
      <c r="AS633" s="76" t="s">
        <v>89</v>
      </c>
      <c r="AT633" s="76" t="s">
        <v>71</v>
      </c>
      <c r="AX633" s="76" t="s">
        <v>91</v>
      </c>
      <c r="BJ633" s="77">
        <f>SUM($BJ$634:$BJ$660)</f>
        <v>0</v>
      </c>
    </row>
    <row r="634" spans="1:63" s="10" customFormat="1" ht="15.75" customHeight="1">
      <c r="A634" s="11"/>
      <c r="B634" s="79" t="s">
        <v>506</v>
      </c>
      <c r="C634" s="79" t="s">
        <v>92</v>
      </c>
      <c r="D634" s="80" t="s">
        <v>507</v>
      </c>
      <c r="E634" s="153" t="s">
        <v>508</v>
      </c>
      <c r="F634" s="154"/>
      <c r="G634" s="154"/>
      <c r="H634" s="154"/>
      <c r="I634" s="81" t="s">
        <v>441</v>
      </c>
      <c r="J634" s="82">
        <v>1</v>
      </c>
      <c r="K634" s="155"/>
      <c r="L634" s="154"/>
      <c r="M634" s="155">
        <f>ROUND($K$634*$J$634,2)</f>
        <v>0</v>
      </c>
      <c r="N634" s="154"/>
      <c r="O634" s="154"/>
      <c r="P634" s="154"/>
      <c r="Q634" s="14"/>
      <c r="S634" s="83"/>
      <c r="T634" s="84" t="s">
        <v>24</v>
      </c>
      <c r="U634" s="85">
        <v>0</v>
      </c>
      <c r="V634" s="85">
        <f>$U$634*$J$634</f>
        <v>0</v>
      </c>
      <c r="W634" s="85">
        <v>0</v>
      </c>
      <c r="X634" s="85">
        <f>$W$634*$J$634</f>
        <v>0</v>
      </c>
      <c r="Y634" s="85">
        <v>0</v>
      </c>
      <c r="Z634" s="86">
        <f>$Y$634*$J$634</f>
        <v>0</v>
      </c>
      <c r="AQ634" s="10" t="s">
        <v>165</v>
      </c>
      <c r="AS634" s="10" t="s">
        <v>92</v>
      </c>
      <c r="AT634" s="10" t="s">
        <v>0</v>
      </c>
      <c r="AX634" s="10" t="s">
        <v>91</v>
      </c>
      <c r="BD634" s="51">
        <f>IF($T$634="základní",$M$634,0)</f>
        <v>0</v>
      </c>
      <c r="BE634" s="51">
        <f>IF($T$634="snížená",$M$634,0)</f>
        <v>0</v>
      </c>
      <c r="BF634" s="51">
        <f>IF($T$634="zákl. přenesená",$M$634,0)</f>
        <v>0</v>
      </c>
      <c r="BG634" s="51">
        <f>IF($T$634="sníž. přenesená",$M$634,0)</f>
        <v>0</v>
      </c>
      <c r="BH634" s="51">
        <f>IF($T$634="nulová",$M$634,0)</f>
        <v>0</v>
      </c>
      <c r="BI634" s="10" t="s">
        <v>71</v>
      </c>
      <c r="BJ634" s="51">
        <f>ROUND($K$634*$J$634,2)</f>
        <v>0</v>
      </c>
      <c r="BK634" s="10" t="s">
        <v>165</v>
      </c>
    </row>
    <row r="635" spans="1:50" s="10" customFormat="1" ht="15.75" customHeight="1">
      <c r="A635" s="87"/>
      <c r="B635" s="88"/>
      <c r="C635" s="88"/>
      <c r="D635" s="88"/>
      <c r="E635" s="156" t="s">
        <v>442</v>
      </c>
      <c r="F635" s="157"/>
      <c r="G635" s="157"/>
      <c r="H635" s="157"/>
      <c r="I635" s="88"/>
      <c r="J635" s="88"/>
      <c r="K635" s="88"/>
      <c r="L635" s="88"/>
      <c r="M635" s="88"/>
      <c r="N635" s="88"/>
      <c r="O635" s="88"/>
      <c r="P635" s="88"/>
      <c r="Q635" s="89"/>
      <c r="S635" s="90"/>
      <c r="T635" s="88"/>
      <c r="U635" s="88"/>
      <c r="V635" s="88"/>
      <c r="W635" s="88"/>
      <c r="X635" s="88"/>
      <c r="Y635" s="88"/>
      <c r="Z635" s="91"/>
      <c r="AS635" s="92" t="s">
        <v>98</v>
      </c>
      <c r="AT635" s="92" t="s">
        <v>0</v>
      </c>
      <c r="AU635" s="92" t="s">
        <v>71</v>
      </c>
      <c r="AV635" s="92" t="s">
        <v>43</v>
      </c>
      <c r="AW635" s="92" t="s">
        <v>90</v>
      </c>
      <c r="AX635" s="92" t="s">
        <v>91</v>
      </c>
    </row>
    <row r="636" spans="1:50" s="10" customFormat="1" ht="15.75" customHeight="1">
      <c r="A636" s="93"/>
      <c r="B636" s="94"/>
      <c r="C636" s="94"/>
      <c r="D636" s="94"/>
      <c r="E636" s="158" t="s">
        <v>71</v>
      </c>
      <c r="F636" s="159"/>
      <c r="G636" s="159"/>
      <c r="H636" s="159"/>
      <c r="I636" s="94"/>
      <c r="J636" s="95">
        <v>1</v>
      </c>
      <c r="K636" s="94"/>
      <c r="L636" s="94"/>
      <c r="M636" s="94"/>
      <c r="N636" s="94"/>
      <c r="O636" s="94"/>
      <c r="P636" s="94"/>
      <c r="Q636" s="96"/>
      <c r="S636" s="97"/>
      <c r="T636" s="94"/>
      <c r="U636" s="94"/>
      <c r="V636" s="94"/>
      <c r="W636" s="94"/>
      <c r="X636" s="94"/>
      <c r="Y636" s="94"/>
      <c r="Z636" s="98"/>
      <c r="AS636" s="99" t="s">
        <v>98</v>
      </c>
      <c r="AT636" s="99" t="s">
        <v>0</v>
      </c>
      <c r="AU636" s="99" t="s">
        <v>0</v>
      </c>
      <c r="AV636" s="99" t="s">
        <v>43</v>
      </c>
      <c r="AW636" s="99" t="s">
        <v>71</v>
      </c>
      <c r="AX636" s="99" t="s">
        <v>91</v>
      </c>
    </row>
    <row r="637" spans="1:63" s="10" customFormat="1" ht="15.75" customHeight="1">
      <c r="A637" s="11"/>
      <c r="B637" s="79" t="s">
        <v>509</v>
      </c>
      <c r="C637" s="79" t="s">
        <v>92</v>
      </c>
      <c r="D637" s="80" t="s">
        <v>510</v>
      </c>
      <c r="E637" s="153" t="s">
        <v>511</v>
      </c>
      <c r="F637" s="154"/>
      <c r="G637" s="154"/>
      <c r="H637" s="154"/>
      <c r="I637" s="81" t="s">
        <v>512</v>
      </c>
      <c r="J637" s="82">
        <v>71</v>
      </c>
      <c r="K637" s="155"/>
      <c r="L637" s="154"/>
      <c r="M637" s="155">
        <f>ROUND($K$637*$J$637,2)</f>
        <v>0</v>
      </c>
      <c r="N637" s="154"/>
      <c r="O637" s="154"/>
      <c r="P637" s="154"/>
      <c r="Q637" s="14"/>
      <c r="S637" s="83"/>
      <c r="T637" s="84" t="s">
        <v>24</v>
      </c>
      <c r="U637" s="85">
        <v>0</v>
      </c>
      <c r="V637" s="85">
        <f>$U$637*$J$637</f>
        <v>0</v>
      </c>
      <c r="W637" s="85">
        <v>0</v>
      </c>
      <c r="X637" s="85">
        <f>$W$637*$J$637</f>
        <v>0</v>
      </c>
      <c r="Y637" s="85">
        <v>0</v>
      </c>
      <c r="Z637" s="86">
        <f>$Y$637*$J$637</f>
        <v>0</v>
      </c>
      <c r="AQ637" s="10" t="s">
        <v>165</v>
      </c>
      <c r="AS637" s="10" t="s">
        <v>92</v>
      </c>
      <c r="AT637" s="10" t="s">
        <v>0</v>
      </c>
      <c r="AX637" s="10" t="s">
        <v>91</v>
      </c>
      <c r="BD637" s="51">
        <f>IF($T$637="základní",$M$637,0)</f>
        <v>0</v>
      </c>
      <c r="BE637" s="51">
        <f>IF($T$637="snížená",$M$637,0)</f>
        <v>0</v>
      </c>
      <c r="BF637" s="51">
        <f>IF($T$637="zákl. přenesená",$M$637,0)</f>
        <v>0</v>
      </c>
      <c r="BG637" s="51">
        <f>IF($T$637="sníž. přenesená",$M$637,0)</f>
        <v>0</v>
      </c>
      <c r="BH637" s="51">
        <f>IF($T$637="nulová",$M$637,0)</f>
        <v>0</v>
      </c>
      <c r="BI637" s="10" t="s">
        <v>71</v>
      </c>
      <c r="BJ637" s="51">
        <f>ROUND($K$637*$J$637,2)</f>
        <v>0</v>
      </c>
      <c r="BK637" s="10" t="s">
        <v>165</v>
      </c>
    </row>
    <row r="638" spans="1:50" s="10" customFormat="1" ht="15.75" customHeight="1">
      <c r="A638" s="87"/>
      <c r="B638" s="88"/>
      <c r="C638" s="88"/>
      <c r="D638" s="88"/>
      <c r="E638" s="156" t="s">
        <v>442</v>
      </c>
      <c r="F638" s="157"/>
      <c r="G638" s="157"/>
      <c r="H638" s="157"/>
      <c r="I638" s="88"/>
      <c r="J638" s="88"/>
      <c r="K638" s="88"/>
      <c r="L638" s="88"/>
      <c r="M638" s="88"/>
      <c r="N638" s="88"/>
      <c r="O638" s="88"/>
      <c r="P638" s="88"/>
      <c r="Q638" s="89"/>
      <c r="S638" s="90"/>
      <c r="T638" s="88"/>
      <c r="U638" s="88"/>
      <c r="V638" s="88"/>
      <c r="W638" s="88"/>
      <c r="X638" s="88"/>
      <c r="Y638" s="88"/>
      <c r="Z638" s="91"/>
      <c r="AS638" s="92" t="s">
        <v>98</v>
      </c>
      <c r="AT638" s="92" t="s">
        <v>0</v>
      </c>
      <c r="AU638" s="92" t="s">
        <v>71</v>
      </c>
      <c r="AV638" s="92" t="s">
        <v>43</v>
      </c>
      <c r="AW638" s="92" t="s">
        <v>90</v>
      </c>
      <c r="AX638" s="92" t="s">
        <v>91</v>
      </c>
    </row>
    <row r="639" spans="1:50" s="10" customFormat="1" ht="15.75" customHeight="1">
      <c r="A639" s="93"/>
      <c r="B639" s="94"/>
      <c r="C639" s="94"/>
      <c r="D639" s="94"/>
      <c r="E639" s="158" t="s">
        <v>458</v>
      </c>
      <c r="F639" s="159"/>
      <c r="G639" s="159"/>
      <c r="H639" s="159"/>
      <c r="I639" s="94"/>
      <c r="J639" s="95">
        <v>71</v>
      </c>
      <c r="K639" s="94"/>
      <c r="L639" s="94"/>
      <c r="M639" s="94"/>
      <c r="N639" s="94"/>
      <c r="O639" s="94"/>
      <c r="P639" s="94"/>
      <c r="Q639" s="96"/>
      <c r="S639" s="97"/>
      <c r="T639" s="94"/>
      <c r="U639" s="94"/>
      <c r="V639" s="94"/>
      <c r="W639" s="94"/>
      <c r="X639" s="94"/>
      <c r="Y639" s="94"/>
      <c r="Z639" s="98"/>
      <c r="AS639" s="99" t="s">
        <v>98</v>
      </c>
      <c r="AT639" s="99" t="s">
        <v>0</v>
      </c>
      <c r="AU639" s="99" t="s">
        <v>0</v>
      </c>
      <c r="AV639" s="99" t="s">
        <v>43</v>
      </c>
      <c r="AW639" s="99" t="s">
        <v>71</v>
      </c>
      <c r="AX639" s="99" t="s">
        <v>91</v>
      </c>
    </row>
    <row r="640" spans="1:63" s="10" customFormat="1" ht="15.75" customHeight="1">
      <c r="A640" s="11"/>
      <c r="B640" s="79" t="s">
        <v>513</v>
      </c>
      <c r="C640" s="79" t="s">
        <v>92</v>
      </c>
      <c r="D640" s="80" t="s">
        <v>514</v>
      </c>
      <c r="E640" s="153" t="s">
        <v>515</v>
      </c>
      <c r="F640" s="154"/>
      <c r="G640" s="154"/>
      <c r="H640" s="154"/>
      <c r="I640" s="81" t="s">
        <v>441</v>
      </c>
      <c r="J640" s="82">
        <v>1</v>
      </c>
      <c r="K640" s="155"/>
      <c r="L640" s="154"/>
      <c r="M640" s="155">
        <f>ROUND($K$640*$J$640,2)</f>
        <v>0</v>
      </c>
      <c r="N640" s="154"/>
      <c r="O640" s="154"/>
      <c r="P640" s="154"/>
      <c r="Q640" s="14"/>
      <c r="S640" s="83"/>
      <c r="T640" s="84" t="s">
        <v>24</v>
      </c>
      <c r="U640" s="85">
        <v>0</v>
      </c>
      <c r="V640" s="85">
        <f>$U$640*$J$640</f>
        <v>0</v>
      </c>
      <c r="W640" s="85">
        <v>0</v>
      </c>
      <c r="X640" s="85">
        <f>$W$640*$J$640</f>
        <v>0</v>
      </c>
      <c r="Y640" s="85">
        <v>0</v>
      </c>
      <c r="Z640" s="86">
        <f>$Y$640*$J$640</f>
        <v>0</v>
      </c>
      <c r="AQ640" s="10" t="s">
        <v>165</v>
      </c>
      <c r="AS640" s="10" t="s">
        <v>92</v>
      </c>
      <c r="AT640" s="10" t="s">
        <v>0</v>
      </c>
      <c r="AX640" s="10" t="s">
        <v>91</v>
      </c>
      <c r="BD640" s="51">
        <f>IF($T$640="základní",$M$640,0)</f>
        <v>0</v>
      </c>
      <c r="BE640" s="51">
        <f>IF($T$640="snížená",$M$640,0)</f>
        <v>0</v>
      </c>
      <c r="BF640" s="51">
        <f>IF($T$640="zákl. přenesená",$M$640,0)</f>
        <v>0</v>
      </c>
      <c r="BG640" s="51">
        <f>IF($T$640="sníž. přenesená",$M$640,0)</f>
        <v>0</v>
      </c>
      <c r="BH640" s="51">
        <f>IF($T$640="nulová",$M$640,0)</f>
        <v>0</v>
      </c>
      <c r="BI640" s="10" t="s">
        <v>71</v>
      </c>
      <c r="BJ640" s="51">
        <f>ROUND($K$640*$J$640,2)</f>
        <v>0</v>
      </c>
      <c r="BK640" s="10" t="s">
        <v>165</v>
      </c>
    </row>
    <row r="641" spans="1:50" s="10" customFormat="1" ht="15.75" customHeight="1">
      <c r="A641" s="87"/>
      <c r="B641" s="88"/>
      <c r="C641" s="88"/>
      <c r="D641" s="88"/>
      <c r="E641" s="156" t="s">
        <v>442</v>
      </c>
      <c r="F641" s="157"/>
      <c r="G641" s="157"/>
      <c r="H641" s="157"/>
      <c r="I641" s="88"/>
      <c r="J641" s="88"/>
      <c r="K641" s="88"/>
      <c r="L641" s="88"/>
      <c r="M641" s="88"/>
      <c r="N641" s="88"/>
      <c r="O641" s="88"/>
      <c r="P641" s="88"/>
      <c r="Q641" s="89"/>
      <c r="S641" s="90"/>
      <c r="T641" s="88"/>
      <c r="U641" s="88"/>
      <c r="V641" s="88"/>
      <c r="W641" s="88"/>
      <c r="X641" s="88"/>
      <c r="Y641" s="88"/>
      <c r="Z641" s="91"/>
      <c r="AS641" s="92" t="s">
        <v>98</v>
      </c>
      <c r="AT641" s="92" t="s">
        <v>0</v>
      </c>
      <c r="AU641" s="92" t="s">
        <v>71</v>
      </c>
      <c r="AV641" s="92" t="s">
        <v>43</v>
      </c>
      <c r="AW641" s="92" t="s">
        <v>90</v>
      </c>
      <c r="AX641" s="92" t="s">
        <v>91</v>
      </c>
    </row>
    <row r="642" spans="1:50" s="10" customFormat="1" ht="15.75" customHeight="1">
      <c r="A642" s="93"/>
      <c r="B642" s="94"/>
      <c r="C642" s="94"/>
      <c r="D642" s="94"/>
      <c r="E642" s="158" t="s">
        <v>71</v>
      </c>
      <c r="F642" s="159"/>
      <c r="G642" s="159"/>
      <c r="H642" s="159"/>
      <c r="I642" s="94"/>
      <c r="J642" s="95">
        <v>1</v>
      </c>
      <c r="K642" s="94"/>
      <c r="L642" s="94"/>
      <c r="M642" s="94"/>
      <c r="N642" s="94"/>
      <c r="O642" s="94"/>
      <c r="P642" s="94"/>
      <c r="Q642" s="96"/>
      <c r="S642" s="97"/>
      <c r="T642" s="94"/>
      <c r="U642" s="94"/>
      <c r="V642" s="94"/>
      <c r="W642" s="94"/>
      <c r="X642" s="94"/>
      <c r="Y642" s="94"/>
      <c r="Z642" s="98"/>
      <c r="AS642" s="99" t="s">
        <v>98</v>
      </c>
      <c r="AT642" s="99" t="s">
        <v>0</v>
      </c>
      <c r="AU642" s="99" t="s">
        <v>0</v>
      </c>
      <c r="AV642" s="99" t="s">
        <v>43</v>
      </c>
      <c r="AW642" s="99" t="s">
        <v>71</v>
      </c>
      <c r="AX642" s="99" t="s">
        <v>91</v>
      </c>
    </row>
    <row r="643" spans="1:63" s="10" customFormat="1" ht="15.75" customHeight="1">
      <c r="A643" s="11"/>
      <c r="B643" s="79" t="s">
        <v>516</v>
      </c>
      <c r="C643" s="79" t="s">
        <v>92</v>
      </c>
      <c r="D643" s="80" t="s">
        <v>517</v>
      </c>
      <c r="E643" s="153" t="s">
        <v>518</v>
      </c>
      <c r="F643" s="154"/>
      <c r="G643" s="154"/>
      <c r="H643" s="154"/>
      <c r="I643" s="81" t="s">
        <v>441</v>
      </c>
      <c r="J643" s="82">
        <v>5</v>
      </c>
      <c r="K643" s="155"/>
      <c r="L643" s="154"/>
      <c r="M643" s="155">
        <f>ROUND($K$643*$J$643,2)</f>
        <v>0</v>
      </c>
      <c r="N643" s="154"/>
      <c r="O643" s="154"/>
      <c r="P643" s="154"/>
      <c r="Q643" s="14"/>
      <c r="S643" s="83"/>
      <c r="T643" s="84" t="s">
        <v>24</v>
      </c>
      <c r="U643" s="85">
        <v>0</v>
      </c>
      <c r="V643" s="85">
        <f>$U$643*$J$643</f>
        <v>0</v>
      </c>
      <c r="W643" s="85">
        <v>0</v>
      </c>
      <c r="X643" s="85">
        <f>$W$643*$J$643</f>
        <v>0</v>
      </c>
      <c r="Y643" s="85">
        <v>0</v>
      </c>
      <c r="Z643" s="86">
        <f>$Y$643*$J$643</f>
        <v>0</v>
      </c>
      <c r="AQ643" s="10" t="s">
        <v>165</v>
      </c>
      <c r="AS643" s="10" t="s">
        <v>92</v>
      </c>
      <c r="AT643" s="10" t="s">
        <v>0</v>
      </c>
      <c r="AX643" s="10" t="s">
        <v>91</v>
      </c>
      <c r="BD643" s="51">
        <f>IF($T$643="základní",$M$643,0)</f>
        <v>0</v>
      </c>
      <c r="BE643" s="51">
        <f>IF($T$643="snížená",$M$643,0)</f>
        <v>0</v>
      </c>
      <c r="BF643" s="51">
        <f>IF($T$643="zákl. přenesená",$M$643,0)</f>
        <v>0</v>
      </c>
      <c r="BG643" s="51">
        <f>IF($T$643="sníž. přenesená",$M$643,0)</f>
        <v>0</v>
      </c>
      <c r="BH643" s="51">
        <f>IF($T$643="nulová",$M$643,0)</f>
        <v>0</v>
      </c>
      <c r="BI643" s="10" t="s">
        <v>71</v>
      </c>
      <c r="BJ643" s="51">
        <f>ROUND($K$643*$J$643,2)</f>
        <v>0</v>
      </c>
      <c r="BK643" s="10" t="s">
        <v>165</v>
      </c>
    </row>
    <row r="644" spans="1:50" s="10" customFormat="1" ht="15.75" customHeight="1">
      <c r="A644" s="87"/>
      <c r="B644" s="88"/>
      <c r="C644" s="88"/>
      <c r="D644" s="88"/>
      <c r="E644" s="156" t="s">
        <v>442</v>
      </c>
      <c r="F644" s="157"/>
      <c r="G644" s="157"/>
      <c r="H644" s="157"/>
      <c r="I644" s="88"/>
      <c r="J644" s="88"/>
      <c r="K644" s="88"/>
      <c r="L644" s="88"/>
      <c r="M644" s="88"/>
      <c r="N644" s="88"/>
      <c r="O644" s="88"/>
      <c r="P644" s="88"/>
      <c r="Q644" s="89"/>
      <c r="S644" s="90"/>
      <c r="T644" s="88"/>
      <c r="U644" s="88"/>
      <c r="V644" s="88"/>
      <c r="W644" s="88"/>
      <c r="X644" s="88"/>
      <c r="Y644" s="88"/>
      <c r="Z644" s="91"/>
      <c r="AS644" s="92" t="s">
        <v>98</v>
      </c>
      <c r="AT644" s="92" t="s">
        <v>0</v>
      </c>
      <c r="AU644" s="92" t="s">
        <v>71</v>
      </c>
      <c r="AV644" s="92" t="s">
        <v>43</v>
      </c>
      <c r="AW644" s="92" t="s">
        <v>90</v>
      </c>
      <c r="AX644" s="92" t="s">
        <v>91</v>
      </c>
    </row>
    <row r="645" spans="1:50" s="10" customFormat="1" ht="15.75" customHeight="1">
      <c r="A645" s="93"/>
      <c r="B645" s="94"/>
      <c r="C645" s="94"/>
      <c r="D645" s="94"/>
      <c r="E645" s="158" t="s">
        <v>113</v>
      </c>
      <c r="F645" s="159"/>
      <c r="G645" s="159"/>
      <c r="H645" s="159"/>
      <c r="I645" s="94"/>
      <c r="J645" s="95">
        <v>5</v>
      </c>
      <c r="K645" s="94"/>
      <c r="L645" s="94"/>
      <c r="M645" s="94"/>
      <c r="N645" s="94"/>
      <c r="O645" s="94"/>
      <c r="P645" s="94"/>
      <c r="Q645" s="96"/>
      <c r="S645" s="97"/>
      <c r="T645" s="94"/>
      <c r="U645" s="94"/>
      <c r="V645" s="94"/>
      <c r="W645" s="94"/>
      <c r="X645" s="94"/>
      <c r="Y645" s="94"/>
      <c r="Z645" s="98"/>
      <c r="AS645" s="99" t="s">
        <v>98</v>
      </c>
      <c r="AT645" s="99" t="s">
        <v>0</v>
      </c>
      <c r="AU645" s="99" t="s">
        <v>0</v>
      </c>
      <c r="AV645" s="99" t="s">
        <v>43</v>
      </c>
      <c r="AW645" s="99" t="s">
        <v>71</v>
      </c>
      <c r="AX645" s="99" t="s">
        <v>91</v>
      </c>
    </row>
    <row r="646" spans="1:63" s="10" customFormat="1" ht="15.75" customHeight="1">
      <c r="A646" s="11"/>
      <c r="B646" s="79" t="s">
        <v>519</v>
      </c>
      <c r="C646" s="79" t="s">
        <v>92</v>
      </c>
      <c r="D646" s="80" t="s">
        <v>520</v>
      </c>
      <c r="E646" s="153" t="s">
        <v>521</v>
      </c>
      <c r="F646" s="154"/>
      <c r="G646" s="154"/>
      <c r="H646" s="154"/>
      <c r="I646" s="81" t="s">
        <v>441</v>
      </c>
      <c r="J646" s="82">
        <v>1</v>
      </c>
      <c r="K646" s="155"/>
      <c r="L646" s="154"/>
      <c r="M646" s="155">
        <f>ROUND($K$646*$J$646,2)</f>
        <v>0</v>
      </c>
      <c r="N646" s="154"/>
      <c r="O646" s="154"/>
      <c r="P646" s="154"/>
      <c r="Q646" s="14"/>
      <c r="S646" s="83"/>
      <c r="T646" s="84" t="s">
        <v>24</v>
      </c>
      <c r="U646" s="85">
        <v>0</v>
      </c>
      <c r="V646" s="85">
        <f>$U$646*$J$646</f>
        <v>0</v>
      </c>
      <c r="W646" s="85">
        <v>0</v>
      </c>
      <c r="X646" s="85">
        <f>$W$646*$J$646</f>
        <v>0</v>
      </c>
      <c r="Y646" s="85">
        <v>0</v>
      </c>
      <c r="Z646" s="86">
        <f>$Y$646*$J$646</f>
        <v>0</v>
      </c>
      <c r="AQ646" s="10" t="s">
        <v>165</v>
      </c>
      <c r="AS646" s="10" t="s">
        <v>92</v>
      </c>
      <c r="AT646" s="10" t="s">
        <v>0</v>
      </c>
      <c r="AX646" s="10" t="s">
        <v>91</v>
      </c>
      <c r="BD646" s="51">
        <f>IF($T$646="základní",$M$646,0)</f>
        <v>0</v>
      </c>
      <c r="BE646" s="51">
        <f>IF($T$646="snížená",$M$646,0)</f>
        <v>0</v>
      </c>
      <c r="BF646" s="51">
        <f>IF($T$646="zákl. přenesená",$M$646,0)</f>
        <v>0</v>
      </c>
      <c r="BG646" s="51">
        <f>IF($T$646="sníž. přenesená",$M$646,0)</f>
        <v>0</v>
      </c>
      <c r="BH646" s="51">
        <f>IF($T$646="nulová",$M$646,0)</f>
        <v>0</v>
      </c>
      <c r="BI646" s="10" t="s">
        <v>71</v>
      </c>
      <c r="BJ646" s="51">
        <f>ROUND($K$646*$J$646,2)</f>
        <v>0</v>
      </c>
      <c r="BK646" s="10" t="s">
        <v>165</v>
      </c>
    </row>
    <row r="647" spans="1:50" s="10" customFormat="1" ht="15.75" customHeight="1">
      <c r="A647" s="87"/>
      <c r="B647" s="88"/>
      <c r="C647" s="88"/>
      <c r="D647" s="88"/>
      <c r="E647" s="156" t="s">
        <v>442</v>
      </c>
      <c r="F647" s="157"/>
      <c r="G647" s="157"/>
      <c r="H647" s="157"/>
      <c r="I647" s="88"/>
      <c r="J647" s="88"/>
      <c r="K647" s="88"/>
      <c r="L647" s="88"/>
      <c r="M647" s="88"/>
      <c r="N647" s="88"/>
      <c r="O647" s="88"/>
      <c r="P647" s="88"/>
      <c r="Q647" s="89"/>
      <c r="S647" s="90"/>
      <c r="T647" s="88"/>
      <c r="U647" s="88"/>
      <c r="V647" s="88"/>
      <c r="W647" s="88"/>
      <c r="X647" s="88"/>
      <c r="Y647" s="88"/>
      <c r="Z647" s="91"/>
      <c r="AS647" s="92" t="s">
        <v>98</v>
      </c>
      <c r="AT647" s="92" t="s">
        <v>0</v>
      </c>
      <c r="AU647" s="92" t="s">
        <v>71</v>
      </c>
      <c r="AV647" s="92" t="s">
        <v>43</v>
      </c>
      <c r="AW647" s="92" t="s">
        <v>90</v>
      </c>
      <c r="AX647" s="92" t="s">
        <v>91</v>
      </c>
    </row>
    <row r="648" spans="1:50" s="10" customFormat="1" ht="15.75" customHeight="1">
      <c r="A648" s="93"/>
      <c r="B648" s="94"/>
      <c r="C648" s="94"/>
      <c r="D648" s="94"/>
      <c r="E648" s="158" t="s">
        <v>71</v>
      </c>
      <c r="F648" s="159"/>
      <c r="G648" s="159"/>
      <c r="H648" s="159"/>
      <c r="I648" s="94"/>
      <c r="J648" s="95">
        <v>1</v>
      </c>
      <c r="K648" s="94"/>
      <c r="L648" s="94"/>
      <c r="M648" s="94"/>
      <c r="N648" s="94"/>
      <c r="O648" s="94"/>
      <c r="P648" s="94"/>
      <c r="Q648" s="96"/>
      <c r="S648" s="97"/>
      <c r="T648" s="94"/>
      <c r="U648" s="94"/>
      <c r="V648" s="94"/>
      <c r="W648" s="94"/>
      <c r="X648" s="94"/>
      <c r="Y648" s="94"/>
      <c r="Z648" s="98"/>
      <c r="AS648" s="99" t="s">
        <v>98</v>
      </c>
      <c r="AT648" s="99" t="s">
        <v>0</v>
      </c>
      <c r="AU648" s="99" t="s">
        <v>0</v>
      </c>
      <c r="AV648" s="99" t="s">
        <v>43</v>
      </c>
      <c r="AW648" s="99" t="s">
        <v>71</v>
      </c>
      <c r="AX648" s="99" t="s">
        <v>91</v>
      </c>
    </row>
    <row r="649" spans="1:63" s="10" customFormat="1" ht="15.75" customHeight="1">
      <c r="A649" s="11"/>
      <c r="B649" s="79" t="s">
        <v>522</v>
      </c>
      <c r="C649" s="79" t="s">
        <v>92</v>
      </c>
      <c r="D649" s="80" t="s">
        <v>523</v>
      </c>
      <c r="E649" s="153" t="s">
        <v>524</v>
      </c>
      <c r="F649" s="154"/>
      <c r="G649" s="154"/>
      <c r="H649" s="154"/>
      <c r="I649" s="81" t="s">
        <v>441</v>
      </c>
      <c r="J649" s="82">
        <v>1</v>
      </c>
      <c r="K649" s="155"/>
      <c r="L649" s="154"/>
      <c r="M649" s="155">
        <f>ROUND($K$649*$J$649,2)</f>
        <v>0</v>
      </c>
      <c r="N649" s="154"/>
      <c r="O649" s="154"/>
      <c r="P649" s="154"/>
      <c r="Q649" s="14"/>
      <c r="S649" s="83"/>
      <c r="T649" s="84" t="s">
        <v>24</v>
      </c>
      <c r="U649" s="85">
        <v>0</v>
      </c>
      <c r="V649" s="85">
        <f>$U$649*$J$649</f>
        <v>0</v>
      </c>
      <c r="W649" s="85">
        <v>0</v>
      </c>
      <c r="X649" s="85">
        <f>$W$649*$J$649</f>
        <v>0</v>
      </c>
      <c r="Y649" s="85">
        <v>0</v>
      </c>
      <c r="Z649" s="86">
        <f>$Y$649*$J$649</f>
        <v>0</v>
      </c>
      <c r="AQ649" s="10" t="s">
        <v>165</v>
      </c>
      <c r="AS649" s="10" t="s">
        <v>92</v>
      </c>
      <c r="AT649" s="10" t="s">
        <v>0</v>
      </c>
      <c r="AX649" s="10" t="s">
        <v>91</v>
      </c>
      <c r="BD649" s="51">
        <f>IF($T$649="základní",$M$649,0)</f>
        <v>0</v>
      </c>
      <c r="BE649" s="51">
        <f>IF($T$649="snížená",$M$649,0)</f>
        <v>0</v>
      </c>
      <c r="BF649" s="51">
        <f>IF($T$649="zákl. přenesená",$M$649,0)</f>
        <v>0</v>
      </c>
      <c r="BG649" s="51">
        <f>IF($T$649="sníž. přenesená",$M$649,0)</f>
        <v>0</v>
      </c>
      <c r="BH649" s="51">
        <f>IF($T$649="nulová",$M$649,0)</f>
        <v>0</v>
      </c>
      <c r="BI649" s="10" t="s">
        <v>71</v>
      </c>
      <c r="BJ649" s="51">
        <f>ROUND($K$649*$J$649,2)</f>
        <v>0</v>
      </c>
      <c r="BK649" s="10" t="s">
        <v>165</v>
      </c>
    </row>
    <row r="650" spans="1:50" s="10" customFormat="1" ht="15.75" customHeight="1">
      <c r="A650" s="87"/>
      <c r="B650" s="88"/>
      <c r="C650" s="88"/>
      <c r="D650" s="88"/>
      <c r="E650" s="156" t="s">
        <v>442</v>
      </c>
      <c r="F650" s="157"/>
      <c r="G650" s="157"/>
      <c r="H650" s="157"/>
      <c r="I650" s="88"/>
      <c r="J650" s="88"/>
      <c r="K650" s="88"/>
      <c r="L650" s="88"/>
      <c r="M650" s="88"/>
      <c r="N650" s="88"/>
      <c r="O650" s="88"/>
      <c r="P650" s="88"/>
      <c r="Q650" s="89"/>
      <c r="S650" s="90"/>
      <c r="T650" s="88"/>
      <c r="U650" s="88"/>
      <c r="V650" s="88"/>
      <c r="W650" s="88"/>
      <c r="X650" s="88"/>
      <c r="Y650" s="88"/>
      <c r="Z650" s="91"/>
      <c r="AS650" s="92" t="s">
        <v>98</v>
      </c>
      <c r="AT650" s="92" t="s">
        <v>0</v>
      </c>
      <c r="AU650" s="92" t="s">
        <v>71</v>
      </c>
      <c r="AV650" s="92" t="s">
        <v>43</v>
      </c>
      <c r="AW650" s="92" t="s">
        <v>90</v>
      </c>
      <c r="AX650" s="92" t="s">
        <v>91</v>
      </c>
    </row>
    <row r="651" spans="1:50" s="10" customFormat="1" ht="15.75" customHeight="1">
      <c r="A651" s="93"/>
      <c r="B651" s="94"/>
      <c r="C651" s="94"/>
      <c r="D651" s="94"/>
      <c r="E651" s="158" t="s">
        <v>71</v>
      </c>
      <c r="F651" s="159"/>
      <c r="G651" s="159"/>
      <c r="H651" s="159"/>
      <c r="I651" s="94"/>
      <c r="J651" s="95">
        <v>1</v>
      </c>
      <c r="K651" s="94"/>
      <c r="L651" s="94"/>
      <c r="M651" s="94"/>
      <c r="N651" s="94"/>
      <c r="O651" s="94"/>
      <c r="P651" s="94"/>
      <c r="Q651" s="96"/>
      <c r="S651" s="97"/>
      <c r="T651" s="94"/>
      <c r="U651" s="94"/>
      <c r="V651" s="94"/>
      <c r="W651" s="94"/>
      <c r="X651" s="94"/>
      <c r="Y651" s="94"/>
      <c r="Z651" s="98"/>
      <c r="AS651" s="99" t="s">
        <v>98</v>
      </c>
      <c r="AT651" s="99" t="s">
        <v>0</v>
      </c>
      <c r="AU651" s="99" t="s">
        <v>0</v>
      </c>
      <c r="AV651" s="99" t="s">
        <v>43</v>
      </c>
      <c r="AW651" s="99" t="s">
        <v>71</v>
      </c>
      <c r="AX651" s="99" t="s">
        <v>91</v>
      </c>
    </row>
    <row r="652" spans="1:63" s="10" customFormat="1" ht="15.75" customHeight="1">
      <c r="A652" s="11"/>
      <c r="B652" s="79" t="s">
        <v>525</v>
      </c>
      <c r="C652" s="79" t="s">
        <v>92</v>
      </c>
      <c r="D652" s="80" t="s">
        <v>526</v>
      </c>
      <c r="E652" s="153" t="s">
        <v>527</v>
      </c>
      <c r="F652" s="154"/>
      <c r="G652" s="154"/>
      <c r="H652" s="154"/>
      <c r="I652" s="81" t="s">
        <v>441</v>
      </c>
      <c r="J652" s="82">
        <v>4</v>
      </c>
      <c r="K652" s="155"/>
      <c r="L652" s="154"/>
      <c r="M652" s="155">
        <f>ROUND($K$652*$J$652,2)</f>
        <v>0</v>
      </c>
      <c r="N652" s="154"/>
      <c r="O652" s="154"/>
      <c r="P652" s="154"/>
      <c r="Q652" s="14"/>
      <c r="S652" s="83"/>
      <c r="T652" s="84" t="s">
        <v>24</v>
      </c>
      <c r="U652" s="85">
        <v>0</v>
      </c>
      <c r="V652" s="85">
        <f>$U$652*$J$652</f>
        <v>0</v>
      </c>
      <c r="W652" s="85">
        <v>0</v>
      </c>
      <c r="X652" s="85">
        <f>$W$652*$J$652</f>
        <v>0</v>
      </c>
      <c r="Y652" s="85">
        <v>0</v>
      </c>
      <c r="Z652" s="86">
        <f>$Y$652*$J$652</f>
        <v>0</v>
      </c>
      <c r="AQ652" s="10" t="s">
        <v>165</v>
      </c>
      <c r="AS652" s="10" t="s">
        <v>92</v>
      </c>
      <c r="AT652" s="10" t="s">
        <v>0</v>
      </c>
      <c r="AX652" s="10" t="s">
        <v>91</v>
      </c>
      <c r="BD652" s="51">
        <f>IF($T$652="základní",$M$652,0)</f>
        <v>0</v>
      </c>
      <c r="BE652" s="51">
        <f>IF($T$652="snížená",$M$652,0)</f>
        <v>0</v>
      </c>
      <c r="BF652" s="51">
        <f>IF($T$652="zákl. přenesená",$M$652,0)</f>
        <v>0</v>
      </c>
      <c r="BG652" s="51">
        <f>IF($T$652="sníž. přenesená",$M$652,0)</f>
        <v>0</v>
      </c>
      <c r="BH652" s="51">
        <f>IF($T$652="nulová",$M$652,0)</f>
        <v>0</v>
      </c>
      <c r="BI652" s="10" t="s">
        <v>71</v>
      </c>
      <c r="BJ652" s="51">
        <f>ROUND($K$652*$J$652,2)</f>
        <v>0</v>
      </c>
      <c r="BK652" s="10" t="s">
        <v>165</v>
      </c>
    </row>
    <row r="653" spans="1:50" s="10" customFormat="1" ht="15.75" customHeight="1">
      <c r="A653" s="87"/>
      <c r="B653" s="88"/>
      <c r="C653" s="88"/>
      <c r="D653" s="88"/>
      <c r="E653" s="156" t="s">
        <v>159</v>
      </c>
      <c r="F653" s="157"/>
      <c r="G653" s="157"/>
      <c r="H653" s="157"/>
      <c r="I653" s="88"/>
      <c r="J653" s="88"/>
      <c r="K653" s="88"/>
      <c r="L653" s="88"/>
      <c r="M653" s="88"/>
      <c r="N653" s="88"/>
      <c r="O653" s="88"/>
      <c r="P653" s="88"/>
      <c r="Q653" s="89"/>
      <c r="S653" s="90"/>
      <c r="T653" s="88"/>
      <c r="U653" s="88"/>
      <c r="V653" s="88"/>
      <c r="W653" s="88"/>
      <c r="X653" s="88"/>
      <c r="Y653" s="88"/>
      <c r="Z653" s="91"/>
      <c r="AS653" s="92" t="s">
        <v>98</v>
      </c>
      <c r="AT653" s="92" t="s">
        <v>0</v>
      </c>
      <c r="AU653" s="92" t="s">
        <v>71</v>
      </c>
      <c r="AV653" s="92" t="s">
        <v>43</v>
      </c>
      <c r="AW653" s="92" t="s">
        <v>90</v>
      </c>
      <c r="AX653" s="92" t="s">
        <v>91</v>
      </c>
    </row>
    <row r="654" spans="1:50" s="10" customFormat="1" ht="15.75" customHeight="1">
      <c r="A654" s="93"/>
      <c r="B654" s="94"/>
      <c r="C654" s="94"/>
      <c r="D654" s="94"/>
      <c r="E654" s="158" t="s">
        <v>96</v>
      </c>
      <c r="F654" s="159"/>
      <c r="G654" s="159"/>
      <c r="H654" s="159"/>
      <c r="I654" s="94"/>
      <c r="J654" s="95">
        <v>4</v>
      </c>
      <c r="K654" s="94"/>
      <c r="L654" s="94"/>
      <c r="M654" s="94"/>
      <c r="N654" s="94"/>
      <c r="O654" s="94"/>
      <c r="P654" s="94"/>
      <c r="Q654" s="96"/>
      <c r="S654" s="97"/>
      <c r="T654" s="94"/>
      <c r="U654" s="94"/>
      <c r="V654" s="94"/>
      <c r="W654" s="94"/>
      <c r="X654" s="94"/>
      <c r="Y654" s="94"/>
      <c r="Z654" s="98"/>
      <c r="AS654" s="99" t="s">
        <v>98</v>
      </c>
      <c r="AT654" s="99" t="s">
        <v>0</v>
      </c>
      <c r="AU654" s="99" t="s">
        <v>0</v>
      </c>
      <c r="AV654" s="99" t="s">
        <v>43</v>
      </c>
      <c r="AW654" s="99" t="s">
        <v>71</v>
      </c>
      <c r="AX654" s="99" t="s">
        <v>91</v>
      </c>
    </row>
    <row r="655" spans="1:63" s="10" customFormat="1" ht="27" customHeight="1">
      <c r="A655" s="11"/>
      <c r="B655" s="79" t="s">
        <v>528</v>
      </c>
      <c r="C655" s="79" t="s">
        <v>92</v>
      </c>
      <c r="D655" s="80" t="s">
        <v>529</v>
      </c>
      <c r="E655" s="153" t="s">
        <v>530</v>
      </c>
      <c r="F655" s="154"/>
      <c r="G655" s="154"/>
      <c r="H655" s="154"/>
      <c r="I655" s="81" t="s">
        <v>360</v>
      </c>
      <c r="J655" s="82">
        <v>1</v>
      </c>
      <c r="K655" s="155"/>
      <c r="L655" s="154"/>
      <c r="M655" s="155">
        <f>ROUND($K$655*$J$655,2)</f>
        <v>0</v>
      </c>
      <c r="N655" s="154"/>
      <c r="O655" s="154"/>
      <c r="P655" s="154"/>
      <c r="Q655" s="14"/>
      <c r="S655" s="83"/>
      <c r="T655" s="84" t="s">
        <v>24</v>
      </c>
      <c r="U655" s="85">
        <v>0</v>
      </c>
      <c r="V655" s="85">
        <f>$U$655*$J$655</f>
        <v>0</v>
      </c>
      <c r="W655" s="85">
        <v>0</v>
      </c>
      <c r="X655" s="85">
        <f>$W$655*$J$655</f>
        <v>0</v>
      </c>
      <c r="Y655" s="85">
        <v>0</v>
      </c>
      <c r="Z655" s="86">
        <f>$Y$655*$J$655</f>
        <v>0</v>
      </c>
      <c r="AQ655" s="10" t="s">
        <v>165</v>
      </c>
      <c r="AS655" s="10" t="s">
        <v>92</v>
      </c>
      <c r="AT655" s="10" t="s">
        <v>0</v>
      </c>
      <c r="AX655" s="10" t="s">
        <v>91</v>
      </c>
      <c r="BD655" s="51">
        <f>IF($T$655="základní",$M$655,0)</f>
        <v>0</v>
      </c>
      <c r="BE655" s="51">
        <f>IF($T$655="snížená",$M$655,0)</f>
        <v>0</v>
      </c>
      <c r="BF655" s="51">
        <f>IF($T$655="zákl. přenesená",$M$655,0)</f>
        <v>0</v>
      </c>
      <c r="BG655" s="51">
        <f>IF($T$655="sníž. přenesená",$M$655,0)</f>
        <v>0</v>
      </c>
      <c r="BH655" s="51">
        <f>IF($T$655="nulová",$M$655,0)</f>
        <v>0</v>
      </c>
      <c r="BI655" s="10" t="s">
        <v>71</v>
      </c>
      <c r="BJ655" s="51">
        <f>ROUND($K$655*$J$655,2)</f>
        <v>0</v>
      </c>
      <c r="BK655" s="10" t="s">
        <v>165</v>
      </c>
    </row>
    <row r="656" spans="1:50" s="10" customFormat="1" ht="15.75" customHeight="1">
      <c r="A656" s="87"/>
      <c r="B656" s="88"/>
      <c r="C656" s="88"/>
      <c r="D656" s="88"/>
      <c r="E656" s="156" t="s">
        <v>159</v>
      </c>
      <c r="F656" s="157"/>
      <c r="G656" s="157"/>
      <c r="H656" s="157"/>
      <c r="I656" s="88"/>
      <c r="J656" s="88"/>
      <c r="K656" s="88"/>
      <c r="L656" s="88"/>
      <c r="M656" s="88"/>
      <c r="N656" s="88"/>
      <c r="O656" s="88"/>
      <c r="P656" s="88"/>
      <c r="Q656" s="89"/>
      <c r="S656" s="90"/>
      <c r="T656" s="88"/>
      <c r="U656" s="88"/>
      <c r="V656" s="88"/>
      <c r="W656" s="88"/>
      <c r="X656" s="88"/>
      <c r="Y656" s="88"/>
      <c r="Z656" s="91"/>
      <c r="AS656" s="92" t="s">
        <v>98</v>
      </c>
      <c r="AT656" s="92" t="s">
        <v>0</v>
      </c>
      <c r="AU656" s="92" t="s">
        <v>71</v>
      </c>
      <c r="AV656" s="92" t="s">
        <v>43</v>
      </c>
      <c r="AW656" s="92" t="s">
        <v>90</v>
      </c>
      <c r="AX656" s="92" t="s">
        <v>91</v>
      </c>
    </row>
    <row r="657" spans="1:50" s="10" customFormat="1" ht="15.75" customHeight="1">
      <c r="A657" s="93"/>
      <c r="B657" s="94"/>
      <c r="C657" s="94"/>
      <c r="D657" s="94"/>
      <c r="E657" s="158" t="s">
        <v>71</v>
      </c>
      <c r="F657" s="159"/>
      <c r="G657" s="159"/>
      <c r="H657" s="159"/>
      <c r="I657" s="94"/>
      <c r="J657" s="95">
        <v>1</v>
      </c>
      <c r="K657" s="94"/>
      <c r="L657" s="94"/>
      <c r="M657" s="94"/>
      <c r="N657" s="94"/>
      <c r="O657" s="94"/>
      <c r="P657" s="94"/>
      <c r="Q657" s="96"/>
      <c r="S657" s="97"/>
      <c r="T657" s="94"/>
      <c r="U657" s="94"/>
      <c r="V657" s="94"/>
      <c r="W657" s="94"/>
      <c r="X657" s="94"/>
      <c r="Y657" s="94"/>
      <c r="Z657" s="98"/>
      <c r="AS657" s="99" t="s">
        <v>98</v>
      </c>
      <c r="AT657" s="99" t="s">
        <v>0</v>
      </c>
      <c r="AU657" s="99" t="s">
        <v>0</v>
      </c>
      <c r="AV657" s="99" t="s">
        <v>43</v>
      </c>
      <c r="AW657" s="99" t="s">
        <v>71</v>
      </c>
      <c r="AX657" s="99" t="s">
        <v>91</v>
      </c>
    </row>
    <row r="658" spans="1:63" s="10" customFormat="1" ht="15.75" customHeight="1">
      <c r="A658" s="11"/>
      <c r="B658" s="79" t="s">
        <v>531</v>
      </c>
      <c r="C658" s="79" t="s">
        <v>92</v>
      </c>
      <c r="D658" s="80" t="s">
        <v>532</v>
      </c>
      <c r="E658" s="153" t="s">
        <v>533</v>
      </c>
      <c r="F658" s="154"/>
      <c r="G658" s="154"/>
      <c r="H658" s="154"/>
      <c r="I658" s="81" t="s">
        <v>360</v>
      </c>
      <c r="J658" s="82">
        <v>1</v>
      </c>
      <c r="K658" s="155"/>
      <c r="L658" s="154"/>
      <c r="M658" s="155">
        <f>ROUND($K$658*$J$658,2)</f>
        <v>0</v>
      </c>
      <c r="N658" s="154"/>
      <c r="O658" s="154"/>
      <c r="P658" s="154"/>
      <c r="Q658" s="14"/>
      <c r="S658" s="83"/>
      <c r="T658" s="84" t="s">
        <v>24</v>
      </c>
      <c r="U658" s="85">
        <v>0</v>
      </c>
      <c r="V658" s="85">
        <f>$U$658*$J$658</f>
        <v>0</v>
      </c>
      <c r="W658" s="85">
        <v>0</v>
      </c>
      <c r="X658" s="85">
        <f>$W$658*$J$658</f>
        <v>0</v>
      </c>
      <c r="Y658" s="85">
        <v>0</v>
      </c>
      <c r="Z658" s="86">
        <f>$Y$658*$J$658</f>
        <v>0</v>
      </c>
      <c r="AQ658" s="10" t="s">
        <v>165</v>
      </c>
      <c r="AS658" s="10" t="s">
        <v>92</v>
      </c>
      <c r="AT658" s="10" t="s">
        <v>0</v>
      </c>
      <c r="AX658" s="10" t="s">
        <v>91</v>
      </c>
      <c r="BD658" s="51">
        <f>IF($T$658="základní",$M$658,0)</f>
        <v>0</v>
      </c>
      <c r="BE658" s="51">
        <f>IF($T$658="snížená",$M$658,0)</f>
        <v>0</v>
      </c>
      <c r="BF658" s="51">
        <f>IF($T$658="zákl. přenesená",$M$658,0)</f>
        <v>0</v>
      </c>
      <c r="BG658" s="51">
        <f>IF($T$658="sníž. přenesená",$M$658,0)</f>
        <v>0</v>
      </c>
      <c r="BH658" s="51">
        <f>IF($T$658="nulová",$M$658,0)</f>
        <v>0</v>
      </c>
      <c r="BI658" s="10" t="s">
        <v>71</v>
      </c>
      <c r="BJ658" s="51">
        <f>ROUND($K$658*$J$658,2)</f>
        <v>0</v>
      </c>
      <c r="BK658" s="10" t="s">
        <v>165</v>
      </c>
    </row>
    <row r="659" spans="1:50" s="10" customFormat="1" ht="15.75" customHeight="1">
      <c r="A659" s="87"/>
      <c r="B659" s="88"/>
      <c r="C659" s="88"/>
      <c r="D659" s="88"/>
      <c r="E659" s="156" t="s">
        <v>159</v>
      </c>
      <c r="F659" s="157"/>
      <c r="G659" s="157"/>
      <c r="H659" s="157"/>
      <c r="I659" s="88"/>
      <c r="J659" s="88"/>
      <c r="K659" s="88"/>
      <c r="L659" s="88"/>
      <c r="M659" s="88"/>
      <c r="N659" s="88"/>
      <c r="O659" s="88"/>
      <c r="P659" s="88"/>
      <c r="Q659" s="89"/>
      <c r="S659" s="90"/>
      <c r="T659" s="88"/>
      <c r="U659" s="88"/>
      <c r="V659" s="88"/>
      <c r="W659" s="88"/>
      <c r="X659" s="88"/>
      <c r="Y659" s="88"/>
      <c r="Z659" s="91"/>
      <c r="AS659" s="92" t="s">
        <v>98</v>
      </c>
      <c r="AT659" s="92" t="s">
        <v>0</v>
      </c>
      <c r="AU659" s="92" t="s">
        <v>71</v>
      </c>
      <c r="AV659" s="92" t="s">
        <v>43</v>
      </c>
      <c r="AW659" s="92" t="s">
        <v>90</v>
      </c>
      <c r="AX659" s="92" t="s">
        <v>91</v>
      </c>
    </row>
    <row r="660" spans="1:50" s="10" customFormat="1" ht="15.75" customHeight="1">
      <c r="A660" s="93"/>
      <c r="B660" s="94"/>
      <c r="C660" s="94"/>
      <c r="D660" s="94"/>
      <c r="E660" s="158" t="s">
        <v>71</v>
      </c>
      <c r="F660" s="159"/>
      <c r="G660" s="159"/>
      <c r="H660" s="159"/>
      <c r="I660" s="94"/>
      <c r="J660" s="95">
        <v>1</v>
      </c>
      <c r="K660" s="94"/>
      <c r="L660" s="94"/>
      <c r="M660" s="94"/>
      <c r="N660" s="94"/>
      <c r="O660" s="94"/>
      <c r="P660" s="94"/>
      <c r="Q660" s="96"/>
      <c r="S660" s="97"/>
      <c r="T660" s="94"/>
      <c r="U660" s="94"/>
      <c r="V660" s="94"/>
      <c r="W660" s="94"/>
      <c r="X660" s="94"/>
      <c r="Y660" s="94"/>
      <c r="Z660" s="98"/>
      <c r="AS660" s="99" t="s">
        <v>98</v>
      </c>
      <c r="AT660" s="99" t="s">
        <v>0</v>
      </c>
      <c r="AU660" s="99" t="s">
        <v>0</v>
      </c>
      <c r="AV660" s="99" t="s">
        <v>43</v>
      </c>
      <c r="AW660" s="99" t="s">
        <v>71</v>
      </c>
      <c r="AX660" s="99" t="s">
        <v>91</v>
      </c>
    </row>
    <row r="661" spans="1:62" s="68" customFormat="1" ht="30.75" customHeight="1">
      <c r="A661" s="69"/>
      <c r="B661" s="70"/>
      <c r="C661" s="78" t="s">
        <v>68</v>
      </c>
      <c r="D661" s="70"/>
      <c r="E661" s="70"/>
      <c r="F661" s="70"/>
      <c r="G661" s="70"/>
      <c r="H661" s="70"/>
      <c r="I661" s="70"/>
      <c r="J661" s="70"/>
      <c r="K661" s="70"/>
      <c r="L661" s="70"/>
      <c r="M661" s="152">
        <f>$BJ$661</f>
        <v>0</v>
      </c>
      <c r="N661" s="151"/>
      <c r="O661" s="151"/>
      <c r="P661" s="151"/>
      <c r="Q661" s="72"/>
      <c r="S661" s="73"/>
      <c r="T661" s="70"/>
      <c r="U661" s="70"/>
      <c r="V661" s="74">
        <f>SUM($V$662:$V$670)</f>
        <v>0</v>
      </c>
      <c r="W661" s="70"/>
      <c r="X661" s="74">
        <f>SUM($X$662:$X$670)</f>
        <v>0</v>
      </c>
      <c r="Y661" s="70"/>
      <c r="Z661" s="75">
        <f>SUM($Z$662:$Z$670)</f>
        <v>0</v>
      </c>
      <c r="AQ661" s="76" t="s">
        <v>0</v>
      </c>
      <c r="AS661" s="76" t="s">
        <v>89</v>
      </c>
      <c r="AT661" s="76" t="s">
        <v>71</v>
      </c>
      <c r="AX661" s="76" t="s">
        <v>91</v>
      </c>
      <c r="BJ661" s="77">
        <f>SUM($BJ$662:$BJ$670)</f>
        <v>0</v>
      </c>
    </row>
    <row r="662" spans="1:63" s="10" customFormat="1" ht="15.75" customHeight="1">
      <c r="A662" s="11"/>
      <c r="B662" s="79" t="s">
        <v>534</v>
      </c>
      <c r="C662" s="79" t="s">
        <v>92</v>
      </c>
      <c r="D662" s="80" t="s">
        <v>535</v>
      </c>
      <c r="E662" s="153" t="s">
        <v>536</v>
      </c>
      <c r="F662" s="154"/>
      <c r="G662" s="154"/>
      <c r="H662" s="154"/>
      <c r="I662" s="81" t="s">
        <v>441</v>
      </c>
      <c r="J662" s="82">
        <v>1</v>
      </c>
      <c r="K662" s="155"/>
      <c r="L662" s="154"/>
      <c r="M662" s="155">
        <f>ROUND($K$662*$J$662,2)</f>
        <v>0</v>
      </c>
      <c r="N662" s="154"/>
      <c r="O662" s="154"/>
      <c r="P662" s="154"/>
      <c r="Q662" s="14"/>
      <c r="S662" s="83"/>
      <c r="T662" s="84" t="s">
        <v>24</v>
      </c>
      <c r="U662" s="85">
        <v>0</v>
      </c>
      <c r="V662" s="85">
        <f>$U$662*$J$662</f>
        <v>0</v>
      </c>
      <c r="W662" s="85">
        <v>0</v>
      </c>
      <c r="X662" s="85">
        <f>$W$662*$J$662</f>
        <v>0</v>
      </c>
      <c r="Y662" s="85">
        <v>0</v>
      </c>
      <c r="Z662" s="86">
        <f>$Y$662*$J$662</f>
        <v>0</v>
      </c>
      <c r="AQ662" s="10" t="s">
        <v>165</v>
      </c>
      <c r="AS662" s="10" t="s">
        <v>92</v>
      </c>
      <c r="AT662" s="10" t="s">
        <v>0</v>
      </c>
      <c r="AX662" s="10" t="s">
        <v>91</v>
      </c>
      <c r="BD662" s="51">
        <f>IF($T$662="základní",$M$662,0)</f>
        <v>0</v>
      </c>
      <c r="BE662" s="51">
        <f>IF($T$662="snížená",$M$662,0)</f>
        <v>0</v>
      </c>
      <c r="BF662" s="51">
        <f>IF($T$662="zákl. přenesená",$M$662,0)</f>
        <v>0</v>
      </c>
      <c r="BG662" s="51">
        <f>IF($T$662="sníž. přenesená",$M$662,0)</f>
        <v>0</v>
      </c>
      <c r="BH662" s="51">
        <f>IF($T$662="nulová",$M$662,0)</f>
        <v>0</v>
      </c>
      <c r="BI662" s="10" t="s">
        <v>71</v>
      </c>
      <c r="BJ662" s="51">
        <f>ROUND($K$662*$J$662,2)</f>
        <v>0</v>
      </c>
      <c r="BK662" s="10" t="s">
        <v>165</v>
      </c>
    </row>
    <row r="663" spans="1:50" s="10" customFormat="1" ht="15.75" customHeight="1">
      <c r="A663" s="87"/>
      <c r="B663" s="88"/>
      <c r="C663" s="88"/>
      <c r="D663" s="88"/>
      <c r="E663" s="156" t="s">
        <v>442</v>
      </c>
      <c r="F663" s="157"/>
      <c r="G663" s="157"/>
      <c r="H663" s="157"/>
      <c r="I663" s="88"/>
      <c r="J663" s="88"/>
      <c r="K663" s="88"/>
      <c r="L663" s="88"/>
      <c r="M663" s="88"/>
      <c r="N663" s="88"/>
      <c r="O663" s="88"/>
      <c r="P663" s="88"/>
      <c r="Q663" s="89"/>
      <c r="S663" s="90"/>
      <c r="T663" s="88"/>
      <c r="U663" s="88"/>
      <c r="V663" s="88"/>
      <c r="W663" s="88"/>
      <c r="X663" s="88"/>
      <c r="Y663" s="88"/>
      <c r="Z663" s="91"/>
      <c r="AS663" s="92" t="s">
        <v>98</v>
      </c>
      <c r="AT663" s="92" t="s">
        <v>0</v>
      </c>
      <c r="AU663" s="92" t="s">
        <v>71</v>
      </c>
      <c r="AV663" s="92" t="s">
        <v>43</v>
      </c>
      <c r="AW663" s="92" t="s">
        <v>90</v>
      </c>
      <c r="AX663" s="92" t="s">
        <v>91</v>
      </c>
    </row>
    <row r="664" spans="1:50" s="10" customFormat="1" ht="15.75" customHeight="1">
      <c r="A664" s="93"/>
      <c r="B664" s="94"/>
      <c r="C664" s="94"/>
      <c r="D664" s="94"/>
      <c r="E664" s="158" t="s">
        <v>71</v>
      </c>
      <c r="F664" s="159"/>
      <c r="G664" s="159"/>
      <c r="H664" s="159"/>
      <c r="I664" s="94"/>
      <c r="J664" s="95">
        <v>1</v>
      </c>
      <c r="K664" s="94"/>
      <c r="L664" s="94"/>
      <c r="M664" s="94"/>
      <c r="N664" s="94"/>
      <c r="O664" s="94"/>
      <c r="P664" s="94"/>
      <c r="Q664" s="96"/>
      <c r="S664" s="97"/>
      <c r="T664" s="94"/>
      <c r="U664" s="94"/>
      <c r="V664" s="94"/>
      <c r="W664" s="94"/>
      <c r="X664" s="94"/>
      <c r="Y664" s="94"/>
      <c r="Z664" s="98"/>
      <c r="AS664" s="99" t="s">
        <v>98</v>
      </c>
      <c r="AT664" s="99" t="s">
        <v>0</v>
      </c>
      <c r="AU664" s="99" t="s">
        <v>0</v>
      </c>
      <c r="AV664" s="99" t="s">
        <v>43</v>
      </c>
      <c r="AW664" s="99" t="s">
        <v>71</v>
      </c>
      <c r="AX664" s="99" t="s">
        <v>91</v>
      </c>
    </row>
    <row r="665" spans="1:63" s="10" customFormat="1" ht="15.75" customHeight="1">
      <c r="A665" s="11"/>
      <c r="B665" s="79" t="s">
        <v>537</v>
      </c>
      <c r="C665" s="79" t="s">
        <v>92</v>
      </c>
      <c r="D665" s="80" t="s">
        <v>538</v>
      </c>
      <c r="E665" s="153" t="s">
        <v>539</v>
      </c>
      <c r="F665" s="154"/>
      <c r="G665" s="154"/>
      <c r="H665" s="154"/>
      <c r="I665" s="81" t="s">
        <v>360</v>
      </c>
      <c r="J665" s="82">
        <v>1</v>
      </c>
      <c r="K665" s="155"/>
      <c r="L665" s="154"/>
      <c r="M665" s="155">
        <f>ROUND($K$665*$J$665,2)</f>
        <v>0</v>
      </c>
      <c r="N665" s="154"/>
      <c r="O665" s="154"/>
      <c r="P665" s="154"/>
      <c r="Q665" s="14"/>
      <c r="S665" s="83"/>
      <c r="T665" s="84" t="s">
        <v>24</v>
      </c>
      <c r="U665" s="85">
        <v>0</v>
      </c>
      <c r="V665" s="85">
        <f>$U$665*$J$665</f>
        <v>0</v>
      </c>
      <c r="W665" s="85">
        <v>0</v>
      </c>
      <c r="X665" s="85">
        <f>$W$665*$J$665</f>
        <v>0</v>
      </c>
      <c r="Y665" s="85">
        <v>0</v>
      </c>
      <c r="Z665" s="86">
        <f>$Y$665*$J$665</f>
        <v>0</v>
      </c>
      <c r="AQ665" s="10" t="s">
        <v>165</v>
      </c>
      <c r="AS665" s="10" t="s">
        <v>92</v>
      </c>
      <c r="AT665" s="10" t="s">
        <v>0</v>
      </c>
      <c r="AX665" s="10" t="s">
        <v>91</v>
      </c>
      <c r="BD665" s="51">
        <f>IF($T$665="základní",$M$665,0)</f>
        <v>0</v>
      </c>
      <c r="BE665" s="51">
        <f>IF($T$665="snížená",$M$665,0)</f>
        <v>0</v>
      </c>
      <c r="BF665" s="51">
        <f>IF($T$665="zákl. přenesená",$M$665,0)</f>
        <v>0</v>
      </c>
      <c r="BG665" s="51">
        <f>IF($T$665="sníž. přenesená",$M$665,0)</f>
        <v>0</v>
      </c>
      <c r="BH665" s="51">
        <f>IF($T$665="nulová",$M$665,0)</f>
        <v>0</v>
      </c>
      <c r="BI665" s="10" t="s">
        <v>71</v>
      </c>
      <c r="BJ665" s="51">
        <f>ROUND($K$665*$J$665,2)</f>
        <v>0</v>
      </c>
      <c r="BK665" s="10" t="s">
        <v>165</v>
      </c>
    </row>
    <row r="666" spans="1:50" s="10" customFormat="1" ht="15.75" customHeight="1">
      <c r="A666" s="87"/>
      <c r="B666" s="88"/>
      <c r="C666" s="88"/>
      <c r="D666" s="88"/>
      <c r="E666" s="156" t="s">
        <v>442</v>
      </c>
      <c r="F666" s="157"/>
      <c r="G666" s="157"/>
      <c r="H666" s="157"/>
      <c r="I666" s="88"/>
      <c r="J666" s="88"/>
      <c r="K666" s="88"/>
      <c r="L666" s="88"/>
      <c r="M666" s="88"/>
      <c r="N666" s="88"/>
      <c r="O666" s="88"/>
      <c r="P666" s="88"/>
      <c r="Q666" s="89"/>
      <c r="S666" s="90"/>
      <c r="T666" s="88"/>
      <c r="U666" s="88"/>
      <c r="V666" s="88"/>
      <c r="W666" s="88"/>
      <c r="X666" s="88"/>
      <c r="Y666" s="88"/>
      <c r="Z666" s="91"/>
      <c r="AS666" s="92" t="s">
        <v>98</v>
      </c>
      <c r="AT666" s="92" t="s">
        <v>0</v>
      </c>
      <c r="AU666" s="92" t="s">
        <v>71</v>
      </c>
      <c r="AV666" s="92" t="s">
        <v>43</v>
      </c>
      <c r="AW666" s="92" t="s">
        <v>90</v>
      </c>
      <c r="AX666" s="92" t="s">
        <v>91</v>
      </c>
    </row>
    <row r="667" spans="1:50" s="10" customFormat="1" ht="15.75" customHeight="1">
      <c r="A667" s="93"/>
      <c r="B667" s="94"/>
      <c r="C667" s="94"/>
      <c r="D667" s="94"/>
      <c r="E667" s="158" t="s">
        <v>71</v>
      </c>
      <c r="F667" s="159"/>
      <c r="G667" s="159"/>
      <c r="H667" s="159"/>
      <c r="I667" s="94"/>
      <c r="J667" s="95">
        <v>1</v>
      </c>
      <c r="K667" s="94"/>
      <c r="L667" s="94"/>
      <c r="M667" s="94"/>
      <c r="N667" s="94"/>
      <c r="O667" s="94"/>
      <c r="P667" s="94"/>
      <c r="Q667" s="96"/>
      <c r="S667" s="97"/>
      <c r="T667" s="94"/>
      <c r="U667" s="94"/>
      <c r="V667" s="94"/>
      <c r="W667" s="94"/>
      <c r="X667" s="94"/>
      <c r="Y667" s="94"/>
      <c r="Z667" s="98"/>
      <c r="AS667" s="99" t="s">
        <v>98</v>
      </c>
      <c r="AT667" s="99" t="s">
        <v>0</v>
      </c>
      <c r="AU667" s="99" t="s">
        <v>0</v>
      </c>
      <c r="AV667" s="99" t="s">
        <v>43</v>
      </c>
      <c r="AW667" s="99" t="s">
        <v>71</v>
      </c>
      <c r="AX667" s="99" t="s">
        <v>91</v>
      </c>
    </row>
    <row r="668" spans="1:63" s="10" customFormat="1" ht="15.75" customHeight="1">
      <c r="A668" s="11"/>
      <c r="B668" s="79" t="s">
        <v>540</v>
      </c>
      <c r="C668" s="79" t="s">
        <v>92</v>
      </c>
      <c r="D668" s="80" t="s">
        <v>541</v>
      </c>
      <c r="E668" s="153" t="s">
        <v>542</v>
      </c>
      <c r="F668" s="154"/>
      <c r="G668" s="154"/>
      <c r="H668" s="154"/>
      <c r="I668" s="81" t="s">
        <v>360</v>
      </c>
      <c r="J668" s="82">
        <v>1</v>
      </c>
      <c r="K668" s="155"/>
      <c r="L668" s="154"/>
      <c r="M668" s="155">
        <f>ROUND($K$668*$J$668,2)</f>
        <v>0</v>
      </c>
      <c r="N668" s="154"/>
      <c r="O668" s="154"/>
      <c r="P668" s="154"/>
      <c r="Q668" s="14"/>
      <c r="S668" s="83"/>
      <c r="T668" s="84" t="s">
        <v>24</v>
      </c>
      <c r="U668" s="85">
        <v>0</v>
      </c>
      <c r="V668" s="85">
        <f>$U$668*$J$668</f>
        <v>0</v>
      </c>
      <c r="W668" s="85">
        <v>0</v>
      </c>
      <c r="X668" s="85">
        <f>$W$668*$J$668</f>
        <v>0</v>
      </c>
      <c r="Y668" s="85">
        <v>0</v>
      </c>
      <c r="Z668" s="86">
        <f>$Y$668*$J$668</f>
        <v>0</v>
      </c>
      <c r="AQ668" s="10" t="s">
        <v>165</v>
      </c>
      <c r="AS668" s="10" t="s">
        <v>92</v>
      </c>
      <c r="AT668" s="10" t="s">
        <v>0</v>
      </c>
      <c r="AX668" s="10" t="s">
        <v>91</v>
      </c>
      <c r="BD668" s="51">
        <f>IF($T$668="základní",$M$668,0)</f>
        <v>0</v>
      </c>
      <c r="BE668" s="51">
        <f>IF($T$668="snížená",$M$668,0)</f>
        <v>0</v>
      </c>
      <c r="BF668" s="51">
        <f>IF($T$668="zákl. přenesená",$M$668,0)</f>
        <v>0</v>
      </c>
      <c r="BG668" s="51">
        <f>IF($T$668="sníž. přenesená",$M$668,0)</f>
        <v>0</v>
      </c>
      <c r="BH668" s="51">
        <f>IF($T$668="nulová",$M$668,0)</f>
        <v>0</v>
      </c>
      <c r="BI668" s="10" t="s">
        <v>71</v>
      </c>
      <c r="BJ668" s="51">
        <f>ROUND($K$668*$J$668,2)</f>
        <v>0</v>
      </c>
      <c r="BK668" s="10" t="s">
        <v>165</v>
      </c>
    </row>
    <row r="669" spans="1:50" s="10" customFormat="1" ht="15.75" customHeight="1">
      <c r="A669" s="87"/>
      <c r="B669" s="88"/>
      <c r="C669" s="88"/>
      <c r="D669" s="88"/>
      <c r="E669" s="156" t="s">
        <v>442</v>
      </c>
      <c r="F669" s="157"/>
      <c r="G669" s="157"/>
      <c r="H669" s="157"/>
      <c r="I669" s="88"/>
      <c r="J669" s="88"/>
      <c r="K669" s="88"/>
      <c r="L669" s="88"/>
      <c r="M669" s="88"/>
      <c r="N669" s="88"/>
      <c r="O669" s="88"/>
      <c r="P669" s="88"/>
      <c r="Q669" s="89"/>
      <c r="S669" s="90"/>
      <c r="T669" s="88"/>
      <c r="U669" s="88"/>
      <c r="V669" s="88"/>
      <c r="W669" s="88"/>
      <c r="X669" s="88"/>
      <c r="Y669" s="88"/>
      <c r="Z669" s="91"/>
      <c r="AS669" s="92" t="s">
        <v>98</v>
      </c>
      <c r="AT669" s="92" t="s">
        <v>0</v>
      </c>
      <c r="AU669" s="92" t="s">
        <v>71</v>
      </c>
      <c r="AV669" s="92" t="s">
        <v>43</v>
      </c>
      <c r="AW669" s="92" t="s">
        <v>90</v>
      </c>
      <c r="AX669" s="92" t="s">
        <v>91</v>
      </c>
    </row>
    <row r="670" spans="1:50" s="10" customFormat="1" ht="15.75" customHeight="1">
      <c r="A670" s="93"/>
      <c r="B670" s="94"/>
      <c r="C670" s="94"/>
      <c r="D670" s="94"/>
      <c r="E670" s="158" t="s">
        <v>71</v>
      </c>
      <c r="F670" s="159"/>
      <c r="G670" s="159"/>
      <c r="H670" s="159"/>
      <c r="I670" s="94"/>
      <c r="J670" s="95">
        <v>1</v>
      </c>
      <c r="K670" s="94"/>
      <c r="L670" s="94"/>
      <c r="M670" s="94"/>
      <c r="N670" s="94"/>
      <c r="O670" s="94"/>
      <c r="P670" s="94"/>
      <c r="Q670" s="96"/>
      <c r="S670" s="97"/>
      <c r="T670" s="94"/>
      <c r="U670" s="94"/>
      <c r="V670" s="94"/>
      <c r="W670" s="94"/>
      <c r="X670" s="94"/>
      <c r="Y670" s="94"/>
      <c r="Z670" s="98"/>
      <c r="AS670" s="99" t="s">
        <v>98</v>
      </c>
      <c r="AT670" s="99" t="s">
        <v>0</v>
      </c>
      <c r="AU670" s="99" t="s">
        <v>0</v>
      </c>
      <c r="AV670" s="99" t="s">
        <v>43</v>
      </c>
      <c r="AW670" s="99" t="s">
        <v>71</v>
      </c>
      <c r="AX670" s="99" t="s">
        <v>91</v>
      </c>
    </row>
    <row r="671" spans="1:62" s="68" customFormat="1" ht="37.5" customHeight="1">
      <c r="A671" s="69"/>
      <c r="B671" s="70"/>
      <c r="C671" s="71" t="s">
        <v>69</v>
      </c>
      <c r="D671" s="70"/>
      <c r="E671" s="70"/>
      <c r="F671" s="70"/>
      <c r="G671" s="70"/>
      <c r="H671" s="70"/>
      <c r="I671" s="70"/>
      <c r="J671" s="70"/>
      <c r="K671" s="70"/>
      <c r="L671" s="70"/>
      <c r="M671" s="150">
        <f>$BJ$671</f>
        <v>0</v>
      </c>
      <c r="N671" s="151"/>
      <c r="O671" s="151"/>
      <c r="P671" s="151"/>
      <c r="Q671" s="72"/>
      <c r="S671" s="73"/>
      <c r="T671" s="70"/>
      <c r="U671" s="70"/>
      <c r="V671" s="74">
        <f>$V$672</f>
        <v>0</v>
      </c>
      <c r="W671" s="70"/>
      <c r="X671" s="74">
        <f>$X$672</f>
        <v>0</v>
      </c>
      <c r="Y671" s="70"/>
      <c r="Z671" s="75">
        <f>$Z$672</f>
        <v>0</v>
      </c>
      <c r="AQ671" s="76" t="s">
        <v>104</v>
      </c>
      <c r="AS671" s="76" t="s">
        <v>89</v>
      </c>
      <c r="AT671" s="76" t="s">
        <v>90</v>
      </c>
      <c r="AX671" s="76" t="s">
        <v>91</v>
      </c>
      <c r="BJ671" s="77">
        <f>$BJ$672</f>
        <v>0</v>
      </c>
    </row>
    <row r="672" spans="1:62" s="68" customFormat="1" ht="21" customHeight="1">
      <c r="A672" s="69"/>
      <c r="B672" s="70"/>
      <c r="C672" s="78" t="s">
        <v>70</v>
      </c>
      <c r="D672" s="70"/>
      <c r="E672" s="70"/>
      <c r="F672" s="70"/>
      <c r="G672" s="70"/>
      <c r="H672" s="70"/>
      <c r="I672" s="70"/>
      <c r="J672" s="70"/>
      <c r="K672" s="70"/>
      <c r="L672" s="70"/>
      <c r="M672" s="152">
        <f>$BJ$672</f>
        <v>0</v>
      </c>
      <c r="N672" s="151"/>
      <c r="O672" s="151"/>
      <c r="P672" s="151"/>
      <c r="Q672" s="72"/>
      <c r="S672" s="73"/>
      <c r="T672" s="70"/>
      <c r="U672" s="70"/>
      <c r="V672" s="74">
        <f>SUM($V$673:$V$768)</f>
        <v>0</v>
      </c>
      <c r="W672" s="70"/>
      <c r="X672" s="74">
        <f>SUM($X$673:$X$768)</f>
        <v>0</v>
      </c>
      <c r="Y672" s="70"/>
      <c r="Z672" s="75">
        <f>SUM($Z$673:$Z$768)</f>
        <v>0</v>
      </c>
      <c r="AQ672" s="76" t="s">
        <v>104</v>
      </c>
      <c r="AS672" s="76" t="s">
        <v>89</v>
      </c>
      <c r="AT672" s="76" t="s">
        <v>71</v>
      </c>
      <c r="AX672" s="76" t="s">
        <v>91</v>
      </c>
      <c r="BJ672" s="77">
        <f>SUM($BJ$673:$BJ$768)</f>
        <v>0</v>
      </c>
    </row>
    <row r="673" spans="1:63" s="10" customFormat="1" ht="15.75" customHeight="1">
      <c r="A673" s="11"/>
      <c r="B673" s="79" t="s">
        <v>543</v>
      </c>
      <c r="C673" s="79" t="s">
        <v>92</v>
      </c>
      <c r="D673" s="80" t="s">
        <v>544</v>
      </c>
      <c r="E673" s="153" t="s">
        <v>545</v>
      </c>
      <c r="F673" s="154"/>
      <c r="G673" s="154"/>
      <c r="H673" s="154"/>
      <c r="I673" s="81" t="s">
        <v>391</v>
      </c>
      <c r="J673" s="82">
        <v>85</v>
      </c>
      <c r="K673" s="155"/>
      <c r="L673" s="154"/>
      <c r="M673" s="155">
        <f>ROUND($K$673*$J$673,2)</f>
        <v>0</v>
      </c>
      <c r="N673" s="154"/>
      <c r="O673" s="154"/>
      <c r="P673" s="154"/>
      <c r="Q673" s="14"/>
      <c r="S673" s="83"/>
      <c r="T673" s="84" t="s">
        <v>24</v>
      </c>
      <c r="U673" s="85">
        <v>0</v>
      </c>
      <c r="V673" s="85">
        <f>$U$673*$J$673</f>
        <v>0</v>
      </c>
      <c r="W673" s="85">
        <v>0</v>
      </c>
      <c r="X673" s="85">
        <f>$W$673*$J$673</f>
        <v>0</v>
      </c>
      <c r="Y673" s="85">
        <v>0</v>
      </c>
      <c r="Z673" s="86">
        <f>$Y$673*$J$673</f>
        <v>0</v>
      </c>
      <c r="AQ673" s="10" t="s">
        <v>165</v>
      </c>
      <c r="AS673" s="10" t="s">
        <v>92</v>
      </c>
      <c r="AT673" s="10" t="s">
        <v>0</v>
      </c>
      <c r="AX673" s="10" t="s">
        <v>91</v>
      </c>
      <c r="BD673" s="51">
        <f>IF($T$673="základní",$M$673,0)</f>
        <v>0</v>
      </c>
      <c r="BE673" s="51">
        <f>IF($T$673="snížená",$M$673,0)</f>
        <v>0</v>
      </c>
      <c r="BF673" s="51">
        <f>IF($T$673="zákl. přenesená",$M$673,0)</f>
        <v>0</v>
      </c>
      <c r="BG673" s="51">
        <f>IF($T$673="sníž. přenesená",$M$673,0)</f>
        <v>0</v>
      </c>
      <c r="BH673" s="51">
        <f>IF($T$673="nulová",$M$673,0)</f>
        <v>0</v>
      </c>
      <c r="BI673" s="10" t="s">
        <v>71</v>
      </c>
      <c r="BJ673" s="51">
        <f>ROUND($K$673*$J$673,2)</f>
        <v>0</v>
      </c>
      <c r="BK673" s="10" t="s">
        <v>165</v>
      </c>
    </row>
    <row r="674" spans="1:50" s="10" customFormat="1" ht="15.75" customHeight="1">
      <c r="A674" s="87"/>
      <c r="B674" s="88"/>
      <c r="C674" s="88"/>
      <c r="D674" s="88"/>
      <c r="E674" s="156" t="s">
        <v>546</v>
      </c>
      <c r="F674" s="157"/>
      <c r="G674" s="157"/>
      <c r="H674" s="157"/>
      <c r="I674" s="88"/>
      <c r="J674" s="88"/>
      <c r="K674" s="88"/>
      <c r="L674" s="88"/>
      <c r="M674" s="88"/>
      <c r="N674" s="88"/>
      <c r="O674" s="88"/>
      <c r="P674" s="88"/>
      <c r="Q674" s="89"/>
      <c r="S674" s="90"/>
      <c r="T674" s="88"/>
      <c r="U674" s="88"/>
      <c r="V674" s="88"/>
      <c r="W674" s="88"/>
      <c r="X674" s="88"/>
      <c r="Y674" s="88"/>
      <c r="Z674" s="91"/>
      <c r="AS674" s="92" t="s">
        <v>98</v>
      </c>
      <c r="AT674" s="92" t="s">
        <v>0</v>
      </c>
      <c r="AU674" s="92" t="s">
        <v>71</v>
      </c>
      <c r="AV674" s="92" t="s">
        <v>43</v>
      </c>
      <c r="AW674" s="92" t="s">
        <v>90</v>
      </c>
      <c r="AX674" s="92" t="s">
        <v>91</v>
      </c>
    </row>
    <row r="675" spans="1:50" s="10" customFormat="1" ht="27" customHeight="1">
      <c r="A675" s="87"/>
      <c r="B675" s="88"/>
      <c r="C675" s="88"/>
      <c r="D675" s="88"/>
      <c r="E675" s="156" t="s">
        <v>547</v>
      </c>
      <c r="F675" s="157"/>
      <c r="G675" s="157"/>
      <c r="H675" s="157"/>
      <c r="I675" s="88"/>
      <c r="J675" s="88"/>
      <c r="K675" s="88"/>
      <c r="L675" s="88"/>
      <c r="M675" s="88"/>
      <c r="N675" s="88"/>
      <c r="O675" s="88"/>
      <c r="P675" s="88"/>
      <c r="Q675" s="89"/>
      <c r="S675" s="90"/>
      <c r="T675" s="88"/>
      <c r="U675" s="88"/>
      <c r="V675" s="88"/>
      <c r="W675" s="88"/>
      <c r="X675" s="88"/>
      <c r="Y675" s="88"/>
      <c r="Z675" s="91"/>
      <c r="AS675" s="92" t="s">
        <v>98</v>
      </c>
      <c r="AT675" s="92" t="s">
        <v>0</v>
      </c>
      <c r="AU675" s="92" t="s">
        <v>71</v>
      </c>
      <c r="AV675" s="92" t="s">
        <v>43</v>
      </c>
      <c r="AW675" s="92" t="s">
        <v>90</v>
      </c>
      <c r="AX675" s="92" t="s">
        <v>91</v>
      </c>
    </row>
    <row r="676" spans="1:50" s="10" customFormat="1" ht="15.75" customHeight="1">
      <c r="A676" s="93"/>
      <c r="B676" s="94"/>
      <c r="C676" s="94"/>
      <c r="D676" s="94"/>
      <c r="E676" s="158" t="s">
        <v>548</v>
      </c>
      <c r="F676" s="159"/>
      <c r="G676" s="159"/>
      <c r="H676" s="159"/>
      <c r="I676" s="94"/>
      <c r="J676" s="95">
        <v>85</v>
      </c>
      <c r="K676" s="94"/>
      <c r="L676" s="94"/>
      <c r="M676" s="94"/>
      <c r="N676" s="94"/>
      <c r="O676" s="94"/>
      <c r="P676" s="94"/>
      <c r="Q676" s="96"/>
      <c r="S676" s="97"/>
      <c r="T676" s="94"/>
      <c r="U676" s="94"/>
      <c r="V676" s="94"/>
      <c r="W676" s="94"/>
      <c r="X676" s="94"/>
      <c r="Y676" s="94"/>
      <c r="Z676" s="98"/>
      <c r="AS676" s="99" t="s">
        <v>98</v>
      </c>
      <c r="AT676" s="99" t="s">
        <v>0</v>
      </c>
      <c r="AU676" s="99" t="s">
        <v>0</v>
      </c>
      <c r="AV676" s="99" t="s">
        <v>43</v>
      </c>
      <c r="AW676" s="99" t="s">
        <v>71</v>
      </c>
      <c r="AX676" s="99" t="s">
        <v>91</v>
      </c>
    </row>
    <row r="677" spans="1:63" s="10" customFormat="1" ht="15.75" customHeight="1">
      <c r="A677" s="11"/>
      <c r="B677" s="79" t="s">
        <v>549</v>
      </c>
      <c r="C677" s="79" t="s">
        <v>92</v>
      </c>
      <c r="D677" s="80" t="s">
        <v>550</v>
      </c>
      <c r="E677" s="153" t="s">
        <v>551</v>
      </c>
      <c r="F677" s="154"/>
      <c r="G677" s="154"/>
      <c r="H677" s="154"/>
      <c r="I677" s="81" t="s">
        <v>391</v>
      </c>
      <c r="J677" s="82">
        <v>350</v>
      </c>
      <c r="K677" s="155"/>
      <c r="L677" s="154"/>
      <c r="M677" s="155">
        <f>ROUND($K$677*$J$677,2)</f>
        <v>0</v>
      </c>
      <c r="N677" s="154"/>
      <c r="O677" s="154"/>
      <c r="P677" s="154"/>
      <c r="Q677" s="14"/>
      <c r="S677" s="83"/>
      <c r="T677" s="84" t="s">
        <v>24</v>
      </c>
      <c r="U677" s="85">
        <v>0</v>
      </c>
      <c r="V677" s="85">
        <f>$U$677*$J$677</f>
        <v>0</v>
      </c>
      <c r="W677" s="85">
        <v>0</v>
      </c>
      <c r="X677" s="85">
        <f>$W$677*$J$677</f>
        <v>0</v>
      </c>
      <c r="Y677" s="85">
        <v>0</v>
      </c>
      <c r="Z677" s="86">
        <f>$Y$677*$J$677</f>
        <v>0</v>
      </c>
      <c r="AQ677" s="10" t="s">
        <v>165</v>
      </c>
      <c r="AS677" s="10" t="s">
        <v>92</v>
      </c>
      <c r="AT677" s="10" t="s">
        <v>0</v>
      </c>
      <c r="AX677" s="10" t="s">
        <v>91</v>
      </c>
      <c r="BD677" s="51">
        <f>IF($T$677="základní",$M$677,0)</f>
        <v>0</v>
      </c>
      <c r="BE677" s="51">
        <f>IF($T$677="snížená",$M$677,0)</f>
        <v>0</v>
      </c>
      <c r="BF677" s="51">
        <f>IF($T$677="zákl. přenesená",$M$677,0)</f>
        <v>0</v>
      </c>
      <c r="BG677" s="51">
        <f>IF($T$677="sníž. přenesená",$M$677,0)</f>
        <v>0</v>
      </c>
      <c r="BH677" s="51">
        <f>IF($T$677="nulová",$M$677,0)</f>
        <v>0</v>
      </c>
      <c r="BI677" s="10" t="s">
        <v>71</v>
      </c>
      <c r="BJ677" s="51">
        <f>ROUND($K$677*$J$677,2)</f>
        <v>0</v>
      </c>
      <c r="BK677" s="10" t="s">
        <v>165</v>
      </c>
    </row>
    <row r="678" spans="1:50" s="10" customFormat="1" ht="15.75" customHeight="1">
      <c r="A678" s="87"/>
      <c r="B678" s="88"/>
      <c r="C678" s="88"/>
      <c r="D678" s="88"/>
      <c r="E678" s="156" t="s">
        <v>546</v>
      </c>
      <c r="F678" s="157"/>
      <c r="G678" s="157"/>
      <c r="H678" s="157"/>
      <c r="I678" s="88"/>
      <c r="J678" s="88"/>
      <c r="K678" s="88"/>
      <c r="L678" s="88"/>
      <c r="M678" s="88"/>
      <c r="N678" s="88"/>
      <c r="O678" s="88"/>
      <c r="P678" s="88"/>
      <c r="Q678" s="89"/>
      <c r="S678" s="90"/>
      <c r="T678" s="88"/>
      <c r="U678" s="88"/>
      <c r="V678" s="88"/>
      <c r="W678" s="88"/>
      <c r="X678" s="88"/>
      <c r="Y678" s="88"/>
      <c r="Z678" s="91"/>
      <c r="AS678" s="92" t="s">
        <v>98</v>
      </c>
      <c r="AT678" s="92" t="s">
        <v>0</v>
      </c>
      <c r="AU678" s="92" t="s">
        <v>71</v>
      </c>
      <c r="AV678" s="92" t="s">
        <v>43</v>
      </c>
      <c r="AW678" s="92" t="s">
        <v>90</v>
      </c>
      <c r="AX678" s="92" t="s">
        <v>91</v>
      </c>
    </row>
    <row r="679" spans="1:50" s="10" customFormat="1" ht="27" customHeight="1">
      <c r="A679" s="87"/>
      <c r="B679" s="88"/>
      <c r="C679" s="88"/>
      <c r="D679" s="88"/>
      <c r="E679" s="156" t="s">
        <v>547</v>
      </c>
      <c r="F679" s="157"/>
      <c r="G679" s="157"/>
      <c r="H679" s="157"/>
      <c r="I679" s="88"/>
      <c r="J679" s="88"/>
      <c r="K679" s="88"/>
      <c r="L679" s="88"/>
      <c r="M679" s="88"/>
      <c r="N679" s="88"/>
      <c r="O679" s="88"/>
      <c r="P679" s="88"/>
      <c r="Q679" s="89"/>
      <c r="S679" s="90"/>
      <c r="T679" s="88"/>
      <c r="U679" s="88"/>
      <c r="V679" s="88"/>
      <c r="W679" s="88"/>
      <c r="X679" s="88"/>
      <c r="Y679" s="88"/>
      <c r="Z679" s="91"/>
      <c r="AS679" s="92" t="s">
        <v>98</v>
      </c>
      <c r="AT679" s="92" t="s">
        <v>0</v>
      </c>
      <c r="AU679" s="92" t="s">
        <v>71</v>
      </c>
      <c r="AV679" s="92" t="s">
        <v>43</v>
      </c>
      <c r="AW679" s="92" t="s">
        <v>90</v>
      </c>
      <c r="AX679" s="92" t="s">
        <v>91</v>
      </c>
    </row>
    <row r="680" spans="1:50" s="10" customFormat="1" ht="15.75" customHeight="1">
      <c r="A680" s="93"/>
      <c r="B680" s="94"/>
      <c r="C680" s="94"/>
      <c r="D680" s="94"/>
      <c r="E680" s="158" t="s">
        <v>552</v>
      </c>
      <c r="F680" s="159"/>
      <c r="G680" s="159"/>
      <c r="H680" s="159"/>
      <c r="I680" s="94"/>
      <c r="J680" s="95">
        <v>350</v>
      </c>
      <c r="K680" s="94"/>
      <c r="L680" s="94"/>
      <c r="M680" s="94"/>
      <c r="N680" s="94"/>
      <c r="O680" s="94"/>
      <c r="P680" s="94"/>
      <c r="Q680" s="96"/>
      <c r="S680" s="97"/>
      <c r="T680" s="94"/>
      <c r="U680" s="94"/>
      <c r="V680" s="94"/>
      <c r="W680" s="94"/>
      <c r="X680" s="94"/>
      <c r="Y680" s="94"/>
      <c r="Z680" s="98"/>
      <c r="AS680" s="99" t="s">
        <v>98</v>
      </c>
      <c r="AT680" s="99" t="s">
        <v>0</v>
      </c>
      <c r="AU680" s="99" t="s">
        <v>0</v>
      </c>
      <c r="AV680" s="99" t="s">
        <v>43</v>
      </c>
      <c r="AW680" s="99" t="s">
        <v>71</v>
      </c>
      <c r="AX680" s="99" t="s">
        <v>91</v>
      </c>
    </row>
    <row r="681" spans="1:63" s="10" customFormat="1" ht="15.75" customHeight="1">
      <c r="A681" s="11"/>
      <c r="B681" s="79" t="s">
        <v>553</v>
      </c>
      <c r="C681" s="79" t="s">
        <v>92</v>
      </c>
      <c r="D681" s="80" t="s">
        <v>554</v>
      </c>
      <c r="E681" s="153" t="s">
        <v>555</v>
      </c>
      <c r="F681" s="154"/>
      <c r="G681" s="154"/>
      <c r="H681" s="154"/>
      <c r="I681" s="81" t="s">
        <v>391</v>
      </c>
      <c r="J681" s="82">
        <v>20</v>
      </c>
      <c r="K681" s="155"/>
      <c r="L681" s="154"/>
      <c r="M681" s="155">
        <f>ROUND($K$681*$J$681,2)</f>
        <v>0</v>
      </c>
      <c r="N681" s="154"/>
      <c r="O681" s="154"/>
      <c r="P681" s="154"/>
      <c r="Q681" s="14"/>
      <c r="S681" s="83"/>
      <c r="T681" s="84" t="s">
        <v>24</v>
      </c>
      <c r="U681" s="85">
        <v>0</v>
      </c>
      <c r="V681" s="85">
        <f>$U$681*$J$681</f>
        <v>0</v>
      </c>
      <c r="W681" s="85">
        <v>0</v>
      </c>
      <c r="X681" s="85">
        <f>$W$681*$J$681</f>
        <v>0</v>
      </c>
      <c r="Y681" s="85">
        <v>0</v>
      </c>
      <c r="Z681" s="86">
        <f>$Y$681*$J$681</f>
        <v>0</v>
      </c>
      <c r="AQ681" s="10" t="s">
        <v>165</v>
      </c>
      <c r="AS681" s="10" t="s">
        <v>92</v>
      </c>
      <c r="AT681" s="10" t="s">
        <v>0</v>
      </c>
      <c r="AX681" s="10" t="s">
        <v>91</v>
      </c>
      <c r="BD681" s="51">
        <f>IF($T$681="základní",$M$681,0)</f>
        <v>0</v>
      </c>
      <c r="BE681" s="51">
        <f>IF($T$681="snížená",$M$681,0)</f>
        <v>0</v>
      </c>
      <c r="BF681" s="51">
        <f>IF($T$681="zákl. přenesená",$M$681,0)</f>
        <v>0</v>
      </c>
      <c r="BG681" s="51">
        <f>IF($T$681="sníž. přenesená",$M$681,0)</f>
        <v>0</v>
      </c>
      <c r="BH681" s="51">
        <f>IF($T$681="nulová",$M$681,0)</f>
        <v>0</v>
      </c>
      <c r="BI681" s="10" t="s">
        <v>71</v>
      </c>
      <c r="BJ681" s="51">
        <f>ROUND($K$681*$J$681,2)</f>
        <v>0</v>
      </c>
      <c r="BK681" s="10" t="s">
        <v>165</v>
      </c>
    </row>
    <row r="682" spans="1:50" s="10" customFormat="1" ht="15.75" customHeight="1">
      <c r="A682" s="87"/>
      <c r="B682" s="88"/>
      <c r="C682" s="88"/>
      <c r="D682" s="88"/>
      <c r="E682" s="156" t="s">
        <v>546</v>
      </c>
      <c r="F682" s="157"/>
      <c r="G682" s="157"/>
      <c r="H682" s="157"/>
      <c r="I682" s="88"/>
      <c r="J682" s="88"/>
      <c r="K682" s="88"/>
      <c r="L682" s="88"/>
      <c r="M682" s="88"/>
      <c r="N682" s="88"/>
      <c r="O682" s="88"/>
      <c r="P682" s="88"/>
      <c r="Q682" s="89"/>
      <c r="S682" s="90"/>
      <c r="T682" s="88"/>
      <c r="U682" s="88"/>
      <c r="V682" s="88"/>
      <c r="W682" s="88"/>
      <c r="X682" s="88"/>
      <c r="Y682" s="88"/>
      <c r="Z682" s="91"/>
      <c r="AS682" s="92" t="s">
        <v>98</v>
      </c>
      <c r="AT682" s="92" t="s">
        <v>0</v>
      </c>
      <c r="AU682" s="92" t="s">
        <v>71</v>
      </c>
      <c r="AV682" s="92" t="s">
        <v>43</v>
      </c>
      <c r="AW682" s="92" t="s">
        <v>90</v>
      </c>
      <c r="AX682" s="92" t="s">
        <v>91</v>
      </c>
    </row>
    <row r="683" spans="1:50" s="10" customFormat="1" ht="27" customHeight="1">
      <c r="A683" s="87"/>
      <c r="B683" s="88"/>
      <c r="C683" s="88"/>
      <c r="D683" s="88"/>
      <c r="E683" s="156" t="s">
        <v>547</v>
      </c>
      <c r="F683" s="157"/>
      <c r="G683" s="157"/>
      <c r="H683" s="157"/>
      <c r="I683" s="88"/>
      <c r="J683" s="88"/>
      <c r="K683" s="88"/>
      <c r="L683" s="88"/>
      <c r="M683" s="88"/>
      <c r="N683" s="88"/>
      <c r="O683" s="88"/>
      <c r="P683" s="88"/>
      <c r="Q683" s="89"/>
      <c r="S683" s="90"/>
      <c r="T683" s="88"/>
      <c r="U683" s="88"/>
      <c r="V683" s="88"/>
      <c r="W683" s="88"/>
      <c r="X683" s="88"/>
      <c r="Y683" s="88"/>
      <c r="Z683" s="91"/>
      <c r="AS683" s="92" t="s">
        <v>98</v>
      </c>
      <c r="AT683" s="92" t="s">
        <v>0</v>
      </c>
      <c r="AU683" s="92" t="s">
        <v>71</v>
      </c>
      <c r="AV683" s="92" t="s">
        <v>43</v>
      </c>
      <c r="AW683" s="92" t="s">
        <v>90</v>
      </c>
      <c r="AX683" s="92" t="s">
        <v>91</v>
      </c>
    </row>
    <row r="684" spans="1:50" s="10" customFormat="1" ht="15.75" customHeight="1">
      <c r="A684" s="93"/>
      <c r="B684" s="94"/>
      <c r="C684" s="94"/>
      <c r="D684" s="94"/>
      <c r="E684" s="158" t="s">
        <v>556</v>
      </c>
      <c r="F684" s="159"/>
      <c r="G684" s="159"/>
      <c r="H684" s="159"/>
      <c r="I684" s="94"/>
      <c r="J684" s="95">
        <v>20</v>
      </c>
      <c r="K684" s="94"/>
      <c r="L684" s="94"/>
      <c r="M684" s="94"/>
      <c r="N684" s="94"/>
      <c r="O684" s="94"/>
      <c r="P684" s="94"/>
      <c r="Q684" s="96"/>
      <c r="S684" s="97"/>
      <c r="T684" s="94"/>
      <c r="U684" s="94"/>
      <c r="V684" s="94"/>
      <c r="W684" s="94"/>
      <c r="X684" s="94"/>
      <c r="Y684" s="94"/>
      <c r="Z684" s="98"/>
      <c r="AS684" s="99" t="s">
        <v>98</v>
      </c>
      <c r="AT684" s="99" t="s">
        <v>0</v>
      </c>
      <c r="AU684" s="99" t="s">
        <v>0</v>
      </c>
      <c r="AV684" s="99" t="s">
        <v>43</v>
      </c>
      <c r="AW684" s="99" t="s">
        <v>71</v>
      </c>
      <c r="AX684" s="99" t="s">
        <v>91</v>
      </c>
    </row>
    <row r="685" spans="1:63" s="10" customFormat="1" ht="15.75" customHeight="1">
      <c r="A685" s="11"/>
      <c r="B685" s="79" t="s">
        <v>557</v>
      </c>
      <c r="C685" s="79" t="s">
        <v>92</v>
      </c>
      <c r="D685" s="80" t="s">
        <v>558</v>
      </c>
      <c r="E685" s="153" t="s">
        <v>559</v>
      </c>
      <c r="F685" s="154"/>
      <c r="G685" s="154"/>
      <c r="H685" s="154"/>
      <c r="I685" s="81" t="s">
        <v>391</v>
      </c>
      <c r="J685" s="82">
        <v>50</v>
      </c>
      <c r="K685" s="155"/>
      <c r="L685" s="154"/>
      <c r="M685" s="155">
        <f>ROUND($K$685*$J$685,2)</f>
        <v>0</v>
      </c>
      <c r="N685" s="154"/>
      <c r="O685" s="154"/>
      <c r="P685" s="154"/>
      <c r="Q685" s="14"/>
      <c r="S685" s="83"/>
      <c r="T685" s="84" t="s">
        <v>24</v>
      </c>
      <c r="U685" s="85">
        <v>0</v>
      </c>
      <c r="V685" s="85">
        <f>$U$685*$J$685</f>
        <v>0</v>
      </c>
      <c r="W685" s="85">
        <v>0</v>
      </c>
      <c r="X685" s="85">
        <f>$W$685*$J$685</f>
        <v>0</v>
      </c>
      <c r="Y685" s="85">
        <v>0</v>
      </c>
      <c r="Z685" s="86">
        <f>$Y$685*$J$685</f>
        <v>0</v>
      </c>
      <c r="AQ685" s="10" t="s">
        <v>165</v>
      </c>
      <c r="AS685" s="10" t="s">
        <v>92</v>
      </c>
      <c r="AT685" s="10" t="s">
        <v>0</v>
      </c>
      <c r="AX685" s="10" t="s">
        <v>91</v>
      </c>
      <c r="BD685" s="51">
        <f>IF($T$685="základní",$M$685,0)</f>
        <v>0</v>
      </c>
      <c r="BE685" s="51">
        <f>IF($T$685="snížená",$M$685,0)</f>
        <v>0</v>
      </c>
      <c r="BF685" s="51">
        <f>IF($T$685="zákl. přenesená",$M$685,0)</f>
        <v>0</v>
      </c>
      <c r="BG685" s="51">
        <f>IF($T$685="sníž. přenesená",$M$685,0)</f>
        <v>0</v>
      </c>
      <c r="BH685" s="51">
        <f>IF($T$685="nulová",$M$685,0)</f>
        <v>0</v>
      </c>
      <c r="BI685" s="10" t="s">
        <v>71</v>
      </c>
      <c r="BJ685" s="51">
        <f>ROUND($K$685*$J$685,2)</f>
        <v>0</v>
      </c>
      <c r="BK685" s="10" t="s">
        <v>165</v>
      </c>
    </row>
    <row r="686" spans="1:50" s="10" customFormat="1" ht="15.75" customHeight="1">
      <c r="A686" s="87"/>
      <c r="B686" s="88"/>
      <c r="C686" s="88"/>
      <c r="D686" s="88"/>
      <c r="E686" s="156" t="s">
        <v>546</v>
      </c>
      <c r="F686" s="157"/>
      <c r="G686" s="157"/>
      <c r="H686" s="157"/>
      <c r="I686" s="88"/>
      <c r="J686" s="88"/>
      <c r="K686" s="88"/>
      <c r="L686" s="88"/>
      <c r="M686" s="88"/>
      <c r="N686" s="88"/>
      <c r="O686" s="88"/>
      <c r="P686" s="88"/>
      <c r="Q686" s="89"/>
      <c r="S686" s="90"/>
      <c r="T686" s="88"/>
      <c r="U686" s="88"/>
      <c r="V686" s="88"/>
      <c r="W686" s="88"/>
      <c r="X686" s="88"/>
      <c r="Y686" s="88"/>
      <c r="Z686" s="91"/>
      <c r="AS686" s="92" t="s">
        <v>98</v>
      </c>
      <c r="AT686" s="92" t="s">
        <v>0</v>
      </c>
      <c r="AU686" s="92" t="s">
        <v>71</v>
      </c>
      <c r="AV686" s="92" t="s">
        <v>43</v>
      </c>
      <c r="AW686" s="92" t="s">
        <v>90</v>
      </c>
      <c r="AX686" s="92" t="s">
        <v>91</v>
      </c>
    </row>
    <row r="687" spans="1:50" s="10" customFormat="1" ht="27" customHeight="1">
      <c r="A687" s="87"/>
      <c r="B687" s="88"/>
      <c r="C687" s="88"/>
      <c r="D687" s="88"/>
      <c r="E687" s="156" t="s">
        <v>547</v>
      </c>
      <c r="F687" s="157"/>
      <c r="G687" s="157"/>
      <c r="H687" s="157"/>
      <c r="I687" s="88"/>
      <c r="J687" s="88"/>
      <c r="K687" s="88"/>
      <c r="L687" s="88"/>
      <c r="M687" s="88"/>
      <c r="N687" s="88"/>
      <c r="O687" s="88"/>
      <c r="P687" s="88"/>
      <c r="Q687" s="89"/>
      <c r="S687" s="90"/>
      <c r="T687" s="88"/>
      <c r="U687" s="88"/>
      <c r="V687" s="88"/>
      <c r="W687" s="88"/>
      <c r="X687" s="88"/>
      <c r="Y687" s="88"/>
      <c r="Z687" s="91"/>
      <c r="AS687" s="92" t="s">
        <v>98</v>
      </c>
      <c r="AT687" s="92" t="s">
        <v>0</v>
      </c>
      <c r="AU687" s="92" t="s">
        <v>71</v>
      </c>
      <c r="AV687" s="92" t="s">
        <v>43</v>
      </c>
      <c r="AW687" s="92" t="s">
        <v>90</v>
      </c>
      <c r="AX687" s="92" t="s">
        <v>91</v>
      </c>
    </row>
    <row r="688" spans="1:50" s="10" customFormat="1" ht="15.75" customHeight="1">
      <c r="A688" s="93"/>
      <c r="B688" s="94"/>
      <c r="C688" s="94"/>
      <c r="D688" s="94"/>
      <c r="E688" s="158" t="s">
        <v>560</v>
      </c>
      <c r="F688" s="159"/>
      <c r="G688" s="159"/>
      <c r="H688" s="159"/>
      <c r="I688" s="94"/>
      <c r="J688" s="95">
        <v>50</v>
      </c>
      <c r="K688" s="94"/>
      <c r="L688" s="94"/>
      <c r="M688" s="94"/>
      <c r="N688" s="94"/>
      <c r="O688" s="94"/>
      <c r="P688" s="94"/>
      <c r="Q688" s="96"/>
      <c r="S688" s="97"/>
      <c r="T688" s="94"/>
      <c r="U688" s="94"/>
      <c r="V688" s="94"/>
      <c r="W688" s="94"/>
      <c r="X688" s="94"/>
      <c r="Y688" s="94"/>
      <c r="Z688" s="98"/>
      <c r="AS688" s="99" t="s">
        <v>98</v>
      </c>
      <c r="AT688" s="99" t="s">
        <v>0</v>
      </c>
      <c r="AU688" s="99" t="s">
        <v>0</v>
      </c>
      <c r="AV688" s="99" t="s">
        <v>43</v>
      </c>
      <c r="AW688" s="99" t="s">
        <v>71</v>
      </c>
      <c r="AX688" s="99" t="s">
        <v>91</v>
      </c>
    </row>
    <row r="689" spans="1:63" s="10" customFormat="1" ht="15.75" customHeight="1">
      <c r="A689" s="11"/>
      <c r="B689" s="79" t="s">
        <v>561</v>
      </c>
      <c r="C689" s="79" t="s">
        <v>92</v>
      </c>
      <c r="D689" s="80" t="s">
        <v>562</v>
      </c>
      <c r="E689" s="153" t="s">
        <v>563</v>
      </c>
      <c r="F689" s="154"/>
      <c r="G689" s="154"/>
      <c r="H689" s="154"/>
      <c r="I689" s="81" t="s">
        <v>391</v>
      </c>
      <c r="J689" s="82">
        <v>50</v>
      </c>
      <c r="K689" s="155"/>
      <c r="L689" s="154"/>
      <c r="M689" s="155">
        <f>ROUND($K$689*$J$689,2)</f>
        <v>0</v>
      </c>
      <c r="N689" s="154"/>
      <c r="O689" s="154"/>
      <c r="P689" s="154"/>
      <c r="Q689" s="14"/>
      <c r="S689" s="83"/>
      <c r="T689" s="84" t="s">
        <v>24</v>
      </c>
      <c r="U689" s="85">
        <v>0</v>
      </c>
      <c r="V689" s="85">
        <f>$U$689*$J$689</f>
        <v>0</v>
      </c>
      <c r="W689" s="85">
        <v>0</v>
      </c>
      <c r="X689" s="85">
        <f>$W$689*$J$689</f>
        <v>0</v>
      </c>
      <c r="Y689" s="85">
        <v>0</v>
      </c>
      <c r="Z689" s="86">
        <f>$Y$689*$J$689</f>
        <v>0</v>
      </c>
      <c r="AQ689" s="10" t="s">
        <v>165</v>
      </c>
      <c r="AS689" s="10" t="s">
        <v>92</v>
      </c>
      <c r="AT689" s="10" t="s">
        <v>0</v>
      </c>
      <c r="AX689" s="10" t="s">
        <v>91</v>
      </c>
      <c r="BD689" s="51">
        <f>IF($T$689="základní",$M$689,0)</f>
        <v>0</v>
      </c>
      <c r="BE689" s="51">
        <f>IF($T$689="snížená",$M$689,0)</f>
        <v>0</v>
      </c>
      <c r="BF689" s="51">
        <f>IF($T$689="zákl. přenesená",$M$689,0)</f>
        <v>0</v>
      </c>
      <c r="BG689" s="51">
        <f>IF($T$689="sníž. přenesená",$M$689,0)</f>
        <v>0</v>
      </c>
      <c r="BH689" s="51">
        <f>IF($T$689="nulová",$M$689,0)</f>
        <v>0</v>
      </c>
      <c r="BI689" s="10" t="s">
        <v>71</v>
      </c>
      <c r="BJ689" s="51">
        <f>ROUND($K$689*$J$689,2)</f>
        <v>0</v>
      </c>
      <c r="BK689" s="10" t="s">
        <v>165</v>
      </c>
    </row>
    <row r="690" spans="1:50" s="10" customFormat="1" ht="15.75" customHeight="1">
      <c r="A690" s="87"/>
      <c r="B690" s="88"/>
      <c r="C690" s="88"/>
      <c r="D690" s="88"/>
      <c r="E690" s="156" t="s">
        <v>546</v>
      </c>
      <c r="F690" s="157"/>
      <c r="G690" s="157"/>
      <c r="H690" s="157"/>
      <c r="I690" s="88"/>
      <c r="J690" s="88"/>
      <c r="K690" s="88"/>
      <c r="L690" s="88"/>
      <c r="M690" s="88"/>
      <c r="N690" s="88"/>
      <c r="O690" s="88"/>
      <c r="P690" s="88"/>
      <c r="Q690" s="89"/>
      <c r="S690" s="90"/>
      <c r="T690" s="88"/>
      <c r="U690" s="88"/>
      <c r="V690" s="88"/>
      <c r="W690" s="88"/>
      <c r="X690" s="88"/>
      <c r="Y690" s="88"/>
      <c r="Z690" s="91"/>
      <c r="AS690" s="92" t="s">
        <v>98</v>
      </c>
      <c r="AT690" s="92" t="s">
        <v>0</v>
      </c>
      <c r="AU690" s="92" t="s">
        <v>71</v>
      </c>
      <c r="AV690" s="92" t="s">
        <v>43</v>
      </c>
      <c r="AW690" s="92" t="s">
        <v>90</v>
      </c>
      <c r="AX690" s="92" t="s">
        <v>91</v>
      </c>
    </row>
    <row r="691" spans="1:50" s="10" customFormat="1" ht="27" customHeight="1">
      <c r="A691" s="87"/>
      <c r="B691" s="88"/>
      <c r="C691" s="88"/>
      <c r="D691" s="88"/>
      <c r="E691" s="156" t="s">
        <v>547</v>
      </c>
      <c r="F691" s="157"/>
      <c r="G691" s="157"/>
      <c r="H691" s="157"/>
      <c r="I691" s="88"/>
      <c r="J691" s="88"/>
      <c r="K691" s="88"/>
      <c r="L691" s="88"/>
      <c r="M691" s="88"/>
      <c r="N691" s="88"/>
      <c r="O691" s="88"/>
      <c r="P691" s="88"/>
      <c r="Q691" s="89"/>
      <c r="S691" s="90"/>
      <c r="T691" s="88"/>
      <c r="U691" s="88"/>
      <c r="V691" s="88"/>
      <c r="W691" s="88"/>
      <c r="X691" s="88"/>
      <c r="Y691" s="88"/>
      <c r="Z691" s="91"/>
      <c r="AS691" s="92" t="s">
        <v>98</v>
      </c>
      <c r="AT691" s="92" t="s">
        <v>0</v>
      </c>
      <c r="AU691" s="92" t="s">
        <v>71</v>
      </c>
      <c r="AV691" s="92" t="s">
        <v>43</v>
      </c>
      <c r="AW691" s="92" t="s">
        <v>90</v>
      </c>
      <c r="AX691" s="92" t="s">
        <v>91</v>
      </c>
    </row>
    <row r="692" spans="1:50" s="10" customFormat="1" ht="15.75" customHeight="1">
      <c r="A692" s="93"/>
      <c r="B692" s="94"/>
      <c r="C692" s="94"/>
      <c r="D692" s="94"/>
      <c r="E692" s="158" t="s">
        <v>560</v>
      </c>
      <c r="F692" s="159"/>
      <c r="G692" s="159"/>
      <c r="H692" s="159"/>
      <c r="I692" s="94"/>
      <c r="J692" s="95">
        <v>50</v>
      </c>
      <c r="K692" s="94"/>
      <c r="L692" s="94"/>
      <c r="M692" s="94"/>
      <c r="N692" s="94"/>
      <c r="O692" s="94"/>
      <c r="P692" s="94"/>
      <c r="Q692" s="96"/>
      <c r="S692" s="97"/>
      <c r="T692" s="94"/>
      <c r="U692" s="94"/>
      <c r="V692" s="94"/>
      <c r="W692" s="94"/>
      <c r="X692" s="94"/>
      <c r="Y692" s="94"/>
      <c r="Z692" s="98"/>
      <c r="AS692" s="99" t="s">
        <v>98</v>
      </c>
      <c r="AT692" s="99" t="s">
        <v>0</v>
      </c>
      <c r="AU692" s="99" t="s">
        <v>0</v>
      </c>
      <c r="AV692" s="99" t="s">
        <v>43</v>
      </c>
      <c r="AW692" s="99" t="s">
        <v>71</v>
      </c>
      <c r="AX692" s="99" t="s">
        <v>91</v>
      </c>
    </row>
    <row r="693" spans="1:63" s="10" customFormat="1" ht="15.75" customHeight="1">
      <c r="A693" s="11"/>
      <c r="B693" s="79" t="s">
        <v>564</v>
      </c>
      <c r="C693" s="79" t="s">
        <v>92</v>
      </c>
      <c r="D693" s="80" t="s">
        <v>565</v>
      </c>
      <c r="E693" s="153" t="s">
        <v>566</v>
      </c>
      <c r="F693" s="154"/>
      <c r="G693" s="154"/>
      <c r="H693" s="154"/>
      <c r="I693" s="81" t="s">
        <v>441</v>
      </c>
      <c r="J693" s="82">
        <v>30</v>
      </c>
      <c r="K693" s="155"/>
      <c r="L693" s="154"/>
      <c r="M693" s="155">
        <f>ROUND($K$693*$J$693,2)</f>
        <v>0</v>
      </c>
      <c r="N693" s="154"/>
      <c r="O693" s="154"/>
      <c r="P693" s="154"/>
      <c r="Q693" s="14"/>
      <c r="S693" s="83"/>
      <c r="T693" s="84" t="s">
        <v>24</v>
      </c>
      <c r="U693" s="85">
        <v>0</v>
      </c>
      <c r="V693" s="85">
        <f>$U$693*$J$693</f>
        <v>0</v>
      </c>
      <c r="W693" s="85">
        <v>0</v>
      </c>
      <c r="X693" s="85">
        <f>$W$693*$J$693</f>
        <v>0</v>
      </c>
      <c r="Y693" s="85">
        <v>0</v>
      </c>
      <c r="Z693" s="86">
        <f>$Y$693*$J$693</f>
        <v>0</v>
      </c>
      <c r="AQ693" s="10" t="s">
        <v>165</v>
      </c>
      <c r="AS693" s="10" t="s">
        <v>92</v>
      </c>
      <c r="AT693" s="10" t="s">
        <v>0</v>
      </c>
      <c r="AX693" s="10" t="s">
        <v>91</v>
      </c>
      <c r="BD693" s="51">
        <f>IF($T$693="základní",$M$693,0)</f>
        <v>0</v>
      </c>
      <c r="BE693" s="51">
        <f>IF($T$693="snížená",$M$693,0)</f>
        <v>0</v>
      </c>
      <c r="BF693" s="51">
        <f>IF($T$693="zákl. přenesená",$M$693,0)</f>
        <v>0</v>
      </c>
      <c r="BG693" s="51">
        <f>IF($T$693="sníž. přenesená",$M$693,0)</f>
        <v>0</v>
      </c>
      <c r="BH693" s="51">
        <f>IF($T$693="nulová",$M$693,0)</f>
        <v>0</v>
      </c>
      <c r="BI693" s="10" t="s">
        <v>71</v>
      </c>
      <c r="BJ693" s="51">
        <f>ROUND($K$693*$J$693,2)</f>
        <v>0</v>
      </c>
      <c r="BK693" s="10" t="s">
        <v>165</v>
      </c>
    </row>
    <row r="694" spans="1:50" s="10" customFormat="1" ht="15.75" customHeight="1">
      <c r="A694" s="87"/>
      <c r="B694" s="88"/>
      <c r="C694" s="88"/>
      <c r="D694" s="88"/>
      <c r="E694" s="156" t="s">
        <v>546</v>
      </c>
      <c r="F694" s="157"/>
      <c r="G694" s="157"/>
      <c r="H694" s="157"/>
      <c r="I694" s="88"/>
      <c r="J694" s="88"/>
      <c r="K694" s="88"/>
      <c r="L694" s="88"/>
      <c r="M694" s="88"/>
      <c r="N694" s="88"/>
      <c r="O694" s="88"/>
      <c r="P694" s="88"/>
      <c r="Q694" s="89"/>
      <c r="S694" s="90"/>
      <c r="T694" s="88"/>
      <c r="U694" s="88"/>
      <c r="V694" s="88"/>
      <c r="W694" s="88"/>
      <c r="X694" s="88"/>
      <c r="Y694" s="88"/>
      <c r="Z694" s="91"/>
      <c r="AS694" s="92" t="s">
        <v>98</v>
      </c>
      <c r="AT694" s="92" t="s">
        <v>0</v>
      </c>
      <c r="AU694" s="92" t="s">
        <v>71</v>
      </c>
      <c r="AV694" s="92" t="s">
        <v>43</v>
      </c>
      <c r="AW694" s="92" t="s">
        <v>90</v>
      </c>
      <c r="AX694" s="92" t="s">
        <v>91</v>
      </c>
    </row>
    <row r="695" spans="1:50" s="10" customFormat="1" ht="27" customHeight="1">
      <c r="A695" s="87"/>
      <c r="B695" s="88"/>
      <c r="C695" s="88"/>
      <c r="D695" s="88"/>
      <c r="E695" s="156" t="s">
        <v>547</v>
      </c>
      <c r="F695" s="157"/>
      <c r="G695" s="157"/>
      <c r="H695" s="157"/>
      <c r="I695" s="88"/>
      <c r="J695" s="88"/>
      <c r="K695" s="88"/>
      <c r="L695" s="88"/>
      <c r="M695" s="88"/>
      <c r="N695" s="88"/>
      <c r="O695" s="88"/>
      <c r="P695" s="88"/>
      <c r="Q695" s="89"/>
      <c r="S695" s="90"/>
      <c r="T695" s="88"/>
      <c r="U695" s="88"/>
      <c r="V695" s="88"/>
      <c r="W695" s="88"/>
      <c r="X695" s="88"/>
      <c r="Y695" s="88"/>
      <c r="Z695" s="91"/>
      <c r="AS695" s="92" t="s">
        <v>98</v>
      </c>
      <c r="AT695" s="92" t="s">
        <v>0</v>
      </c>
      <c r="AU695" s="92" t="s">
        <v>71</v>
      </c>
      <c r="AV695" s="92" t="s">
        <v>43</v>
      </c>
      <c r="AW695" s="92" t="s">
        <v>90</v>
      </c>
      <c r="AX695" s="92" t="s">
        <v>91</v>
      </c>
    </row>
    <row r="696" spans="1:50" s="10" customFormat="1" ht="15.75" customHeight="1">
      <c r="A696" s="93"/>
      <c r="B696" s="94"/>
      <c r="C696" s="94"/>
      <c r="D696" s="94"/>
      <c r="E696" s="158" t="s">
        <v>266</v>
      </c>
      <c r="F696" s="159"/>
      <c r="G696" s="159"/>
      <c r="H696" s="159"/>
      <c r="I696" s="94"/>
      <c r="J696" s="95">
        <v>30</v>
      </c>
      <c r="K696" s="94"/>
      <c r="L696" s="94"/>
      <c r="M696" s="94"/>
      <c r="N696" s="94"/>
      <c r="O696" s="94"/>
      <c r="P696" s="94"/>
      <c r="Q696" s="96"/>
      <c r="S696" s="97"/>
      <c r="T696" s="94"/>
      <c r="U696" s="94"/>
      <c r="V696" s="94"/>
      <c r="W696" s="94"/>
      <c r="X696" s="94"/>
      <c r="Y696" s="94"/>
      <c r="Z696" s="98"/>
      <c r="AS696" s="99" t="s">
        <v>98</v>
      </c>
      <c r="AT696" s="99" t="s">
        <v>0</v>
      </c>
      <c r="AU696" s="99" t="s">
        <v>0</v>
      </c>
      <c r="AV696" s="99" t="s">
        <v>43</v>
      </c>
      <c r="AW696" s="99" t="s">
        <v>71</v>
      </c>
      <c r="AX696" s="99" t="s">
        <v>91</v>
      </c>
    </row>
    <row r="697" spans="1:63" s="10" customFormat="1" ht="15.75" customHeight="1">
      <c r="A697" s="11"/>
      <c r="B697" s="79" t="s">
        <v>567</v>
      </c>
      <c r="C697" s="79" t="s">
        <v>92</v>
      </c>
      <c r="D697" s="80" t="s">
        <v>568</v>
      </c>
      <c r="E697" s="153" t="s">
        <v>569</v>
      </c>
      <c r="F697" s="154"/>
      <c r="G697" s="154"/>
      <c r="H697" s="154"/>
      <c r="I697" s="81" t="s">
        <v>441</v>
      </c>
      <c r="J697" s="82">
        <v>2</v>
      </c>
      <c r="K697" s="155"/>
      <c r="L697" s="154"/>
      <c r="M697" s="155">
        <f>ROUND($K$697*$J$697,2)</f>
        <v>0</v>
      </c>
      <c r="N697" s="154"/>
      <c r="O697" s="154"/>
      <c r="P697" s="154"/>
      <c r="Q697" s="14"/>
      <c r="S697" s="83"/>
      <c r="T697" s="84" t="s">
        <v>24</v>
      </c>
      <c r="U697" s="85">
        <v>0</v>
      </c>
      <c r="V697" s="85">
        <f>$U$697*$J$697</f>
        <v>0</v>
      </c>
      <c r="W697" s="85">
        <v>0</v>
      </c>
      <c r="X697" s="85">
        <f>$W$697*$J$697</f>
        <v>0</v>
      </c>
      <c r="Y697" s="85">
        <v>0</v>
      </c>
      <c r="Z697" s="86">
        <f>$Y$697*$J$697</f>
        <v>0</v>
      </c>
      <c r="AQ697" s="10" t="s">
        <v>165</v>
      </c>
      <c r="AS697" s="10" t="s">
        <v>92</v>
      </c>
      <c r="AT697" s="10" t="s">
        <v>0</v>
      </c>
      <c r="AX697" s="10" t="s">
        <v>91</v>
      </c>
      <c r="BD697" s="51">
        <f>IF($T$697="základní",$M$697,0)</f>
        <v>0</v>
      </c>
      <c r="BE697" s="51">
        <f>IF($T$697="snížená",$M$697,0)</f>
        <v>0</v>
      </c>
      <c r="BF697" s="51">
        <f>IF($T$697="zákl. přenesená",$M$697,0)</f>
        <v>0</v>
      </c>
      <c r="BG697" s="51">
        <f>IF($T$697="sníž. přenesená",$M$697,0)</f>
        <v>0</v>
      </c>
      <c r="BH697" s="51">
        <f>IF($T$697="nulová",$M$697,0)</f>
        <v>0</v>
      </c>
      <c r="BI697" s="10" t="s">
        <v>71</v>
      </c>
      <c r="BJ697" s="51">
        <f>ROUND($K$697*$J$697,2)</f>
        <v>0</v>
      </c>
      <c r="BK697" s="10" t="s">
        <v>165</v>
      </c>
    </row>
    <row r="698" spans="1:50" s="10" customFormat="1" ht="15.75" customHeight="1">
      <c r="A698" s="87"/>
      <c r="B698" s="88"/>
      <c r="C698" s="88"/>
      <c r="D698" s="88"/>
      <c r="E698" s="156" t="s">
        <v>570</v>
      </c>
      <c r="F698" s="157"/>
      <c r="G698" s="157"/>
      <c r="H698" s="157"/>
      <c r="I698" s="88"/>
      <c r="J698" s="88"/>
      <c r="K698" s="88"/>
      <c r="L698" s="88"/>
      <c r="M698" s="88"/>
      <c r="N698" s="88"/>
      <c r="O698" s="88"/>
      <c r="P698" s="88"/>
      <c r="Q698" s="89"/>
      <c r="S698" s="90"/>
      <c r="T698" s="88"/>
      <c r="U698" s="88"/>
      <c r="V698" s="88"/>
      <c r="W698" s="88"/>
      <c r="X698" s="88"/>
      <c r="Y698" s="88"/>
      <c r="Z698" s="91"/>
      <c r="AS698" s="92" t="s">
        <v>98</v>
      </c>
      <c r="AT698" s="92" t="s">
        <v>0</v>
      </c>
      <c r="AU698" s="92" t="s">
        <v>71</v>
      </c>
      <c r="AV698" s="92" t="s">
        <v>43</v>
      </c>
      <c r="AW698" s="92" t="s">
        <v>90</v>
      </c>
      <c r="AX698" s="92" t="s">
        <v>91</v>
      </c>
    </row>
    <row r="699" spans="1:50" s="10" customFormat="1" ht="27" customHeight="1">
      <c r="A699" s="87"/>
      <c r="B699" s="88"/>
      <c r="C699" s="88"/>
      <c r="D699" s="88"/>
      <c r="E699" s="156" t="s">
        <v>547</v>
      </c>
      <c r="F699" s="157"/>
      <c r="G699" s="157"/>
      <c r="H699" s="157"/>
      <c r="I699" s="88"/>
      <c r="J699" s="88"/>
      <c r="K699" s="88"/>
      <c r="L699" s="88"/>
      <c r="M699" s="88"/>
      <c r="N699" s="88"/>
      <c r="O699" s="88"/>
      <c r="P699" s="88"/>
      <c r="Q699" s="89"/>
      <c r="S699" s="90"/>
      <c r="T699" s="88"/>
      <c r="U699" s="88"/>
      <c r="V699" s="88"/>
      <c r="W699" s="88"/>
      <c r="X699" s="88"/>
      <c r="Y699" s="88"/>
      <c r="Z699" s="91"/>
      <c r="AS699" s="92" t="s">
        <v>98</v>
      </c>
      <c r="AT699" s="92" t="s">
        <v>0</v>
      </c>
      <c r="AU699" s="92" t="s">
        <v>71</v>
      </c>
      <c r="AV699" s="92" t="s">
        <v>43</v>
      </c>
      <c r="AW699" s="92" t="s">
        <v>90</v>
      </c>
      <c r="AX699" s="92" t="s">
        <v>91</v>
      </c>
    </row>
    <row r="700" spans="1:50" s="10" customFormat="1" ht="15.75" customHeight="1">
      <c r="A700" s="93"/>
      <c r="B700" s="94"/>
      <c r="C700" s="94"/>
      <c r="D700" s="94"/>
      <c r="E700" s="158" t="s">
        <v>0</v>
      </c>
      <c r="F700" s="159"/>
      <c r="G700" s="159"/>
      <c r="H700" s="159"/>
      <c r="I700" s="94"/>
      <c r="J700" s="95">
        <v>2</v>
      </c>
      <c r="K700" s="94"/>
      <c r="L700" s="94"/>
      <c r="M700" s="94"/>
      <c r="N700" s="94"/>
      <c r="O700" s="94"/>
      <c r="P700" s="94"/>
      <c r="Q700" s="96"/>
      <c r="S700" s="97"/>
      <c r="T700" s="94"/>
      <c r="U700" s="94"/>
      <c r="V700" s="94"/>
      <c r="W700" s="94"/>
      <c r="X700" s="94"/>
      <c r="Y700" s="94"/>
      <c r="Z700" s="98"/>
      <c r="AS700" s="99" t="s">
        <v>98</v>
      </c>
      <c r="AT700" s="99" t="s">
        <v>0</v>
      </c>
      <c r="AU700" s="99" t="s">
        <v>0</v>
      </c>
      <c r="AV700" s="99" t="s">
        <v>43</v>
      </c>
      <c r="AW700" s="99" t="s">
        <v>71</v>
      </c>
      <c r="AX700" s="99" t="s">
        <v>91</v>
      </c>
    </row>
    <row r="701" spans="1:63" s="10" customFormat="1" ht="15.75" customHeight="1">
      <c r="A701" s="11"/>
      <c r="B701" s="79" t="s">
        <v>571</v>
      </c>
      <c r="C701" s="79" t="s">
        <v>92</v>
      </c>
      <c r="D701" s="80" t="s">
        <v>572</v>
      </c>
      <c r="E701" s="153" t="s">
        <v>573</v>
      </c>
      <c r="F701" s="154"/>
      <c r="G701" s="154"/>
      <c r="H701" s="154"/>
      <c r="I701" s="81" t="s">
        <v>391</v>
      </c>
      <c r="J701" s="82">
        <v>15</v>
      </c>
      <c r="K701" s="155"/>
      <c r="L701" s="154"/>
      <c r="M701" s="155">
        <f>ROUND($K$701*$J$701,2)</f>
        <v>0</v>
      </c>
      <c r="N701" s="154"/>
      <c r="O701" s="154"/>
      <c r="P701" s="154"/>
      <c r="Q701" s="14"/>
      <c r="S701" s="83"/>
      <c r="T701" s="84" t="s">
        <v>24</v>
      </c>
      <c r="U701" s="85">
        <v>0</v>
      </c>
      <c r="V701" s="85">
        <f>$U$701*$J$701</f>
        <v>0</v>
      </c>
      <c r="W701" s="85">
        <v>0</v>
      </c>
      <c r="X701" s="85">
        <f>$W$701*$J$701</f>
        <v>0</v>
      </c>
      <c r="Y701" s="85">
        <v>0</v>
      </c>
      <c r="Z701" s="86">
        <f>$Y$701*$J$701</f>
        <v>0</v>
      </c>
      <c r="AQ701" s="10" t="s">
        <v>165</v>
      </c>
      <c r="AS701" s="10" t="s">
        <v>92</v>
      </c>
      <c r="AT701" s="10" t="s">
        <v>0</v>
      </c>
      <c r="AX701" s="10" t="s">
        <v>91</v>
      </c>
      <c r="BD701" s="51">
        <f>IF($T$701="základní",$M$701,0)</f>
        <v>0</v>
      </c>
      <c r="BE701" s="51">
        <f>IF($T$701="snížená",$M$701,0)</f>
        <v>0</v>
      </c>
      <c r="BF701" s="51">
        <f>IF($T$701="zákl. přenesená",$M$701,0)</f>
        <v>0</v>
      </c>
      <c r="BG701" s="51">
        <f>IF($T$701="sníž. přenesená",$M$701,0)</f>
        <v>0</v>
      </c>
      <c r="BH701" s="51">
        <f>IF($T$701="nulová",$M$701,0)</f>
        <v>0</v>
      </c>
      <c r="BI701" s="10" t="s">
        <v>71</v>
      </c>
      <c r="BJ701" s="51">
        <f>ROUND($K$701*$J$701,2)</f>
        <v>0</v>
      </c>
      <c r="BK701" s="10" t="s">
        <v>165</v>
      </c>
    </row>
    <row r="702" spans="1:50" s="10" customFormat="1" ht="15.75" customHeight="1">
      <c r="A702" s="87"/>
      <c r="B702" s="88"/>
      <c r="C702" s="88"/>
      <c r="D702" s="88"/>
      <c r="E702" s="156" t="s">
        <v>546</v>
      </c>
      <c r="F702" s="157"/>
      <c r="G702" s="157"/>
      <c r="H702" s="157"/>
      <c r="I702" s="88"/>
      <c r="J702" s="88"/>
      <c r="K702" s="88"/>
      <c r="L702" s="88"/>
      <c r="M702" s="88"/>
      <c r="N702" s="88"/>
      <c r="O702" s="88"/>
      <c r="P702" s="88"/>
      <c r="Q702" s="89"/>
      <c r="S702" s="90"/>
      <c r="T702" s="88"/>
      <c r="U702" s="88"/>
      <c r="V702" s="88"/>
      <c r="W702" s="88"/>
      <c r="X702" s="88"/>
      <c r="Y702" s="88"/>
      <c r="Z702" s="91"/>
      <c r="AS702" s="92" t="s">
        <v>98</v>
      </c>
      <c r="AT702" s="92" t="s">
        <v>0</v>
      </c>
      <c r="AU702" s="92" t="s">
        <v>71</v>
      </c>
      <c r="AV702" s="92" t="s">
        <v>43</v>
      </c>
      <c r="AW702" s="92" t="s">
        <v>90</v>
      </c>
      <c r="AX702" s="92" t="s">
        <v>91</v>
      </c>
    </row>
    <row r="703" spans="1:50" s="10" customFormat="1" ht="27" customHeight="1">
      <c r="A703" s="87"/>
      <c r="B703" s="88"/>
      <c r="C703" s="88"/>
      <c r="D703" s="88"/>
      <c r="E703" s="156" t="s">
        <v>547</v>
      </c>
      <c r="F703" s="157"/>
      <c r="G703" s="157"/>
      <c r="H703" s="157"/>
      <c r="I703" s="88"/>
      <c r="J703" s="88"/>
      <c r="K703" s="88"/>
      <c r="L703" s="88"/>
      <c r="M703" s="88"/>
      <c r="N703" s="88"/>
      <c r="O703" s="88"/>
      <c r="P703" s="88"/>
      <c r="Q703" s="89"/>
      <c r="S703" s="90"/>
      <c r="T703" s="88"/>
      <c r="U703" s="88"/>
      <c r="V703" s="88"/>
      <c r="W703" s="88"/>
      <c r="X703" s="88"/>
      <c r="Y703" s="88"/>
      <c r="Z703" s="91"/>
      <c r="AS703" s="92" t="s">
        <v>98</v>
      </c>
      <c r="AT703" s="92" t="s">
        <v>0</v>
      </c>
      <c r="AU703" s="92" t="s">
        <v>71</v>
      </c>
      <c r="AV703" s="92" t="s">
        <v>43</v>
      </c>
      <c r="AW703" s="92" t="s">
        <v>90</v>
      </c>
      <c r="AX703" s="92" t="s">
        <v>91</v>
      </c>
    </row>
    <row r="704" spans="1:50" s="10" customFormat="1" ht="15.75" customHeight="1">
      <c r="A704" s="93"/>
      <c r="B704" s="94"/>
      <c r="C704" s="94"/>
      <c r="D704" s="94"/>
      <c r="E704" s="158" t="s">
        <v>574</v>
      </c>
      <c r="F704" s="159"/>
      <c r="G704" s="159"/>
      <c r="H704" s="159"/>
      <c r="I704" s="94"/>
      <c r="J704" s="95">
        <v>15</v>
      </c>
      <c r="K704" s="94"/>
      <c r="L704" s="94"/>
      <c r="M704" s="94"/>
      <c r="N704" s="94"/>
      <c r="O704" s="94"/>
      <c r="P704" s="94"/>
      <c r="Q704" s="96"/>
      <c r="S704" s="97"/>
      <c r="T704" s="94"/>
      <c r="U704" s="94"/>
      <c r="V704" s="94"/>
      <c r="W704" s="94"/>
      <c r="X704" s="94"/>
      <c r="Y704" s="94"/>
      <c r="Z704" s="98"/>
      <c r="AS704" s="99" t="s">
        <v>98</v>
      </c>
      <c r="AT704" s="99" t="s">
        <v>0</v>
      </c>
      <c r="AU704" s="99" t="s">
        <v>0</v>
      </c>
      <c r="AV704" s="99" t="s">
        <v>43</v>
      </c>
      <c r="AW704" s="99" t="s">
        <v>71</v>
      </c>
      <c r="AX704" s="99" t="s">
        <v>91</v>
      </c>
    </row>
    <row r="705" spans="1:63" s="10" customFormat="1" ht="15.75" customHeight="1">
      <c r="A705" s="11"/>
      <c r="B705" s="79" t="s">
        <v>575</v>
      </c>
      <c r="C705" s="79" t="s">
        <v>92</v>
      </c>
      <c r="D705" s="80" t="s">
        <v>576</v>
      </c>
      <c r="E705" s="153" t="s">
        <v>577</v>
      </c>
      <c r="F705" s="154"/>
      <c r="G705" s="154"/>
      <c r="H705" s="154"/>
      <c r="I705" s="81" t="s">
        <v>391</v>
      </c>
      <c r="J705" s="82">
        <v>15</v>
      </c>
      <c r="K705" s="155"/>
      <c r="L705" s="154"/>
      <c r="M705" s="155">
        <f>ROUND($K$705*$J$705,2)</f>
        <v>0</v>
      </c>
      <c r="N705" s="154"/>
      <c r="O705" s="154"/>
      <c r="P705" s="154"/>
      <c r="Q705" s="14"/>
      <c r="S705" s="83"/>
      <c r="T705" s="84" t="s">
        <v>24</v>
      </c>
      <c r="U705" s="85">
        <v>0</v>
      </c>
      <c r="V705" s="85">
        <f>$U$705*$J$705</f>
        <v>0</v>
      </c>
      <c r="W705" s="85">
        <v>0</v>
      </c>
      <c r="X705" s="85">
        <f>$W$705*$J$705</f>
        <v>0</v>
      </c>
      <c r="Y705" s="85">
        <v>0</v>
      </c>
      <c r="Z705" s="86">
        <f>$Y$705*$J$705</f>
        <v>0</v>
      </c>
      <c r="AQ705" s="10" t="s">
        <v>165</v>
      </c>
      <c r="AS705" s="10" t="s">
        <v>92</v>
      </c>
      <c r="AT705" s="10" t="s">
        <v>0</v>
      </c>
      <c r="AX705" s="10" t="s">
        <v>91</v>
      </c>
      <c r="BD705" s="51">
        <f>IF($T$705="základní",$M$705,0)</f>
        <v>0</v>
      </c>
      <c r="BE705" s="51">
        <f>IF($T$705="snížená",$M$705,0)</f>
        <v>0</v>
      </c>
      <c r="BF705" s="51">
        <f>IF($T$705="zákl. přenesená",$M$705,0)</f>
        <v>0</v>
      </c>
      <c r="BG705" s="51">
        <f>IF($T$705="sníž. přenesená",$M$705,0)</f>
        <v>0</v>
      </c>
      <c r="BH705" s="51">
        <f>IF($T$705="nulová",$M$705,0)</f>
        <v>0</v>
      </c>
      <c r="BI705" s="10" t="s">
        <v>71</v>
      </c>
      <c r="BJ705" s="51">
        <f>ROUND($K$705*$J$705,2)</f>
        <v>0</v>
      </c>
      <c r="BK705" s="10" t="s">
        <v>165</v>
      </c>
    </row>
    <row r="706" spans="1:50" s="10" customFormat="1" ht="15.75" customHeight="1">
      <c r="A706" s="87"/>
      <c r="B706" s="88"/>
      <c r="C706" s="88"/>
      <c r="D706" s="88"/>
      <c r="E706" s="156" t="s">
        <v>546</v>
      </c>
      <c r="F706" s="157"/>
      <c r="G706" s="157"/>
      <c r="H706" s="157"/>
      <c r="I706" s="88"/>
      <c r="J706" s="88"/>
      <c r="K706" s="88"/>
      <c r="L706" s="88"/>
      <c r="M706" s="88"/>
      <c r="N706" s="88"/>
      <c r="O706" s="88"/>
      <c r="P706" s="88"/>
      <c r="Q706" s="89"/>
      <c r="S706" s="90"/>
      <c r="T706" s="88"/>
      <c r="U706" s="88"/>
      <c r="V706" s="88"/>
      <c r="W706" s="88"/>
      <c r="X706" s="88"/>
      <c r="Y706" s="88"/>
      <c r="Z706" s="91"/>
      <c r="AS706" s="92" t="s">
        <v>98</v>
      </c>
      <c r="AT706" s="92" t="s">
        <v>0</v>
      </c>
      <c r="AU706" s="92" t="s">
        <v>71</v>
      </c>
      <c r="AV706" s="92" t="s">
        <v>43</v>
      </c>
      <c r="AW706" s="92" t="s">
        <v>90</v>
      </c>
      <c r="AX706" s="92" t="s">
        <v>91</v>
      </c>
    </row>
    <row r="707" spans="1:50" s="10" customFormat="1" ht="27" customHeight="1">
      <c r="A707" s="87"/>
      <c r="B707" s="88"/>
      <c r="C707" s="88"/>
      <c r="D707" s="88"/>
      <c r="E707" s="156" t="s">
        <v>547</v>
      </c>
      <c r="F707" s="157"/>
      <c r="G707" s="157"/>
      <c r="H707" s="157"/>
      <c r="I707" s="88"/>
      <c r="J707" s="88"/>
      <c r="K707" s="88"/>
      <c r="L707" s="88"/>
      <c r="M707" s="88"/>
      <c r="N707" s="88"/>
      <c r="O707" s="88"/>
      <c r="P707" s="88"/>
      <c r="Q707" s="89"/>
      <c r="S707" s="90"/>
      <c r="T707" s="88"/>
      <c r="U707" s="88"/>
      <c r="V707" s="88"/>
      <c r="W707" s="88"/>
      <c r="X707" s="88"/>
      <c r="Y707" s="88"/>
      <c r="Z707" s="91"/>
      <c r="AS707" s="92" t="s">
        <v>98</v>
      </c>
      <c r="AT707" s="92" t="s">
        <v>0</v>
      </c>
      <c r="AU707" s="92" t="s">
        <v>71</v>
      </c>
      <c r="AV707" s="92" t="s">
        <v>43</v>
      </c>
      <c r="AW707" s="92" t="s">
        <v>90</v>
      </c>
      <c r="AX707" s="92" t="s">
        <v>91</v>
      </c>
    </row>
    <row r="708" spans="1:50" s="10" customFormat="1" ht="15.75" customHeight="1">
      <c r="A708" s="93"/>
      <c r="B708" s="94"/>
      <c r="C708" s="94"/>
      <c r="D708" s="94"/>
      <c r="E708" s="158" t="s">
        <v>574</v>
      </c>
      <c r="F708" s="159"/>
      <c r="G708" s="159"/>
      <c r="H708" s="159"/>
      <c r="I708" s="94"/>
      <c r="J708" s="95">
        <v>15</v>
      </c>
      <c r="K708" s="94"/>
      <c r="L708" s="94"/>
      <c r="M708" s="94"/>
      <c r="N708" s="94"/>
      <c r="O708" s="94"/>
      <c r="P708" s="94"/>
      <c r="Q708" s="96"/>
      <c r="S708" s="97"/>
      <c r="T708" s="94"/>
      <c r="U708" s="94"/>
      <c r="V708" s="94"/>
      <c r="W708" s="94"/>
      <c r="X708" s="94"/>
      <c r="Y708" s="94"/>
      <c r="Z708" s="98"/>
      <c r="AS708" s="99" t="s">
        <v>98</v>
      </c>
      <c r="AT708" s="99" t="s">
        <v>0</v>
      </c>
      <c r="AU708" s="99" t="s">
        <v>0</v>
      </c>
      <c r="AV708" s="99" t="s">
        <v>43</v>
      </c>
      <c r="AW708" s="99" t="s">
        <v>71</v>
      </c>
      <c r="AX708" s="99" t="s">
        <v>91</v>
      </c>
    </row>
    <row r="709" spans="1:63" s="10" customFormat="1" ht="15.75" customHeight="1">
      <c r="A709" s="11"/>
      <c r="B709" s="79" t="s">
        <v>578</v>
      </c>
      <c r="C709" s="79" t="s">
        <v>92</v>
      </c>
      <c r="D709" s="80" t="s">
        <v>579</v>
      </c>
      <c r="E709" s="153" t="s">
        <v>580</v>
      </c>
      <c r="F709" s="154"/>
      <c r="G709" s="154"/>
      <c r="H709" s="154"/>
      <c r="I709" s="81" t="s">
        <v>441</v>
      </c>
      <c r="J709" s="82">
        <v>6</v>
      </c>
      <c r="K709" s="155"/>
      <c r="L709" s="154"/>
      <c r="M709" s="155">
        <f>ROUND($K$709*$J$709,2)</f>
        <v>0</v>
      </c>
      <c r="N709" s="154"/>
      <c r="O709" s="154"/>
      <c r="P709" s="154"/>
      <c r="Q709" s="14"/>
      <c r="S709" s="83"/>
      <c r="T709" s="84" t="s">
        <v>24</v>
      </c>
      <c r="U709" s="85">
        <v>0</v>
      </c>
      <c r="V709" s="85">
        <f>$U$709*$J$709</f>
        <v>0</v>
      </c>
      <c r="W709" s="85">
        <v>0</v>
      </c>
      <c r="X709" s="85">
        <f>$W$709*$J$709</f>
        <v>0</v>
      </c>
      <c r="Y709" s="85">
        <v>0</v>
      </c>
      <c r="Z709" s="86">
        <f>$Y$709*$J$709</f>
        <v>0</v>
      </c>
      <c r="AQ709" s="10" t="s">
        <v>165</v>
      </c>
      <c r="AS709" s="10" t="s">
        <v>92</v>
      </c>
      <c r="AT709" s="10" t="s">
        <v>0</v>
      </c>
      <c r="AX709" s="10" t="s">
        <v>91</v>
      </c>
      <c r="BD709" s="51">
        <f>IF($T$709="základní",$M$709,0)</f>
        <v>0</v>
      </c>
      <c r="BE709" s="51">
        <f>IF($T$709="snížená",$M$709,0)</f>
        <v>0</v>
      </c>
      <c r="BF709" s="51">
        <f>IF($T$709="zákl. přenesená",$M$709,0)</f>
        <v>0</v>
      </c>
      <c r="BG709" s="51">
        <f>IF($T$709="sníž. přenesená",$M$709,0)</f>
        <v>0</v>
      </c>
      <c r="BH709" s="51">
        <f>IF($T$709="nulová",$M$709,0)</f>
        <v>0</v>
      </c>
      <c r="BI709" s="10" t="s">
        <v>71</v>
      </c>
      <c r="BJ709" s="51">
        <f>ROUND($K$709*$J$709,2)</f>
        <v>0</v>
      </c>
      <c r="BK709" s="10" t="s">
        <v>165</v>
      </c>
    </row>
    <row r="710" spans="1:50" s="10" customFormat="1" ht="15.75" customHeight="1">
      <c r="A710" s="87"/>
      <c r="B710" s="88"/>
      <c r="C710" s="88"/>
      <c r="D710" s="88"/>
      <c r="E710" s="156" t="s">
        <v>546</v>
      </c>
      <c r="F710" s="157"/>
      <c r="G710" s="157"/>
      <c r="H710" s="157"/>
      <c r="I710" s="88"/>
      <c r="J710" s="88"/>
      <c r="K710" s="88"/>
      <c r="L710" s="88"/>
      <c r="M710" s="88"/>
      <c r="N710" s="88"/>
      <c r="O710" s="88"/>
      <c r="P710" s="88"/>
      <c r="Q710" s="89"/>
      <c r="S710" s="90"/>
      <c r="T710" s="88"/>
      <c r="U710" s="88"/>
      <c r="V710" s="88"/>
      <c r="W710" s="88"/>
      <c r="X710" s="88"/>
      <c r="Y710" s="88"/>
      <c r="Z710" s="91"/>
      <c r="AS710" s="92" t="s">
        <v>98</v>
      </c>
      <c r="AT710" s="92" t="s">
        <v>0</v>
      </c>
      <c r="AU710" s="92" t="s">
        <v>71</v>
      </c>
      <c r="AV710" s="92" t="s">
        <v>43</v>
      </c>
      <c r="AW710" s="92" t="s">
        <v>90</v>
      </c>
      <c r="AX710" s="92" t="s">
        <v>91</v>
      </c>
    </row>
    <row r="711" spans="1:50" s="10" customFormat="1" ht="27" customHeight="1">
      <c r="A711" s="87"/>
      <c r="B711" s="88"/>
      <c r="C711" s="88"/>
      <c r="D711" s="88"/>
      <c r="E711" s="156" t="s">
        <v>547</v>
      </c>
      <c r="F711" s="157"/>
      <c r="G711" s="157"/>
      <c r="H711" s="157"/>
      <c r="I711" s="88"/>
      <c r="J711" s="88"/>
      <c r="K711" s="88"/>
      <c r="L711" s="88"/>
      <c r="M711" s="88"/>
      <c r="N711" s="88"/>
      <c r="O711" s="88"/>
      <c r="P711" s="88"/>
      <c r="Q711" s="89"/>
      <c r="S711" s="90"/>
      <c r="T711" s="88"/>
      <c r="U711" s="88"/>
      <c r="V711" s="88"/>
      <c r="W711" s="88"/>
      <c r="X711" s="88"/>
      <c r="Y711" s="88"/>
      <c r="Z711" s="91"/>
      <c r="AS711" s="92" t="s">
        <v>98</v>
      </c>
      <c r="AT711" s="92" t="s">
        <v>0</v>
      </c>
      <c r="AU711" s="92" t="s">
        <v>71</v>
      </c>
      <c r="AV711" s="92" t="s">
        <v>43</v>
      </c>
      <c r="AW711" s="92" t="s">
        <v>90</v>
      </c>
      <c r="AX711" s="92" t="s">
        <v>91</v>
      </c>
    </row>
    <row r="712" spans="1:50" s="10" customFormat="1" ht="15.75" customHeight="1">
      <c r="A712" s="93"/>
      <c r="B712" s="94"/>
      <c r="C712" s="94"/>
      <c r="D712" s="94"/>
      <c r="E712" s="158" t="s">
        <v>119</v>
      </c>
      <c r="F712" s="159"/>
      <c r="G712" s="159"/>
      <c r="H712" s="159"/>
      <c r="I712" s="94"/>
      <c r="J712" s="95">
        <v>6</v>
      </c>
      <c r="K712" s="94"/>
      <c r="L712" s="94"/>
      <c r="M712" s="94"/>
      <c r="N712" s="94"/>
      <c r="O712" s="94"/>
      <c r="P712" s="94"/>
      <c r="Q712" s="96"/>
      <c r="S712" s="97"/>
      <c r="T712" s="94"/>
      <c r="U712" s="94"/>
      <c r="V712" s="94"/>
      <c r="W712" s="94"/>
      <c r="X712" s="94"/>
      <c r="Y712" s="94"/>
      <c r="Z712" s="98"/>
      <c r="AS712" s="99" t="s">
        <v>98</v>
      </c>
      <c r="AT712" s="99" t="s">
        <v>0</v>
      </c>
      <c r="AU712" s="99" t="s">
        <v>0</v>
      </c>
      <c r="AV712" s="99" t="s">
        <v>43</v>
      </c>
      <c r="AW712" s="99" t="s">
        <v>71</v>
      </c>
      <c r="AX712" s="99" t="s">
        <v>91</v>
      </c>
    </row>
    <row r="713" spans="1:63" s="10" customFormat="1" ht="15.75" customHeight="1">
      <c r="A713" s="11"/>
      <c r="B713" s="79" t="s">
        <v>581</v>
      </c>
      <c r="C713" s="79" t="s">
        <v>92</v>
      </c>
      <c r="D713" s="80" t="s">
        <v>582</v>
      </c>
      <c r="E713" s="153" t="s">
        <v>583</v>
      </c>
      <c r="F713" s="154"/>
      <c r="G713" s="154"/>
      <c r="H713" s="154"/>
      <c r="I713" s="81" t="s">
        <v>441</v>
      </c>
      <c r="J713" s="82">
        <v>1</v>
      </c>
      <c r="K713" s="155"/>
      <c r="L713" s="154"/>
      <c r="M713" s="155">
        <f>ROUND($K$713*$J$713,2)</f>
        <v>0</v>
      </c>
      <c r="N713" s="154"/>
      <c r="O713" s="154"/>
      <c r="P713" s="154"/>
      <c r="Q713" s="14"/>
      <c r="S713" s="83"/>
      <c r="T713" s="84" t="s">
        <v>24</v>
      </c>
      <c r="U713" s="85">
        <v>0</v>
      </c>
      <c r="V713" s="85">
        <f>$U$713*$J$713</f>
        <v>0</v>
      </c>
      <c r="W713" s="85">
        <v>0</v>
      </c>
      <c r="X713" s="85">
        <f>$W$713*$J$713</f>
        <v>0</v>
      </c>
      <c r="Y713" s="85">
        <v>0</v>
      </c>
      <c r="Z713" s="86">
        <f>$Y$713*$J$713</f>
        <v>0</v>
      </c>
      <c r="AQ713" s="10" t="s">
        <v>165</v>
      </c>
      <c r="AS713" s="10" t="s">
        <v>92</v>
      </c>
      <c r="AT713" s="10" t="s">
        <v>0</v>
      </c>
      <c r="AX713" s="10" t="s">
        <v>91</v>
      </c>
      <c r="BD713" s="51">
        <f>IF($T$713="základní",$M$713,0)</f>
        <v>0</v>
      </c>
      <c r="BE713" s="51">
        <f>IF($T$713="snížená",$M$713,0)</f>
        <v>0</v>
      </c>
      <c r="BF713" s="51">
        <f>IF($T$713="zákl. přenesená",$M$713,0)</f>
        <v>0</v>
      </c>
      <c r="BG713" s="51">
        <f>IF($T$713="sníž. přenesená",$M$713,0)</f>
        <v>0</v>
      </c>
      <c r="BH713" s="51">
        <f>IF($T$713="nulová",$M$713,0)</f>
        <v>0</v>
      </c>
      <c r="BI713" s="10" t="s">
        <v>71</v>
      </c>
      <c r="BJ713" s="51">
        <f>ROUND($K$713*$J$713,2)</f>
        <v>0</v>
      </c>
      <c r="BK713" s="10" t="s">
        <v>165</v>
      </c>
    </row>
    <row r="714" spans="1:50" s="10" customFormat="1" ht="15.75" customHeight="1">
      <c r="A714" s="87"/>
      <c r="B714" s="88"/>
      <c r="C714" s="88"/>
      <c r="D714" s="88"/>
      <c r="E714" s="156" t="s">
        <v>546</v>
      </c>
      <c r="F714" s="157"/>
      <c r="G714" s="157"/>
      <c r="H714" s="157"/>
      <c r="I714" s="88"/>
      <c r="J714" s="88"/>
      <c r="K714" s="88"/>
      <c r="L714" s="88"/>
      <c r="M714" s="88"/>
      <c r="N714" s="88"/>
      <c r="O714" s="88"/>
      <c r="P714" s="88"/>
      <c r="Q714" s="89"/>
      <c r="S714" s="90"/>
      <c r="T714" s="88"/>
      <c r="U714" s="88"/>
      <c r="V714" s="88"/>
      <c r="W714" s="88"/>
      <c r="X714" s="88"/>
      <c r="Y714" s="88"/>
      <c r="Z714" s="91"/>
      <c r="AS714" s="92" t="s">
        <v>98</v>
      </c>
      <c r="AT714" s="92" t="s">
        <v>0</v>
      </c>
      <c r="AU714" s="92" t="s">
        <v>71</v>
      </c>
      <c r="AV714" s="92" t="s">
        <v>43</v>
      </c>
      <c r="AW714" s="92" t="s">
        <v>90</v>
      </c>
      <c r="AX714" s="92" t="s">
        <v>91</v>
      </c>
    </row>
    <row r="715" spans="1:50" s="10" customFormat="1" ht="27" customHeight="1">
      <c r="A715" s="87"/>
      <c r="B715" s="88"/>
      <c r="C715" s="88"/>
      <c r="D715" s="88"/>
      <c r="E715" s="156" t="s">
        <v>547</v>
      </c>
      <c r="F715" s="157"/>
      <c r="G715" s="157"/>
      <c r="H715" s="157"/>
      <c r="I715" s="88"/>
      <c r="J715" s="88"/>
      <c r="K715" s="88"/>
      <c r="L715" s="88"/>
      <c r="M715" s="88"/>
      <c r="N715" s="88"/>
      <c r="O715" s="88"/>
      <c r="P715" s="88"/>
      <c r="Q715" s="89"/>
      <c r="S715" s="90"/>
      <c r="T715" s="88"/>
      <c r="U715" s="88"/>
      <c r="V715" s="88"/>
      <c r="W715" s="88"/>
      <c r="X715" s="88"/>
      <c r="Y715" s="88"/>
      <c r="Z715" s="91"/>
      <c r="AS715" s="92" t="s">
        <v>98</v>
      </c>
      <c r="AT715" s="92" t="s">
        <v>0</v>
      </c>
      <c r="AU715" s="92" t="s">
        <v>71</v>
      </c>
      <c r="AV715" s="92" t="s">
        <v>43</v>
      </c>
      <c r="AW715" s="92" t="s">
        <v>90</v>
      </c>
      <c r="AX715" s="92" t="s">
        <v>91</v>
      </c>
    </row>
    <row r="716" spans="1:50" s="10" customFormat="1" ht="15.75" customHeight="1">
      <c r="A716" s="93"/>
      <c r="B716" s="94"/>
      <c r="C716" s="94"/>
      <c r="D716" s="94"/>
      <c r="E716" s="158" t="s">
        <v>71</v>
      </c>
      <c r="F716" s="159"/>
      <c r="G716" s="159"/>
      <c r="H716" s="159"/>
      <c r="I716" s="94"/>
      <c r="J716" s="95">
        <v>1</v>
      </c>
      <c r="K716" s="94"/>
      <c r="L716" s="94"/>
      <c r="M716" s="94"/>
      <c r="N716" s="94"/>
      <c r="O716" s="94"/>
      <c r="P716" s="94"/>
      <c r="Q716" s="96"/>
      <c r="S716" s="97"/>
      <c r="T716" s="94"/>
      <c r="U716" s="94"/>
      <c r="V716" s="94"/>
      <c r="W716" s="94"/>
      <c r="X716" s="94"/>
      <c r="Y716" s="94"/>
      <c r="Z716" s="98"/>
      <c r="AS716" s="99" t="s">
        <v>98</v>
      </c>
      <c r="AT716" s="99" t="s">
        <v>0</v>
      </c>
      <c r="AU716" s="99" t="s">
        <v>0</v>
      </c>
      <c r="AV716" s="99" t="s">
        <v>43</v>
      </c>
      <c r="AW716" s="99" t="s">
        <v>71</v>
      </c>
      <c r="AX716" s="99" t="s">
        <v>91</v>
      </c>
    </row>
    <row r="717" spans="1:63" s="10" customFormat="1" ht="15.75" customHeight="1">
      <c r="A717" s="11"/>
      <c r="B717" s="79" t="s">
        <v>584</v>
      </c>
      <c r="C717" s="79" t="s">
        <v>92</v>
      </c>
      <c r="D717" s="80" t="s">
        <v>585</v>
      </c>
      <c r="E717" s="153" t="s">
        <v>586</v>
      </c>
      <c r="F717" s="154"/>
      <c r="G717" s="154"/>
      <c r="H717" s="154"/>
      <c r="I717" s="81" t="s">
        <v>441</v>
      </c>
      <c r="J717" s="82">
        <v>1</v>
      </c>
      <c r="K717" s="155"/>
      <c r="L717" s="154"/>
      <c r="M717" s="155">
        <f>ROUND($K$717*$J$717,2)</f>
        <v>0</v>
      </c>
      <c r="N717" s="154"/>
      <c r="O717" s="154"/>
      <c r="P717" s="154"/>
      <c r="Q717" s="14"/>
      <c r="S717" s="83"/>
      <c r="T717" s="84" t="s">
        <v>24</v>
      </c>
      <c r="U717" s="85">
        <v>0</v>
      </c>
      <c r="V717" s="85">
        <f>$U$717*$J$717</f>
        <v>0</v>
      </c>
      <c r="W717" s="85">
        <v>0</v>
      </c>
      <c r="X717" s="85">
        <f>$W$717*$J$717</f>
        <v>0</v>
      </c>
      <c r="Y717" s="85">
        <v>0</v>
      </c>
      <c r="Z717" s="86">
        <f>$Y$717*$J$717</f>
        <v>0</v>
      </c>
      <c r="AQ717" s="10" t="s">
        <v>165</v>
      </c>
      <c r="AS717" s="10" t="s">
        <v>92</v>
      </c>
      <c r="AT717" s="10" t="s">
        <v>0</v>
      </c>
      <c r="AX717" s="10" t="s">
        <v>91</v>
      </c>
      <c r="BD717" s="51">
        <f>IF($T$717="základní",$M$717,0)</f>
        <v>0</v>
      </c>
      <c r="BE717" s="51">
        <f>IF($T$717="snížená",$M$717,0)</f>
        <v>0</v>
      </c>
      <c r="BF717" s="51">
        <f>IF($T$717="zákl. přenesená",$M$717,0)</f>
        <v>0</v>
      </c>
      <c r="BG717" s="51">
        <f>IF($T$717="sníž. přenesená",$M$717,0)</f>
        <v>0</v>
      </c>
      <c r="BH717" s="51">
        <f>IF($T$717="nulová",$M$717,0)</f>
        <v>0</v>
      </c>
      <c r="BI717" s="10" t="s">
        <v>71</v>
      </c>
      <c r="BJ717" s="51">
        <f>ROUND($K$717*$J$717,2)</f>
        <v>0</v>
      </c>
      <c r="BK717" s="10" t="s">
        <v>165</v>
      </c>
    </row>
    <row r="718" spans="1:50" s="10" customFormat="1" ht="15.75" customHeight="1">
      <c r="A718" s="87"/>
      <c r="B718" s="88"/>
      <c r="C718" s="88"/>
      <c r="D718" s="88"/>
      <c r="E718" s="156" t="s">
        <v>546</v>
      </c>
      <c r="F718" s="157"/>
      <c r="G718" s="157"/>
      <c r="H718" s="157"/>
      <c r="I718" s="88"/>
      <c r="J718" s="88"/>
      <c r="K718" s="88"/>
      <c r="L718" s="88"/>
      <c r="M718" s="88"/>
      <c r="N718" s="88"/>
      <c r="O718" s="88"/>
      <c r="P718" s="88"/>
      <c r="Q718" s="89"/>
      <c r="S718" s="90"/>
      <c r="T718" s="88"/>
      <c r="U718" s="88"/>
      <c r="V718" s="88"/>
      <c r="W718" s="88"/>
      <c r="X718" s="88"/>
      <c r="Y718" s="88"/>
      <c r="Z718" s="91"/>
      <c r="AS718" s="92" t="s">
        <v>98</v>
      </c>
      <c r="AT718" s="92" t="s">
        <v>0</v>
      </c>
      <c r="AU718" s="92" t="s">
        <v>71</v>
      </c>
      <c r="AV718" s="92" t="s">
        <v>43</v>
      </c>
      <c r="AW718" s="92" t="s">
        <v>90</v>
      </c>
      <c r="AX718" s="92" t="s">
        <v>91</v>
      </c>
    </row>
    <row r="719" spans="1:50" s="10" customFormat="1" ht="27" customHeight="1">
      <c r="A719" s="87"/>
      <c r="B719" s="88"/>
      <c r="C719" s="88"/>
      <c r="D719" s="88"/>
      <c r="E719" s="156" t="s">
        <v>547</v>
      </c>
      <c r="F719" s="157"/>
      <c r="G719" s="157"/>
      <c r="H719" s="157"/>
      <c r="I719" s="88"/>
      <c r="J719" s="88"/>
      <c r="K719" s="88"/>
      <c r="L719" s="88"/>
      <c r="M719" s="88"/>
      <c r="N719" s="88"/>
      <c r="O719" s="88"/>
      <c r="P719" s="88"/>
      <c r="Q719" s="89"/>
      <c r="S719" s="90"/>
      <c r="T719" s="88"/>
      <c r="U719" s="88"/>
      <c r="V719" s="88"/>
      <c r="W719" s="88"/>
      <c r="X719" s="88"/>
      <c r="Y719" s="88"/>
      <c r="Z719" s="91"/>
      <c r="AS719" s="92" t="s">
        <v>98</v>
      </c>
      <c r="AT719" s="92" t="s">
        <v>0</v>
      </c>
      <c r="AU719" s="92" t="s">
        <v>71</v>
      </c>
      <c r="AV719" s="92" t="s">
        <v>43</v>
      </c>
      <c r="AW719" s="92" t="s">
        <v>90</v>
      </c>
      <c r="AX719" s="92" t="s">
        <v>91</v>
      </c>
    </row>
    <row r="720" spans="1:50" s="10" customFormat="1" ht="15.75" customHeight="1">
      <c r="A720" s="93"/>
      <c r="B720" s="94"/>
      <c r="C720" s="94"/>
      <c r="D720" s="94"/>
      <c r="E720" s="158" t="s">
        <v>71</v>
      </c>
      <c r="F720" s="159"/>
      <c r="G720" s="159"/>
      <c r="H720" s="159"/>
      <c r="I720" s="94"/>
      <c r="J720" s="95">
        <v>1</v>
      </c>
      <c r="K720" s="94"/>
      <c r="L720" s="94"/>
      <c r="M720" s="94"/>
      <c r="N720" s="94"/>
      <c r="O720" s="94"/>
      <c r="P720" s="94"/>
      <c r="Q720" s="96"/>
      <c r="S720" s="97"/>
      <c r="T720" s="94"/>
      <c r="U720" s="94"/>
      <c r="V720" s="94"/>
      <c r="W720" s="94"/>
      <c r="X720" s="94"/>
      <c r="Y720" s="94"/>
      <c r="Z720" s="98"/>
      <c r="AS720" s="99" t="s">
        <v>98</v>
      </c>
      <c r="AT720" s="99" t="s">
        <v>0</v>
      </c>
      <c r="AU720" s="99" t="s">
        <v>0</v>
      </c>
      <c r="AV720" s="99" t="s">
        <v>43</v>
      </c>
      <c r="AW720" s="99" t="s">
        <v>71</v>
      </c>
      <c r="AX720" s="99" t="s">
        <v>91</v>
      </c>
    </row>
    <row r="721" spans="1:63" s="10" customFormat="1" ht="27" customHeight="1">
      <c r="A721" s="11"/>
      <c r="B721" s="79" t="s">
        <v>587</v>
      </c>
      <c r="C721" s="79" t="s">
        <v>92</v>
      </c>
      <c r="D721" s="80" t="s">
        <v>588</v>
      </c>
      <c r="E721" s="153" t="s">
        <v>589</v>
      </c>
      <c r="F721" s="154"/>
      <c r="G721" s="154"/>
      <c r="H721" s="154"/>
      <c r="I721" s="81" t="s">
        <v>441</v>
      </c>
      <c r="J721" s="82">
        <v>1</v>
      </c>
      <c r="K721" s="155"/>
      <c r="L721" s="154"/>
      <c r="M721" s="155">
        <f>ROUND($K$721*$J$721,2)</f>
        <v>0</v>
      </c>
      <c r="N721" s="154"/>
      <c r="O721" s="154"/>
      <c r="P721" s="154"/>
      <c r="Q721" s="14"/>
      <c r="S721" s="83"/>
      <c r="T721" s="84" t="s">
        <v>24</v>
      </c>
      <c r="U721" s="85">
        <v>0</v>
      </c>
      <c r="V721" s="85">
        <f>$U$721*$J$721</f>
        <v>0</v>
      </c>
      <c r="W721" s="85">
        <v>0</v>
      </c>
      <c r="X721" s="85">
        <f>$W$721*$J$721</f>
        <v>0</v>
      </c>
      <c r="Y721" s="85">
        <v>0</v>
      </c>
      <c r="Z721" s="86">
        <f>$Y$721*$J$721</f>
        <v>0</v>
      </c>
      <c r="AQ721" s="10" t="s">
        <v>165</v>
      </c>
      <c r="AS721" s="10" t="s">
        <v>92</v>
      </c>
      <c r="AT721" s="10" t="s">
        <v>0</v>
      </c>
      <c r="AX721" s="10" t="s">
        <v>91</v>
      </c>
      <c r="BD721" s="51">
        <f>IF($T$721="základní",$M$721,0)</f>
        <v>0</v>
      </c>
      <c r="BE721" s="51">
        <f>IF($T$721="snížená",$M$721,0)</f>
        <v>0</v>
      </c>
      <c r="BF721" s="51">
        <f>IF($T$721="zákl. přenesená",$M$721,0)</f>
        <v>0</v>
      </c>
      <c r="BG721" s="51">
        <f>IF($T$721="sníž. přenesená",$M$721,0)</f>
        <v>0</v>
      </c>
      <c r="BH721" s="51">
        <f>IF($T$721="nulová",$M$721,0)</f>
        <v>0</v>
      </c>
      <c r="BI721" s="10" t="s">
        <v>71</v>
      </c>
      <c r="BJ721" s="51">
        <f>ROUND($K$721*$J$721,2)</f>
        <v>0</v>
      </c>
      <c r="BK721" s="10" t="s">
        <v>165</v>
      </c>
    </row>
    <row r="722" spans="1:50" s="10" customFormat="1" ht="15.75" customHeight="1">
      <c r="A722" s="87"/>
      <c r="B722" s="88"/>
      <c r="C722" s="88"/>
      <c r="D722" s="88"/>
      <c r="E722" s="156" t="s">
        <v>546</v>
      </c>
      <c r="F722" s="157"/>
      <c r="G722" s="157"/>
      <c r="H722" s="157"/>
      <c r="I722" s="88"/>
      <c r="J722" s="88"/>
      <c r="K722" s="88"/>
      <c r="L722" s="88"/>
      <c r="M722" s="88"/>
      <c r="N722" s="88"/>
      <c r="O722" s="88"/>
      <c r="P722" s="88"/>
      <c r="Q722" s="89"/>
      <c r="S722" s="90"/>
      <c r="T722" s="88"/>
      <c r="U722" s="88"/>
      <c r="V722" s="88"/>
      <c r="W722" s="88"/>
      <c r="X722" s="88"/>
      <c r="Y722" s="88"/>
      <c r="Z722" s="91"/>
      <c r="AS722" s="92" t="s">
        <v>98</v>
      </c>
      <c r="AT722" s="92" t="s">
        <v>0</v>
      </c>
      <c r="AU722" s="92" t="s">
        <v>71</v>
      </c>
      <c r="AV722" s="92" t="s">
        <v>43</v>
      </c>
      <c r="AW722" s="92" t="s">
        <v>90</v>
      </c>
      <c r="AX722" s="92" t="s">
        <v>91</v>
      </c>
    </row>
    <row r="723" spans="1:50" s="10" customFormat="1" ht="27" customHeight="1">
      <c r="A723" s="87"/>
      <c r="B723" s="88"/>
      <c r="C723" s="88"/>
      <c r="D723" s="88"/>
      <c r="E723" s="156" t="s">
        <v>547</v>
      </c>
      <c r="F723" s="157"/>
      <c r="G723" s="157"/>
      <c r="H723" s="157"/>
      <c r="I723" s="88"/>
      <c r="J723" s="88"/>
      <c r="K723" s="88"/>
      <c r="L723" s="88"/>
      <c r="M723" s="88"/>
      <c r="N723" s="88"/>
      <c r="O723" s="88"/>
      <c r="P723" s="88"/>
      <c r="Q723" s="89"/>
      <c r="S723" s="90"/>
      <c r="T723" s="88"/>
      <c r="U723" s="88"/>
      <c r="V723" s="88"/>
      <c r="W723" s="88"/>
      <c r="X723" s="88"/>
      <c r="Y723" s="88"/>
      <c r="Z723" s="91"/>
      <c r="AS723" s="92" t="s">
        <v>98</v>
      </c>
      <c r="AT723" s="92" t="s">
        <v>0</v>
      </c>
      <c r="AU723" s="92" t="s">
        <v>71</v>
      </c>
      <c r="AV723" s="92" t="s">
        <v>43</v>
      </c>
      <c r="AW723" s="92" t="s">
        <v>90</v>
      </c>
      <c r="AX723" s="92" t="s">
        <v>91</v>
      </c>
    </row>
    <row r="724" spans="1:50" s="10" customFormat="1" ht="15.75" customHeight="1">
      <c r="A724" s="93"/>
      <c r="B724" s="94"/>
      <c r="C724" s="94"/>
      <c r="D724" s="94"/>
      <c r="E724" s="158" t="s">
        <v>71</v>
      </c>
      <c r="F724" s="159"/>
      <c r="G724" s="159"/>
      <c r="H724" s="159"/>
      <c r="I724" s="94"/>
      <c r="J724" s="95">
        <v>1</v>
      </c>
      <c r="K724" s="94"/>
      <c r="L724" s="94"/>
      <c r="M724" s="94"/>
      <c r="N724" s="94"/>
      <c r="O724" s="94"/>
      <c r="P724" s="94"/>
      <c r="Q724" s="96"/>
      <c r="S724" s="97"/>
      <c r="T724" s="94"/>
      <c r="U724" s="94"/>
      <c r="V724" s="94"/>
      <c r="W724" s="94"/>
      <c r="X724" s="94"/>
      <c r="Y724" s="94"/>
      <c r="Z724" s="98"/>
      <c r="AS724" s="99" t="s">
        <v>98</v>
      </c>
      <c r="AT724" s="99" t="s">
        <v>0</v>
      </c>
      <c r="AU724" s="99" t="s">
        <v>0</v>
      </c>
      <c r="AV724" s="99" t="s">
        <v>43</v>
      </c>
      <c r="AW724" s="99" t="s">
        <v>71</v>
      </c>
      <c r="AX724" s="99" t="s">
        <v>91</v>
      </c>
    </row>
    <row r="725" spans="1:63" s="10" customFormat="1" ht="27" customHeight="1">
      <c r="A725" s="11"/>
      <c r="B725" s="79" t="s">
        <v>590</v>
      </c>
      <c r="C725" s="79" t="s">
        <v>92</v>
      </c>
      <c r="D725" s="80" t="s">
        <v>591</v>
      </c>
      <c r="E725" s="153" t="s">
        <v>592</v>
      </c>
      <c r="F725" s="154"/>
      <c r="G725" s="154"/>
      <c r="H725" s="154"/>
      <c r="I725" s="81" t="s">
        <v>441</v>
      </c>
      <c r="J725" s="82">
        <v>6</v>
      </c>
      <c r="K725" s="155"/>
      <c r="L725" s="154"/>
      <c r="M725" s="155">
        <f>ROUND($K$725*$J$725,2)</f>
        <v>0</v>
      </c>
      <c r="N725" s="154"/>
      <c r="O725" s="154"/>
      <c r="P725" s="154"/>
      <c r="Q725" s="14"/>
      <c r="S725" s="83"/>
      <c r="T725" s="84" t="s">
        <v>24</v>
      </c>
      <c r="U725" s="85">
        <v>0</v>
      </c>
      <c r="V725" s="85">
        <f>$U$725*$J$725</f>
        <v>0</v>
      </c>
      <c r="W725" s="85">
        <v>0</v>
      </c>
      <c r="X725" s="85">
        <f>$W$725*$J$725</f>
        <v>0</v>
      </c>
      <c r="Y725" s="85">
        <v>0</v>
      </c>
      <c r="Z725" s="86">
        <f>$Y$725*$J$725</f>
        <v>0</v>
      </c>
      <c r="AQ725" s="10" t="s">
        <v>165</v>
      </c>
      <c r="AS725" s="10" t="s">
        <v>92</v>
      </c>
      <c r="AT725" s="10" t="s">
        <v>0</v>
      </c>
      <c r="AX725" s="10" t="s">
        <v>91</v>
      </c>
      <c r="BD725" s="51">
        <f>IF($T$725="základní",$M$725,0)</f>
        <v>0</v>
      </c>
      <c r="BE725" s="51">
        <f>IF($T$725="snížená",$M$725,0)</f>
        <v>0</v>
      </c>
      <c r="BF725" s="51">
        <f>IF($T$725="zákl. přenesená",$M$725,0)</f>
        <v>0</v>
      </c>
      <c r="BG725" s="51">
        <f>IF($T$725="sníž. přenesená",$M$725,0)</f>
        <v>0</v>
      </c>
      <c r="BH725" s="51">
        <f>IF($T$725="nulová",$M$725,0)</f>
        <v>0</v>
      </c>
      <c r="BI725" s="10" t="s">
        <v>71</v>
      </c>
      <c r="BJ725" s="51">
        <f>ROUND($K$725*$J$725,2)</f>
        <v>0</v>
      </c>
      <c r="BK725" s="10" t="s">
        <v>165</v>
      </c>
    </row>
    <row r="726" spans="1:50" s="10" customFormat="1" ht="15.75" customHeight="1">
      <c r="A726" s="87"/>
      <c r="B726" s="88"/>
      <c r="C726" s="88"/>
      <c r="D726" s="88"/>
      <c r="E726" s="156" t="s">
        <v>546</v>
      </c>
      <c r="F726" s="157"/>
      <c r="G726" s="157"/>
      <c r="H726" s="157"/>
      <c r="I726" s="88"/>
      <c r="J726" s="88"/>
      <c r="K726" s="88"/>
      <c r="L726" s="88"/>
      <c r="M726" s="88"/>
      <c r="N726" s="88"/>
      <c r="O726" s="88"/>
      <c r="P726" s="88"/>
      <c r="Q726" s="89"/>
      <c r="S726" s="90"/>
      <c r="T726" s="88"/>
      <c r="U726" s="88"/>
      <c r="V726" s="88"/>
      <c r="W726" s="88"/>
      <c r="X726" s="88"/>
      <c r="Y726" s="88"/>
      <c r="Z726" s="91"/>
      <c r="AS726" s="92" t="s">
        <v>98</v>
      </c>
      <c r="AT726" s="92" t="s">
        <v>0</v>
      </c>
      <c r="AU726" s="92" t="s">
        <v>71</v>
      </c>
      <c r="AV726" s="92" t="s">
        <v>43</v>
      </c>
      <c r="AW726" s="92" t="s">
        <v>90</v>
      </c>
      <c r="AX726" s="92" t="s">
        <v>91</v>
      </c>
    </row>
    <row r="727" spans="1:50" s="10" customFormat="1" ht="27" customHeight="1">
      <c r="A727" s="87"/>
      <c r="B727" s="88"/>
      <c r="C727" s="88"/>
      <c r="D727" s="88"/>
      <c r="E727" s="156" t="s">
        <v>547</v>
      </c>
      <c r="F727" s="157"/>
      <c r="G727" s="157"/>
      <c r="H727" s="157"/>
      <c r="I727" s="88"/>
      <c r="J727" s="88"/>
      <c r="K727" s="88"/>
      <c r="L727" s="88"/>
      <c r="M727" s="88"/>
      <c r="N727" s="88"/>
      <c r="O727" s="88"/>
      <c r="P727" s="88"/>
      <c r="Q727" s="89"/>
      <c r="S727" s="90"/>
      <c r="T727" s="88"/>
      <c r="U727" s="88"/>
      <c r="V727" s="88"/>
      <c r="W727" s="88"/>
      <c r="X727" s="88"/>
      <c r="Y727" s="88"/>
      <c r="Z727" s="91"/>
      <c r="AS727" s="92" t="s">
        <v>98</v>
      </c>
      <c r="AT727" s="92" t="s">
        <v>0</v>
      </c>
      <c r="AU727" s="92" t="s">
        <v>71</v>
      </c>
      <c r="AV727" s="92" t="s">
        <v>43</v>
      </c>
      <c r="AW727" s="92" t="s">
        <v>90</v>
      </c>
      <c r="AX727" s="92" t="s">
        <v>91</v>
      </c>
    </row>
    <row r="728" spans="1:50" s="10" customFormat="1" ht="15.75" customHeight="1">
      <c r="A728" s="93"/>
      <c r="B728" s="94"/>
      <c r="C728" s="94"/>
      <c r="D728" s="94"/>
      <c r="E728" s="158" t="s">
        <v>119</v>
      </c>
      <c r="F728" s="159"/>
      <c r="G728" s="159"/>
      <c r="H728" s="159"/>
      <c r="I728" s="94"/>
      <c r="J728" s="95">
        <v>6</v>
      </c>
      <c r="K728" s="94"/>
      <c r="L728" s="94"/>
      <c r="M728" s="94"/>
      <c r="N728" s="94"/>
      <c r="O728" s="94"/>
      <c r="P728" s="94"/>
      <c r="Q728" s="96"/>
      <c r="S728" s="97"/>
      <c r="T728" s="94"/>
      <c r="U728" s="94"/>
      <c r="V728" s="94"/>
      <c r="W728" s="94"/>
      <c r="X728" s="94"/>
      <c r="Y728" s="94"/>
      <c r="Z728" s="98"/>
      <c r="AS728" s="99" t="s">
        <v>98</v>
      </c>
      <c r="AT728" s="99" t="s">
        <v>0</v>
      </c>
      <c r="AU728" s="99" t="s">
        <v>0</v>
      </c>
      <c r="AV728" s="99" t="s">
        <v>43</v>
      </c>
      <c r="AW728" s="99" t="s">
        <v>71</v>
      </c>
      <c r="AX728" s="99" t="s">
        <v>91</v>
      </c>
    </row>
    <row r="729" spans="1:63" s="10" customFormat="1" ht="27" customHeight="1">
      <c r="A729" s="11"/>
      <c r="B729" s="79" t="s">
        <v>593</v>
      </c>
      <c r="C729" s="79" t="s">
        <v>92</v>
      </c>
      <c r="D729" s="80" t="s">
        <v>594</v>
      </c>
      <c r="E729" s="153" t="s">
        <v>595</v>
      </c>
      <c r="F729" s="154"/>
      <c r="G729" s="154"/>
      <c r="H729" s="154"/>
      <c r="I729" s="81" t="s">
        <v>441</v>
      </c>
      <c r="J729" s="82">
        <v>2</v>
      </c>
      <c r="K729" s="155"/>
      <c r="L729" s="154"/>
      <c r="M729" s="155">
        <f>ROUND($K$729*$J$729,2)</f>
        <v>0</v>
      </c>
      <c r="N729" s="154"/>
      <c r="O729" s="154"/>
      <c r="P729" s="154"/>
      <c r="Q729" s="14"/>
      <c r="S729" s="83"/>
      <c r="T729" s="84" t="s">
        <v>24</v>
      </c>
      <c r="U729" s="85">
        <v>0</v>
      </c>
      <c r="V729" s="85">
        <f>$U$729*$J$729</f>
        <v>0</v>
      </c>
      <c r="W729" s="85">
        <v>0</v>
      </c>
      <c r="X729" s="85">
        <f>$W$729*$J$729</f>
        <v>0</v>
      </c>
      <c r="Y729" s="85">
        <v>0</v>
      </c>
      <c r="Z729" s="86">
        <f>$Y$729*$J$729</f>
        <v>0</v>
      </c>
      <c r="AQ729" s="10" t="s">
        <v>165</v>
      </c>
      <c r="AS729" s="10" t="s">
        <v>92</v>
      </c>
      <c r="AT729" s="10" t="s">
        <v>0</v>
      </c>
      <c r="AX729" s="10" t="s">
        <v>91</v>
      </c>
      <c r="BD729" s="51">
        <f>IF($T$729="základní",$M$729,0)</f>
        <v>0</v>
      </c>
      <c r="BE729" s="51">
        <f>IF($T$729="snížená",$M$729,0)</f>
        <v>0</v>
      </c>
      <c r="BF729" s="51">
        <f>IF($T$729="zákl. přenesená",$M$729,0)</f>
        <v>0</v>
      </c>
      <c r="BG729" s="51">
        <f>IF($T$729="sníž. přenesená",$M$729,0)</f>
        <v>0</v>
      </c>
      <c r="BH729" s="51">
        <f>IF($T$729="nulová",$M$729,0)</f>
        <v>0</v>
      </c>
      <c r="BI729" s="10" t="s">
        <v>71</v>
      </c>
      <c r="BJ729" s="51">
        <f>ROUND($K$729*$J$729,2)</f>
        <v>0</v>
      </c>
      <c r="BK729" s="10" t="s">
        <v>165</v>
      </c>
    </row>
    <row r="730" spans="1:50" s="10" customFormat="1" ht="15.75" customHeight="1">
      <c r="A730" s="87"/>
      <c r="B730" s="88"/>
      <c r="C730" s="88"/>
      <c r="D730" s="88"/>
      <c r="E730" s="156" t="s">
        <v>546</v>
      </c>
      <c r="F730" s="157"/>
      <c r="G730" s="157"/>
      <c r="H730" s="157"/>
      <c r="I730" s="88"/>
      <c r="J730" s="88"/>
      <c r="K730" s="88"/>
      <c r="L730" s="88"/>
      <c r="M730" s="88"/>
      <c r="N730" s="88"/>
      <c r="O730" s="88"/>
      <c r="P730" s="88"/>
      <c r="Q730" s="89"/>
      <c r="S730" s="90"/>
      <c r="T730" s="88"/>
      <c r="U730" s="88"/>
      <c r="V730" s="88"/>
      <c r="W730" s="88"/>
      <c r="X730" s="88"/>
      <c r="Y730" s="88"/>
      <c r="Z730" s="91"/>
      <c r="AS730" s="92" t="s">
        <v>98</v>
      </c>
      <c r="AT730" s="92" t="s">
        <v>0</v>
      </c>
      <c r="AU730" s="92" t="s">
        <v>71</v>
      </c>
      <c r="AV730" s="92" t="s">
        <v>43</v>
      </c>
      <c r="AW730" s="92" t="s">
        <v>90</v>
      </c>
      <c r="AX730" s="92" t="s">
        <v>91</v>
      </c>
    </row>
    <row r="731" spans="1:50" s="10" customFormat="1" ht="27" customHeight="1">
      <c r="A731" s="87"/>
      <c r="B731" s="88"/>
      <c r="C731" s="88"/>
      <c r="D731" s="88"/>
      <c r="E731" s="156" t="s">
        <v>547</v>
      </c>
      <c r="F731" s="157"/>
      <c r="G731" s="157"/>
      <c r="H731" s="157"/>
      <c r="I731" s="88"/>
      <c r="J731" s="88"/>
      <c r="K731" s="88"/>
      <c r="L731" s="88"/>
      <c r="M731" s="88"/>
      <c r="N731" s="88"/>
      <c r="O731" s="88"/>
      <c r="P731" s="88"/>
      <c r="Q731" s="89"/>
      <c r="S731" s="90"/>
      <c r="T731" s="88"/>
      <c r="U731" s="88"/>
      <c r="V731" s="88"/>
      <c r="W731" s="88"/>
      <c r="X731" s="88"/>
      <c r="Y731" s="88"/>
      <c r="Z731" s="91"/>
      <c r="AS731" s="92" t="s">
        <v>98</v>
      </c>
      <c r="AT731" s="92" t="s">
        <v>0</v>
      </c>
      <c r="AU731" s="92" t="s">
        <v>71</v>
      </c>
      <c r="AV731" s="92" t="s">
        <v>43</v>
      </c>
      <c r="AW731" s="92" t="s">
        <v>90</v>
      </c>
      <c r="AX731" s="92" t="s">
        <v>91</v>
      </c>
    </row>
    <row r="732" spans="1:50" s="10" customFormat="1" ht="15.75" customHeight="1">
      <c r="A732" s="93"/>
      <c r="B732" s="94"/>
      <c r="C732" s="94"/>
      <c r="D732" s="94"/>
      <c r="E732" s="158" t="s">
        <v>0</v>
      </c>
      <c r="F732" s="159"/>
      <c r="G732" s="159"/>
      <c r="H732" s="159"/>
      <c r="I732" s="94"/>
      <c r="J732" s="95">
        <v>2</v>
      </c>
      <c r="K732" s="94"/>
      <c r="L732" s="94"/>
      <c r="M732" s="94"/>
      <c r="N732" s="94"/>
      <c r="O732" s="94"/>
      <c r="P732" s="94"/>
      <c r="Q732" s="96"/>
      <c r="S732" s="97"/>
      <c r="T732" s="94"/>
      <c r="U732" s="94"/>
      <c r="V732" s="94"/>
      <c r="W732" s="94"/>
      <c r="X732" s="94"/>
      <c r="Y732" s="94"/>
      <c r="Z732" s="98"/>
      <c r="AS732" s="99" t="s">
        <v>98</v>
      </c>
      <c r="AT732" s="99" t="s">
        <v>0</v>
      </c>
      <c r="AU732" s="99" t="s">
        <v>0</v>
      </c>
      <c r="AV732" s="99" t="s">
        <v>43</v>
      </c>
      <c r="AW732" s="99" t="s">
        <v>71</v>
      </c>
      <c r="AX732" s="99" t="s">
        <v>91</v>
      </c>
    </row>
    <row r="733" spans="1:63" s="10" customFormat="1" ht="15.75" customHeight="1">
      <c r="A733" s="11"/>
      <c r="B733" s="79" t="s">
        <v>596</v>
      </c>
      <c r="C733" s="79" t="s">
        <v>92</v>
      </c>
      <c r="D733" s="80" t="s">
        <v>597</v>
      </c>
      <c r="E733" s="153" t="s">
        <v>598</v>
      </c>
      <c r="F733" s="154"/>
      <c r="G733" s="154"/>
      <c r="H733" s="154"/>
      <c r="I733" s="81" t="s">
        <v>441</v>
      </c>
      <c r="J733" s="82">
        <v>1</v>
      </c>
      <c r="K733" s="155"/>
      <c r="L733" s="154"/>
      <c r="M733" s="155">
        <f>ROUND($K$733*$J$733,2)</f>
        <v>0</v>
      </c>
      <c r="N733" s="154"/>
      <c r="O733" s="154"/>
      <c r="P733" s="154"/>
      <c r="Q733" s="14"/>
      <c r="S733" s="83"/>
      <c r="T733" s="84" t="s">
        <v>24</v>
      </c>
      <c r="U733" s="85">
        <v>0</v>
      </c>
      <c r="V733" s="85">
        <f>$U$733*$J$733</f>
        <v>0</v>
      </c>
      <c r="W733" s="85">
        <v>0</v>
      </c>
      <c r="X733" s="85">
        <f>$W$733*$J$733</f>
        <v>0</v>
      </c>
      <c r="Y733" s="85">
        <v>0</v>
      </c>
      <c r="Z733" s="86">
        <f>$Y$733*$J$733</f>
        <v>0</v>
      </c>
      <c r="AQ733" s="10" t="s">
        <v>165</v>
      </c>
      <c r="AS733" s="10" t="s">
        <v>92</v>
      </c>
      <c r="AT733" s="10" t="s">
        <v>0</v>
      </c>
      <c r="AX733" s="10" t="s">
        <v>91</v>
      </c>
      <c r="BD733" s="51">
        <f>IF($T$733="základní",$M$733,0)</f>
        <v>0</v>
      </c>
      <c r="BE733" s="51">
        <f>IF($T$733="snížená",$M$733,0)</f>
        <v>0</v>
      </c>
      <c r="BF733" s="51">
        <f>IF($T$733="zákl. přenesená",$M$733,0)</f>
        <v>0</v>
      </c>
      <c r="BG733" s="51">
        <f>IF($T$733="sníž. přenesená",$M$733,0)</f>
        <v>0</v>
      </c>
      <c r="BH733" s="51">
        <f>IF($T$733="nulová",$M$733,0)</f>
        <v>0</v>
      </c>
      <c r="BI733" s="10" t="s">
        <v>71</v>
      </c>
      <c r="BJ733" s="51">
        <f>ROUND($K$733*$J$733,2)</f>
        <v>0</v>
      </c>
      <c r="BK733" s="10" t="s">
        <v>165</v>
      </c>
    </row>
    <row r="734" spans="1:50" s="10" customFormat="1" ht="15.75" customHeight="1">
      <c r="A734" s="87"/>
      <c r="B734" s="88"/>
      <c r="C734" s="88"/>
      <c r="D734" s="88"/>
      <c r="E734" s="156" t="s">
        <v>546</v>
      </c>
      <c r="F734" s="157"/>
      <c r="G734" s="157"/>
      <c r="H734" s="157"/>
      <c r="I734" s="88"/>
      <c r="J734" s="88"/>
      <c r="K734" s="88"/>
      <c r="L734" s="88"/>
      <c r="M734" s="88"/>
      <c r="N734" s="88"/>
      <c r="O734" s="88"/>
      <c r="P734" s="88"/>
      <c r="Q734" s="89"/>
      <c r="S734" s="90"/>
      <c r="T734" s="88"/>
      <c r="U734" s="88"/>
      <c r="V734" s="88"/>
      <c r="W734" s="88"/>
      <c r="X734" s="88"/>
      <c r="Y734" s="88"/>
      <c r="Z734" s="91"/>
      <c r="AS734" s="92" t="s">
        <v>98</v>
      </c>
      <c r="AT734" s="92" t="s">
        <v>0</v>
      </c>
      <c r="AU734" s="92" t="s">
        <v>71</v>
      </c>
      <c r="AV734" s="92" t="s">
        <v>43</v>
      </c>
      <c r="AW734" s="92" t="s">
        <v>90</v>
      </c>
      <c r="AX734" s="92" t="s">
        <v>91</v>
      </c>
    </row>
    <row r="735" spans="1:50" s="10" customFormat="1" ht="27" customHeight="1">
      <c r="A735" s="87"/>
      <c r="B735" s="88"/>
      <c r="C735" s="88"/>
      <c r="D735" s="88"/>
      <c r="E735" s="156" t="s">
        <v>547</v>
      </c>
      <c r="F735" s="157"/>
      <c r="G735" s="157"/>
      <c r="H735" s="157"/>
      <c r="I735" s="88"/>
      <c r="J735" s="88"/>
      <c r="K735" s="88"/>
      <c r="L735" s="88"/>
      <c r="M735" s="88"/>
      <c r="N735" s="88"/>
      <c r="O735" s="88"/>
      <c r="P735" s="88"/>
      <c r="Q735" s="89"/>
      <c r="S735" s="90"/>
      <c r="T735" s="88"/>
      <c r="U735" s="88"/>
      <c r="V735" s="88"/>
      <c r="W735" s="88"/>
      <c r="X735" s="88"/>
      <c r="Y735" s="88"/>
      <c r="Z735" s="91"/>
      <c r="AS735" s="92" t="s">
        <v>98</v>
      </c>
      <c r="AT735" s="92" t="s">
        <v>0</v>
      </c>
      <c r="AU735" s="92" t="s">
        <v>71</v>
      </c>
      <c r="AV735" s="92" t="s">
        <v>43</v>
      </c>
      <c r="AW735" s="92" t="s">
        <v>90</v>
      </c>
      <c r="AX735" s="92" t="s">
        <v>91</v>
      </c>
    </row>
    <row r="736" spans="1:50" s="10" customFormat="1" ht="15.75" customHeight="1">
      <c r="A736" s="93"/>
      <c r="B736" s="94"/>
      <c r="C736" s="94"/>
      <c r="D736" s="94"/>
      <c r="E736" s="158" t="s">
        <v>71</v>
      </c>
      <c r="F736" s="159"/>
      <c r="G736" s="159"/>
      <c r="H736" s="159"/>
      <c r="I736" s="94"/>
      <c r="J736" s="95">
        <v>1</v>
      </c>
      <c r="K736" s="94"/>
      <c r="L736" s="94"/>
      <c r="M736" s="94"/>
      <c r="N736" s="94"/>
      <c r="O736" s="94"/>
      <c r="P736" s="94"/>
      <c r="Q736" s="96"/>
      <c r="S736" s="97"/>
      <c r="T736" s="94"/>
      <c r="U736" s="94"/>
      <c r="V736" s="94"/>
      <c r="W736" s="94"/>
      <c r="X736" s="94"/>
      <c r="Y736" s="94"/>
      <c r="Z736" s="98"/>
      <c r="AS736" s="99" t="s">
        <v>98</v>
      </c>
      <c r="AT736" s="99" t="s">
        <v>0</v>
      </c>
      <c r="AU736" s="99" t="s">
        <v>0</v>
      </c>
      <c r="AV736" s="99" t="s">
        <v>43</v>
      </c>
      <c r="AW736" s="99" t="s">
        <v>71</v>
      </c>
      <c r="AX736" s="99" t="s">
        <v>91</v>
      </c>
    </row>
    <row r="737" spans="1:63" s="10" customFormat="1" ht="27" customHeight="1">
      <c r="A737" s="11"/>
      <c r="B737" s="79" t="s">
        <v>599</v>
      </c>
      <c r="C737" s="79" t="s">
        <v>92</v>
      </c>
      <c r="D737" s="80" t="s">
        <v>600</v>
      </c>
      <c r="E737" s="153" t="s">
        <v>601</v>
      </c>
      <c r="F737" s="154"/>
      <c r="G737" s="154"/>
      <c r="H737" s="154"/>
      <c r="I737" s="81" t="s">
        <v>441</v>
      </c>
      <c r="J737" s="82">
        <v>2</v>
      </c>
      <c r="K737" s="155"/>
      <c r="L737" s="154"/>
      <c r="M737" s="155">
        <f>ROUND($K$737*$J$737,2)</f>
        <v>0</v>
      </c>
      <c r="N737" s="154"/>
      <c r="O737" s="154"/>
      <c r="P737" s="154"/>
      <c r="Q737" s="14"/>
      <c r="S737" s="83"/>
      <c r="T737" s="84" t="s">
        <v>24</v>
      </c>
      <c r="U737" s="85">
        <v>0</v>
      </c>
      <c r="V737" s="85">
        <f>$U$737*$J$737</f>
        <v>0</v>
      </c>
      <c r="W737" s="85">
        <v>0</v>
      </c>
      <c r="X737" s="85">
        <f>$W$737*$J$737</f>
        <v>0</v>
      </c>
      <c r="Y737" s="85">
        <v>0</v>
      </c>
      <c r="Z737" s="86">
        <f>$Y$737*$J$737</f>
        <v>0</v>
      </c>
      <c r="AQ737" s="10" t="s">
        <v>165</v>
      </c>
      <c r="AS737" s="10" t="s">
        <v>92</v>
      </c>
      <c r="AT737" s="10" t="s">
        <v>0</v>
      </c>
      <c r="AX737" s="10" t="s">
        <v>91</v>
      </c>
      <c r="BD737" s="51">
        <f>IF($T$737="základní",$M$737,0)</f>
        <v>0</v>
      </c>
      <c r="BE737" s="51">
        <f>IF($T$737="snížená",$M$737,0)</f>
        <v>0</v>
      </c>
      <c r="BF737" s="51">
        <f>IF($T$737="zákl. přenesená",$M$737,0)</f>
        <v>0</v>
      </c>
      <c r="BG737" s="51">
        <f>IF($T$737="sníž. přenesená",$M$737,0)</f>
        <v>0</v>
      </c>
      <c r="BH737" s="51">
        <f>IF($T$737="nulová",$M$737,0)</f>
        <v>0</v>
      </c>
      <c r="BI737" s="10" t="s">
        <v>71</v>
      </c>
      <c r="BJ737" s="51">
        <f>ROUND($K$737*$J$737,2)</f>
        <v>0</v>
      </c>
      <c r="BK737" s="10" t="s">
        <v>165</v>
      </c>
    </row>
    <row r="738" spans="1:50" s="10" customFormat="1" ht="15.75" customHeight="1">
      <c r="A738" s="87"/>
      <c r="B738" s="88"/>
      <c r="C738" s="88"/>
      <c r="D738" s="88"/>
      <c r="E738" s="156" t="s">
        <v>546</v>
      </c>
      <c r="F738" s="157"/>
      <c r="G738" s="157"/>
      <c r="H738" s="157"/>
      <c r="I738" s="88"/>
      <c r="J738" s="88"/>
      <c r="K738" s="88"/>
      <c r="L738" s="88"/>
      <c r="M738" s="88"/>
      <c r="N738" s="88"/>
      <c r="O738" s="88"/>
      <c r="P738" s="88"/>
      <c r="Q738" s="89"/>
      <c r="S738" s="90"/>
      <c r="T738" s="88"/>
      <c r="U738" s="88"/>
      <c r="V738" s="88"/>
      <c r="W738" s="88"/>
      <c r="X738" s="88"/>
      <c r="Y738" s="88"/>
      <c r="Z738" s="91"/>
      <c r="AS738" s="92" t="s">
        <v>98</v>
      </c>
      <c r="AT738" s="92" t="s">
        <v>0</v>
      </c>
      <c r="AU738" s="92" t="s">
        <v>71</v>
      </c>
      <c r="AV738" s="92" t="s">
        <v>43</v>
      </c>
      <c r="AW738" s="92" t="s">
        <v>90</v>
      </c>
      <c r="AX738" s="92" t="s">
        <v>91</v>
      </c>
    </row>
    <row r="739" spans="1:50" s="10" customFormat="1" ht="27" customHeight="1">
      <c r="A739" s="87"/>
      <c r="B739" s="88"/>
      <c r="C739" s="88"/>
      <c r="D739" s="88"/>
      <c r="E739" s="156" t="s">
        <v>547</v>
      </c>
      <c r="F739" s="157"/>
      <c r="G739" s="157"/>
      <c r="H739" s="157"/>
      <c r="I739" s="88"/>
      <c r="J739" s="88"/>
      <c r="K739" s="88"/>
      <c r="L739" s="88"/>
      <c r="M739" s="88"/>
      <c r="N739" s="88"/>
      <c r="O739" s="88"/>
      <c r="P739" s="88"/>
      <c r="Q739" s="89"/>
      <c r="S739" s="90"/>
      <c r="T739" s="88"/>
      <c r="U739" s="88"/>
      <c r="V739" s="88"/>
      <c r="W739" s="88"/>
      <c r="X739" s="88"/>
      <c r="Y739" s="88"/>
      <c r="Z739" s="91"/>
      <c r="AS739" s="92" t="s">
        <v>98</v>
      </c>
      <c r="AT739" s="92" t="s">
        <v>0</v>
      </c>
      <c r="AU739" s="92" t="s">
        <v>71</v>
      </c>
      <c r="AV739" s="92" t="s">
        <v>43</v>
      </c>
      <c r="AW739" s="92" t="s">
        <v>90</v>
      </c>
      <c r="AX739" s="92" t="s">
        <v>91</v>
      </c>
    </row>
    <row r="740" spans="1:50" s="10" customFormat="1" ht="15.75" customHeight="1">
      <c r="A740" s="93"/>
      <c r="B740" s="94"/>
      <c r="C740" s="94"/>
      <c r="D740" s="94"/>
      <c r="E740" s="158" t="s">
        <v>0</v>
      </c>
      <c r="F740" s="159"/>
      <c r="G740" s="159"/>
      <c r="H740" s="159"/>
      <c r="I740" s="94"/>
      <c r="J740" s="95">
        <v>2</v>
      </c>
      <c r="K740" s="94"/>
      <c r="L740" s="94"/>
      <c r="M740" s="94"/>
      <c r="N740" s="94"/>
      <c r="O740" s="94"/>
      <c r="P740" s="94"/>
      <c r="Q740" s="96"/>
      <c r="S740" s="97"/>
      <c r="T740" s="94"/>
      <c r="U740" s="94"/>
      <c r="V740" s="94"/>
      <c r="W740" s="94"/>
      <c r="X740" s="94"/>
      <c r="Y740" s="94"/>
      <c r="Z740" s="98"/>
      <c r="AS740" s="99" t="s">
        <v>98</v>
      </c>
      <c r="AT740" s="99" t="s">
        <v>0</v>
      </c>
      <c r="AU740" s="99" t="s">
        <v>0</v>
      </c>
      <c r="AV740" s="99" t="s">
        <v>43</v>
      </c>
      <c r="AW740" s="99" t="s">
        <v>71</v>
      </c>
      <c r="AX740" s="99" t="s">
        <v>91</v>
      </c>
    </row>
    <row r="741" spans="1:63" s="10" customFormat="1" ht="27" customHeight="1">
      <c r="A741" s="11"/>
      <c r="B741" s="79" t="s">
        <v>602</v>
      </c>
      <c r="C741" s="79" t="s">
        <v>92</v>
      </c>
      <c r="D741" s="80" t="s">
        <v>603</v>
      </c>
      <c r="E741" s="153" t="s">
        <v>604</v>
      </c>
      <c r="F741" s="154"/>
      <c r="G741" s="154"/>
      <c r="H741" s="154"/>
      <c r="I741" s="81" t="s">
        <v>441</v>
      </c>
      <c r="J741" s="82">
        <v>1</v>
      </c>
      <c r="K741" s="155"/>
      <c r="L741" s="154"/>
      <c r="M741" s="155">
        <f>ROUND($K$741*$J$741,2)</f>
        <v>0</v>
      </c>
      <c r="N741" s="154"/>
      <c r="O741" s="154"/>
      <c r="P741" s="154"/>
      <c r="Q741" s="14"/>
      <c r="S741" s="83"/>
      <c r="T741" s="84" t="s">
        <v>24</v>
      </c>
      <c r="U741" s="85">
        <v>0</v>
      </c>
      <c r="V741" s="85">
        <f>$U$741*$J$741</f>
        <v>0</v>
      </c>
      <c r="W741" s="85">
        <v>0</v>
      </c>
      <c r="X741" s="85">
        <f>$W$741*$J$741</f>
        <v>0</v>
      </c>
      <c r="Y741" s="85">
        <v>0</v>
      </c>
      <c r="Z741" s="86">
        <f>$Y$741*$J$741</f>
        <v>0</v>
      </c>
      <c r="AQ741" s="10" t="s">
        <v>165</v>
      </c>
      <c r="AS741" s="10" t="s">
        <v>92</v>
      </c>
      <c r="AT741" s="10" t="s">
        <v>0</v>
      </c>
      <c r="AX741" s="10" t="s">
        <v>91</v>
      </c>
      <c r="BD741" s="51">
        <f>IF($T$741="základní",$M$741,0)</f>
        <v>0</v>
      </c>
      <c r="BE741" s="51">
        <f>IF($T$741="snížená",$M$741,0)</f>
        <v>0</v>
      </c>
      <c r="BF741" s="51">
        <f>IF($T$741="zákl. přenesená",$M$741,0)</f>
        <v>0</v>
      </c>
      <c r="BG741" s="51">
        <f>IF($T$741="sníž. přenesená",$M$741,0)</f>
        <v>0</v>
      </c>
      <c r="BH741" s="51">
        <f>IF($T$741="nulová",$M$741,0)</f>
        <v>0</v>
      </c>
      <c r="BI741" s="10" t="s">
        <v>71</v>
      </c>
      <c r="BJ741" s="51">
        <f>ROUND($K$741*$J$741,2)</f>
        <v>0</v>
      </c>
      <c r="BK741" s="10" t="s">
        <v>165</v>
      </c>
    </row>
    <row r="742" spans="1:50" s="10" customFormat="1" ht="15.75" customHeight="1">
      <c r="A742" s="87"/>
      <c r="B742" s="88"/>
      <c r="C742" s="88"/>
      <c r="D742" s="88"/>
      <c r="E742" s="156" t="s">
        <v>546</v>
      </c>
      <c r="F742" s="157"/>
      <c r="G742" s="157"/>
      <c r="H742" s="157"/>
      <c r="I742" s="88"/>
      <c r="J742" s="88"/>
      <c r="K742" s="88"/>
      <c r="L742" s="88"/>
      <c r="M742" s="88"/>
      <c r="N742" s="88"/>
      <c r="O742" s="88"/>
      <c r="P742" s="88"/>
      <c r="Q742" s="89"/>
      <c r="S742" s="90"/>
      <c r="T742" s="88"/>
      <c r="U742" s="88"/>
      <c r="V742" s="88"/>
      <c r="W742" s="88"/>
      <c r="X742" s="88"/>
      <c r="Y742" s="88"/>
      <c r="Z742" s="91"/>
      <c r="AS742" s="92" t="s">
        <v>98</v>
      </c>
      <c r="AT742" s="92" t="s">
        <v>0</v>
      </c>
      <c r="AU742" s="92" t="s">
        <v>71</v>
      </c>
      <c r="AV742" s="92" t="s">
        <v>43</v>
      </c>
      <c r="AW742" s="92" t="s">
        <v>90</v>
      </c>
      <c r="AX742" s="92" t="s">
        <v>91</v>
      </c>
    </row>
    <row r="743" spans="1:50" s="10" customFormat="1" ht="27" customHeight="1">
      <c r="A743" s="87"/>
      <c r="B743" s="88"/>
      <c r="C743" s="88"/>
      <c r="D743" s="88"/>
      <c r="E743" s="156" t="s">
        <v>547</v>
      </c>
      <c r="F743" s="157"/>
      <c r="G743" s="157"/>
      <c r="H743" s="157"/>
      <c r="I743" s="88"/>
      <c r="J743" s="88"/>
      <c r="K743" s="88"/>
      <c r="L743" s="88"/>
      <c r="M743" s="88"/>
      <c r="N743" s="88"/>
      <c r="O743" s="88"/>
      <c r="P743" s="88"/>
      <c r="Q743" s="89"/>
      <c r="S743" s="90"/>
      <c r="T743" s="88"/>
      <c r="U743" s="88"/>
      <c r="V743" s="88"/>
      <c r="W743" s="88"/>
      <c r="X743" s="88"/>
      <c r="Y743" s="88"/>
      <c r="Z743" s="91"/>
      <c r="AS743" s="92" t="s">
        <v>98</v>
      </c>
      <c r="AT743" s="92" t="s">
        <v>0</v>
      </c>
      <c r="AU743" s="92" t="s">
        <v>71</v>
      </c>
      <c r="AV743" s="92" t="s">
        <v>43</v>
      </c>
      <c r="AW743" s="92" t="s">
        <v>90</v>
      </c>
      <c r="AX743" s="92" t="s">
        <v>91</v>
      </c>
    </row>
    <row r="744" spans="1:50" s="10" customFormat="1" ht="15.75" customHeight="1">
      <c r="A744" s="93"/>
      <c r="B744" s="94"/>
      <c r="C744" s="94"/>
      <c r="D744" s="94"/>
      <c r="E744" s="158" t="s">
        <v>71</v>
      </c>
      <c r="F744" s="159"/>
      <c r="G744" s="159"/>
      <c r="H744" s="159"/>
      <c r="I744" s="94"/>
      <c r="J744" s="95">
        <v>1</v>
      </c>
      <c r="K744" s="94"/>
      <c r="L744" s="94"/>
      <c r="M744" s="94"/>
      <c r="N744" s="94"/>
      <c r="O744" s="94"/>
      <c r="P744" s="94"/>
      <c r="Q744" s="96"/>
      <c r="S744" s="97"/>
      <c r="T744" s="94"/>
      <c r="U744" s="94"/>
      <c r="V744" s="94"/>
      <c r="W744" s="94"/>
      <c r="X744" s="94"/>
      <c r="Y744" s="94"/>
      <c r="Z744" s="98"/>
      <c r="AS744" s="99" t="s">
        <v>98</v>
      </c>
      <c r="AT744" s="99" t="s">
        <v>0</v>
      </c>
      <c r="AU744" s="99" t="s">
        <v>0</v>
      </c>
      <c r="AV744" s="99" t="s">
        <v>43</v>
      </c>
      <c r="AW744" s="99" t="s">
        <v>71</v>
      </c>
      <c r="AX744" s="99" t="s">
        <v>91</v>
      </c>
    </row>
    <row r="745" spans="1:63" s="10" customFormat="1" ht="39" customHeight="1">
      <c r="A745" s="11"/>
      <c r="B745" s="79" t="s">
        <v>605</v>
      </c>
      <c r="C745" s="79" t="s">
        <v>92</v>
      </c>
      <c r="D745" s="80" t="s">
        <v>606</v>
      </c>
      <c r="E745" s="153" t="s">
        <v>607</v>
      </c>
      <c r="F745" s="154"/>
      <c r="G745" s="154"/>
      <c r="H745" s="154"/>
      <c r="I745" s="81" t="s">
        <v>441</v>
      </c>
      <c r="J745" s="82">
        <v>1</v>
      </c>
      <c r="K745" s="155"/>
      <c r="L745" s="154"/>
      <c r="M745" s="155">
        <f>ROUND($K$745*$J$745,2)</f>
        <v>0</v>
      </c>
      <c r="N745" s="154"/>
      <c r="O745" s="154"/>
      <c r="P745" s="154"/>
      <c r="Q745" s="14"/>
      <c r="S745" s="83"/>
      <c r="T745" s="84" t="s">
        <v>24</v>
      </c>
      <c r="U745" s="85">
        <v>0</v>
      </c>
      <c r="V745" s="85">
        <f>$U$745*$J$745</f>
        <v>0</v>
      </c>
      <c r="W745" s="85">
        <v>0</v>
      </c>
      <c r="X745" s="85">
        <f>$W$745*$J$745</f>
        <v>0</v>
      </c>
      <c r="Y745" s="85">
        <v>0</v>
      </c>
      <c r="Z745" s="86">
        <f>$Y$745*$J$745</f>
        <v>0</v>
      </c>
      <c r="AQ745" s="10" t="s">
        <v>165</v>
      </c>
      <c r="AS745" s="10" t="s">
        <v>92</v>
      </c>
      <c r="AT745" s="10" t="s">
        <v>0</v>
      </c>
      <c r="AX745" s="10" t="s">
        <v>91</v>
      </c>
      <c r="BD745" s="51">
        <f>IF($T$745="základní",$M$745,0)</f>
        <v>0</v>
      </c>
      <c r="BE745" s="51">
        <f>IF($T$745="snížená",$M$745,0)</f>
        <v>0</v>
      </c>
      <c r="BF745" s="51">
        <f>IF($T$745="zákl. přenesená",$M$745,0)</f>
        <v>0</v>
      </c>
      <c r="BG745" s="51">
        <f>IF($T$745="sníž. přenesená",$M$745,0)</f>
        <v>0</v>
      </c>
      <c r="BH745" s="51">
        <f>IF($T$745="nulová",$M$745,0)</f>
        <v>0</v>
      </c>
      <c r="BI745" s="10" t="s">
        <v>71</v>
      </c>
      <c r="BJ745" s="51">
        <f>ROUND($K$745*$J$745,2)</f>
        <v>0</v>
      </c>
      <c r="BK745" s="10" t="s">
        <v>165</v>
      </c>
    </row>
    <row r="746" spans="1:50" s="10" customFormat="1" ht="15.75" customHeight="1">
      <c r="A746" s="87"/>
      <c r="B746" s="88"/>
      <c r="C746" s="88"/>
      <c r="D746" s="88"/>
      <c r="E746" s="156" t="s">
        <v>546</v>
      </c>
      <c r="F746" s="157"/>
      <c r="G746" s="157"/>
      <c r="H746" s="157"/>
      <c r="I746" s="88"/>
      <c r="J746" s="88"/>
      <c r="K746" s="88"/>
      <c r="L746" s="88"/>
      <c r="M746" s="88"/>
      <c r="N746" s="88"/>
      <c r="O746" s="88"/>
      <c r="P746" s="88"/>
      <c r="Q746" s="89"/>
      <c r="S746" s="90"/>
      <c r="T746" s="88"/>
      <c r="U746" s="88"/>
      <c r="V746" s="88"/>
      <c r="W746" s="88"/>
      <c r="X746" s="88"/>
      <c r="Y746" s="88"/>
      <c r="Z746" s="91"/>
      <c r="AS746" s="92" t="s">
        <v>98</v>
      </c>
      <c r="AT746" s="92" t="s">
        <v>0</v>
      </c>
      <c r="AU746" s="92" t="s">
        <v>71</v>
      </c>
      <c r="AV746" s="92" t="s">
        <v>43</v>
      </c>
      <c r="AW746" s="92" t="s">
        <v>90</v>
      </c>
      <c r="AX746" s="92" t="s">
        <v>91</v>
      </c>
    </row>
    <row r="747" spans="1:50" s="10" customFormat="1" ht="27" customHeight="1">
      <c r="A747" s="87"/>
      <c r="B747" s="88"/>
      <c r="C747" s="88"/>
      <c r="D747" s="88"/>
      <c r="E747" s="156" t="s">
        <v>547</v>
      </c>
      <c r="F747" s="157"/>
      <c r="G747" s="157"/>
      <c r="H747" s="157"/>
      <c r="I747" s="88"/>
      <c r="J747" s="88"/>
      <c r="K747" s="88"/>
      <c r="L747" s="88"/>
      <c r="M747" s="88"/>
      <c r="N747" s="88"/>
      <c r="O747" s="88"/>
      <c r="P747" s="88"/>
      <c r="Q747" s="89"/>
      <c r="S747" s="90"/>
      <c r="T747" s="88"/>
      <c r="U747" s="88"/>
      <c r="V747" s="88"/>
      <c r="W747" s="88"/>
      <c r="X747" s="88"/>
      <c r="Y747" s="88"/>
      <c r="Z747" s="91"/>
      <c r="AS747" s="92" t="s">
        <v>98</v>
      </c>
      <c r="AT747" s="92" t="s">
        <v>0</v>
      </c>
      <c r="AU747" s="92" t="s">
        <v>71</v>
      </c>
      <c r="AV747" s="92" t="s">
        <v>43</v>
      </c>
      <c r="AW747" s="92" t="s">
        <v>90</v>
      </c>
      <c r="AX747" s="92" t="s">
        <v>91</v>
      </c>
    </row>
    <row r="748" spans="1:50" s="10" customFormat="1" ht="15.75" customHeight="1">
      <c r="A748" s="93"/>
      <c r="B748" s="94"/>
      <c r="C748" s="94"/>
      <c r="D748" s="94"/>
      <c r="E748" s="158" t="s">
        <v>71</v>
      </c>
      <c r="F748" s="159"/>
      <c r="G748" s="159"/>
      <c r="H748" s="159"/>
      <c r="I748" s="94"/>
      <c r="J748" s="95">
        <v>1</v>
      </c>
      <c r="K748" s="94"/>
      <c r="L748" s="94"/>
      <c r="M748" s="94"/>
      <c r="N748" s="94"/>
      <c r="O748" s="94"/>
      <c r="P748" s="94"/>
      <c r="Q748" s="96"/>
      <c r="S748" s="97"/>
      <c r="T748" s="94"/>
      <c r="U748" s="94"/>
      <c r="V748" s="94"/>
      <c r="W748" s="94"/>
      <c r="X748" s="94"/>
      <c r="Y748" s="94"/>
      <c r="Z748" s="98"/>
      <c r="AS748" s="99" t="s">
        <v>98</v>
      </c>
      <c r="AT748" s="99" t="s">
        <v>0</v>
      </c>
      <c r="AU748" s="99" t="s">
        <v>0</v>
      </c>
      <c r="AV748" s="99" t="s">
        <v>43</v>
      </c>
      <c r="AW748" s="99" t="s">
        <v>71</v>
      </c>
      <c r="AX748" s="99" t="s">
        <v>91</v>
      </c>
    </row>
    <row r="749" spans="1:63" s="10" customFormat="1" ht="27" customHeight="1">
      <c r="A749" s="11"/>
      <c r="B749" s="79" t="s">
        <v>608</v>
      </c>
      <c r="C749" s="79" t="s">
        <v>92</v>
      </c>
      <c r="D749" s="80" t="s">
        <v>609</v>
      </c>
      <c r="E749" s="153" t="s">
        <v>610</v>
      </c>
      <c r="F749" s="154"/>
      <c r="G749" s="154"/>
      <c r="H749" s="154"/>
      <c r="I749" s="81" t="s">
        <v>441</v>
      </c>
      <c r="J749" s="82">
        <v>1</v>
      </c>
      <c r="K749" s="155"/>
      <c r="L749" s="154"/>
      <c r="M749" s="155">
        <f>ROUND($K$749*$J$749,2)</f>
        <v>0</v>
      </c>
      <c r="N749" s="154"/>
      <c r="O749" s="154"/>
      <c r="P749" s="154"/>
      <c r="Q749" s="14"/>
      <c r="S749" s="83"/>
      <c r="T749" s="84" t="s">
        <v>24</v>
      </c>
      <c r="U749" s="85">
        <v>0</v>
      </c>
      <c r="V749" s="85">
        <f>$U$749*$J$749</f>
        <v>0</v>
      </c>
      <c r="W749" s="85">
        <v>0</v>
      </c>
      <c r="X749" s="85">
        <f>$W$749*$J$749</f>
        <v>0</v>
      </c>
      <c r="Y749" s="85">
        <v>0</v>
      </c>
      <c r="Z749" s="86">
        <f>$Y$749*$J$749</f>
        <v>0</v>
      </c>
      <c r="AQ749" s="10" t="s">
        <v>165</v>
      </c>
      <c r="AS749" s="10" t="s">
        <v>92</v>
      </c>
      <c r="AT749" s="10" t="s">
        <v>0</v>
      </c>
      <c r="AX749" s="10" t="s">
        <v>91</v>
      </c>
      <c r="BD749" s="51">
        <f>IF($T$749="základní",$M$749,0)</f>
        <v>0</v>
      </c>
      <c r="BE749" s="51">
        <f>IF($T$749="snížená",$M$749,0)</f>
        <v>0</v>
      </c>
      <c r="BF749" s="51">
        <f>IF($T$749="zákl. přenesená",$M$749,0)</f>
        <v>0</v>
      </c>
      <c r="BG749" s="51">
        <f>IF($T$749="sníž. přenesená",$M$749,0)</f>
        <v>0</v>
      </c>
      <c r="BH749" s="51">
        <f>IF($T$749="nulová",$M$749,0)</f>
        <v>0</v>
      </c>
      <c r="BI749" s="10" t="s">
        <v>71</v>
      </c>
      <c r="BJ749" s="51">
        <f>ROUND($K$749*$J$749,2)</f>
        <v>0</v>
      </c>
      <c r="BK749" s="10" t="s">
        <v>165</v>
      </c>
    </row>
    <row r="750" spans="1:50" s="10" customFormat="1" ht="15.75" customHeight="1">
      <c r="A750" s="87"/>
      <c r="B750" s="88"/>
      <c r="C750" s="88"/>
      <c r="D750" s="88"/>
      <c r="E750" s="156" t="s">
        <v>546</v>
      </c>
      <c r="F750" s="157"/>
      <c r="G750" s="157"/>
      <c r="H750" s="157"/>
      <c r="I750" s="88"/>
      <c r="J750" s="88"/>
      <c r="K750" s="88"/>
      <c r="L750" s="88"/>
      <c r="M750" s="88"/>
      <c r="N750" s="88"/>
      <c r="O750" s="88"/>
      <c r="P750" s="88"/>
      <c r="Q750" s="89"/>
      <c r="S750" s="90"/>
      <c r="T750" s="88"/>
      <c r="U750" s="88"/>
      <c r="V750" s="88"/>
      <c r="W750" s="88"/>
      <c r="X750" s="88"/>
      <c r="Y750" s="88"/>
      <c r="Z750" s="91"/>
      <c r="AS750" s="92" t="s">
        <v>98</v>
      </c>
      <c r="AT750" s="92" t="s">
        <v>0</v>
      </c>
      <c r="AU750" s="92" t="s">
        <v>71</v>
      </c>
      <c r="AV750" s="92" t="s">
        <v>43</v>
      </c>
      <c r="AW750" s="92" t="s">
        <v>90</v>
      </c>
      <c r="AX750" s="92" t="s">
        <v>91</v>
      </c>
    </row>
    <row r="751" spans="1:50" s="10" customFormat="1" ht="27" customHeight="1">
      <c r="A751" s="87"/>
      <c r="B751" s="88"/>
      <c r="C751" s="88"/>
      <c r="D751" s="88"/>
      <c r="E751" s="156" t="s">
        <v>547</v>
      </c>
      <c r="F751" s="157"/>
      <c r="G751" s="157"/>
      <c r="H751" s="157"/>
      <c r="I751" s="88"/>
      <c r="J751" s="88"/>
      <c r="K751" s="88"/>
      <c r="L751" s="88"/>
      <c r="M751" s="88"/>
      <c r="N751" s="88"/>
      <c r="O751" s="88"/>
      <c r="P751" s="88"/>
      <c r="Q751" s="89"/>
      <c r="S751" s="90"/>
      <c r="T751" s="88"/>
      <c r="U751" s="88"/>
      <c r="V751" s="88"/>
      <c r="W751" s="88"/>
      <c r="X751" s="88"/>
      <c r="Y751" s="88"/>
      <c r="Z751" s="91"/>
      <c r="AS751" s="92" t="s">
        <v>98</v>
      </c>
      <c r="AT751" s="92" t="s">
        <v>0</v>
      </c>
      <c r="AU751" s="92" t="s">
        <v>71</v>
      </c>
      <c r="AV751" s="92" t="s">
        <v>43</v>
      </c>
      <c r="AW751" s="92" t="s">
        <v>90</v>
      </c>
      <c r="AX751" s="92" t="s">
        <v>91</v>
      </c>
    </row>
    <row r="752" spans="1:50" s="10" customFormat="1" ht="15.75" customHeight="1">
      <c r="A752" s="93"/>
      <c r="B752" s="94"/>
      <c r="C752" s="94"/>
      <c r="D752" s="94"/>
      <c r="E752" s="158" t="s">
        <v>71</v>
      </c>
      <c r="F752" s="159"/>
      <c r="G752" s="159"/>
      <c r="H752" s="159"/>
      <c r="I752" s="94"/>
      <c r="J752" s="95">
        <v>1</v>
      </c>
      <c r="K752" s="94"/>
      <c r="L752" s="94"/>
      <c r="M752" s="94"/>
      <c r="N752" s="94"/>
      <c r="O752" s="94"/>
      <c r="P752" s="94"/>
      <c r="Q752" s="96"/>
      <c r="S752" s="97"/>
      <c r="T752" s="94"/>
      <c r="U752" s="94"/>
      <c r="V752" s="94"/>
      <c r="W752" s="94"/>
      <c r="X752" s="94"/>
      <c r="Y752" s="94"/>
      <c r="Z752" s="98"/>
      <c r="AS752" s="99" t="s">
        <v>98</v>
      </c>
      <c r="AT752" s="99" t="s">
        <v>0</v>
      </c>
      <c r="AU752" s="99" t="s">
        <v>0</v>
      </c>
      <c r="AV752" s="99" t="s">
        <v>43</v>
      </c>
      <c r="AW752" s="99" t="s">
        <v>71</v>
      </c>
      <c r="AX752" s="99" t="s">
        <v>91</v>
      </c>
    </row>
    <row r="753" spans="1:63" s="10" customFormat="1" ht="15.75" customHeight="1">
      <c r="A753" s="11"/>
      <c r="B753" s="79" t="s">
        <v>611</v>
      </c>
      <c r="C753" s="79" t="s">
        <v>92</v>
      </c>
      <c r="D753" s="80" t="s">
        <v>612</v>
      </c>
      <c r="E753" s="153" t="s">
        <v>613</v>
      </c>
      <c r="F753" s="154"/>
      <c r="G753" s="154"/>
      <c r="H753" s="154"/>
      <c r="I753" s="81" t="s">
        <v>441</v>
      </c>
      <c r="J753" s="82">
        <v>1</v>
      </c>
      <c r="K753" s="155"/>
      <c r="L753" s="154"/>
      <c r="M753" s="155">
        <f>ROUND($K$753*$J$753,2)</f>
        <v>0</v>
      </c>
      <c r="N753" s="154"/>
      <c r="O753" s="154"/>
      <c r="P753" s="154"/>
      <c r="Q753" s="14"/>
      <c r="S753" s="83"/>
      <c r="T753" s="84" t="s">
        <v>24</v>
      </c>
      <c r="U753" s="85">
        <v>0</v>
      </c>
      <c r="V753" s="85">
        <f>$U$753*$J$753</f>
        <v>0</v>
      </c>
      <c r="W753" s="85">
        <v>0</v>
      </c>
      <c r="X753" s="85">
        <f>$W$753*$J$753</f>
        <v>0</v>
      </c>
      <c r="Y753" s="85">
        <v>0</v>
      </c>
      <c r="Z753" s="86">
        <f>$Y$753*$J$753</f>
        <v>0</v>
      </c>
      <c r="AQ753" s="10" t="s">
        <v>165</v>
      </c>
      <c r="AS753" s="10" t="s">
        <v>92</v>
      </c>
      <c r="AT753" s="10" t="s">
        <v>0</v>
      </c>
      <c r="AX753" s="10" t="s">
        <v>91</v>
      </c>
      <c r="BD753" s="51">
        <f>IF($T$753="základní",$M$753,0)</f>
        <v>0</v>
      </c>
      <c r="BE753" s="51">
        <f>IF($T$753="snížená",$M$753,0)</f>
        <v>0</v>
      </c>
      <c r="BF753" s="51">
        <f>IF($T$753="zákl. přenesená",$M$753,0)</f>
        <v>0</v>
      </c>
      <c r="BG753" s="51">
        <f>IF($T$753="sníž. přenesená",$M$753,0)</f>
        <v>0</v>
      </c>
      <c r="BH753" s="51">
        <f>IF($T$753="nulová",$M$753,0)</f>
        <v>0</v>
      </c>
      <c r="BI753" s="10" t="s">
        <v>71</v>
      </c>
      <c r="BJ753" s="51">
        <f>ROUND($K$753*$J$753,2)</f>
        <v>0</v>
      </c>
      <c r="BK753" s="10" t="s">
        <v>165</v>
      </c>
    </row>
    <row r="754" spans="1:50" s="10" customFormat="1" ht="15.75" customHeight="1">
      <c r="A754" s="87"/>
      <c r="B754" s="88"/>
      <c r="C754" s="88"/>
      <c r="D754" s="88"/>
      <c r="E754" s="156" t="s">
        <v>546</v>
      </c>
      <c r="F754" s="157"/>
      <c r="G754" s="157"/>
      <c r="H754" s="157"/>
      <c r="I754" s="88"/>
      <c r="J754" s="88"/>
      <c r="K754" s="88"/>
      <c r="L754" s="88"/>
      <c r="M754" s="88"/>
      <c r="N754" s="88"/>
      <c r="O754" s="88"/>
      <c r="P754" s="88"/>
      <c r="Q754" s="89"/>
      <c r="S754" s="90"/>
      <c r="T754" s="88"/>
      <c r="U754" s="88"/>
      <c r="V754" s="88"/>
      <c r="W754" s="88"/>
      <c r="X754" s="88"/>
      <c r="Y754" s="88"/>
      <c r="Z754" s="91"/>
      <c r="AS754" s="92" t="s">
        <v>98</v>
      </c>
      <c r="AT754" s="92" t="s">
        <v>0</v>
      </c>
      <c r="AU754" s="92" t="s">
        <v>71</v>
      </c>
      <c r="AV754" s="92" t="s">
        <v>43</v>
      </c>
      <c r="AW754" s="92" t="s">
        <v>90</v>
      </c>
      <c r="AX754" s="92" t="s">
        <v>91</v>
      </c>
    </row>
    <row r="755" spans="1:50" s="10" customFormat="1" ht="27" customHeight="1">
      <c r="A755" s="87"/>
      <c r="B755" s="88"/>
      <c r="C755" s="88"/>
      <c r="D755" s="88"/>
      <c r="E755" s="156" t="s">
        <v>547</v>
      </c>
      <c r="F755" s="157"/>
      <c r="G755" s="157"/>
      <c r="H755" s="157"/>
      <c r="I755" s="88"/>
      <c r="J755" s="88"/>
      <c r="K755" s="88"/>
      <c r="L755" s="88"/>
      <c r="M755" s="88"/>
      <c r="N755" s="88"/>
      <c r="O755" s="88"/>
      <c r="P755" s="88"/>
      <c r="Q755" s="89"/>
      <c r="S755" s="90"/>
      <c r="T755" s="88"/>
      <c r="U755" s="88"/>
      <c r="V755" s="88"/>
      <c r="W755" s="88"/>
      <c r="X755" s="88"/>
      <c r="Y755" s="88"/>
      <c r="Z755" s="91"/>
      <c r="AS755" s="92" t="s">
        <v>98</v>
      </c>
      <c r="AT755" s="92" t="s">
        <v>0</v>
      </c>
      <c r="AU755" s="92" t="s">
        <v>71</v>
      </c>
      <c r="AV755" s="92" t="s">
        <v>43</v>
      </c>
      <c r="AW755" s="92" t="s">
        <v>90</v>
      </c>
      <c r="AX755" s="92" t="s">
        <v>91</v>
      </c>
    </row>
    <row r="756" spans="1:50" s="10" customFormat="1" ht="15.75" customHeight="1">
      <c r="A756" s="93"/>
      <c r="B756" s="94"/>
      <c r="C756" s="94"/>
      <c r="D756" s="94"/>
      <c r="E756" s="158" t="s">
        <v>71</v>
      </c>
      <c r="F756" s="159"/>
      <c r="G756" s="159"/>
      <c r="H756" s="159"/>
      <c r="I756" s="94"/>
      <c r="J756" s="95">
        <v>1</v>
      </c>
      <c r="K756" s="94"/>
      <c r="L756" s="94"/>
      <c r="M756" s="94"/>
      <c r="N756" s="94"/>
      <c r="O756" s="94"/>
      <c r="P756" s="94"/>
      <c r="Q756" s="96"/>
      <c r="S756" s="97"/>
      <c r="T756" s="94"/>
      <c r="U756" s="94"/>
      <c r="V756" s="94"/>
      <c r="W756" s="94"/>
      <c r="X756" s="94"/>
      <c r="Y756" s="94"/>
      <c r="Z756" s="98"/>
      <c r="AS756" s="99" t="s">
        <v>98</v>
      </c>
      <c r="AT756" s="99" t="s">
        <v>0</v>
      </c>
      <c r="AU756" s="99" t="s">
        <v>0</v>
      </c>
      <c r="AV756" s="99" t="s">
        <v>43</v>
      </c>
      <c r="AW756" s="99" t="s">
        <v>71</v>
      </c>
      <c r="AX756" s="99" t="s">
        <v>91</v>
      </c>
    </row>
    <row r="757" spans="1:63" s="10" customFormat="1" ht="27" customHeight="1">
      <c r="A757" s="11"/>
      <c r="B757" s="79" t="s">
        <v>614</v>
      </c>
      <c r="C757" s="79" t="s">
        <v>92</v>
      </c>
      <c r="D757" s="80" t="s">
        <v>615</v>
      </c>
      <c r="E757" s="153" t="s">
        <v>616</v>
      </c>
      <c r="F757" s="154"/>
      <c r="G757" s="154"/>
      <c r="H757" s="154"/>
      <c r="I757" s="81" t="s">
        <v>441</v>
      </c>
      <c r="J757" s="82">
        <v>9</v>
      </c>
      <c r="K757" s="155"/>
      <c r="L757" s="154"/>
      <c r="M757" s="155">
        <f>ROUND($K$757*$J$757,2)</f>
        <v>0</v>
      </c>
      <c r="N757" s="154"/>
      <c r="O757" s="154"/>
      <c r="P757" s="154"/>
      <c r="Q757" s="14"/>
      <c r="S757" s="83"/>
      <c r="T757" s="84" t="s">
        <v>24</v>
      </c>
      <c r="U757" s="85">
        <v>0</v>
      </c>
      <c r="V757" s="85">
        <f>$U$757*$J$757</f>
        <v>0</v>
      </c>
      <c r="W757" s="85">
        <v>0</v>
      </c>
      <c r="X757" s="85">
        <f>$W$757*$J$757</f>
        <v>0</v>
      </c>
      <c r="Y757" s="85">
        <v>0</v>
      </c>
      <c r="Z757" s="86">
        <f>$Y$757*$J$757</f>
        <v>0</v>
      </c>
      <c r="AQ757" s="10" t="s">
        <v>165</v>
      </c>
      <c r="AS757" s="10" t="s">
        <v>92</v>
      </c>
      <c r="AT757" s="10" t="s">
        <v>0</v>
      </c>
      <c r="AX757" s="10" t="s">
        <v>91</v>
      </c>
      <c r="BD757" s="51">
        <f>IF($T$757="základní",$M$757,0)</f>
        <v>0</v>
      </c>
      <c r="BE757" s="51">
        <f>IF($T$757="snížená",$M$757,0)</f>
        <v>0</v>
      </c>
      <c r="BF757" s="51">
        <f>IF($T$757="zákl. přenesená",$M$757,0)</f>
        <v>0</v>
      </c>
      <c r="BG757" s="51">
        <f>IF($T$757="sníž. přenesená",$M$757,0)</f>
        <v>0</v>
      </c>
      <c r="BH757" s="51">
        <f>IF($T$757="nulová",$M$757,0)</f>
        <v>0</v>
      </c>
      <c r="BI757" s="10" t="s">
        <v>71</v>
      </c>
      <c r="BJ757" s="51">
        <f>ROUND($K$757*$J$757,2)</f>
        <v>0</v>
      </c>
      <c r="BK757" s="10" t="s">
        <v>165</v>
      </c>
    </row>
    <row r="758" spans="1:50" s="10" customFormat="1" ht="15.75" customHeight="1">
      <c r="A758" s="87"/>
      <c r="B758" s="88"/>
      <c r="C758" s="88"/>
      <c r="D758" s="88"/>
      <c r="E758" s="156" t="s">
        <v>546</v>
      </c>
      <c r="F758" s="157"/>
      <c r="G758" s="157"/>
      <c r="H758" s="157"/>
      <c r="I758" s="88"/>
      <c r="J758" s="88"/>
      <c r="K758" s="88"/>
      <c r="L758" s="88"/>
      <c r="M758" s="88"/>
      <c r="N758" s="88"/>
      <c r="O758" s="88"/>
      <c r="P758" s="88"/>
      <c r="Q758" s="89"/>
      <c r="S758" s="90"/>
      <c r="T758" s="88"/>
      <c r="U758" s="88"/>
      <c r="V758" s="88"/>
      <c r="W758" s="88"/>
      <c r="X758" s="88"/>
      <c r="Y758" s="88"/>
      <c r="Z758" s="91"/>
      <c r="AS758" s="92" t="s">
        <v>98</v>
      </c>
      <c r="AT758" s="92" t="s">
        <v>0</v>
      </c>
      <c r="AU758" s="92" t="s">
        <v>71</v>
      </c>
      <c r="AV758" s="92" t="s">
        <v>43</v>
      </c>
      <c r="AW758" s="92" t="s">
        <v>90</v>
      </c>
      <c r="AX758" s="92" t="s">
        <v>91</v>
      </c>
    </row>
    <row r="759" spans="1:50" s="10" customFormat="1" ht="27" customHeight="1">
      <c r="A759" s="87"/>
      <c r="B759" s="88"/>
      <c r="C759" s="88"/>
      <c r="D759" s="88"/>
      <c r="E759" s="156" t="s">
        <v>547</v>
      </c>
      <c r="F759" s="157"/>
      <c r="G759" s="157"/>
      <c r="H759" s="157"/>
      <c r="I759" s="88"/>
      <c r="J759" s="88"/>
      <c r="K759" s="88"/>
      <c r="L759" s="88"/>
      <c r="M759" s="88"/>
      <c r="N759" s="88"/>
      <c r="O759" s="88"/>
      <c r="P759" s="88"/>
      <c r="Q759" s="89"/>
      <c r="S759" s="90"/>
      <c r="T759" s="88"/>
      <c r="U759" s="88"/>
      <c r="V759" s="88"/>
      <c r="W759" s="88"/>
      <c r="X759" s="88"/>
      <c r="Y759" s="88"/>
      <c r="Z759" s="91"/>
      <c r="AS759" s="92" t="s">
        <v>98</v>
      </c>
      <c r="AT759" s="92" t="s">
        <v>0</v>
      </c>
      <c r="AU759" s="92" t="s">
        <v>71</v>
      </c>
      <c r="AV759" s="92" t="s">
        <v>43</v>
      </c>
      <c r="AW759" s="92" t="s">
        <v>90</v>
      </c>
      <c r="AX759" s="92" t="s">
        <v>91</v>
      </c>
    </row>
    <row r="760" spans="1:50" s="10" customFormat="1" ht="15.75" customHeight="1">
      <c r="A760" s="93"/>
      <c r="B760" s="94"/>
      <c r="C760" s="94"/>
      <c r="D760" s="94"/>
      <c r="E760" s="158" t="s">
        <v>131</v>
      </c>
      <c r="F760" s="159"/>
      <c r="G760" s="159"/>
      <c r="H760" s="159"/>
      <c r="I760" s="94"/>
      <c r="J760" s="95">
        <v>9</v>
      </c>
      <c r="K760" s="94"/>
      <c r="L760" s="94"/>
      <c r="M760" s="94"/>
      <c r="N760" s="94"/>
      <c r="O760" s="94"/>
      <c r="P760" s="94"/>
      <c r="Q760" s="96"/>
      <c r="S760" s="97"/>
      <c r="T760" s="94"/>
      <c r="U760" s="94"/>
      <c r="V760" s="94"/>
      <c r="W760" s="94"/>
      <c r="X760" s="94"/>
      <c r="Y760" s="94"/>
      <c r="Z760" s="98"/>
      <c r="AS760" s="99" t="s">
        <v>98</v>
      </c>
      <c r="AT760" s="99" t="s">
        <v>0</v>
      </c>
      <c r="AU760" s="99" t="s">
        <v>0</v>
      </c>
      <c r="AV760" s="99" t="s">
        <v>43</v>
      </c>
      <c r="AW760" s="99" t="s">
        <v>71</v>
      </c>
      <c r="AX760" s="99" t="s">
        <v>91</v>
      </c>
    </row>
    <row r="761" spans="1:63" s="10" customFormat="1" ht="27" customHeight="1">
      <c r="A761" s="11"/>
      <c r="B761" s="79" t="s">
        <v>617</v>
      </c>
      <c r="C761" s="79" t="s">
        <v>92</v>
      </c>
      <c r="D761" s="80" t="s">
        <v>618</v>
      </c>
      <c r="E761" s="153" t="s">
        <v>619</v>
      </c>
      <c r="F761" s="154"/>
      <c r="G761" s="154"/>
      <c r="H761" s="154"/>
      <c r="I761" s="81" t="s">
        <v>441</v>
      </c>
      <c r="J761" s="82">
        <v>4</v>
      </c>
      <c r="K761" s="155"/>
      <c r="L761" s="154"/>
      <c r="M761" s="155">
        <f>ROUND($K$761*$J$761,2)</f>
        <v>0</v>
      </c>
      <c r="N761" s="154"/>
      <c r="O761" s="154"/>
      <c r="P761" s="154"/>
      <c r="Q761" s="14"/>
      <c r="S761" s="83"/>
      <c r="T761" s="84" t="s">
        <v>24</v>
      </c>
      <c r="U761" s="85">
        <v>0</v>
      </c>
      <c r="V761" s="85">
        <f>$U$761*$J$761</f>
        <v>0</v>
      </c>
      <c r="W761" s="85">
        <v>0</v>
      </c>
      <c r="X761" s="85">
        <f>$W$761*$J$761</f>
        <v>0</v>
      </c>
      <c r="Y761" s="85">
        <v>0</v>
      </c>
      <c r="Z761" s="86">
        <f>$Y$761*$J$761</f>
        <v>0</v>
      </c>
      <c r="AQ761" s="10" t="s">
        <v>165</v>
      </c>
      <c r="AS761" s="10" t="s">
        <v>92</v>
      </c>
      <c r="AT761" s="10" t="s">
        <v>0</v>
      </c>
      <c r="AX761" s="10" t="s">
        <v>91</v>
      </c>
      <c r="BD761" s="51">
        <f>IF($T$761="základní",$M$761,0)</f>
        <v>0</v>
      </c>
      <c r="BE761" s="51">
        <f>IF($T$761="snížená",$M$761,0)</f>
        <v>0</v>
      </c>
      <c r="BF761" s="51">
        <f>IF($T$761="zákl. přenesená",$M$761,0)</f>
        <v>0</v>
      </c>
      <c r="BG761" s="51">
        <f>IF($T$761="sníž. přenesená",$M$761,0)</f>
        <v>0</v>
      </c>
      <c r="BH761" s="51">
        <f>IF($T$761="nulová",$M$761,0)</f>
        <v>0</v>
      </c>
      <c r="BI761" s="10" t="s">
        <v>71</v>
      </c>
      <c r="BJ761" s="51">
        <f>ROUND($K$761*$J$761,2)</f>
        <v>0</v>
      </c>
      <c r="BK761" s="10" t="s">
        <v>165</v>
      </c>
    </row>
    <row r="762" spans="1:50" s="10" customFormat="1" ht="15.75" customHeight="1">
      <c r="A762" s="87"/>
      <c r="B762" s="88"/>
      <c r="C762" s="88"/>
      <c r="D762" s="88"/>
      <c r="E762" s="156" t="s">
        <v>546</v>
      </c>
      <c r="F762" s="157"/>
      <c r="G762" s="157"/>
      <c r="H762" s="157"/>
      <c r="I762" s="88"/>
      <c r="J762" s="88"/>
      <c r="K762" s="88"/>
      <c r="L762" s="88"/>
      <c r="M762" s="88"/>
      <c r="N762" s="88"/>
      <c r="O762" s="88"/>
      <c r="P762" s="88"/>
      <c r="Q762" s="89"/>
      <c r="S762" s="90"/>
      <c r="T762" s="88"/>
      <c r="U762" s="88"/>
      <c r="V762" s="88"/>
      <c r="W762" s="88"/>
      <c r="X762" s="88"/>
      <c r="Y762" s="88"/>
      <c r="Z762" s="91"/>
      <c r="AS762" s="92" t="s">
        <v>98</v>
      </c>
      <c r="AT762" s="92" t="s">
        <v>0</v>
      </c>
      <c r="AU762" s="92" t="s">
        <v>71</v>
      </c>
      <c r="AV762" s="92" t="s">
        <v>43</v>
      </c>
      <c r="AW762" s="92" t="s">
        <v>90</v>
      </c>
      <c r="AX762" s="92" t="s">
        <v>91</v>
      </c>
    </row>
    <row r="763" spans="1:50" s="10" customFormat="1" ht="27" customHeight="1">
      <c r="A763" s="87"/>
      <c r="B763" s="88"/>
      <c r="C763" s="88"/>
      <c r="D763" s="88"/>
      <c r="E763" s="156" t="s">
        <v>547</v>
      </c>
      <c r="F763" s="157"/>
      <c r="G763" s="157"/>
      <c r="H763" s="157"/>
      <c r="I763" s="88"/>
      <c r="J763" s="88"/>
      <c r="K763" s="88"/>
      <c r="L763" s="88"/>
      <c r="M763" s="88"/>
      <c r="N763" s="88"/>
      <c r="O763" s="88"/>
      <c r="P763" s="88"/>
      <c r="Q763" s="89"/>
      <c r="S763" s="90"/>
      <c r="T763" s="88"/>
      <c r="U763" s="88"/>
      <c r="V763" s="88"/>
      <c r="W763" s="88"/>
      <c r="X763" s="88"/>
      <c r="Y763" s="88"/>
      <c r="Z763" s="91"/>
      <c r="AS763" s="92" t="s">
        <v>98</v>
      </c>
      <c r="AT763" s="92" t="s">
        <v>0</v>
      </c>
      <c r="AU763" s="92" t="s">
        <v>71</v>
      </c>
      <c r="AV763" s="92" t="s">
        <v>43</v>
      </c>
      <c r="AW763" s="92" t="s">
        <v>90</v>
      </c>
      <c r="AX763" s="92" t="s">
        <v>91</v>
      </c>
    </row>
    <row r="764" spans="1:50" s="10" customFormat="1" ht="15.75" customHeight="1">
      <c r="A764" s="93"/>
      <c r="B764" s="94"/>
      <c r="C764" s="94"/>
      <c r="D764" s="94"/>
      <c r="E764" s="158" t="s">
        <v>96</v>
      </c>
      <c r="F764" s="159"/>
      <c r="G764" s="159"/>
      <c r="H764" s="159"/>
      <c r="I764" s="94"/>
      <c r="J764" s="95">
        <v>4</v>
      </c>
      <c r="K764" s="94"/>
      <c r="L764" s="94"/>
      <c r="M764" s="94"/>
      <c r="N764" s="94"/>
      <c r="O764" s="94"/>
      <c r="P764" s="94"/>
      <c r="Q764" s="96"/>
      <c r="S764" s="97"/>
      <c r="T764" s="94"/>
      <c r="U764" s="94"/>
      <c r="V764" s="94"/>
      <c r="W764" s="94"/>
      <c r="X764" s="94"/>
      <c r="Y764" s="94"/>
      <c r="Z764" s="98"/>
      <c r="AS764" s="99" t="s">
        <v>98</v>
      </c>
      <c r="AT764" s="99" t="s">
        <v>0</v>
      </c>
      <c r="AU764" s="99" t="s">
        <v>0</v>
      </c>
      <c r="AV764" s="99" t="s">
        <v>43</v>
      </c>
      <c r="AW764" s="99" t="s">
        <v>71</v>
      </c>
      <c r="AX764" s="99" t="s">
        <v>91</v>
      </c>
    </row>
    <row r="765" spans="1:63" s="10" customFormat="1" ht="15.75" customHeight="1">
      <c r="A765" s="11"/>
      <c r="B765" s="79" t="s">
        <v>620</v>
      </c>
      <c r="C765" s="79" t="s">
        <v>92</v>
      </c>
      <c r="D765" s="80" t="s">
        <v>621</v>
      </c>
      <c r="E765" s="153" t="s">
        <v>622</v>
      </c>
      <c r="F765" s="154"/>
      <c r="G765" s="154"/>
      <c r="H765" s="154"/>
      <c r="I765" s="81" t="s">
        <v>360</v>
      </c>
      <c r="J765" s="82">
        <v>1</v>
      </c>
      <c r="K765" s="155"/>
      <c r="L765" s="154"/>
      <c r="M765" s="155">
        <f>ROUND($K$765*$J$765,2)</f>
        <v>0</v>
      </c>
      <c r="N765" s="154"/>
      <c r="O765" s="154"/>
      <c r="P765" s="154"/>
      <c r="Q765" s="14"/>
      <c r="S765" s="83"/>
      <c r="T765" s="84" t="s">
        <v>24</v>
      </c>
      <c r="U765" s="85">
        <v>0</v>
      </c>
      <c r="V765" s="85">
        <f>$U$765*$J$765</f>
        <v>0</v>
      </c>
      <c r="W765" s="85">
        <v>0</v>
      </c>
      <c r="X765" s="85">
        <f>$W$765*$J$765</f>
        <v>0</v>
      </c>
      <c r="Y765" s="85">
        <v>0</v>
      </c>
      <c r="Z765" s="86">
        <f>$Y$765*$J$765</f>
        <v>0</v>
      </c>
      <c r="AQ765" s="10" t="s">
        <v>165</v>
      </c>
      <c r="AS765" s="10" t="s">
        <v>92</v>
      </c>
      <c r="AT765" s="10" t="s">
        <v>0</v>
      </c>
      <c r="AX765" s="10" t="s">
        <v>91</v>
      </c>
      <c r="BD765" s="51">
        <f>IF($T$765="základní",$M$765,0)</f>
        <v>0</v>
      </c>
      <c r="BE765" s="51">
        <f>IF($T$765="snížená",$M$765,0)</f>
        <v>0</v>
      </c>
      <c r="BF765" s="51">
        <f>IF($T$765="zákl. přenesená",$M$765,0)</f>
        <v>0</v>
      </c>
      <c r="BG765" s="51">
        <f>IF($T$765="sníž. přenesená",$M$765,0)</f>
        <v>0</v>
      </c>
      <c r="BH765" s="51">
        <f>IF($T$765="nulová",$M$765,0)</f>
        <v>0</v>
      </c>
      <c r="BI765" s="10" t="s">
        <v>71</v>
      </c>
      <c r="BJ765" s="51">
        <f>ROUND($K$765*$J$765,2)</f>
        <v>0</v>
      </c>
      <c r="BK765" s="10" t="s">
        <v>165</v>
      </c>
    </row>
    <row r="766" spans="1:50" s="10" customFormat="1" ht="15.75" customHeight="1">
      <c r="A766" s="87"/>
      <c r="B766" s="88"/>
      <c r="C766" s="88"/>
      <c r="D766" s="88"/>
      <c r="E766" s="156" t="s">
        <v>546</v>
      </c>
      <c r="F766" s="157"/>
      <c r="G766" s="157"/>
      <c r="H766" s="157"/>
      <c r="I766" s="88"/>
      <c r="J766" s="88"/>
      <c r="K766" s="88"/>
      <c r="L766" s="88"/>
      <c r="M766" s="88"/>
      <c r="N766" s="88"/>
      <c r="O766" s="88"/>
      <c r="P766" s="88"/>
      <c r="Q766" s="89"/>
      <c r="S766" s="90"/>
      <c r="T766" s="88"/>
      <c r="U766" s="88"/>
      <c r="V766" s="88"/>
      <c r="W766" s="88"/>
      <c r="X766" s="88"/>
      <c r="Y766" s="88"/>
      <c r="Z766" s="91"/>
      <c r="AS766" s="92" t="s">
        <v>98</v>
      </c>
      <c r="AT766" s="92" t="s">
        <v>0</v>
      </c>
      <c r="AU766" s="92" t="s">
        <v>71</v>
      </c>
      <c r="AV766" s="92" t="s">
        <v>43</v>
      </c>
      <c r="AW766" s="92" t="s">
        <v>90</v>
      </c>
      <c r="AX766" s="92" t="s">
        <v>91</v>
      </c>
    </row>
    <row r="767" spans="1:50" s="10" customFormat="1" ht="27" customHeight="1">
      <c r="A767" s="87"/>
      <c r="B767" s="88"/>
      <c r="C767" s="88"/>
      <c r="D767" s="88"/>
      <c r="E767" s="156" t="s">
        <v>547</v>
      </c>
      <c r="F767" s="157"/>
      <c r="G767" s="157"/>
      <c r="H767" s="157"/>
      <c r="I767" s="88"/>
      <c r="J767" s="88"/>
      <c r="K767" s="88"/>
      <c r="L767" s="88"/>
      <c r="M767" s="88"/>
      <c r="N767" s="88"/>
      <c r="O767" s="88"/>
      <c r="P767" s="88"/>
      <c r="Q767" s="89"/>
      <c r="S767" s="90"/>
      <c r="T767" s="88"/>
      <c r="U767" s="88"/>
      <c r="V767" s="88"/>
      <c r="W767" s="88"/>
      <c r="X767" s="88"/>
      <c r="Y767" s="88"/>
      <c r="Z767" s="91"/>
      <c r="AS767" s="92" t="s">
        <v>98</v>
      </c>
      <c r="AT767" s="92" t="s">
        <v>0</v>
      </c>
      <c r="AU767" s="92" t="s">
        <v>71</v>
      </c>
      <c r="AV767" s="92" t="s">
        <v>43</v>
      </c>
      <c r="AW767" s="92" t="s">
        <v>90</v>
      </c>
      <c r="AX767" s="92" t="s">
        <v>91</v>
      </c>
    </row>
    <row r="768" spans="1:50" s="10" customFormat="1" ht="15.75" customHeight="1">
      <c r="A768" s="93"/>
      <c r="B768" s="94"/>
      <c r="C768" s="94"/>
      <c r="D768" s="94"/>
      <c r="E768" s="158" t="s">
        <v>71</v>
      </c>
      <c r="F768" s="159"/>
      <c r="G768" s="159"/>
      <c r="H768" s="159"/>
      <c r="I768" s="94"/>
      <c r="J768" s="95">
        <v>1</v>
      </c>
      <c r="K768" s="94"/>
      <c r="L768" s="94"/>
      <c r="M768" s="94"/>
      <c r="N768" s="94"/>
      <c r="O768" s="94"/>
      <c r="P768" s="94"/>
      <c r="Q768" s="96"/>
      <c r="S768" s="97"/>
      <c r="T768" s="94"/>
      <c r="U768" s="94"/>
      <c r="V768" s="94"/>
      <c r="W768" s="94"/>
      <c r="X768" s="94"/>
      <c r="Y768" s="94"/>
      <c r="Z768" s="98"/>
      <c r="AS768" s="99" t="s">
        <v>98</v>
      </c>
      <c r="AT768" s="99" t="s">
        <v>0</v>
      </c>
      <c r="AU768" s="99" t="s">
        <v>0</v>
      </c>
      <c r="AV768" s="99" t="s">
        <v>43</v>
      </c>
      <c r="AW768" s="99" t="s">
        <v>71</v>
      </c>
      <c r="AX768" s="99" t="s">
        <v>91</v>
      </c>
    </row>
    <row r="769" spans="1:17" s="10" customFormat="1" ht="7.5" customHeight="1">
      <c r="A769" s="35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7"/>
    </row>
    <row r="2168" s="1" customFormat="1" ht="14.25" customHeight="1"/>
  </sheetData>
  <sheetProtection/>
  <mergeCells count="952">
    <mergeCell ref="E766:H766"/>
    <mergeCell ref="E767:H767"/>
    <mergeCell ref="E768:H768"/>
    <mergeCell ref="E762:H762"/>
    <mergeCell ref="E763:H763"/>
    <mergeCell ref="E764:H764"/>
    <mergeCell ref="E765:H765"/>
    <mergeCell ref="K765:L765"/>
    <mergeCell ref="M765:P765"/>
    <mergeCell ref="E758:H758"/>
    <mergeCell ref="E759:H759"/>
    <mergeCell ref="E760:H760"/>
    <mergeCell ref="E761:H761"/>
    <mergeCell ref="K761:L761"/>
    <mergeCell ref="M761:P761"/>
    <mergeCell ref="E754:H754"/>
    <mergeCell ref="E755:H755"/>
    <mergeCell ref="E756:H756"/>
    <mergeCell ref="E757:H757"/>
    <mergeCell ref="K757:L757"/>
    <mergeCell ref="M757:P757"/>
    <mergeCell ref="E750:H750"/>
    <mergeCell ref="E751:H751"/>
    <mergeCell ref="E752:H752"/>
    <mergeCell ref="E753:H753"/>
    <mergeCell ref="K753:L753"/>
    <mergeCell ref="M753:P753"/>
    <mergeCell ref="E746:H746"/>
    <mergeCell ref="E747:H747"/>
    <mergeCell ref="E748:H748"/>
    <mergeCell ref="E749:H749"/>
    <mergeCell ref="K749:L749"/>
    <mergeCell ref="M749:P749"/>
    <mergeCell ref="E742:H742"/>
    <mergeCell ref="E743:H743"/>
    <mergeCell ref="E744:H744"/>
    <mergeCell ref="E745:H745"/>
    <mergeCell ref="K745:L745"/>
    <mergeCell ref="M745:P745"/>
    <mergeCell ref="E738:H738"/>
    <mergeCell ref="E739:H739"/>
    <mergeCell ref="E740:H740"/>
    <mergeCell ref="E741:H741"/>
    <mergeCell ref="K741:L741"/>
    <mergeCell ref="M741:P741"/>
    <mergeCell ref="E734:H734"/>
    <mergeCell ref="E735:H735"/>
    <mergeCell ref="E736:H736"/>
    <mergeCell ref="E737:H737"/>
    <mergeCell ref="K737:L737"/>
    <mergeCell ref="M737:P737"/>
    <mergeCell ref="E730:H730"/>
    <mergeCell ref="E731:H731"/>
    <mergeCell ref="E732:H732"/>
    <mergeCell ref="E733:H733"/>
    <mergeCell ref="K733:L733"/>
    <mergeCell ref="M733:P733"/>
    <mergeCell ref="E726:H726"/>
    <mergeCell ref="E727:H727"/>
    <mergeCell ref="E728:H728"/>
    <mergeCell ref="E729:H729"/>
    <mergeCell ref="K729:L729"/>
    <mergeCell ref="M729:P729"/>
    <mergeCell ref="E722:H722"/>
    <mergeCell ref="E723:H723"/>
    <mergeCell ref="E724:H724"/>
    <mergeCell ref="E725:H725"/>
    <mergeCell ref="K725:L725"/>
    <mergeCell ref="M725:P725"/>
    <mergeCell ref="E718:H718"/>
    <mergeCell ref="E719:H719"/>
    <mergeCell ref="E720:H720"/>
    <mergeCell ref="E721:H721"/>
    <mergeCell ref="K721:L721"/>
    <mergeCell ref="M721:P721"/>
    <mergeCell ref="E714:H714"/>
    <mergeCell ref="E715:H715"/>
    <mergeCell ref="E716:H716"/>
    <mergeCell ref="E717:H717"/>
    <mergeCell ref="K717:L717"/>
    <mergeCell ref="M717:P717"/>
    <mergeCell ref="E710:H710"/>
    <mergeCell ref="E711:H711"/>
    <mergeCell ref="E712:H712"/>
    <mergeCell ref="E713:H713"/>
    <mergeCell ref="K713:L713"/>
    <mergeCell ref="M713:P713"/>
    <mergeCell ref="E706:H706"/>
    <mergeCell ref="E707:H707"/>
    <mergeCell ref="E708:H708"/>
    <mergeCell ref="E709:H709"/>
    <mergeCell ref="K709:L709"/>
    <mergeCell ref="M709:P709"/>
    <mergeCell ref="E702:H702"/>
    <mergeCell ref="E703:H703"/>
    <mergeCell ref="E704:H704"/>
    <mergeCell ref="E705:H705"/>
    <mergeCell ref="K705:L705"/>
    <mergeCell ref="M705:P705"/>
    <mergeCell ref="E698:H698"/>
    <mergeCell ref="E699:H699"/>
    <mergeCell ref="E700:H700"/>
    <mergeCell ref="E701:H701"/>
    <mergeCell ref="K701:L701"/>
    <mergeCell ref="M701:P701"/>
    <mergeCell ref="E694:H694"/>
    <mergeCell ref="E695:H695"/>
    <mergeCell ref="E696:H696"/>
    <mergeCell ref="E697:H697"/>
    <mergeCell ref="K697:L697"/>
    <mergeCell ref="M697:P697"/>
    <mergeCell ref="E690:H690"/>
    <mergeCell ref="E691:H691"/>
    <mergeCell ref="E692:H692"/>
    <mergeCell ref="E693:H693"/>
    <mergeCell ref="K693:L693"/>
    <mergeCell ref="M693:P693"/>
    <mergeCell ref="E686:H686"/>
    <mergeCell ref="E687:H687"/>
    <mergeCell ref="E688:H688"/>
    <mergeCell ref="E689:H689"/>
    <mergeCell ref="K689:L689"/>
    <mergeCell ref="M689:P689"/>
    <mergeCell ref="E682:H682"/>
    <mergeCell ref="E683:H683"/>
    <mergeCell ref="E684:H684"/>
    <mergeCell ref="E685:H685"/>
    <mergeCell ref="K685:L685"/>
    <mergeCell ref="M685:P685"/>
    <mergeCell ref="E678:H678"/>
    <mergeCell ref="E679:H679"/>
    <mergeCell ref="E680:H680"/>
    <mergeCell ref="E681:H681"/>
    <mergeCell ref="K681:L681"/>
    <mergeCell ref="M681:P681"/>
    <mergeCell ref="E674:H674"/>
    <mergeCell ref="E675:H675"/>
    <mergeCell ref="E676:H676"/>
    <mergeCell ref="E677:H677"/>
    <mergeCell ref="K677:L677"/>
    <mergeCell ref="M677:P677"/>
    <mergeCell ref="E670:H670"/>
    <mergeCell ref="M671:P671"/>
    <mergeCell ref="M672:P672"/>
    <mergeCell ref="E673:H673"/>
    <mergeCell ref="K673:L673"/>
    <mergeCell ref="M673:P673"/>
    <mergeCell ref="E666:H666"/>
    <mergeCell ref="E667:H667"/>
    <mergeCell ref="E668:H668"/>
    <mergeCell ref="K668:L668"/>
    <mergeCell ref="M668:P668"/>
    <mergeCell ref="E669:H669"/>
    <mergeCell ref="E662:H662"/>
    <mergeCell ref="K662:L662"/>
    <mergeCell ref="M662:P662"/>
    <mergeCell ref="E663:H663"/>
    <mergeCell ref="E664:H664"/>
    <mergeCell ref="E665:H665"/>
    <mergeCell ref="K665:L665"/>
    <mergeCell ref="M665:P665"/>
    <mergeCell ref="E658:H658"/>
    <mergeCell ref="K658:L658"/>
    <mergeCell ref="M658:P658"/>
    <mergeCell ref="E659:H659"/>
    <mergeCell ref="E660:H660"/>
    <mergeCell ref="M661:P661"/>
    <mergeCell ref="E654:H654"/>
    <mergeCell ref="E655:H655"/>
    <mergeCell ref="K655:L655"/>
    <mergeCell ref="M655:P655"/>
    <mergeCell ref="E656:H656"/>
    <mergeCell ref="E657:H657"/>
    <mergeCell ref="E650:H650"/>
    <mergeCell ref="E651:H651"/>
    <mergeCell ref="E652:H652"/>
    <mergeCell ref="K652:L652"/>
    <mergeCell ref="M652:P652"/>
    <mergeCell ref="E653:H653"/>
    <mergeCell ref="E646:H646"/>
    <mergeCell ref="K646:L646"/>
    <mergeCell ref="M646:P646"/>
    <mergeCell ref="E647:H647"/>
    <mergeCell ref="E648:H648"/>
    <mergeCell ref="E649:H649"/>
    <mergeCell ref="K649:L649"/>
    <mergeCell ref="M649:P649"/>
    <mergeCell ref="E642:H642"/>
    <mergeCell ref="E643:H643"/>
    <mergeCell ref="K643:L643"/>
    <mergeCell ref="M643:P643"/>
    <mergeCell ref="E644:H644"/>
    <mergeCell ref="E645:H645"/>
    <mergeCell ref="E638:H638"/>
    <mergeCell ref="E639:H639"/>
    <mergeCell ref="E640:H640"/>
    <mergeCell ref="K640:L640"/>
    <mergeCell ref="M640:P640"/>
    <mergeCell ref="E641:H641"/>
    <mergeCell ref="E634:H634"/>
    <mergeCell ref="K634:L634"/>
    <mergeCell ref="M634:P634"/>
    <mergeCell ref="E635:H635"/>
    <mergeCell ref="E636:H636"/>
    <mergeCell ref="E637:H637"/>
    <mergeCell ref="K637:L637"/>
    <mergeCell ref="M637:P637"/>
    <mergeCell ref="E630:H630"/>
    <mergeCell ref="K630:L630"/>
    <mergeCell ref="M630:P630"/>
    <mergeCell ref="E631:H631"/>
    <mergeCell ref="E632:H632"/>
    <mergeCell ref="M633:P633"/>
    <mergeCell ref="E626:H626"/>
    <mergeCell ref="E627:H627"/>
    <mergeCell ref="K627:L627"/>
    <mergeCell ref="M627:P627"/>
    <mergeCell ref="E628:H628"/>
    <mergeCell ref="E629:H629"/>
    <mergeCell ref="E622:H622"/>
    <mergeCell ref="E623:H623"/>
    <mergeCell ref="E624:H624"/>
    <mergeCell ref="K624:L624"/>
    <mergeCell ref="M624:P624"/>
    <mergeCell ref="E625:H625"/>
    <mergeCell ref="E618:H618"/>
    <mergeCell ref="K618:L618"/>
    <mergeCell ref="M618:P618"/>
    <mergeCell ref="E619:H619"/>
    <mergeCell ref="E620:H620"/>
    <mergeCell ref="E621:H621"/>
    <mergeCell ref="K621:L621"/>
    <mergeCell ref="M621:P621"/>
    <mergeCell ref="E614:H614"/>
    <mergeCell ref="E615:H615"/>
    <mergeCell ref="K615:L615"/>
    <mergeCell ref="M615:P615"/>
    <mergeCell ref="E616:H616"/>
    <mergeCell ref="E617:H617"/>
    <mergeCell ref="E610:H610"/>
    <mergeCell ref="E611:H611"/>
    <mergeCell ref="E612:H612"/>
    <mergeCell ref="K612:L612"/>
    <mergeCell ref="M612:P612"/>
    <mergeCell ref="E613:H613"/>
    <mergeCell ref="E606:H606"/>
    <mergeCell ref="K606:L606"/>
    <mergeCell ref="M606:P606"/>
    <mergeCell ref="E607:H607"/>
    <mergeCell ref="E608:H608"/>
    <mergeCell ref="E609:H609"/>
    <mergeCell ref="K609:L609"/>
    <mergeCell ref="M609:P609"/>
    <mergeCell ref="E602:H602"/>
    <mergeCell ref="K602:L602"/>
    <mergeCell ref="M602:P602"/>
    <mergeCell ref="E603:H603"/>
    <mergeCell ref="E604:H604"/>
    <mergeCell ref="M605:P605"/>
    <mergeCell ref="E598:H598"/>
    <mergeCell ref="E599:H599"/>
    <mergeCell ref="K599:L599"/>
    <mergeCell ref="M599:P599"/>
    <mergeCell ref="E600:H600"/>
    <mergeCell ref="E601:H601"/>
    <mergeCell ref="E594:H594"/>
    <mergeCell ref="E595:H595"/>
    <mergeCell ref="E596:H596"/>
    <mergeCell ref="K596:L596"/>
    <mergeCell ref="M596:P596"/>
    <mergeCell ref="E597:H597"/>
    <mergeCell ref="E590:H590"/>
    <mergeCell ref="K590:L590"/>
    <mergeCell ref="M590:P590"/>
    <mergeCell ref="E591:H591"/>
    <mergeCell ref="E592:H592"/>
    <mergeCell ref="E593:H593"/>
    <mergeCell ref="K593:L593"/>
    <mergeCell ref="M593:P593"/>
    <mergeCell ref="E586:H586"/>
    <mergeCell ref="E587:H587"/>
    <mergeCell ref="K587:L587"/>
    <mergeCell ref="M587:P587"/>
    <mergeCell ref="E588:H588"/>
    <mergeCell ref="E589:H589"/>
    <mergeCell ref="E582:H582"/>
    <mergeCell ref="E583:H583"/>
    <mergeCell ref="E584:H584"/>
    <mergeCell ref="K584:L584"/>
    <mergeCell ref="M584:P584"/>
    <mergeCell ref="E585:H585"/>
    <mergeCell ref="E577:H577"/>
    <mergeCell ref="E578:H578"/>
    <mergeCell ref="M579:P579"/>
    <mergeCell ref="M580:P580"/>
    <mergeCell ref="E581:H581"/>
    <mergeCell ref="K581:L581"/>
    <mergeCell ref="M581:P581"/>
    <mergeCell ref="E573:H573"/>
    <mergeCell ref="K573:L573"/>
    <mergeCell ref="M573:P573"/>
    <mergeCell ref="E574:H574"/>
    <mergeCell ref="E575:H575"/>
    <mergeCell ref="E576:H576"/>
    <mergeCell ref="K576:L576"/>
    <mergeCell ref="M576:P576"/>
    <mergeCell ref="E569:H569"/>
    <mergeCell ref="K569:L569"/>
    <mergeCell ref="M569:P569"/>
    <mergeCell ref="E570:H570"/>
    <mergeCell ref="E571:H571"/>
    <mergeCell ref="M572:P572"/>
    <mergeCell ref="E565:H565"/>
    <mergeCell ref="E566:H566"/>
    <mergeCell ref="K566:L566"/>
    <mergeCell ref="M566:P566"/>
    <mergeCell ref="E567:H567"/>
    <mergeCell ref="E568:H568"/>
    <mergeCell ref="M561:P561"/>
    <mergeCell ref="M562:P562"/>
    <mergeCell ref="E563:H563"/>
    <mergeCell ref="K563:L563"/>
    <mergeCell ref="M563:P563"/>
    <mergeCell ref="E564:H564"/>
    <mergeCell ref="E557:H557"/>
    <mergeCell ref="E558:H558"/>
    <mergeCell ref="E559:H559"/>
    <mergeCell ref="E560:H560"/>
    <mergeCell ref="E561:H561"/>
    <mergeCell ref="K561:L561"/>
    <mergeCell ref="E553:H553"/>
    <mergeCell ref="E554:H554"/>
    <mergeCell ref="E555:H555"/>
    <mergeCell ref="K555:L555"/>
    <mergeCell ref="M555:P555"/>
    <mergeCell ref="E556:H556"/>
    <mergeCell ref="M549:P549"/>
    <mergeCell ref="E550:H550"/>
    <mergeCell ref="E551:H551"/>
    <mergeCell ref="E552:H552"/>
    <mergeCell ref="K552:L552"/>
    <mergeCell ref="M552:P552"/>
    <mergeCell ref="E545:H545"/>
    <mergeCell ref="E546:H546"/>
    <mergeCell ref="E547:H547"/>
    <mergeCell ref="E548:H548"/>
    <mergeCell ref="E549:H549"/>
    <mergeCell ref="K549:L549"/>
    <mergeCell ref="E541:H541"/>
    <mergeCell ref="E542:H542"/>
    <mergeCell ref="E543:H543"/>
    <mergeCell ref="K543:L543"/>
    <mergeCell ref="M543:P543"/>
    <mergeCell ref="E544:H544"/>
    <mergeCell ref="E537:H537"/>
    <mergeCell ref="K537:L537"/>
    <mergeCell ref="M537:P537"/>
    <mergeCell ref="E538:H538"/>
    <mergeCell ref="E539:H539"/>
    <mergeCell ref="E540:H540"/>
    <mergeCell ref="K540:L540"/>
    <mergeCell ref="M540:P540"/>
    <mergeCell ref="M533:P533"/>
    <mergeCell ref="E534:H534"/>
    <mergeCell ref="K534:L534"/>
    <mergeCell ref="M534:P534"/>
    <mergeCell ref="M535:P535"/>
    <mergeCell ref="M536:P536"/>
    <mergeCell ref="E531:H531"/>
    <mergeCell ref="K531:L531"/>
    <mergeCell ref="M531:P531"/>
    <mergeCell ref="E532:H532"/>
    <mergeCell ref="K532:L532"/>
    <mergeCell ref="M532:P532"/>
    <mergeCell ref="E527:H527"/>
    <mergeCell ref="E528:H528"/>
    <mergeCell ref="E529:H529"/>
    <mergeCell ref="E530:H530"/>
    <mergeCell ref="K530:L530"/>
    <mergeCell ref="M530:P530"/>
    <mergeCell ref="E523:H523"/>
    <mergeCell ref="K523:L523"/>
    <mergeCell ref="M523:P523"/>
    <mergeCell ref="E524:H524"/>
    <mergeCell ref="E525:H525"/>
    <mergeCell ref="E526:H526"/>
    <mergeCell ref="K526:L526"/>
    <mergeCell ref="M526:P526"/>
    <mergeCell ref="E517:H517"/>
    <mergeCell ref="E518:H518"/>
    <mergeCell ref="E519:H519"/>
    <mergeCell ref="E520:H520"/>
    <mergeCell ref="E521:H521"/>
    <mergeCell ref="M522:P522"/>
    <mergeCell ref="M511:P511"/>
    <mergeCell ref="E512:H512"/>
    <mergeCell ref="E513:H513"/>
    <mergeCell ref="E514:H514"/>
    <mergeCell ref="E515:H515"/>
    <mergeCell ref="E516:H516"/>
    <mergeCell ref="E507:H507"/>
    <mergeCell ref="E508:H508"/>
    <mergeCell ref="E509:H509"/>
    <mergeCell ref="E510:H510"/>
    <mergeCell ref="E511:H511"/>
    <mergeCell ref="K511:L511"/>
    <mergeCell ref="E503:H503"/>
    <mergeCell ref="K503:L503"/>
    <mergeCell ref="M503:P503"/>
    <mergeCell ref="E504:H504"/>
    <mergeCell ref="E505:H505"/>
    <mergeCell ref="E506:H506"/>
    <mergeCell ref="M497:P497"/>
    <mergeCell ref="E498:H498"/>
    <mergeCell ref="E499:H499"/>
    <mergeCell ref="E500:H500"/>
    <mergeCell ref="E501:H501"/>
    <mergeCell ref="E502:H502"/>
    <mergeCell ref="E493:H493"/>
    <mergeCell ref="E494:H494"/>
    <mergeCell ref="E495:H495"/>
    <mergeCell ref="E496:H496"/>
    <mergeCell ref="E497:H497"/>
    <mergeCell ref="K497:L497"/>
    <mergeCell ref="E489:H489"/>
    <mergeCell ref="E490:H490"/>
    <mergeCell ref="E491:H491"/>
    <mergeCell ref="K491:L491"/>
    <mergeCell ref="M491:P491"/>
    <mergeCell ref="E492:H492"/>
    <mergeCell ref="E485:H485"/>
    <mergeCell ref="M486:P486"/>
    <mergeCell ref="E487:H487"/>
    <mergeCell ref="K487:L487"/>
    <mergeCell ref="M487:P487"/>
    <mergeCell ref="E488:H488"/>
    <mergeCell ref="E479:H479"/>
    <mergeCell ref="E480:H480"/>
    <mergeCell ref="E481:H481"/>
    <mergeCell ref="E482:H482"/>
    <mergeCell ref="E483:H483"/>
    <mergeCell ref="E484:H484"/>
    <mergeCell ref="E475:H475"/>
    <mergeCell ref="K475:L475"/>
    <mergeCell ref="M475:P475"/>
    <mergeCell ref="E476:H476"/>
    <mergeCell ref="E477:H477"/>
    <mergeCell ref="E478:H478"/>
    <mergeCell ref="E469:H469"/>
    <mergeCell ref="E470:H470"/>
    <mergeCell ref="E471:H471"/>
    <mergeCell ref="E472:H472"/>
    <mergeCell ref="E473:H473"/>
    <mergeCell ref="E474:H474"/>
    <mergeCell ref="M463:P463"/>
    <mergeCell ref="E464:H464"/>
    <mergeCell ref="E465:H465"/>
    <mergeCell ref="E466:H466"/>
    <mergeCell ref="E467:H467"/>
    <mergeCell ref="E468:H468"/>
    <mergeCell ref="E459:H459"/>
    <mergeCell ref="E460:H460"/>
    <mergeCell ref="E461:H461"/>
    <mergeCell ref="E462:H462"/>
    <mergeCell ref="E463:H463"/>
    <mergeCell ref="K463:L463"/>
    <mergeCell ref="E453:H453"/>
    <mergeCell ref="E454:H454"/>
    <mergeCell ref="E455:H455"/>
    <mergeCell ref="E456:H456"/>
    <mergeCell ref="E457:H457"/>
    <mergeCell ref="E458:H458"/>
    <mergeCell ref="E449:H449"/>
    <mergeCell ref="E450:H450"/>
    <mergeCell ref="E451:H451"/>
    <mergeCell ref="E452:H452"/>
    <mergeCell ref="K452:L452"/>
    <mergeCell ref="M452:P452"/>
    <mergeCell ref="E443:H443"/>
    <mergeCell ref="E444:H444"/>
    <mergeCell ref="E445:H445"/>
    <mergeCell ref="E446:H446"/>
    <mergeCell ref="E447:H447"/>
    <mergeCell ref="E448:H448"/>
    <mergeCell ref="K438:L438"/>
    <mergeCell ref="M438:P438"/>
    <mergeCell ref="E439:H439"/>
    <mergeCell ref="E440:H440"/>
    <mergeCell ref="E441:H441"/>
    <mergeCell ref="E442:H442"/>
    <mergeCell ref="E433:H433"/>
    <mergeCell ref="E434:H434"/>
    <mergeCell ref="E435:H435"/>
    <mergeCell ref="E436:H436"/>
    <mergeCell ref="E437:H437"/>
    <mergeCell ref="E438:H438"/>
    <mergeCell ref="E427:H427"/>
    <mergeCell ref="E428:H428"/>
    <mergeCell ref="E429:H429"/>
    <mergeCell ref="E430:H430"/>
    <mergeCell ref="E431:H431"/>
    <mergeCell ref="E432:H432"/>
    <mergeCell ref="E423:H423"/>
    <mergeCell ref="E424:H424"/>
    <mergeCell ref="K424:L424"/>
    <mergeCell ref="M424:P424"/>
    <mergeCell ref="E425:H425"/>
    <mergeCell ref="E426:H426"/>
    <mergeCell ref="E417:H417"/>
    <mergeCell ref="E418:H418"/>
    <mergeCell ref="E419:H419"/>
    <mergeCell ref="E420:H420"/>
    <mergeCell ref="E421:H421"/>
    <mergeCell ref="E422:H422"/>
    <mergeCell ref="E411:H411"/>
    <mergeCell ref="E412:H412"/>
    <mergeCell ref="E413:H413"/>
    <mergeCell ref="E414:H414"/>
    <mergeCell ref="E415:H415"/>
    <mergeCell ref="E416:H416"/>
    <mergeCell ref="E405:H405"/>
    <mergeCell ref="E406:H406"/>
    <mergeCell ref="E407:H407"/>
    <mergeCell ref="M408:P408"/>
    <mergeCell ref="M409:P409"/>
    <mergeCell ref="E410:H410"/>
    <mergeCell ref="K410:L410"/>
    <mergeCell ref="M410:P410"/>
    <mergeCell ref="E401:H401"/>
    <mergeCell ref="E402:H402"/>
    <mergeCell ref="E403:H403"/>
    <mergeCell ref="E404:H404"/>
    <mergeCell ref="K404:L404"/>
    <mergeCell ref="M404:P404"/>
    <mergeCell ref="E397:H397"/>
    <mergeCell ref="E398:H398"/>
    <mergeCell ref="E399:H399"/>
    <mergeCell ref="E400:H400"/>
    <mergeCell ref="K400:L400"/>
    <mergeCell ref="M400:P400"/>
    <mergeCell ref="K392:L392"/>
    <mergeCell ref="M392:P392"/>
    <mergeCell ref="E393:H393"/>
    <mergeCell ref="E394:H394"/>
    <mergeCell ref="E395:H395"/>
    <mergeCell ref="E396:H396"/>
    <mergeCell ref="E387:H387"/>
    <mergeCell ref="E388:H388"/>
    <mergeCell ref="E389:H389"/>
    <mergeCell ref="E390:H390"/>
    <mergeCell ref="E391:H391"/>
    <mergeCell ref="E392:H392"/>
    <mergeCell ref="E383:H383"/>
    <mergeCell ref="E384:H384"/>
    <mergeCell ref="K384:L384"/>
    <mergeCell ref="M384:P384"/>
    <mergeCell ref="E385:H385"/>
    <mergeCell ref="E386:H386"/>
    <mergeCell ref="E377:H377"/>
    <mergeCell ref="E378:H378"/>
    <mergeCell ref="E379:H379"/>
    <mergeCell ref="E380:H380"/>
    <mergeCell ref="E381:H381"/>
    <mergeCell ref="E382:H382"/>
    <mergeCell ref="E373:H373"/>
    <mergeCell ref="E374:H374"/>
    <mergeCell ref="E375:H375"/>
    <mergeCell ref="E376:H376"/>
    <mergeCell ref="K376:L376"/>
    <mergeCell ref="M376:P376"/>
    <mergeCell ref="M367:P367"/>
    <mergeCell ref="E368:H368"/>
    <mergeCell ref="E369:H369"/>
    <mergeCell ref="E370:H370"/>
    <mergeCell ref="E371:H371"/>
    <mergeCell ref="E372:H372"/>
    <mergeCell ref="E363:H363"/>
    <mergeCell ref="E364:H364"/>
    <mergeCell ref="E365:H365"/>
    <mergeCell ref="E366:H366"/>
    <mergeCell ref="E367:H367"/>
    <mergeCell ref="K367:L367"/>
    <mergeCell ref="M357:P357"/>
    <mergeCell ref="E358:H358"/>
    <mergeCell ref="E359:H359"/>
    <mergeCell ref="E360:H360"/>
    <mergeCell ref="E361:H361"/>
    <mergeCell ref="E362:H362"/>
    <mergeCell ref="E353:H353"/>
    <mergeCell ref="E354:H354"/>
    <mergeCell ref="E355:H355"/>
    <mergeCell ref="E356:H356"/>
    <mergeCell ref="E357:H357"/>
    <mergeCell ref="K357:L357"/>
    <mergeCell ref="M347:P347"/>
    <mergeCell ref="E348:H348"/>
    <mergeCell ref="E349:H349"/>
    <mergeCell ref="E350:H350"/>
    <mergeCell ref="E351:H351"/>
    <mergeCell ref="E352:H352"/>
    <mergeCell ref="E343:H343"/>
    <mergeCell ref="E344:H344"/>
    <mergeCell ref="E345:H345"/>
    <mergeCell ref="E346:H346"/>
    <mergeCell ref="E347:H347"/>
    <mergeCell ref="K347:L347"/>
    <mergeCell ref="M337:P337"/>
    <mergeCell ref="E338:H338"/>
    <mergeCell ref="E339:H339"/>
    <mergeCell ref="E340:H340"/>
    <mergeCell ref="E341:H341"/>
    <mergeCell ref="E342:H342"/>
    <mergeCell ref="E333:H333"/>
    <mergeCell ref="E334:H334"/>
    <mergeCell ref="E335:H335"/>
    <mergeCell ref="E336:H336"/>
    <mergeCell ref="E337:H337"/>
    <mergeCell ref="K337:L337"/>
    <mergeCell ref="E327:H327"/>
    <mergeCell ref="E328:H328"/>
    <mergeCell ref="E329:H329"/>
    <mergeCell ref="E330:H330"/>
    <mergeCell ref="E331:H331"/>
    <mergeCell ref="E332:H332"/>
    <mergeCell ref="E323:H323"/>
    <mergeCell ref="E324:H324"/>
    <mergeCell ref="E325:H325"/>
    <mergeCell ref="E326:H326"/>
    <mergeCell ref="K326:L326"/>
    <mergeCell ref="M326:P326"/>
    <mergeCell ref="E319:H319"/>
    <mergeCell ref="E320:H320"/>
    <mergeCell ref="E321:H321"/>
    <mergeCell ref="K321:L321"/>
    <mergeCell ref="M321:P321"/>
    <mergeCell ref="E322:H322"/>
    <mergeCell ref="E315:H315"/>
    <mergeCell ref="E316:H316"/>
    <mergeCell ref="K316:L316"/>
    <mergeCell ref="M316:P316"/>
    <mergeCell ref="E317:H317"/>
    <mergeCell ref="E318:H318"/>
    <mergeCell ref="E311:H311"/>
    <mergeCell ref="K311:L311"/>
    <mergeCell ref="M311:P311"/>
    <mergeCell ref="E312:H312"/>
    <mergeCell ref="E313:H313"/>
    <mergeCell ref="E314:H314"/>
    <mergeCell ref="M305:P305"/>
    <mergeCell ref="E306:H306"/>
    <mergeCell ref="E307:H307"/>
    <mergeCell ref="E308:H308"/>
    <mergeCell ref="E309:H309"/>
    <mergeCell ref="M310:P310"/>
    <mergeCell ref="E301:H301"/>
    <mergeCell ref="E302:H302"/>
    <mergeCell ref="E303:H303"/>
    <mergeCell ref="E304:H304"/>
    <mergeCell ref="E305:H305"/>
    <mergeCell ref="K305:L305"/>
    <mergeCell ref="E297:H297"/>
    <mergeCell ref="K297:L297"/>
    <mergeCell ref="M297:P297"/>
    <mergeCell ref="E298:H298"/>
    <mergeCell ref="E299:H299"/>
    <mergeCell ref="E300:H300"/>
    <mergeCell ref="K300:L300"/>
    <mergeCell ref="M300:P300"/>
    <mergeCell ref="E293:H293"/>
    <mergeCell ref="E294:H294"/>
    <mergeCell ref="K294:L294"/>
    <mergeCell ref="M294:P294"/>
    <mergeCell ref="E295:H295"/>
    <mergeCell ref="E296:H296"/>
    <mergeCell ref="E287:H287"/>
    <mergeCell ref="E288:H288"/>
    <mergeCell ref="E289:H289"/>
    <mergeCell ref="E290:H290"/>
    <mergeCell ref="E291:H291"/>
    <mergeCell ref="E292:H292"/>
    <mergeCell ref="E281:H281"/>
    <mergeCell ref="E282:H282"/>
    <mergeCell ref="E283:H283"/>
    <mergeCell ref="E284:H284"/>
    <mergeCell ref="E285:H285"/>
    <mergeCell ref="E286:H286"/>
    <mergeCell ref="E277:H277"/>
    <mergeCell ref="K277:L277"/>
    <mergeCell ref="M277:P277"/>
    <mergeCell ref="E278:H278"/>
    <mergeCell ref="E279:H279"/>
    <mergeCell ref="E280:H280"/>
    <mergeCell ref="E271:H271"/>
    <mergeCell ref="E272:H272"/>
    <mergeCell ref="E273:H273"/>
    <mergeCell ref="E274:H274"/>
    <mergeCell ref="E275:H275"/>
    <mergeCell ref="M276:P276"/>
    <mergeCell ref="M265:P265"/>
    <mergeCell ref="E266:H266"/>
    <mergeCell ref="E267:H267"/>
    <mergeCell ref="E268:H268"/>
    <mergeCell ref="E269:H269"/>
    <mergeCell ref="E270:H270"/>
    <mergeCell ref="E261:H261"/>
    <mergeCell ref="E262:H262"/>
    <mergeCell ref="E263:H263"/>
    <mergeCell ref="E264:H264"/>
    <mergeCell ref="E265:H265"/>
    <mergeCell ref="K265:L265"/>
    <mergeCell ref="E255:H255"/>
    <mergeCell ref="E256:H256"/>
    <mergeCell ref="E257:H257"/>
    <mergeCell ref="E258:H258"/>
    <mergeCell ref="E259:H259"/>
    <mergeCell ref="E260:H260"/>
    <mergeCell ref="E250:H250"/>
    <mergeCell ref="E251:H251"/>
    <mergeCell ref="E252:H252"/>
    <mergeCell ref="M253:P253"/>
    <mergeCell ref="E254:H254"/>
    <mergeCell ref="K254:L254"/>
    <mergeCell ref="M254:P254"/>
    <mergeCell ref="E244:H244"/>
    <mergeCell ref="E245:H245"/>
    <mergeCell ref="E246:H246"/>
    <mergeCell ref="E247:H247"/>
    <mergeCell ref="E248:H248"/>
    <mergeCell ref="E249:H249"/>
    <mergeCell ref="E240:H240"/>
    <mergeCell ref="E241:H241"/>
    <mergeCell ref="K241:L241"/>
    <mergeCell ref="M241:P241"/>
    <mergeCell ref="E242:H242"/>
    <mergeCell ref="E243:H243"/>
    <mergeCell ref="E234:H234"/>
    <mergeCell ref="E235:H235"/>
    <mergeCell ref="E236:H236"/>
    <mergeCell ref="E237:H237"/>
    <mergeCell ref="E238:H238"/>
    <mergeCell ref="E239:H239"/>
    <mergeCell ref="E228:H228"/>
    <mergeCell ref="E229:H229"/>
    <mergeCell ref="E230:H230"/>
    <mergeCell ref="E231:H231"/>
    <mergeCell ref="E232:H232"/>
    <mergeCell ref="E233:H233"/>
    <mergeCell ref="E224:H224"/>
    <mergeCell ref="K224:L224"/>
    <mergeCell ref="M224:P224"/>
    <mergeCell ref="E225:H225"/>
    <mergeCell ref="E226:H226"/>
    <mergeCell ref="E227:H227"/>
    <mergeCell ref="E218:H218"/>
    <mergeCell ref="E219:H219"/>
    <mergeCell ref="E220:H220"/>
    <mergeCell ref="M221:P221"/>
    <mergeCell ref="M222:P222"/>
    <mergeCell ref="M223:P223"/>
    <mergeCell ref="E214:H214"/>
    <mergeCell ref="E215:H215"/>
    <mergeCell ref="E216:H216"/>
    <mergeCell ref="E217:H217"/>
    <mergeCell ref="K217:L217"/>
    <mergeCell ref="M217:P217"/>
    <mergeCell ref="E209:H209"/>
    <mergeCell ref="E210:H210"/>
    <mergeCell ref="E211:H211"/>
    <mergeCell ref="M212:P212"/>
    <mergeCell ref="E213:H213"/>
    <mergeCell ref="K213:L213"/>
    <mergeCell ref="M213:P213"/>
    <mergeCell ref="E205:H205"/>
    <mergeCell ref="E206:H206"/>
    <mergeCell ref="E207:H207"/>
    <mergeCell ref="E208:H208"/>
    <mergeCell ref="K208:L208"/>
    <mergeCell ref="M208:P208"/>
    <mergeCell ref="E201:H201"/>
    <mergeCell ref="E202:H202"/>
    <mergeCell ref="E203:H203"/>
    <mergeCell ref="E204:H204"/>
    <mergeCell ref="K204:L204"/>
    <mergeCell ref="M204:P204"/>
    <mergeCell ref="E195:H195"/>
    <mergeCell ref="E196:H196"/>
    <mergeCell ref="E197:H197"/>
    <mergeCell ref="E198:H198"/>
    <mergeCell ref="M199:P199"/>
    <mergeCell ref="E200:H200"/>
    <mergeCell ref="K200:L200"/>
    <mergeCell ref="M200:P200"/>
    <mergeCell ref="M189:P189"/>
    <mergeCell ref="E190:H190"/>
    <mergeCell ref="E191:H191"/>
    <mergeCell ref="E192:H192"/>
    <mergeCell ref="E193:H193"/>
    <mergeCell ref="E194:H194"/>
    <mergeCell ref="K194:L194"/>
    <mergeCell ref="M194:P194"/>
    <mergeCell ref="E185:H185"/>
    <mergeCell ref="E186:H186"/>
    <mergeCell ref="E187:H187"/>
    <mergeCell ref="E188:H188"/>
    <mergeCell ref="E189:H189"/>
    <mergeCell ref="K189:L189"/>
    <mergeCell ref="E181:H181"/>
    <mergeCell ref="E182:H182"/>
    <mergeCell ref="E183:H183"/>
    <mergeCell ref="K183:L183"/>
    <mergeCell ref="M183:P183"/>
    <mergeCell ref="E184:H184"/>
    <mergeCell ref="E177:H177"/>
    <mergeCell ref="E178:H178"/>
    <mergeCell ref="E179:H179"/>
    <mergeCell ref="K179:L179"/>
    <mergeCell ref="M179:P179"/>
    <mergeCell ref="E180:H180"/>
    <mergeCell ref="E173:H173"/>
    <mergeCell ref="E174:H174"/>
    <mergeCell ref="E175:H175"/>
    <mergeCell ref="K175:L175"/>
    <mergeCell ref="M175:P175"/>
    <mergeCell ref="E176:H176"/>
    <mergeCell ref="E169:H169"/>
    <mergeCell ref="E170:H170"/>
    <mergeCell ref="K170:L170"/>
    <mergeCell ref="M170:P170"/>
    <mergeCell ref="E171:H171"/>
    <mergeCell ref="E172:H172"/>
    <mergeCell ref="M165:P165"/>
    <mergeCell ref="E166:H166"/>
    <mergeCell ref="K166:L166"/>
    <mergeCell ref="M166:P166"/>
    <mergeCell ref="E167:H167"/>
    <mergeCell ref="E168:H168"/>
    <mergeCell ref="E161:H161"/>
    <mergeCell ref="K161:L161"/>
    <mergeCell ref="M161:P161"/>
    <mergeCell ref="E162:H162"/>
    <mergeCell ref="E163:H163"/>
    <mergeCell ref="E164:H164"/>
    <mergeCell ref="E155:H155"/>
    <mergeCell ref="E156:H156"/>
    <mergeCell ref="E157:H157"/>
    <mergeCell ref="E158:H158"/>
    <mergeCell ref="E159:H159"/>
    <mergeCell ref="E160:H160"/>
    <mergeCell ref="K150:L150"/>
    <mergeCell ref="M150:P150"/>
    <mergeCell ref="E151:H151"/>
    <mergeCell ref="E152:H152"/>
    <mergeCell ref="E153:H153"/>
    <mergeCell ref="E154:H154"/>
    <mergeCell ref="K154:L154"/>
    <mergeCell ref="M154:P154"/>
    <mergeCell ref="E145:H145"/>
    <mergeCell ref="E146:H146"/>
    <mergeCell ref="E147:H147"/>
    <mergeCell ref="E148:H148"/>
    <mergeCell ref="E149:H149"/>
    <mergeCell ref="E150:H150"/>
    <mergeCell ref="E141:H141"/>
    <mergeCell ref="E142:H142"/>
    <mergeCell ref="E143:H143"/>
    <mergeCell ref="K143:L143"/>
    <mergeCell ref="M143:P143"/>
    <mergeCell ref="E144:H144"/>
    <mergeCell ref="E137:H137"/>
    <mergeCell ref="E138:H138"/>
    <mergeCell ref="E139:H139"/>
    <mergeCell ref="K139:L139"/>
    <mergeCell ref="M139:P139"/>
    <mergeCell ref="E140:H140"/>
    <mergeCell ref="M133:P133"/>
    <mergeCell ref="M134:P134"/>
    <mergeCell ref="E135:H135"/>
    <mergeCell ref="K135:L135"/>
    <mergeCell ref="M135:P135"/>
    <mergeCell ref="E136:H136"/>
    <mergeCell ref="L128:P128"/>
    <mergeCell ref="L129:P129"/>
    <mergeCell ref="E131:H131"/>
    <mergeCell ref="K131:L131"/>
    <mergeCell ref="M131:P131"/>
    <mergeCell ref="M132:P132"/>
    <mergeCell ref="K115:P115"/>
    <mergeCell ref="B121:P121"/>
    <mergeCell ref="E123:O123"/>
    <mergeCell ref="E124:O124"/>
    <mergeCell ref="L126:O126"/>
    <mergeCell ref="M109:P109"/>
    <mergeCell ref="M110:P110"/>
    <mergeCell ref="M111:P111"/>
    <mergeCell ref="M112:P112"/>
    <mergeCell ref="M103:P103"/>
    <mergeCell ref="M104:P104"/>
    <mergeCell ref="M105:P105"/>
    <mergeCell ref="M106:P106"/>
    <mergeCell ref="M107:P107"/>
    <mergeCell ref="M108:P108"/>
    <mergeCell ref="M97:P97"/>
    <mergeCell ref="M98:P98"/>
    <mergeCell ref="M99:P99"/>
    <mergeCell ref="M100:P100"/>
    <mergeCell ref="M101:P101"/>
    <mergeCell ref="M102:P102"/>
    <mergeCell ref="M91:P91"/>
    <mergeCell ref="M92:P92"/>
    <mergeCell ref="M93:P93"/>
    <mergeCell ref="M94:P94"/>
    <mergeCell ref="M95:P95"/>
    <mergeCell ref="M96:P96"/>
    <mergeCell ref="M85:P85"/>
    <mergeCell ref="M86:P86"/>
    <mergeCell ref="M87:P87"/>
    <mergeCell ref="M88:P88"/>
    <mergeCell ref="M89:P89"/>
    <mergeCell ref="M90:P90"/>
    <mergeCell ref="E75:O75"/>
    <mergeCell ref="E76:O76"/>
    <mergeCell ref="L78:O78"/>
    <mergeCell ref="L80:P80"/>
    <mergeCell ref="L81:P81"/>
    <mergeCell ref="B83:F83"/>
    <mergeCell ref="M83:P83"/>
    <mergeCell ref="G29:I29"/>
    <mergeCell ref="L29:O29"/>
    <mergeCell ref="G30:I30"/>
    <mergeCell ref="L30:O30"/>
    <mergeCell ref="K32:O32"/>
    <mergeCell ref="B73:P73"/>
    <mergeCell ref="G26:I26"/>
    <mergeCell ref="L26:O26"/>
    <mergeCell ref="G27:I27"/>
    <mergeCell ref="L27:O27"/>
    <mergeCell ref="G28:I28"/>
    <mergeCell ref="L28:O28"/>
    <mergeCell ref="L22:O22"/>
    <mergeCell ref="L24:O24"/>
    <mergeCell ref="N7:O7"/>
    <mergeCell ref="N9:O9"/>
    <mergeCell ref="N10:O10"/>
    <mergeCell ref="N12:O12"/>
    <mergeCell ref="N13:O13"/>
    <mergeCell ref="N15:O15"/>
    <mergeCell ref="B2:P2"/>
    <mergeCell ref="E4:O4"/>
    <mergeCell ref="E5:O5"/>
    <mergeCell ref="N16:O16"/>
    <mergeCell ref="N18:O18"/>
    <mergeCell ref="N19:O19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1"/>
  <rowBreaks count="1" manualBreakCount="1"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Baťková Veronika</dc:creator>
  <cp:keywords/>
  <dc:description/>
  <cp:lastModifiedBy>Klimpera Luboš</cp:lastModifiedBy>
  <cp:lastPrinted>2013-03-08T19:00:55Z</cp:lastPrinted>
  <dcterms:created xsi:type="dcterms:W3CDTF">2013-03-07T21:55:59Z</dcterms:created>
  <dcterms:modified xsi:type="dcterms:W3CDTF">2013-10-30T07:41:32Z</dcterms:modified>
  <cp:category/>
  <cp:version/>
  <cp:contentType/>
  <cp:contentStatus/>
</cp:coreProperties>
</file>