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23040" windowHeight="9060" activeTab="0"/>
  </bookViews>
  <sheets>
    <sheet name="Stavba" sheetId="1" r:id="rId1"/>
    <sheet name="01 1 KL" sheetId="2" r:id="rId2"/>
    <sheet name="01 1 Rek" sheetId="3" r:id="rId3"/>
    <sheet name="01 1 Pol" sheetId="4" r:id="rId4"/>
    <sheet name="02 02 KL" sheetId="5" r:id="rId5"/>
    <sheet name="02 02 Rek" sheetId="6" r:id="rId6"/>
    <sheet name="02 02 Pol" sheetId="7" r:id="rId7"/>
    <sheet name="03 03 KL" sheetId="8" r:id="rId8"/>
    <sheet name="03 03 Rek" sheetId="9" r:id="rId9"/>
    <sheet name="03 03 Pol" sheetId="10" r:id="rId10"/>
    <sheet name="04 04 KL" sheetId="11" r:id="rId11"/>
    <sheet name="04 04 Rek" sheetId="12" r:id="rId12"/>
    <sheet name="04 04 Pol" sheetId="13" r:id="rId13"/>
    <sheet name="05 05 KL" sheetId="14" r:id="rId14"/>
    <sheet name="05 05 Rek" sheetId="15" r:id="rId15"/>
    <sheet name="05 05 Pol" sheetId="16" r:id="rId16"/>
    <sheet name="06 06 KL" sheetId="17" r:id="rId17"/>
    <sheet name="06 06 Rek" sheetId="18" r:id="rId18"/>
    <sheet name="06 06 Pol" sheetId="19" r:id="rId19"/>
  </sheets>
  <definedNames>
    <definedName name="CelkemObjekty" localSheetId="0">'Stavba'!$F$36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1 KL'!$A$1:$G$45</definedName>
    <definedName name="_xlnm.Print_Area" localSheetId="3">'01 1 Pol'!$A$1:$K$232</definedName>
    <definedName name="_xlnm.Print_Area" localSheetId="2">'01 1 Rek'!$A$1:$I$29</definedName>
    <definedName name="_xlnm.Print_Area" localSheetId="4">'02 02 KL'!$A$1:$G$45</definedName>
    <definedName name="_xlnm.Print_Area" localSheetId="6">'02 02 Pol'!$A$1:$K$73</definedName>
    <definedName name="_xlnm.Print_Area" localSheetId="5">'02 02 Rek'!$A$1:$I$11</definedName>
    <definedName name="_xlnm.Print_Area" localSheetId="7">'03 03 KL'!$A$1:$G$45</definedName>
    <definedName name="_xlnm.Print_Area" localSheetId="9">'03 03 Pol'!$A$1:$K$28</definedName>
    <definedName name="_xlnm.Print_Area" localSheetId="8">'03 03 Rek'!$A$1:$I$9</definedName>
    <definedName name="_xlnm.Print_Area" localSheetId="10">'04 04 KL'!$A$1:$G$45</definedName>
    <definedName name="_xlnm.Print_Area" localSheetId="12">'04 04 Pol'!$A$1:$K$67</definedName>
    <definedName name="_xlnm.Print_Area" localSheetId="11">'04 04 Rek'!$A$1:$I$13</definedName>
    <definedName name="_xlnm.Print_Area" localSheetId="13">'05 05 KL'!$A$1:$G$45</definedName>
    <definedName name="_xlnm.Print_Area" localSheetId="15">'05 05 Pol'!$A$1:$K$42</definedName>
    <definedName name="_xlnm.Print_Area" localSheetId="14">'05 05 Rek'!$A$1:$I$11</definedName>
    <definedName name="_xlnm.Print_Area" localSheetId="16">'06 06 KL'!$A$1:$G$45</definedName>
    <definedName name="_xlnm.Print_Area" localSheetId="18">'06 06 Pol'!$A$1:$K$11</definedName>
    <definedName name="_xlnm.Print_Area" localSheetId="17">'06 06 Rek'!$A$1:$I$9</definedName>
    <definedName name="_xlnm.Print_Area" localSheetId="0">'Stavba'!$B$1:$J$39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8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1 Rek'!$1:$6</definedName>
    <definedName name="_xlnm.Print_Titles" localSheetId="3">'01 1 Pol'!$1:$6</definedName>
    <definedName name="_xlnm.Print_Titles" localSheetId="5">'02 02 Rek'!$1:$6</definedName>
    <definedName name="_xlnm.Print_Titles" localSheetId="6">'02 02 Pol'!$1:$6</definedName>
    <definedName name="_xlnm.Print_Titles" localSheetId="8">'03 03 Rek'!$1:$6</definedName>
    <definedName name="_xlnm.Print_Titles" localSheetId="9">'03 03 Pol'!$1:$6</definedName>
    <definedName name="_xlnm.Print_Titles" localSheetId="11">'04 04 Rek'!$1:$6</definedName>
    <definedName name="_xlnm.Print_Titles" localSheetId="12">'04 04 Pol'!$1:$6</definedName>
    <definedName name="_xlnm.Print_Titles" localSheetId="14">'05 05 Rek'!$1:$6</definedName>
    <definedName name="_xlnm.Print_Titles" localSheetId="15">'05 05 Pol'!$1:$6</definedName>
    <definedName name="_xlnm.Print_Titles" localSheetId="17">'06 06 Rek'!$1:$6</definedName>
    <definedName name="_xlnm.Print_Titles" localSheetId="18">'06 06 Pol'!$1:$6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<sst xmlns="http://schemas.openxmlformats.org/spreadsheetml/2006/main" count="1755" uniqueCount="723">
  <si>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</si>
  <si>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</si>
  <si>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</si>
  <si>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</si>
  <si>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</si>
  <si>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</si>
  <si>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</si>
  <si>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</si>
  <si>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</si>
  <si>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</si>
  <si>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</si>
  <si>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</si>
  <si>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</si>
  <si>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</si>
  <si>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</si>
  <si>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</si>
  <si>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</si>
  <si>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</si>
  <si>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</si>
  <si>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</si>
  <si>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</si>
  <si>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</si>
  <si>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</si>
  <si>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</si>
  <si>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</si>
  <si>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</si>
  <si>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</si>
  <si>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</si>
  <si>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</si>
  <si>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</si>
  <si>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</si>
  <si>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</si>
  <si>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</si>
  <si>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</si>
  <si>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</si>
  <si>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</si>
  <si>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</si>
  <si>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</si>
  <si>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</si>
  <si>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</si>
  <si>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</si>
  <si>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</si>
  <si>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</si>
  <si>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</si>
  <si>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</si>
  <si>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</si>
  <si>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</si>
  <si>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</si>
  <si>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</si>
  <si>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</si>
  <si>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</si>
  <si>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</si>
  <si>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</si>
  <si>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</si>
  <si>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</si>
  <si>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</si>
  <si>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</si>
  <si>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</si>
  <si>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</si>
  <si>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</si>
  <si>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</si>
  <si>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</si>
  <si>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</si>
  <si>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</si>
  <si>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</si>
  <si>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</si>
  <si>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</si>
  <si>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</si>
  <si>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</si>
  <si>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</si>
  <si>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</si>
  <si>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</si>
  <si>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</si>
  <si>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</si>
  <si>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</si>
  <si>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</si>
  <si>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</si>
  <si>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</si>
  <si>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</si>
  <si>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</si>
  <si>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</si>
  <si>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</si>
  <si>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</si>
  <si>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</si>
  <si>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</si>
  <si>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</si>
  <si>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</si>
  <si>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SLEPÝ ROZPOČET</t>
  </si>
  <si>
    <t>Slepý rozpočet</t>
  </si>
  <si>
    <t>PS91-2017</t>
  </si>
  <si>
    <t>Rekonstrukce výdejný jídel na správě podniku</t>
  </si>
  <si>
    <t>PS91-2017 Rekonstrukce výdejný jídel na správě podniku</t>
  </si>
  <si>
    <t>01</t>
  </si>
  <si>
    <t>Správní budova Povodí Odry</t>
  </si>
  <si>
    <t>01 Správní budova Povodí Odry</t>
  </si>
  <si>
    <t>Architektonicko-stavební řešení</t>
  </si>
  <si>
    <t>3</t>
  </si>
  <si>
    <t>Svislé a kompletní konstrukce</t>
  </si>
  <si>
    <t>3 Svislé a kompletní konstrukce</t>
  </si>
  <si>
    <t>311271175R00</t>
  </si>
  <si>
    <t xml:space="preserve">Zdivo z tvárnic Ytong hladkých tl. 20 cm </t>
  </si>
  <si>
    <t>m2</t>
  </si>
  <si>
    <t>dozdívka niky</t>
  </si>
  <si>
    <t>0,725*1</t>
  </si>
  <si>
    <t>317121047RT4</t>
  </si>
  <si>
    <t>Překlad nenosný porobeton, světlost otv. do 105 cm překlad nenosný NEP 15 P4,4 124 x 24,9 x 15 cm</t>
  </si>
  <si>
    <t>kus</t>
  </si>
  <si>
    <t>342111122R00</t>
  </si>
  <si>
    <t>Příčka SDVK tl.50 mm,ocel.kce opláštěná impregn. deskami tl. 15 mm</t>
  </si>
  <si>
    <t>0,33*3</t>
  </si>
  <si>
    <t>342255028RT1</t>
  </si>
  <si>
    <t xml:space="preserve">Příčky z autovláknitého porobetonu tl. 15 cm </t>
  </si>
  <si>
    <t>vč. kotvení ke stávajcímu zdivu</t>
  </si>
  <si>
    <t>1*2,05</t>
  </si>
  <si>
    <t>1,055*2,05</t>
  </si>
  <si>
    <t>(5,47+3,92+0,525+0,61+0,295)*3</t>
  </si>
  <si>
    <t>342262411R00</t>
  </si>
  <si>
    <t>Příčka SDK instalační tl.15 mm na WC profilech 50 mm</t>
  </si>
  <si>
    <t>2,8*0,6</t>
  </si>
  <si>
    <t>342264051RT1</t>
  </si>
  <si>
    <t>Podhled sádrokartonový na zavěšenou ocel. konstr. desky standard tl. 12,5 mm, bez izolace</t>
  </si>
  <si>
    <t>317940911RAA</t>
  </si>
  <si>
    <t>Osazení ocelových profilů dodatečně vysekání drážky, dodávka profilů, zapravení</t>
  </si>
  <si>
    <t>t</t>
  </si>
  <si>
    <t>L50/50:1,25*2*3,3/1000*1,1</t>
  </si>
  <si>
    <t>61</t>
  </si>
  <si>
    <t>Upravy povrchů vnitřní</t>
  </si>
  <si>
    <t>61 Upravy povrchů vnitřní</t>
  </si>
  <si>
    <t>602011144RT2</t>
  </si>
  <si>
    <t xml:space="preserve">Štuk na stěnách vnitřní, ručně </t>
  </si>
  <si>
    <t>1*2,05*2*1,1</t>
  </si>
  <si>
    <t>1,055*2,05*1,1</t>
  </si>
  <si>
    <t>0,295*3</t>
  </si>
  <si>
    <t>(5,62+5,62+3,92+3,92+0,15+5,5)*1</t>
  </si>
  <si>
    <t>Mezisoučet</t>
  </si>
  <si>
    <t>10</t>
  </si>
  <si>
    <t>1*1,5</t>
  </si>
  <si>
    <t>610991111R00</t>
  </si>
  <si>
    <t xml:space="preserve">Zakrývání výplní vnitřních otvorů a kcí </t>
  </si>
  <si>
    <t>soub</t>
  </si>
  <si>
    <t>612473185R00</t>
  </si>
  <si>
    <t xml:space="preserve">Příplatek za zabudované rohové lišty v ploše stěn </t>
  </si>
  <si>
    <t>612481211RT2</t>
  </si>
  <si>
    <t>Montáž výztužné sítě (perlinky) do stěrky-stěny včetně výztužné sítě a stěrkového tmelu</t>
  </si>
  <si>
    <t>1,055*2,05*2*1,1</t>
  </si>
  <si>
    <t>(0,295+0,15+0,295)*3</t>
  </si>
  <si>
    <t>(5,47+0,15+0,15+5,47)*3</t>
  </si>
  <si>
    <t>(3,92+0,15+3,92)*3</t>
  </si>
  <si>
    <t>5*3</t>
  </si>
  <si>
    <t>622300131R00</t>
  </si>
  <si>
    <t>Vyrovnávací tmel tl. do 5 mm pod obklad</t>
  </si>
  <si>
    <t>13*2</t>
  </si>
  <si>
    <t>62</t>
  </si>
  <si>
    <t>Úpravy povrchů vnější</t>
  </si>
  <si>
    <t>62 Úpravy povrchů vnější</t>
  </si>
  <si>
    <t>62-001.RXX</t>
  </si>
  <si>
    <t>Doplnění obvodových stěn kompletní provedení vč. lešení/ plošiny</t>
  </si>
  <si>
    <t>- venkovní smaltované sklo ESG 8 mm - barva dle stávající</t>
  </si>
  <si>
    <t>- TI z MV tl. cca 120 mm</t>
  </si>
  <si>
    <t>- parozábrana PE/AL folie</t>
  </si>
  <si>
    <t>- vnitřní cementovláknitá deska tl. 12 mm</t>
  </si>
  <si>
    <t>- celá kce utěsněna a zaůištována, eventuélně výplň PU nástřikem</t>
  </si>
  <si>
    <t>0,9*0,4</t>
  </si>
  <si>
    <t>1,55*0,35</t>
  </si>
  <si>
    <t>63</t>
  </si>
  <si>
    <t>Podlahy a podlahové konstrukce</t>
  </si>
  <si>
    <t>63 Podlahy a podlahové konstrukce</t>
  </si>
  <si>
    <t>631312141R00</t>
  </si>
  <si>
    <t xml:space="preserve">Doplnění rýh betonem v dosavadních mazaninách </t>
  </si>
  <si>
    <t>m3</t>
  </si>
  <si>
    <t>0,03*0,03*46</t>
  </si>
  <si>
    <t>631343891R00</t>
  </si>
  <si>
    <t xml:space="preserve">Penetrace </t>
  </si>
  <si>
    <t>632411106R00</t>
  </si>
  <si>
    <t xml:space="preserve">Samonivelační stěrka cementová tl.2-10 mm </t>
  </si>
  <si>
    <t>632411108R00</t>
  </si>
  <si>
    <t xml:space="preserve">Samonivelační stěrka cementová tl.5-10 mm </t>
  </si>
  <si>
    <t>64</t>
  </si>
  <si>
    <t>Výplně otvorů</t>
  </si>
  <si>
    <t>64 Výplně otvorů</t>
  </si>
  <si>
    <t>64-001.RXX</t>
  </si>
  <si>
    <t>D+M protisluneční folie na okna folie Lumar RHE 50 SI ER</t>
  </si>
  <si>
    <t>Kompletní dodávka a provedení dle PD.</t>
  </si>
  <si>
    <t>0,6*1,8</t>
  </si>
  <si>
    <t>0,9*1,8</t>
  </si>
  <si>
    <t>10*1,2*1,8</t>
  </si>
  <si>
    <t>64-002.RXX</t>
  </si>
  <si>
    <t>D+M protisluneční folie na okna folie Lumar RHE 35 SI ER</t>
  </si>
  <si>
    <t>1,2*1,8</t>
  </si>
  <si>
    <t>5*1,2*1,8</t>
  </si>
  <si>
    <t>2*1,2*1,8</t>
  </si>
  <si>
    <t>766-1</t>
  </si>
  <si>
    <t>Interiér</t>
  </si>
  <si>
    <t>766-1 Interiér</t>
  </si>
  <si>
    <t>766-1-001.RXX</t>
  </si>
  <si>
    <t xml:space="preserve">D+M univerzální regál </t>
  </si>
  <si>
    <t>KOpletní provedení a dodávka dle výpisu prvků a desing manuálu.</t>
  </si>
  <si>
    <t>A1:3</t>
  </si>
  <si>
    <t>766-1-002.RXX</t>
  </si>
  <si>
    <t xml:space="preserve">D+M mobilní zástěna z mléčného plexiskla </t>
  </si>
  <si>
    <t>A2:1</t>
  </si>
  <si>
    <t>766-1-003.RXX</t>
  </si>
  <si>
    <t xml:space="preserve">D+M pracovní stůl </t>
  </si>
  <si>
    <t>A3:1</t>
  </si>
  <si>
    <t>766-1-004.RXX</t>
  </si>
  <si>
    <t xml:space="preserve">D+M kolejnička a zatemňovací závěsy </t>
  </si>
  <si>
    <t>A4:1</t>
  </si>
  <si>
    <t>766-1-005.RXX</t>
  </si>
  <si>
    <t xml:space="preserve">D+M čtevrcový stůl 800x800x740 mm </t>
  </si>
  <si>
    <t>T1:18</t>
  </si>
  <si>
    <t>766-1-006.RXX</t>
  </si>
  <si>
    <t xml:space="preserve">D+M židle jídelní buk natural </t>
  </si>
  <si>
    <t>T2:43</t>
  </si>
  <si>
    <t>766-1-007.RXX</t>
  </si>
  <si>
    <t xml:space="preserve">D+M židle k pracovnímu místu </t>
  </si>
  <si>
    <t>T3:1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</si>
  <si>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</si>
  <si>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</si>
  <si>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</si>
  <si>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</si>
  <si>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</si>
  <si>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227:33</t>
  </si>
  <si>
    <t>323+325:138,7</t>
  </si>
  <si>
    <t>95</t>
  </si>
  <si>
    <t>Dokončovací konstrukce na pozemních stavbách</t>
  </si>
  <si>
    <t>95 Dokončovací konstrukce na pozemních stavbách</t>
  </si>
  <si>
    <t>95-001.RXX</t>
  </si>
  <si>
    <t>Průběžný úklid během stavby - manipulační prostory cca 45 dní</t>
  </si>
  <si>
    <t>952901111R00</t>
  </si>
  <si>
    <t>Vyčištění budov o výšce podlaží do 4 m komplení závěrečný úklid</t>
  </si>
  <si>
    <t>96</t>
  </si>
  <si>
    <t>Bourání konstrukcí</t>
  </si>
  <si>
    <t>96 Bourání konstrukcí</t>
  </si>
  <si>
    <t>962036152R00</t>
  </si>
  <si>
    <t xml:space="preserve">DMTZ SDVK příčky, vč. kovové kce </t>
  </si>
  <si>
    <t>0,33*3*3</t>
  </si>
  <si>
    <t>962051115R00</t>
  </si>
  <si>
    <t xml:space="preserve">Bourání příček železobetonových tl. 10 cm </t>
  </si>
  <si>
    <t>(1,16+0,76)*3-1,16*2</t>
  </si>
  <si>
    <t>962051116R00</t>
  </si>
  <si>
    <t xml:space="preserve">Bourání příček železobetonových tl. 15 cm </t>
  </si>
  <si>
    <t>4,85*3-1,6*1,97</t>
  </si>
  <si>
    <t>6,17*3-1,15*1,05-3*1,05</t>
  </si>
  <si>
    <t>1,82*1,5</t>
  </si>
  <si>
    <t>1,055*2,055</t>
  </si>
  <si>
    <t>1,65*3</t>
  </si>
  <si>
    <t>962052211R00</t>
  </si>
  <si>
    <t xml:space="preserve">Bourání zdiva železobetonového nadzákladového </t>
  </si>
  <si>
    <t>4,6*3*0,2</t>
  </si>
  <si>
    <t>0,23*0,285*3</t>
  </si>
  <si>
    <t>965048150R00</t>
  </si>
  <si>
    <t xml:space="preserve">Očištění povrchu po bourání podlhových krytin </t>
  </si>
  <si>
    <t>84+58</t>
  </si>
  <si>
    <t>965081713RT1</t>
  </si>
  <si>
    <t>Bourání dlažeb keramických tl.10 mm, nad 1 m2 ručně, dlaždice keramické</t>
  </si>
  <si>
    <t>325:22,7</t>
  </si>
  <si>
    <t>326:10</t>
  </si>
  <si>
    <t>968061125R00</t>
  </si>
  <si>
    <t xml:space="preserve">Vyvěšení dveřních křídel </t>
  </si>
  <si>
    <t>968072455R00</t>
  </si>
  <si>
    <t xml:space="preserve">Vybourání dveřních zárubní </t>
  </si>
  <si>
    <t>1,6*1,97</t>
  </si>
  <si>
    <t>0,9*2</t>
  </si>
  <si>
    <t>1,45*1,97</t>
  </si>
  <si>
    <t>0,9*1,97</t>
  </si>
  <si>
    <t>96-001.RXX</t>
  </si>
  <si>
    <t xml:space="preserve">Demontáž horního panelu fasády </t>
  </si>
  <si>
    <t>96-002.RXX</t>
  </si>
  <si>
    <t xml:space="preserve">Zhotovení prostupu pro ZTI ve stropu vč. zapravení </t>
  </si>
  <si>
    <t>96-003.RXX</t>
  </si>
  <si>
    <t>Vyklizení celého interiéru, vybraných prvků TZB vč. vybavení gastra a uskladnění v m.č. 113</t>
  </si>
  <si>
    <t>97</t>
  </si>
  <si>
    <t>Prorážení otvorů</t>
  </si>
  <si>
    <t>97 Prorážení otvorů</t>
  </si>
  <si>
    <t>974042532R00</t>
  </si>
  <si>
    <t xml:space="preserve">Vysekání rýh betonová podlaha 3x3 cm </t>
  </si>
  <si>
    <t>m</t>
  </si>
  <si>
    <t>978059531R00</t>
  </si>
  <si>
    <t xml:space="preserve">Odsekání vnitřních obkladů stěn nad 2 m2 </t>
  </si>
  <si>
    <t>6,8*2-1,15*1,05-3*1,05</t>
  </si>
  <si>
    <t>0,6*4*2</t>
  </si>
  <si>
    <t>(10,1+3,8+10)*2-1,15*1,05-3*1,05-0,9*2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</si>
  <si>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</si>
  <si>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</si>
  <si>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</si>
  <si>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</si>
  <si>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</si>
  <si>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711</t>
  </si>
  <si>
    <t>Izolace proti vodě</t>
  </si>
  <si>
    <t>711 Izolace proti vodě</t>
  </si>
  <si>
    <t>711210020RAA</t>
  </si>
  <si>
    <t>Stěrka hydroizolační těsnicí hmotou ve dvou vrstvách vč. těsnícího pásu podlaha/ stěna</t>
  </si>
  <si>
    <t>60</t>
  </si>
  <si>
    <t>75,86*0,5</t>
  </si>
  <si>
    <t>766</t>
  </si>
  <si>
    <t>Konstrukce truhlářské</t>
  </si>
  <si>
    <t>766 Konstrukce truhlářské</t>
  </si>
  <si>
    <t>766-001.RXX</t>
  </si>
  <si>
    <t>D+M zavěšená interiérová stěna z čirého plexiskla tl. 12 mm vč. kotvení, 8000x700 mm</t>
  </si>
  <si>
    <t>Kompletní provedení a dodávka dle PD.</t>
  </si>
  <si>
    <t>T/01:1</t>
  </si>
  <si>
    <t>766-002.RXX</t>
  </si>
  <si>
    <t>D+M vnitřní plastová roleta plná s vos. profily s balem 170 mm krytým, 500x500 mm</t>
  </si>
  <si>
    <t>T/02:1</t>
  </si>
  <si>
    <t>766-003.RXX</t>
  </si>
  <si>
    <t>D+M vnitřní plné dveře dřevěné s polodrážkou 1450x1970 mm vč. oblož. zárubně, okop. plech aj...</t>
  </si>
  <si>
    <t>T/03:1</t>
  </si>
  <si>
    <t>766-004.RXX</t>
  </si>
  <si>
    <t>D+M vnitřní plné dveře dřevěné s polodrážkou 900x1970 mm vč. oblož. zárubně, okop. plech aj...</t>
  </si>
  <si>
    <t>T/04:1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</si>
  <si>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</si>
  <si>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</si>
  <si>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</si>
  <si>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</si>
  <si>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</si>
  <si>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767581801R00</t>
  </si>
  <si>
    <t xml:space="preserve">Demontáž podhledů - FEAL </t>
  </si>
  <si>
    <t>323:34,8</t>
  </si>
  <si>
    <t>767582800R00</t>
  </si>
  <si>
    <t xml:space="preserve">Demontáž podhledů - roštů FEAL </t>
  </si>
  <si>
    <t>767587001RTX</t>
  </si>
  <si>
    <t>Podhledy z minerálních desek 600x600x24 mm, 28 dB vč. roštu, vložení osvětlení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</si>
  <si>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</si>
  <si>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</si>
  <si>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</si>
  <si>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</si>
  <si>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</si>
  <si>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771575109R00</t>
  </si>
  <si>
    <t xml:space="preserve">Montáž podlah keramických, tmel, 30x30 cm </t>
  </si>
  <si>
    <t>771577133RS2</t>
  </si>
  <si>
    <t xml:space="preserve">Lišta nerezová přechodová </t>
  </si>
  <si>
    <t>10+1,45+0,9</t>
  </si>
  <si>
    <t>597643201</t>
  </si>
  <si>
    <t>Dlaždice slinutá, 298 x 298x 9 mm, povrch matný reliéfní, protiskluz R11|B,nerektifikovaná, mrazuv</t>
  </si>
  <si>
    <t>58*1,12</t>
  </si>
  <si>
    <t>998771202R00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</si>
  <si>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</si>
  <si>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</si>
  <si>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</si>
  <si>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</si>
  <si>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775540040RAA</t>
  </si>
  <si>
    <t>Podlaha vinylová vč. lišt a impregnace D+M</t>
  </si>
  <si>
    <t>776</t>
  </si>
  <si>
    <t>Podlahy povlakové</t>
  </si>
  <si>
    <t>776 Podlahy povlakové</t>
  </si>
  <si>
    <t>776511810R00</t>
  </si>
  <si>
    <t xml:space="preserve">Odstranění PVC lepených vč. lišt </t>
  </si>
  <si>
    <t>324:53,4</t>
  </si>
  <si>
    <t>781</t>
  </si>
  <si>
    <t>Obklady keramické</t>
  </si>
  <si>
    <t>781 Obklady keramické</t>
  </si>
  <si>
    <t>781475120R00</t>
  </si>
  <si>
    <t xml:space="preserve">Obklad vnitřní stěn keramický, do tmele, 30x60 cm </t>
  </si>
  <si>
    <t>(5,47+0,15+5,47+3,92+3,92+0,1+3,4+10+5,5)*2</t>
  </si>
  <si>
    <t>781497131R00</t>
  </si>
  <si>
    <t xml:space="preserve">Lišta nerezová ukončovacích k obkladům </t>
  </si>
  <si>
    <t>781497132R00</t>
  </si>
  <si>
    <t xml:space="preserve">Lišta nerezová rohová k obkladům </t>
  </si>
  <si>
    <t>597813638</t>
  </si>
  <si>
    <t xml:space="preserve">Obklad bílý, hladký, matný, 298 x 598 x 10 mm </t>
  </si>
  <si>
    <t>75,86*1,12</t>
  </si>
  <si>
    <t>998781202R00</t>
  </si>
  <si>
    <t xml:space="preserve">Přesun hmot pro obklady keramické, výšky do 12 m </t>
  </si>
  <si>
    <t>783</t>
  </si>
  <si>
    <t>Nátěry</t>
  </si>
  <si>
    <t>783 Nátěry</t>
  </si>
  <si>
    <t>783-001.RXX</t>
  </si>
  <si>
    <t xml:space="preserve">Nátěr radiátorů vč. potrubí </t>
  </si>
  <si>
    <t>784</t>
  </si>
  <si>
    <t>Malby</t>
  </si>
  <si>
    <t>784 Malby</t>
  </si>
  <si>
    <t>784111701R00</t>
  </si>
  <si>
    <t xml:space="preserve">Penetrace podkladu nátěrem sádrokarton 1x </t>
  </si>
  <si>
    <t>784115712R00</t>
  </si>
  <si>
    <t xml:space="preserve">Malba sádrokarton, bílá, bez penetrace, 2 x </t>
  </si>
  <si>
    <t>784191101R00</t>
  </si>
  <si>
    <t xml:space="preserve">Penetrace podkladu 1x </t>
  </si>
  <si>
    <t>227:(6,075+6,43+6,43)*3-0,9*2+6</t>
  </si>
  <si>
    <t>323+325:(1,2+4,85+4,8+3,5+0,295+0,15)*3</t>
  </si>
  <si>
    <t>(5,62+5,62+3,92+3,92+0,15+16+5,5)*1</t>
  </si>
  <si>
    <t>strop:50</t>
  </si>
  <si>
    <t>sloupy:30</t>
  </si>
  <si>
    <t>obvodové stěny:38*3-2*1,2*1,8-5*1,2*1,8-1,2*1,8-0,6*1,8-0,9*1,8-10*1,2*1,8-0,9*1,8-0,6*1,8-1,2*1,8-3*1,2*1,8-1,8*1,8</t>
  </si>
  <si>
    <t>784195212R00</t>
  </si>
  <si>
    <t xml:space="preserve">Malba, bílá, bez penetrace, 2 x </t>
  </si>
  <si>
    <t>D96</t>
  </si>
  <si>
    <t>Přesuny suti a vybouraných hmot</t>
  </si>
  <si>
    <t>D96 Přesuny suti a vybouraných hmot</t>
  </si>
  <si>
    <t>979011321R00</t>
  </si>
  <si>
    <t xml:space="preserve">Montáž a demontáž shozu za 2.NP </t>
  </si>
  <si>
    <t>979011329R00</t>
  </si>
  <si>
    <t xml:space="preserve">Přípl. k mont.a dem. shozu za každé další podlaží </t>
  </si>
  <si>
    <t>podlaž</t>
  </si>
  <si>
    <t>979011311R00</t>
  </si>
  <si>
    <t xml:space="preserve">Svislá doprava suti a vybouraných hmot shozem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</si>
  <si>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</si>
  <si>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</si>
  <si>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</si>
  <si>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</si>
  <si>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</si>
  <si>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</si>
  <si>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</si>
  <si>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</si>
  <si>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</si>
  <si>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</si>
  <si>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979990141R00</t>
  </si>
  <si>
    <t xml:space="preserve">Poplatek za skládku suti - směs </t>
  </si>
  <si>
    <t>PROJEKTSTUDIO EUCZ s.r.o.</t>
  </si>
  <si>
    <t>02</t>
  </si>
  <si>
    <t>Elektroinstalace</t>
  </si>
  <si>
    <t>02 Elektroinstalace</t>
  </si>
  <si>
    <t>M21-1</t>
  </si>
  <si>
    <t>Momtáz + dodávka elektroinstalace</t>
  </si>
  <si>
    <t>M21-1 Momtáz + dodávka elektroinstalace</t>
  </si>
  <si>
    <t xml:space="preserve">Zásuvka 230V/16A dvojnásobná </t>
  </si>
  <si>
    <t>2</t>
  </si>
  <si>
    <t xml:space="preserve">Zásuvka 230V/16A dvojnásobná + p.o. </t>
  </si>
  <si>
    <t xml:space="preserve">Jednopólový spínač </t>
  </si>
  <si>
    <t>4</t>
  </si>
  <si>
    <t xml:space="preserve">Tlačítko Total stop v krabici </t>
  </si>
  <si>
    <t>5</t>
  </si>
  <si>
    <t xml:space="preserve">Sériový přepínač </t>
  </si>
  <si>
    <t>6</t>
  </si>
  <si>
    <t xml:space="preserve">Stiskací přepínač 25A/400V </t>
  </si>
  <si>
    <t>7</t>
  </si>
  <si>
    <t xml:space="preserve">Krabice přístrojová KP </t>
  </si>
  <si>
    <t>8</t>
  </si>
  <si>
    <t xml:space="preserve">Krabice rozvodná KR </t>
  </si>
  <si>
    <t>9</t>
  </si>
  <si>
    <t>Plechový kabelový žlab 60x125x0,75 se spojkopu vč.závěsu</t>
  </si>
  <si>
    <t xml:space="preserve">Kabel CYKY 3Ox1,5 </t>
  </si>
  <si>
    <t>11</t>
  </si>
  <si>
    <t xml:space="preserve">Kabel CYKY 3Jx1,5 </t>
  </si>
  <si>
    <t>12</t>
  </si>
  <si>
    <t xml:space="preserve">Kabel CYKY 3Jx2,5 </t>
  </si>
  <si>
    <t>13</t>
  </si>
  <si>
    <t xml:space="preserve">Kabel H05RR-F 5x2,5 </t>
  </si>
  <si>
    <t>14</t>
  </si>
  <si>
    <t xml:space="preserve">kabel H07RN-F 5x10 </t>
  </si>
  <si>
    <t>15</t>
  </si>
  <si>
    <t xml:space="preserve">Kabel CYKY 5Jx1,5 </t>
  </si>
  <si>
    <t>16</t>
  </si>
  <si>
    <t xml:space="preserve">Vodič CYA 6 zelenožlutý </t>
  </si>
  <si>
    <t>17</t>
  </si>
  <si>
    <t xml:space="preserve">Vodič CYA 16 zelenožlutý </t>
  </si>
  <si>
    <t>18</t>
  </si>
  <si>
    <t xml:space="preserve">Svorkovnice OP v krabici </t>
  </si>
  <si>
    <t>19</t>
  </si>
  <si>
    <t xml:space="preserve">Vodič CYA 25 zelenožlutý </t>
  </si>
  <si>
    <t>20</t>
  </si>
  <si>
    <t xml:space="preserve">Vodič CYA 70 zelenožlutý </t>
  </si>
  <si>
    <t>21</t>
  </si>
  <si>
    <t xml:space="preserve">Kabel CYKY 5Jx2,5 </t>
  </si>
  <si>
    <t>22</t>
  </si>
  <si>
    <t xml:space="preserve">Kabel CYKY 5Jx10 </t>
  </si>
  <si>
    <t>23</t>
  </si>
  <si>
    <t xml:space="preserve">Kabel CYKY 4Jx70 </t>
  </si>
  <si>
    <t>24</t>
  </si>
  <si>
    <t xml:space="preserve">Ochranná trubka z PE </t>
  </si>
  <si>
    <t>25</t>
  </si>
  <si>
    <t xml:space="preserve">Sekání kabelových tras, zapravení, hrubý úklid </t>
  </si>
  <si>
    <t>26</t>
  </si>
  <si>
    <t xml:space="preserve">Sekání kapes a průrazů </t>
  </si>
  <si>
    <t>27</t>
  </si>
  <si>
    <t xml:space="preserve">Protipožární ucpávky EI60 </t>
  </si>
  <si>
    <t>28</t>
  </si>
  <si>
    <t xml:space="preserve">Protipožární štítek </t>
  </si>
  <si>
    <t>29</t>
  </si>
  <si>
    <t xml:space="preserve">Fluorescenční štítek s piktogramem nepodsvětlený </t>
  </si>
  <si>
    <t>30</t>
  </si>
  <si>
    <t xml:space="preserve">Nouzové LED svítidlo 3hodiny </t>
  </si>
  <si>
    <t>31</t>
  </si>
  <si>
    <t xml:space="preserve">Svítidlo A vč.zdrojů </t>
  </si>
  <si>
    <t xml:space="preserve">Svítidla jsou ceněna vč.el.předřadníků,závěsů,zdrojů. </t>
  </si>
  <si>
    <t>32</t>
  </si>
  <si>
    <t xml:space="preserve">Svítidlo B vč.zdrojů </t>
  </si>
  <si>
    <t>Svítidla jsou ceněna vč.el.předřadníků,závěsů,zdrojů.</t>
  </si>
  <si>
    <t>33</t>
  </si>
  <si>
    <t>Demontáž stávající elektroinstalace + 20% vč. likvidace</t>
  </si>
  <si>
    <t>kpl.</t>
  </si>
  <si>
    <t>34</t>
  </si>
  <si>
    <t xml:space="preserve">Lišta vkládací LV </t>
  </si>
  <si>
    <t>35</t>
  </si>
  <si>
    <t xml:space="preserve">Příchytka kabelu pro přiznanou montáž </t>
  </si>
  <si>
    <t>36</t>
  </si>
  <si>
    <t xml:space="preserve">Kompletační činnost </t>
  </si>
  <si>
    <t>37</t>
  </si>
  <si>
    <t xml:space="preserve">Přesun </t>
  </si>
  <si>
    <t>M21-2</t>
  </si>
  <si>
    <t>Dodávka + montáž rozvodnice</t>
  </si>
  <si>
    <t>M21-2 Dodávka + montáž rozvodnice</t>
  </si>
  <si>
    <t xml:space="preserve">Rozvodnice RE vč.usazení a montáže 590x1575x210mm </t>
  </si>
  <si>
    <t xml:space="preserve">Kombinovaný svodič přepětí T1+T2 100kA </t>
  </si>
  <si>
    <t xml:space="preserve">Jistič C10/1 </t>
  </si>
  <si>
    <t xml:space="preserve">Jistič s chráničem C16/003 </t>
  </si>
  <si>
    <t xml:space="preserve">Jistič s chráničem B16/003 </t>
  </si>
  <si>
    <t xml:space="preserve">Jistič s chráničem C10/003 </t>
  </si>
  <si>
    <t xml:space="preserve">Jistič B16/3 </t>
  </si>
  <si>
    <t xml:space="preserve">Jistič B6/1 </t>
  </si>
  <si>
    <t xml:space="preserve">Jistič C16/1 </t>
  </si>
  <si>
    <t xml:space="preserve">Proudový chránič BC-FO 25/4/003-G </t>
  </si>
  <si>
    <t xml:space="preserve">Jistič B25/3 </t>
  </si>
  <si>
    <t xml:space="preserve">Jistič C16/3 </t>
  </si>
  <si>
    <t xml:space="preserve">Relé 24V PT270524+YPT78702 </t>
  </si>
  <si>
    <t xml:space="preserve">Stykač R20 </t>
  </si>
  <si>
    <t xml:space="preserve">Přímý elektroměr cejchovaný 100A DIN lišta </t>
  </si>
  <si>
    <t xml:space="preserve">Jistič BR B100/3 </t>
  </si>
  <si>
    <t xml:space="preserve">Jistič MC 125/3 </t>
  </si>
  <si>
    <t xml:space="preserve">Vypínač MZ100035 vč.vyrážecí cívky </t>
  </si>
  <si>
    <t>Úprava v místě napojení + demontáž stávajících rozv. +50%</t>
  </si>
  <si>
    <t>kpl</t>
  </si>
  <si>
    <t>M21-3</t>
  </si>
  <si>
    <t>Revize</t>
  </si>
  <si>
    <t>M21-3 Revize</t>
  </si>
  <si>
    <t xml:space="preserve">Revize , měření osvětlení </t>
  </si>
  <si>
    <t>03</t>
  </si>
  <si>
    <t>Vzduchotechnika</t>
  </si>
  <si>
    <t>03 Vzduchotechnika</t>
  </si>
  <si>
    <t>M24-0</t>
  </si>
  <si>
    <t>D+M Zařízení č. 1 - Větrání výdejny jídel</t>
  </si>
  <si>
    <t>M24-0 D+M Zařízení č. 1 - Větrání výdejny jídel</t>
  </si>
  <si>
    <t>součástí digestoře jsou tukové lamelové filtry  a osvětlení vč. horního připojení DN250mm (1-odtahová)</t>
  </si>
  <si>
    <t>součástí digestoře jsou tukové lamelové filtry a osvětlení vč. horního připojení DN150mm (1-odtahová)</t>
  </si>
  <si>
    <t>Čtyřhranné VZT potrubí pozink. sk. I., tř. těsnosti I.  -  40% tvarovek, do obvodu 1130mm</t>
  </si>
  <si>
    <t>Kruhové potrubí SPIRO, provedení pozink, spojováno na sponky - o150mm, 30% tvarovek</t>
  </si>
  <si>
    <t>bm</t>
  </si>
  <si>
    <t>Ohebné hadice, pevná o150mm (dopojení digestoře, dopojení kruhového potrubí nad 4hr)</t>
  </si>
  <si>
    <t xml:space="preserve">Ohebné hadice, pevná o250mm (dopojení digestoře) </t>
  </si>
  <si>
    <t>Montážní, závěsný, spojovací a těsnící materiál vč. podpěr, kotvení potrubí a digedtoří</t>
  </si>
  <si>
    <t>Doprava, svislá přeprava, lešení vč. podpěr, kotvení potrubí a digedtoří</t>
  </si>
  <si>
    <t>Zaregulování VZT vč. protokolu uvedení zař. do provotu, zaškolení obsluhy</t>
  </si>
  <si>
    <t>04</t>
  </si>
  <si>
    <t>Zdravotně technická instalace budov</t>
  </si>
  <si>
    <t>04 Zdravotně technická instalace budov</t>
  </si>
  <si>
    <t>713</t>
  </si>
  <si>
    <t>Tepelné izolace</t>
  </si>
  <si>
    <t>713 Tepelné izolace</t>
  </si>
  <si>
    <t>7134711211</t>
  </si>
  <si>
    <t>Montáž tepelné izolace potrubí snímatelnými pouzdry na suchý zip</t>
  </si>
  <si>
    <t>631545370</t>
  </si>
  <si>
    <t>pouzdro potrubní izolační z minerální vlny s AL folií 76/30 mm - protihluková izolace</t>
  </si>
  <si>
    <t>631545400</t>
  </si>
  <si>
    <t>pouzdro potrubní izolační z minerální vlny s AL folí 108/30 mm - protihluková izolace</t>
  </si>
  <si>
    <t>631545110</t>
  </si>
  <si>
    <t>pouzdro potrubní izolační z minerální vlny s AL folií 28/25 mm</t>
  </si>
  <si>
    <t>631545100</t>
  </si>
  <si>
    <t>pouzdro potrubní izolační z minerální vlny s Al folií 22/25 mm</t>
  </si>
  <si>
    <t>631545310</t>
  </si>
  <si>
    <t>pouzdro potrubní izolační z minerální vlny s Al folií 28/30 mm</t>
  </si>
  <si>
    <t>631545300</t>
  </si>
  <si>
    <t>pouzdro potrubní izolační z minerální vlny s Al folií 22/30 mm</t>
  </si>
  <si>
    <t>631546200</t>
  </si>
  <si>
    <t xml:space="preserve">páska samolepící ALS šířka 50 mm, délka 50 m </t>
  </si>
  <si>
    <t>6317545411</t>
  </si>
  <si>
    <t>pouzdro potrubní izolační z kaučuku -  izolace kanalizace proti hluku DN 50 tl.9 mm - černá barva</t>
  </si>
  <si>
    <t>6317545412</t>
  </si>
  <si>
    <t>pouzdro potrubní izolační z kaučuku - protihluková izolace kanalizace  DN 75 tl 9 mm</t>
  </si>
  <si>
    <t>998713101</t>
  </si>
  <si>
    <t>Přesun hmot tonážní pro izolace tepelné v objektech v do 6 m</t>
  </si>
  <si>
    <t>721</t>
  </si>
  <si>
    <t>Vnitřní kanalizace</t>
  </si>
  <si>
    <t>721 Vnitřní kanalizace</t>
  </si>
  <si>
    <t>721174024</t>
  </si>
  <si>
    <t xml:space="preserve">Potrubí kanalizační z PP odpadní systém HT DN 70 </t>
  </si>
  <si>
    <t>721174041</t>
  </si>
  <si>
    <t>Potrubí kanalizační z PP připojovací systém HT DN 32</t>
  </si>
  <si>
    <t>721174043</t>
  </si>
  <si>
    <t>Potrubí kanalizační z PP připojovací systém HT DN 50</t>
  </si>
  <si>
    <t>721175103</t>
  </si>
  <si>
    <t>Potrubí kanalizační z PP připojovací zvuk tlumící vícevrstvé systém POLO-KAL DN 50</t>
  </si>
  <si>
    <t>721175121</t>
  </si>
  <si>
    <t>Potrubí kanalizační z PP svodné zvuk tlumící vícevrstvé systém POLO-KAL DN 75</t>
  </si>
  <si>
    <t>721211911.11</t>
  </si>
  <si>
    <t xml:space="preserve">Montáž zápachových uzávěrek DN 40/50 </t>
  </si>
  <si>
    <t>551618410.11</t>
  </si>
  <si>
    <t>Zápachová podomítková uzávěrka pro odvod kondenzátu od VZT jednotky nástěnné HL138</t>
  </si>
  <si>
    <t>721211912</t>
  </si>
  <si>
    <t xml:space="preserve">Montáž vpustí podlahových DN 50/75 </t>
  </si>
  <si>
    <t>551617500.11</t>
  </si>
  <si>
    <t xml:space="preserve">uzávěrka zápachová podlahová  DN750 nerez </t>
  </si>
  <si>
    <t>721274122</t>
  </si>
  <si>
    <t>Přivzdušňovací ventil vnitřní odpadních potrubí DN 75</t>
  </si>
  <si>
    <t>721274121</t>
  </si>
  <si>
    <t>Přivzdušňovací ventil vnitřní odpadních potrubí do DN 50</t>
  </si>
  <si>
    <t>721290123</t>
  </si>
  <si>
    <t>Zkouška těsnosti potrubí kanalizace kouřem do DN 300</t>
  </si>
  <si>
    <t>721911122.11</t>
  </si>
  <si>
    <t xml:space="preserve">Propojení se stávajícím kanalizačním odpadem DN110 </t>
  </si>
  <si>
    <t>7219911221.1</t>
  </si>
  <si>
    <t>Demontážní práce na vnitřní kanalizaci včetně likvidace odpadu dle Sb. zákona o nakládání s odpa</t>
  </si>
  <si>
    <t>soubor</t>
  </si>
  <si>
    <t>998721101</t>
  </si>
  <si>
    <t>Přesun hmot tonážní pro vnitřní kanalizace v objektech v do 6 m</t>
  </si>
  <si>
    <t>722</t>
  </si>
  <si>
    <t>Vnitřní vodovod</t>
  </si>
  <si>
    <t>722 Vnitřní vodovod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</si>
  <si>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</si>
  <si>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</si>
  <si>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</si>
  <si>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</si>
  <si>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</si>
  <si>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</si>
  <si>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</si>
  <si>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</si>
  <si>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722181221</t>
  </si>
  <si>
    <t>Ochrana vodovodního potrubí přilepenými tepelně izolačními trubicemi z PE tl do 10 mm DN do 22 mm</t>
  </si>
  <si>
    <t>722181222</t>
  </si>
  <si>
    <t>Ochrana vodovodního potrubí přilepenými tepelně izolačními trubicemi z PE tl do 10 mm DN do 42 mm</t>
  </si>
  <si>
    <t>722181251</t>
  </si>
  <si>
    <t>Ochrana vodovodního potrubí přilepenými tepelně izolačními trubicemi z PE tl do 25 mm DN do 22 mm</t>
  </si>
  <si>
    <t>722181252</t>
  </si>
  <si>
    <t>Ochrana vodovodního potrubí přilepenými tepelně izolačními trubicemi z PE tl do 25 mm DN do 42 mm</t>
  </si>
  <si>
    <t>722182011</t>
  </si>
  <si>
    <t xml:space="preserve">Podpůrný žlab pro potrubí D 20 </t>
  </si>
  <si>
    <t>722182012</t>
  </si>
  <si>
    <t xml:space="preserve">Podpůrný žlab pro potrubí D 25 </t>
  </si>
  <si>
    <t>722190401</t>
  </si>
  <si>
    <t xml:space="preserve">Vyvedení a upevnění výpustku do DN 25 </t>
  </si>
  <si>
    <t>722220111</t>
  </si>
  <si>
    <t>Nástěnka pro výtokový ventil G 1/2 s jedním závitem</t>
  </si>
  <si>
    <t>722220112</t>
  </si>
  <si>
    <t>Nástěnka pro výtokový ventil G 3/4 s jedním závitem</t>
  </si>
  <si>
    <t>722232044</t>
  </si>
  <si>
    <t>Kohout kulový přímý G 3/4 PN 42 do 185°C vnitřní závit</t>
  </si>
  <si>
    <t>722290226</t>
  </si>
  <si>
    <t>Zkouška těsnosti vodovodního potrubí závitového do DN 50</t>
  </si>
  <si>
    <t>722290234</t>
  </si>
  <si>
    <t xml:space="preserve">Proplach a dezinfekce vodovodního potrubí do DN 80 </t>
  </si>
  <si>
    <t>998722101</t>
  </si>
  <si>
    <t>Přesun hmot tonážní pro vnitřní vodovod v objektech v do 6 m</t>
  </si>
  <si>
    <t>725</t>
  </si>
  <si>
    <t>Zařizovací předměty</t>
  </si>
  <si>
    <t>725 Zařizovací předměty</t>
  </si>
  <si>
    <t>725813111</t>
  </si>
  <si>
    <t>Ventil rohový bez připojovací trubičky nebo flexi hadičky G 1/2</t>
  </si>
  <si>
    <t>725813112</t>
  </si>
  <si>
    <t xml:space="preserve">Ventil rohový pračkový G 3/4 </t>
  </si>
  <si>
    <t>7259801222</t>
  </si>
  <si>
    <t xml:space="preserve">Mřížka  + dvířka, dodávka + montáž </t>
  </si>
  <si>
    <t>998725101</t>
  </si>
  <si>
    <t>Přesun hmot tonážní pro zařizovací předměty v objektech v do 6 m</t>
  </si>
  <si>
    <t>725111407</t>
  </si>
  <si>
    <t>Prostup kanalizačního potrubí utěsněný protipožárním tmelem dodávka + montáž včetně mater</t>
  </si>
  <si>
    <t>727111406</t>
  </si>
  <si>
    <t>Prostup vodovodního potrubí utěsnění protipožárním tmelem</t>
  </si>
  <si>
    <t>727121111</t>
  </si>
  <si>
    <t>Protipožární manžeta D 75 mm z jedné strany dělící konstrukce požární odolnost EI 90</t>
  </si>
  <si>
    <t>Noo</t>
  </si>
  <si>
    <t>Nepojmenované práce</t>
  </si>
  <si>
    <t>Noo Nepojmenované práce</t>
  </si>
  <si>
    <t>211112</t>
  </si>
  <si>
    <t xml:space="preserve">Demontáže rozvodu ZTI včetně likvidace </t>
  </si>
  <si>
    <t>05</t>
  </si>
  <si>
    <t>Slaboproud</t>
  </si>
  <si>
    <t>05 Slaboproud</t>
  </si>
  <si>
    <t>SK</t>
  </si>
  <si>
    <t>D+M strukturovaná kabeláž</t>
  </si>
  <si>
    <t>SK D+M strukturovaná kabeláž</t>
  </si>
  <si>
    <t>1.1</t>
  </si>
  <si>
    <t xml:space="preserve">Demontáže stávajících zásuvek a rozvodů SK+TR </t>
  </si>
  <si>
    <t>hod</t>
  </si>
  <si>
    <t>1.2</t>
  </si>
  <si>
    <t>Montáž stávající počítačové zásuvky SK (2xRJ-45) kat.6A</t>
  </si>
  <si>
    <t>1.3</t>
  </si>
  <si>
    <t xml:space="preserve">Zásuvka telefonní - komplet (1xRJ-12) </t>
  </si>
  <si>
    <t>1.4</t>
  </si>
  <si>
    <t xml:space="preserve">Práce na telefonním rozvaděči </t>
  </si>
  <si>
    <t>2.1</t>
  </si>
  <si>
    <t xml:space="preserve">FTP instalační kabel kat.5e </t>
  </si>
  <si>
    <t>2.2</t>
  </si>
  <si>
    <t xml:space="preserve">Trubka ohebná, pr 29mm </t>
  </si>
  <si>
    <t>2.3</t>
  </si>
  <si>
    <t xml:space="preserve">Kabelová příchytko do 5ti kabelů </t>
  </si>
  <si>
    <t>3.1</t>
  </si>
  <si>
    <t xml:space="preserve">Měření vývodu SK kat.6A vč. protokolů </t>
  </si>
  <si>
    <t>3.2</t>
  </si>
  <si>
    <t xml:space="preserve">Měření telefonních zásuvek </t>
  </si>
  <si>
    <t>3.3</t>
  </si>
  <si>
    <t xml:space="preserve">Spolupráce s ostatními profesemi </t>
  </si>
  <si>
    <t>EPS</t>
  </si>
  <si>
    <t>D+M Elektrická požární signalizace</t>
  </si>
  <si>
    <t>EPS D+M Elektrická požární signalizace</t>
  </si>
  <si>
    <t xml:space="preserve">Demontáž stávajících hlásičů </t>
  </si>
  <si>
    <t xml:space="preserve">Opticko-kouřový hlásič vč. patice - Nový </t>
  </si>
  <si>
    <t xml:space="preserve">opětovná montáž stávajícíh pož. Hlásičů </t>
  </si>
  <si>
    <t xml:space="preserve">Kabel J-Y(st)Y 2x2x0,8 </t>
  </si>
  <si>
    <t>1.5</t>
  </si>
  <si>
    <t xml:space="preserve">Průrazy vč. začištění </t>
  </si>
  <si>
    <t xml:space="preserve">HZS </t>
  </si>
  <si>
    <t xml:space="preserve">Práce na ústředně EPS </t>
  </si>
  <si>
    <t xml:space="preserve">Oživení systému </t>
  </si>
  <si>
    <t>2.4</t>
  </si>
  <si>
    <t>Revize, měření, zaškolení obsluhy, odzkoušení systému</t>
  </si>
  <si>
    <t>MR</t>
  </si>
  <si>
    <t>D+M Místní rozhlas</t>
  </si>
  <si>
    <t>MR D+M Místní rozhlas</t>
  </si>
  <si>
    <t xml:space="preserve">Demontáž reproduktorů vč. regulátorů </t>
  </si>
  <si>
    <t xml:space="preserve">Úprava rozvodů MR (komplet) </t>
  </si>
  <si>
    <t xml:space="preserve">Dodávka + montáž nových reproduktorů (100V) </t>
  </si>
  <si>
    <t xml:space="preserve">Kabel  CYKY 4x1,5 </t>
  </si>
  <si>
    <t>1.6</t>
  </si>
  <si>
    <t xml:space="preserve">Propojovací krabice vč. svorkovnice </t>
  </si>
  <si>
    <t>1.7</t>
  </si>
  <si>
    <t>06</t>
  </si>
  <si>
    <t>Vedlejší rozpočtové náklady</t>
  </si>
  <si>
    <t>06 Vedlejší rozpočtové náklady</t>
  </si>
  <si>
    <t>0000</t>
  </si>
  <si>
    <t>Vedlejší náklady</t>
  </si>
  <si>
    <t>0000 Vedlejší náklady</t>
  </si>
  <si>
    <t xml:space="preserve">Zařízení staveniště </t>
  </si>
  <si>
    <t xml:space="preserve">Zaměření prostoru před započetím práce </t>
  </si>
  <si>
    <t>Slepý rozpočet stavby</t>
  </si>
  <si>
    <t>Demontáž stávajících digestoří a původního VZT rozvodu (cca 11bm)</t>
  </si>
  <si>
    <t>Zař.1.2 - Odvodní ventilátor TD500/150 (3-tříotáčkový), V=400m3/h, Pext=170Pa, Pi=53/0,21A/230V</t>
  </si>
  <si>
    <t xml:space="preserve">Zař. 1.2a - Pružná manžeta 150mm </t>
  </si>
  <si>
    <t>Zař.1.3 - Nerezová nástěnná digestoř D1 Standard-N 2000x1000mm (max. 1100m3/h)</t>
  </si>
  <si>
    <t>Zař.1.4 - Nerezová nástěnná digestoř D2 Standard-N 1000x1000mm (max. 400m3/h)</t>
  </si>
  <si>
    <t xml:space="preserve">Zař.1.5 - Tlumič hluku kruhový MAA150/600 </t>
  </si>
  <si>
    <t>Zař.1.6 - Regulační klapka RK-150-R, ruční, provedení pozink.</t>
  </si>
  <si>
    <t>Zař.1.7 - Regulační klapka RK-250-R, ruční, provedení pozink.</t>
  </si>
  <si>
    <t>Zař. 1.8 - Odlučovač tuku OTH, horizontální provedení, pletivový, rozměr 325x225mm</t>
  </si>
  <si>
    <t>Zař. 1.9 - Protideštová žaluzie, výfuk na fasádu od digestoře D2, rozměr přípojného hrdla DN150mm.</t>
  </si>
  <si>
    <t xml:space="preserve">Zař. 1.10 - Zpětná klapka do potrubí DN150mm 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</si>
</sst>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9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2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3" xfId="0" applyNumberFormat="1" applyFont="1" applyBorder="1"/>
    <xf numFmtId="4" fontId="21" fillId="5" borderId="52" xfId="20" applyNumberFormat="1" applyFont="1" applyFill="1" applyBorder="1" applyAlignment="1">
      <alignment horizontal="right" wrapText="1"/>
      <protection/>
    </xf>
    <xf numFmtId="46" fontId="15" fillId="0" borderId="0" xfId="20" applyNumberFormat="1" applyFont="1" applyAlignment="1">
      <alignment wrapText="1"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4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5" xfId="0" applyNumberFormat="1" applyFont="1" applyFill="1" applyBorder="1" applyAlignment="1">
      <alignment horizontal="right" indent="2"/>
    </xf>
    <xf numFmtId="167" fontId="6" fillId="2" borderId="56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0" fontId="9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9" fontId="16" fillId="5" borderId="63" xfId="20" applyNumberFormat="1" applyFont="1" applyFill="1" applyBorder="1" applyAlignment="1">
      <alignment horizontal="left" wrapText="1"/>
      <protection/>
    </xf>
    <xf numFmtId="49" fontId="17" fillId="0" borderId="64" xfId="0" applyNumberFormat="1" applyFont="1" applyBorder="1" applyAlignment="1">
      <alignment horizontal="left" wrapText="1"/>
    </xf>
    <xf numFmtId="49" fontId="21" fillId="5" borderId="63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showGridLines="0" tabSelected="1" zoomScaleSheetLayoutView="75" workbookViewId="0" topLeftCell="B1">
      <selection activeCell="B1" sqref="B1"/>
    </sheetView>
  </sheetViews>
  <sheetFormatPr defaultColWidth="9.1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256" width="9.125" style="1" customWidth="1"/>
    <col min="257" max="257" width="9.125" style="1" hidden="1" customWidth="1"/>
    <col min="258" max="258" width="7.125" style="1" customWidth="1"/>
    <col min="259" max="259" width="9.125" style="1" customWidth="1"/>
    <col min="260" max="260" width="19.75390625" style="1" customWidth="1"/>
    <col min="261" max="261" width="6.875" style="1" customWidth="1"/>
    <col min="262" max="262" width="13.125" style="1" customWidth="1"/>
    <col min="263" max="263" width="12.375" style="1" customWidth="1"/>
    <col min="264" max="264" width="13.625" style="1" customWidth="1"/>
    <col min="265" max="265" width="11.375" style="1" customWidth="1"/>
    <col min="266" max="266" width="7.00390625" style="1" customWidth="1"/>
    <col min="267" max="271" width="10.75390625" style="1" customWidth="1"/>
    <col min="272" max="512" width="9.125" style="1" customWidth="1"/>
    <col min="513" max="513" width="9.125" style="1" hidden="1" customWidth="1"/>
    <col min="514" max="514" width="7.125" style="1" customWidth="1"/>
    <col min="515" max="515" width="9.125" style="1" customWidth="1"/>
    <col min="516" max="516" width="19.75390625" style="1" customWidth="1"/>
    <col min="517" max="517" width="6.875" style="1" customWidth="1"/>
    <col min="518" max="518" width="13.125" style="1" customWidth="1"/>
    <col min="519" max="519" width="12.375" style="1" customWidth="1"/>
    <col min="520" max="520" width="13.625" style="1" customWidth="1"/>
    <col min="521" max="521" width="11.375" style="1" customWidth="1"/>
    <col min="522" max="522" width="7.00390625" style="1" customWidth="1"/>
    <col min="523" max="527" width="10.75390625" style="1" customWidth="1"/>
    <col min="528" max="768" width="9.125" style="1" customWidth="1"/>
    <col min="769" max="769" width="9.125" style="1" hidden="1" customWidth="1"/>
    <col min="770" max="770" width="7.125" style="1" customWidth="1"/>
    <col min="771" max="771" width="9.125" style="1" customWidth="1"/>
    <col min="772" max="772" width="19.75390625" style="1" customWidth="1"/>
    <col min="773" max="773" width="6.875" style="1" customWidth="1"/>
    <col min="774" max="774" width="13.125" style="1" customWidth="1"/>
    <col min="775" max="775" width="12.375" style="1" customWidth="1"/>
    <col min="776" max="776" width="13.625" style="1" customWidth="1"/>
    <col min="777" max="777" width="11.375" style="1" customWidth="1"/>
    <col min="778" max="778" width="7.00390625" style="1" customWidth="1"/>
    <col min="779" max="783" width="10.75390625" style="1" customWidth="1"/>
    <col min="784" max="1024" width="9.125" style="1" customWidth="1"/>
    <col min="1025" max="1025" width="9.125" style="1" hidden="1" customWidth="1"/>
    <col min="1026" max="1026" width="7.125" style="1" customWidth="1"/>
    <col min="1027" max="1027" width="9.125" style="1" customWidth="1"/>
    <col min="1028" max="1028" width="19.75390625" style="1" customWidth="1"/>
    <col min="1029" max="1029" width="6.875" style="1" customWidth="1"/>
    <col min="1030" max="1030" width="13.125" style="1" customWidth="1"/>
    <col min="1031" max="1031" width="12.375" style="1" customWidth="1"/>
    <col min="1032" max="1032" width="13.625" style="1" customWidth="1"/>
    <col min="1033" max="1033" width="11.375" style="1" customWidth="1"/>
    <col min="1034" max="1034" width="7.00390625" style="1" customWidth="1"/>
    <col min="1035" max="1039" width="10.75390625" style="1" customWidth="1"/>
    <col min="1040" max="1280" width="9.125" style="1" customWidth="1"/>
    <col min="1281" max="1281" width="9.125" style="1" hidden="1" customWidth="1"/>
    <col min="1282" max="1282" width="7.125" style="1" customWidth="1"/>
    <col min="1283" max="1283" width="9.125" style="1" customWidth="1"/>
    <col min="1284" max="1284" width="19.75390625" style="1" customWidth="1"/>
    <col min="1285" max="1285" width="6.875" style="1" customWidth="1"/>
    <col min="1286" max="1286" width="13.125" style="1" customWidth="1"/>
    <col min="1287" max="1287" width="12.375" style="1" customWidth="1"/>
    <col min="1288" max="1288" width="13.625" style="1" customWidth="1"/>
    <col min="1289" max="1289" width="11.375" style="1" customWidth="1"/>
    <col min="1290" max="1290" width="7.00390625" style="1" customWidth="1"/>
    <col min="1291" max="1295" width="10.75390625" style="1" customWidth="1"/>
    <col min="1296" max="1536" width="9.125" style="1" customWidth="1"/>
    <col min="1537" max="1537" width="9.125" style="1" hidden="1" customWidth="1"/>
    <col min="1538" max="1538" width="7.125" style="1" customWidth="1"/>
    <col min="1539" max="1539" width="9.125" style="1" customWidth="1"/>
    <col min="1540" max="1540" width="19.75390625" style="1" customWidth="1"/>
    <col min="1541" max="1541" width="6.875" style="1" customWidth="1"/>
    <col min="1542" max="1542" width="13.125" style="1" customWidth="1"/>
    <col min="1543" max="1543" width="12.375" style="1" customWidth="1"/>
    <col min="1544" max="1544" width="13.625" style="1" customWidth="1"/>
    <col min="1545" max="1545" width="11.375" style="1" customWidth="1"/>
    <col min="1546" max="1546" width="7.00390625" style="1" customWidth="1"/>
    <col min="1547" max="1551" width="10.75390625" style="1" customWidth="1"/>
    <col min="1552" max="1792" width="9.125" style="1" customWidth="1"/>
    <col min="1793" max="1793" width="9.125" style="1" hidden="1" customWidth="1"/>
    <col min="1794" max="1794" width="7.125" style="1" customWidth="1"/>
    <col min="1795" max="1795" width="9.125" style="1" customWidth="1"/>
    <col min="1796" max="1796" width="19.75390625" style="1" customWidth="1"/>
    <col min="1797" max="1797" width="6.875" style="1" customWidth="1"/>
    <col min="1798" max="1798" width="13.125" style="1" customWidth="1"/>
    <col min="1799" max="1799" width="12.375" style="1" customWidth="1"/>
    <col min="1800" max="1800" width="13.625" style="1" customWidth="1"/>
    <col min="1801" max="1801" width="11.375" style="1" customWidth="1"/>
    <col min="1802" max="1802" width="7.00390625" style="1" customWidth="1"/>
    <col min="1803" max="1807" width="10.75390625" style="1" customWidth="1"/>
    <col min="1808" max="2048" width="9.125" style="1" customWidth="1"/>
    <col min="2049" max="2049" width="9.125" style="1" hidden="1" customWidth="1"/>
    <col min="2050" max="2050" width="7.125" style="1" customWidth="1"/>
    <col min="2051" max="2051" width="9.125" style="1" customWidth="1"/>
    <col min="2052" max="2052" width="19.75390625" style="1" customWidth="1"/>
    <col min="2053" max="2053" width="6.875" style="1" customWidth="1"/>
    <col min="2054" max="2054" width="13.125" style="1" customWidth="1"/>
    <col min="2055" max="2055" width="12.375" style="1" customWidth="1"/>
    <col min="2056" max="2056" width="13.625" style="1" customWidth="1"/>
    <col min="2057" max="2057" width="11.375" style="1" customWidth="1"/>
    <col min="2058" max="2058" width="7.00390625" style="1" customWidth="1"/>
    <col min="2059" max="2063" width="10.75390625" style="1" customWidth="1"/>
    <col min="2064" max="2304" width="9.125" style="1" customWidth="1"/>
    <col min="2305" max="2305" width="9.125" style="1" hidden="1" customWidth="1"/>
    <col min="2306" max="2306" width="7.125" style="1" customWidth="1"/>
    <col min="2307" max="2307" width="9.125" style="1" customWidth="1"/>
    <col min="2308" max="2308" width="19.75390625" style="1" customWidth="1"/>
    <col min="2309" max="2309" width="6.875" style="1" customWidth="1"/>
    <col min="2310" max="2310" width="13.125" style="1" customWidth="1"/>
    <col min="2311" max="2311" width="12.375" style="1" customWidth="1"/>
    <col min="2312" max="2312" width="13.625" style="1" customWidth="1"/>
    <col min="2313" max="2313" width="11.375" style="1" customWidth="1"/>
    <col min="2314" max="2314" width="7.00390625" style="1" customWidth="1"/>
    <col min="2315" max="2319" width="10.75390625" style="1" customWidth="1"/>
    <col min="2320" max="2560" width="9.125" style="1" customWidth="1"/>
    <col min="2561" max="2561" width="9.125" style="1" hidden="1" customWidth="1"/>
    <col min="2562" max="2562" width="7.125" style="1" customWidth="1"/>
    <col min="2563" max="2563" width="9.125" style="1" customWidth="1"/>
    <col min="2564" max="2564" width="19.75390625" style="1" customWidth="1"/>
    <col min="2565" max="2565" width="6.875" style="1" customWidth="1"/>
    <col min="2566" max="2566" width="13.125" style="1" customWidth="1"/>
    <col min="2567" max="2567" width="12.375" style="1" customWidth="1"/>
    <col min="2568" max="2568" width="13.625" style="1" customWidth="1"/>
    <col min="2569" max="2569" width="11.375" style="1" customWidth="1"/>
    <col min="2570" max="2570" width="7.00390625" style="1" customWidth="1"/>
    <col min="2571" max="2575" width="10.75390625" style="1" customWidth="1"/>
    <col min="2576" max="2816" width="9.125" style="1" customWidth="1"/>
    <col min="2817" max="2817" width="9.125" style="1" hidden="1" customWidth="1"/>
    <col min="2818" max="2818" width="7.125" style="1" customWidth="1"/>
    <col min="2819" max="2819" width="9.125" style="1" customWidth="1"/>
    <col min="2820" max="2820" width="19.75390625" style="1" customWidth="1"/>
    <col min="2821" max="2821" width="6.875" style="1" customWidth="1"/>
    <col min="2822" max="2822" width="13.125" style="1" customWidth="1"/>
    <col min="2823" max="2823" width="12.375" style="1" customWidth="1"/>
    <col min="2824" max="2824" width="13.625" style="1" customWidth="1"/>
    <col min="2825" max="2825" width="11.375" style="1" customWidth="1"/>
    <col min="2826" max="2826" width="7.00390625" style="1" customWidth="1"/>
    <col min="2827" max="2831" width="10.75390625" style="1" customWidth="1"/>
    <col min="2832" max="3072" width="9.125" style="1" customWidth="1"/>
    <col min="3073" max="3073" width="9.125" style="1" hidden="1" customWidth="1"/>
    <col min="3074" max="3074" width="7.125" style="1" customWidth="1"/>
    <col min="3075" max="3075" width="9.125" style="1" customWidth="1"/>
    <col min="3076" max="3076" width="19.75390625" style="1" customWidth="1"/>
    <col min="3077" max="3077" width="6.875" style="1" customWidth="1"/>
    <col min="3078" max="3078" width="13.125" style="1" customWidth="1"/>
    <col min="3079" max="3079" width="12.375" style="1" customWidth="1"/>
    <col min="3080" max="3080" width="13.625" style="1" customWidth="1"/>
    <col min="3081" max="3081" width="11.375" style="1" customWidth="1"/>
    <col min="3082" max="3082" width="7.00390625" style="1" customWidth="1"/>
    <col min="3083" max="3087" width="10.75390625" style="1" customWidth="1"/>
    <col min="3088" max="3328" width="9.125" style="1" customWidth="1"/>
    <col min="3329" max="3329" width="9.125" style="1" hidden="1" customWidth="1"/>
    <col min="3330" max="3330" width="7.125" style="1" customWidth="1"/>
    <col min="3331" max="3331" width="9.125" style="1" customWidth="1"/>
    <col min="3332" max="3332" width="19.75390625" style="1" customWidth="1"/>
    <col min="3333" max="3333" width="6.875" style="1" customWidth="1"/>
    <col min="3334" max="3334" width="13.125" style="1" customWidth="1"/>
    <col min="3335" max="3335" width="12.375" style="1" customWidth="1"/>
    <col min="3336" max="3336" width="13.625" style="1" customWidth="1"/>
    <col min="3337" max="3337" width="11.375" style="1" customWidth="1"/>
    <col min="3338" max="3338" width="7.00390625" style="1" customWidth="1"/>
    <col min="3339" max="3343" width="10.75390625" style="1" customWidth="1"/>
    <col min="3344" max="3584" width="9.125" style="1" customWidth="1"/>
    <col min="3585" max="3585" width="9.125" style="1" hidden="1" customWidth="1"/>
    <col min="3586" max="3586" width="7.125" style="1" customWidth="1"/>
    <col min="3587" max="3587" width="9.125" style="1" customWidth="1"/>
    <col min="3588" max="3588" width="19.75390625" style="1" customWidth="1"/>
    <col min="3589" max="3589" width="6.875" style="1" customWidth="1"/>
    <col min="3590" max="3590" width="13.125" style="1" customWidth="1"/>
    <col min="3591" max="3591" width="12.375" style="1" customWidth="1"/>
    <col min="3592" max="3592" width="13.625" style="1" customWidth="1"/>
    <col min="3593" max="3593" width="11.375" style="1" customWidth="1"/>
    <col min="3594" max="3594" width="7.00390625" style="1" customWidth="1"/>
    <col min="3595" max="3599" width="10.75390625" style="1" customWidth="1"/>
    <col min="3600" max="3840" width="9.125" style="1" customWidth="1"/>
    <col min="3841" max="3841" width="9.125" style="1" hidden="1" customWidth="1"/>
    <col min="3842" max="3842" width="7.125" style="1" customWidth="1"/>
    <col min="3843" max="3843" width="9.125" style="1" customWidth="1"/>
    <col min="3844" max="3844" width="19.75390625" style="1" customWidth="1"/>
    <col min="3845" max="3845" width="6.875" style="1" customWidth="1"/>
    <col min="3846" max="3846" width="13.125" style="1" customWidth="1"/>
    <col min="3847" max="3847" width="12.375" style="1" customWidth="1"/>
    <col min="3848" max="3848" width="13.625" style="1" customWidth="1"/>
    <col min="3849" max="3849" width="11.375" style="1" customWidth="1"/>
    <col min="3850" max="3850" width="7.00390625" style="1" customWidth="1"/>
    <col min="3851" max="3855" width="10.75390625" style="1" customWidth="1"/>
    <col min="3856" max="4096" width="9.125" style="1" customWidth="1"/>
    <col min="4097" max="4097" width="9.125" style="1" hidden="1" customWidth="1"/>
    <col min="4098" max="4098" width="7.125" style="1" customWidth="1"/>
    <col min="4099" max="4099" width="9.125" style="1" customWidth="1"/>
    <col min="4100" max="4100" width="19.75390625" style="1" customWidth="1"/>
    <col min="4101" max="4101" width="6.875" style="1" customWidth="1"/>
    <col min="4102" max="4102" width="13.125" style="1" customWidth="1"/>
    <col min="4103" max="4103" width="12.375" style="1" customWidth="1"/>
    <col min="4104" max="4104" width="13.625" style="1" customWidth="1"/>
    <col min="4105" max="4105" width="11.375" style="1" customWidth="1"/>
    <col min="4106" max="4106" width="7.00390625" style="1" customWidth="1"/>
    <col min="4107" max="4111" width="10.75390625" style="1" customWidth="1"/>
    <col min="4112" max="4352" width="9.125" style="1" customWidth="1"/>
    <col min="4353" max="4353" width="9.125" style="1" hidden="1" customWidth="1"/>
    <col min="4354" max="4354" width="7.125" style="1" customWidth="1"/>
    <col min="4355" max="4355" width="9.125" style="1" customWidth="1"/>
    <col min="4356" max="4356" width="19.75390625" style="1" customWidth="1"/>
    <col min="4357" max="4357" width="6.875" style="1" customWidth="1"/>
    <col min="4358" max="4358" width="13.125" style="1" customWidth="1"/>
    <col min="4359" max="4359" width="12.375" style="1" customWidth="1"/>
    <col min="4360" max="4360" width="13.625" style="1" customWidth="1"/>
    <col min="4361" max="4361" width="11.375" style="1" customWidth="1"/>
    <col min="4362" max="4362" width="7.00390625" style="1" customWidth="1"/>
    <col min="4363" max="4367" width="10.75390625" style="1" customWidth="1"/>
    <col min="4368" max="4608" width="9.125" style="1" customWidth="1"/>
    <col min="4609" max="4609" width="9.125" style="1" hidden="1" customWidth="1"/>
    <col min="4610" max="4610" width="7.125" style="1" customWidth="1"/>
    <col min="4611" max="4611" width="9.125" style="1" customWidth="1"/>
    <col min="4612" max="4612" width="19.75390625" style="1" customWidth="1"/>
    <col min="4613" max="4613" width="6.875" style="1" customWidth="1"/>
    <col min="4614" max="4614" width="13.125" style="1" customWidth="1"/>
    <col min="4615" max="4615" width="12.375" style="1" customWidth="1"/>
    <col min="4616" max="4616" width="13.625" style="1" customWidth="1"/>
    <col min="4617" max="4617" width="11.375" style="1" customWidth="1"/>
    <col min="4618" max="4618" width="7.00390625" style="1" customWidth="1"/>
    <col min="4619" max="4623" width="10.75390625" style="1" customWidth="1"/>
    <col min="4624" max="4864" width="9.125" style="1" customWidth="1"/>
    <col min="4865" max="4865" width="9.125" style="1" hidden="1" customWidth="1"/>
    <col min="4866" max="4866" width="7.125" style="1" customWidth="1"/>
    <col min="4867" max="4867" width="9.125" style="1" customWidth="1"/>
    <col min="4868" max="4868" width="19.75390625" style="1" customWidth="1"/>
    <col min="4869" max="4869" width="6.875" style="1" customWidth="1"/>
    <col min="4870" max="4870" width="13.125" style="1" customWidth="1"/>
    <col min="4871" max="4871" width="12.375" style="1" customWidth="1"/>
    <col min="4872" max="4872" width="13.625" style="1" customWidth="1"/>
    <col min="4873" max="4873" width="11.375" style="1" customWidth="1"/>
    <col min="4874" max="4874" width="7.00390625" style="1" customWidth="1"/>
    <col min="4875" max="4879" width="10.75390625" style="1" customWidth="1"/>
    <col min="4880" max="5120" width="9.125" style="1" customWidth="1"/>
    <col min="5121" max="5121" width="9.125" style="1" hidden="1" customWidth="1"/>
    <col min="5122" max="5122" width="7.125" style="1" customWidth="1"/>
    <col min="5123" max="5123" width="9.125" style="1" customWidth="1"/>
    <col min="5124" max="5124" width="19.75390625" style="1" customWidth="1"/>
    <col min="5125" max="5125" width="6.875" style="1" customWidth="1"/>
    <col min="5126" max="5126" width="13.125" style="1" customWidth="1"/>
    <col min="5127" max="5127" width="12.375" style="1" customWidth="1"/>
    <col min="5128" max="5128" width="13.625" style="1" customWidth="1"/>
    <col min="5129" max="5129" width="11.375" style="1" customWidth="1"/>
    <col min="5130" max="5130" width="7.00390625" style="1" customWidth="1"/>
    <col min="5131" max="5135" width="10.75390625" style="1" customWidth="1"/>
    <col min="5136" max="5376" width="9.125" style="1" customWidth="1"/>
    <col min="5377" max="5377" width="9.125" style="1" hidden="1" customWidth="1"/>
    <col min="5378" max="5378" width="7.125" style="1" customWidth="1"/>
    <col min="5379" max="5379" width="9.125" style="1" customWidth="1"/>
    <col min="5380" max="5380" width="19.75390625" style="1" customWidth="1"/>
    <col min="5381" max="5381" width="6.875" style="1" customWidth="1"/>
    <col min="5382" max="5382" width="13.125" style="1" customWidth="1"/>
    <col min="5383" max="5383" width="12.375" style="1" customWidth="1"/>
    <col min="5384" max="5384" width="13.625" style="1" customWidth="1"/>
    <col min="5385" max="5385" width="11.375" style="1" customWidth="1"/>
    <col min="5386" max="5386" width="7.00390625" style="1" customWidth="1"/>
    <col min="5387" max="5391" width="10.75390625" style="1" customWidth="1"/>
    <col min="5392" max="5632" width="9.125" style="1" customWidth="1"/>
    <col min="5633" max="5633" width="9.125" style="1" hidden="1" customWidth="1"/>
    <col min="5634" max="5634" width="7.125" style="1" customWidth="1"/>
    <col min="5635" max="5635" width="9.125" style="1" customWidth="1"/>
    <col min="5636" max="5636" width="19.75390625" style="1" customWidth="1"/>
    <col min="5637" max="5637" width="6.875" style="1" customWidth="1"/>
    <col min="5638" max="5638" width="13.125" style="1" customWidth="1"/>
    <col min="5639" max="5639" width="12.375" style="1" customWidth="1"/>
    <col min="5640" max="5640" width="13.625" style="1" customWidth="1"/>
    <col min="5641" max="5641" width="11.375" style="1" customWidth="1"/>
    <col min="5642" max="5642" width="7.00390625" style="1" customWidth="1"/>
    <col min="5643" max="5647" width="10.75390625" style="1" customWidth="1"/>
    <col min="5648" max="5888" width="9.125" style="1" customWidth="1"/>
    <col min="5889" max="5889" width="9.125" style="1" hidden="1" customWidth="1"/>
    <col min="5890" max="5890" width="7.125" style="1" customWidth="1"/>
    <col min="5891" max="5891" width="9.125" style="1" customWidth="1"/>
    <col min="5892" max="5892" width="19.75390625" style="1" customWidth="1"/>
    <col min="5893" max="5893" width="6.875" style="1" customWidth="1"/>
    <col min="5894" max="5894" width="13.125" style="1" customWidth="1"/>
    <col min="5895" max="5895" width="12.375" style="1" customWidth="1"/>
    <col min="5896" max="5896" width="13.625" style="1" customWidth="1"/>
    <col min="5897" max="5897" width="11.375" style="1" customWidth="1"/>
    <col min="5898" max="5898" width="7.00390625" style="1" customWidth="1"/>
    <col min="5899" max="5903" width="10.75390625" style="1" customWidth="1"/>
    <col min="5904" max="6144" width="9.125" style="1" customWidth="1"/>
    <col min="6145" max="6145" width="9.125" style="1" hidden="1" customWidth="1"/>
    <col min="6146" max="6146" width="7.125" style="1" customWidth="1"/>
    <col min="6147" max="6147" width="9.125" style="1" customWidth="1"/>
    <col min="6148" max="6148" width="19.75390625" style="1" customWidth="1"/>
    <col min="6149" max="6149" width="6.875" style="1" customWidth="1"/>
    <col min="6150" max="6150" width="13.125" style="1" customWidth="1"/>
    <col min="6151" max="6151" width="12.375" style="1" customWidth="1"/>
    <col min="6152" max="6152" width="13.625" style="1" customWidth="1"/>
    <col min="6153" max="6153" width="11.375" style="1" customWidth="1"/>
    <col min="6154" max="6154" width="7.00390625" style="1" customWidth="1"/>
    <col min="6155" max="6159" width="10.75390625" style="1" customWidth="1"/>
    <col min="6160" max="6400" width="9.125" style="1" customWidth="1"/>
    <col min="6401" max="6401" width="9.125" style="1" hidden="1" customWidth="1"/>
    <col min="6402" max="6402" width="7.125" style="1" customWidth="1"/>
    <col min="6403" max="6403" width="9.125" style="1" customWidth="1"/>
    <col min="6404" max="6404" width="19.75390625" style="1" customWidth="1"/>
    <col min="6405" max="6405" width="6.875" style="1" customWidth="1"/>
    <col min="6406" max="6406" width="13.125" style="1" customWidth="1"/>
    <col min="6407" max="6407" width="12.375" style="1" customWidth="1"/>
    <col min="6408" max="6408" width="13.625" style="1" customWidth="1"/>
    <col min="6409" max="6409" width="11.375" style="1" customWidth="1"/>
    <col min="6410" max="6410" width="7.00390625" style="1" customWidth="1"/>
    <col min="6411" max="6415" width="10.75390625" style="1" customWidth="1"/>
    <col min="6416" max="6656" width="9.125" style="1" customWidth="1"/>
    <col min="6657" max="6657" width="9.125" style="1" hidden="1" customWidth="1"/>
    <col min="6658" max="6658" width="7.125" style="1" customWidth="1"/>
    <col min="6659" max="6659" width="9.125" style="1" customWidth="1"/>
    <col min="6660" max="6660" width="19.75390625" style="1" customWidth="1"/>
    <col min="6661" max="6661" width="6.875" style="1" customWidth="1"/>
    <col min="6662" max="6662" width="13.125" style="1" customWidth="1"/>
    <col min="6663" max="6663" width="12.375" style="1" customWidth="1"/>
    <col min="6664" max="6664" width="13.625" style="1" customWidth="1"/>
    <col min="6665" max="6665" width="11.375" style="1" customWidth="1"/>
    <col min="6666" max="6666" width="7.00390625" style="1" customWidth="1"/>
    <col min="6667" max="6671" width="10.75390625" style="1" customWidth="1"/>
    <col min="6672" max="6912" width="9.125" style="1" customWidth="1"/>
    <col min="6913" max="6913" width="9.125" style="1" hidden="1" customWidth="1"/>
    <col min="6914" max="6914" width="7.125" style="1" customWidth="1"/>
    <col min="6915" max="6915" width="9.125" style="1" customWidth="1"/>
    <col min="6916" max="6916" width="19.75390625" style="1" customWidth="1"/>
    <col min="6917" max="6917" width="6.875" style="1" customWidth="1"/>
    <col min="6918" max="6918" width="13.125" style="1" customWidth="1"/>
    <col min="6919" max="6919" width="12.375" style="1" customWidth="1"/>
    <col min="6920" max="6920" width="13.625" style="1" customWidth="1"/>
    <col min="6921" max="6921" width="11.375" style="1" customWidth="1"/>
    <col min="6922" max="6922" width="7.00390625" style="1" customWidth="1"/>
    <col min="6923" max="6927" width="10.75390625" style="1" customWidth="1"/>
    <col min="6928" max="7168" width="9.125" style="1" customWidth="1"/>
    <col min="7169" max="7169" width="9.125" style="1" hidden="1" customWidth="1"/>
    <col min="7170" max="7170" width="7.125" style="1" customWidth="1"/>
    <col min="7171" max="7171" width="9.125" style="1" customWidth="1"/>
    <col min="7172" max="7172" width="19.75390625" style="1" customWidth="1"/>
    <col min="7173" max="7173" width="6.875" style="1" customWidth="1"/>
    <col min="7174" max="7174" width="13.125" style="1" customWidth="1"/>
    <col min="7175" max="7175" width="12.375" style="1" customWidth="1"/>
    <col min="7176" max="7176" width="13.625" style="1" customWidth="1"/>
    <col min="7177" max="7177" width="11.375" style="1" customWidth="1"/>
    <col min="7178" max="7178" width="7.00390625" style="1" customWidth="1"/>
    <col min="7179" max="7183" width="10.75390625" style="1" customWidth="1"/>
    <col min="7184" max="7424" width="9.125" style="1" customWidth="1"/>
    <col min="7425" max="7425" width="9.125" style="1" hidden="1" customWidth="1"/>
    <col min="7426" max="7426" width="7.125" style="1" customWidth="1"/>
    <col min="7427" max="7427" width="9.125" style="1" customWidth="1"/>
    <col min="7428" max="7428" width="19.75390625" style="1" customWidth="1"/>
    <col min="7429" max="7429" width="6.875" style="1" customWidth="1"/>
    <col min="7430" max="7430" width="13.125" style="1" customWidth="1"/>
    <col min="7431" max="7431" width="12.375" style="1" customWidth="1"/>
    <col min="7432" max="7432" width="13.625" style="1" customWidth="1"/>
    <col min="7433" max="7433" width="11.375" style="1" customWidth="1"/>
    <col min="7434" max="7434" width="7.00390625" style="1" customWidth="1"/>
    <col min="7435" max="7439" width="10.75390625" style="1" customWidth="1"/>
    <col min="7440" max="7680" width="9.125" style="1" customWidth="1"/>
    <col min="7681" max="7681" width="9.125" style="1" hidden="1" customWidth="1"/>
    <col min="7682" max="7682" width="7.125" style="1" customWidth="1"/>
    <col min="7683" max="7683" width="9.125" style="1" customWidth="1"/>
    <col min="7684" max="7684" width="19.75390625" style="1" customWidth="1"/>
    <col min="7685" max="7685" width="6.875" style="1" customWidth="1"/>
    <col min="7686" max="7686" width="13.125" style="1" customWidth="1"/>
    <col min="7687" max="7687" width="12.375" style="1" customWidth="1"/>
    <col min="7688" max="7688" width="13.625" style="1" customWidth="1"/>
    <col min="7689" max="7689" width="11.375" style="1" customWidth="1"/>
    <col min="7690" max="7690" width="7.00390625" style="1" customWidth="1"/>
    <col min="7691" max="7695" width="10.75390625" style="1" customWidth="1"/>
    <col min="7696" max="7936" width="9.125" style="1" customWidth="1"/>
    <col min="7937" max="7937" width="9.125" style="1" hidden="1" customWidth="1"/>
    <col min="7938" max="7938" width="7.125" style="1" customWidth="1"/>
    <col min="7939" max="7939" width="9.125" style="1" customWidth="1"/>
    <col min="7940" max="7940" width="19.75390625" style="1" customWidth="1"/>
    <col min="7941" max="7941" width="6.875" style="1" customWidth="1"/>
    <col min="7942" max="7942" width="13.125" style="1" customWidth="1"/>
    <col min="7943" max="7943" width="12.375" style="1" customWidth="1"/>
    <col min="7944" max="7944" width="13.625" style="1" customWidth="1"/>
    <col min="7945" max="7945" width="11.375" style="1" customWidth="1"/>
    <col min="7946" max="7946" width="7.00390625" style="1" customWidth="1"/>
    <col min="7947" max="7951" width="10.75390625" style="1" customWidth="1"/>
    <col min="7952" max="8192" width="9.125" style="1" customWidth="1"/>
    <col min="8193" max="8193" width="9.125" style="1" hidden="1" customWidth="1"/>
    <col min="8194" max="8194" width="7.125" style="1" customWidth="1"/>
    <col min="8195" max="8195" width="9.125" style="1" customWidth="1"/>
    <col min="8196" max="8196" width="19.75390625" style="1" customWidth="1"/>
    <col min="8197" max="8197" width="6.875" style="1" customWidth="1"/>
    <col min="8198" max="8198" width="13.125" style="1" customWidth="1"/>
    <col min="8199" max="8199" width="12.375" style="1" customWidth="1"/>
    <col min="8200" max="8200" width="13.625" style="1" customWidth="1"/>
    <col min="8201" max="8201" width="11.375" style="1" customWidth="1"/>
    <col min="8202" max="8202" width="7.00390625" style="1" customWidth="1"/>
    <col min="8203" max="8207" width="10.75390625" style="1" customWidth="1"/>
    <col min="8208" max="8448" width="9.125" style="1" customWidth="1"/>
    <col min="8449" max="8449" width="9.125" style="1" hidden="1" customWidth="1"/>
    <col min="8450" max="8450" width="7.125" style="1" customWidth="1"/>
    <col min="8451" max="8451" width="9.125" style="1" customWidth="1"/>
    <col min="8452" max="8452" width="19.75390625" style="1" customWidth="1"/>
    <col min="8453" max="8453" width="6.875" style="1" customWidth="1"/>
    <col min="8454" max="8454" width="13.125" style="1" customWidth="1"/>
    <col min="8455" max="8455" width="12.375" style="1" customWidth="1"/>
    <col min="8456" max="8456" width="13.625" style="1" customWidth="1"/>
    <col min="8457" max="8457" width="11.375" style="1" customWidth="1"/>
    <col min="8458" max="8458" width="7.00390625" style="1" customWidth="1"/>
    <col min="8459" max="8463" width="10.75390625" style="1" customWidth="1"/>
    <col min="8464" max="8704" width="9.125" style="1" customWidth="1"/>
    <col min="8705" max="8705" width="9.125" style="1" hidden="1" customWidth="1"/>
    <col min="8706" max="8706" width="7.125" style="1" customWidth="1"/>
    <col min="8707" max="8707" width="9.125" style="1" customWidth="1"/>
    <col min="8708" max="8708" width="19.75390625" style="1" customWidth="1"/>
    <col min="8709" max="8709" width="6.875" style="1" customWidth="1"/>
    <col min="8710" max="8710" width="13.125" style="1" customWidth="1"/>
    <col min="8711" max="8711" width="12.375" style="1" customWidth="1"/>
    <col min="8712" max="8712" width="13.625" style="1" customWidth="1"/>
    <col min="8713" max="8713" width="11.375" style="1" customWidth="1"/>
    <col min="8714" max="8714" width="7.00390625" style="1" customWidth="1"/>
    <col min="8715" max="8719" width="10.75390625" style="1" customWidth="1"/>
    <col min="8720" max="8960" width="9.125" style="1" customWidth="1"/>
    <col min="8961" max="8961" width="9.125" style="1" hidden="1" customWidth="1"/>
    <col min="8962" max="8962" width="7.125" style="1" customWidth="1"/>
    <col min="8963" max="8963" width="9.125" style="1" customWidth="1"/>
    <col min="8964" max="8964" width="19.75390625" style="1" customWidth="1"/>
    <col min="8965" max="8965" width="6.875" style="1" customWidth="1"/>
    <col min="8966" max="8966" width="13.125" style="1" customWidth="1"/>
    <col min="8967" max="8967" width="12.375" style="1" customWidth="1"/>
    <col min="8968" max="8968" width="13.625" style="1" customWidth="1"/>
    <col min="8969" max="8969" width="11.375" style="1" customWidth="1"/>
    <col min="8970" max="8970" width="7.00390625" style="1" customWidth="1"/>
    <col min="8971" max="8975" width="10.75390625" style="1" customWidth="1"/>
    <col min="8976" max="9216" width="9.125" style="1" customWidth="1"/>
    <col min="9217" max="9217" width="9.125" style="1" hidden="1" customWidth="1"/>
    <col min="9218" max="9218" width="7.125" style="1" customWidth="1"/>
    <col min="9219" max="9219" width="9.125" style="1" customWidth="1"/>
    <col min="9220" max="9220" width="19.75390625" style="1" customWidth="1"/>
    <col min="9221" max="9221" width="6.875" style="1" customWidth="1"/>
    <col min="9222" max="9222" width="13.125" style="1" customWidth="1"/>
    <col min="9223" max="9223" width="12.375" style="1" customWidth="1"/>
    <col min="9224" max="9224" width="13.625" style="1" customWidth="1"/>
    <col min="9225" max="9225" width="11.375" style="1" customWidth="1"/>
    <col min="9226" max="9226" width="7.00390625" style="1" customWidth="1"/>
    <col min="9227" max="9231" width="10.75390625" style="1" customWidth="1"/>
    <col min="9232" max="9472" width="9.125" style="1" customWidth="1"/>
    <col min="9473" max="9473" width="9.125" style="1" hidden="1" customWidth="1"/>
    <col min="9474" max="9474" width="7.125" style="1" customWidth="1"/>
    <col min="9475" max="9475" width="9.125" style="1" customWidth="1"/>
    <col min="9476" max="9476" width="19.75390625" style="1" customWidth="1"/>
    <col min="9477" max="9477" width="6.875" style="1" customWidth="1"/>
    <col min="9478" max="9478" width="13.125" style="1" customWidth="1"/>
    <col min="9479" max="9479" width="12.375" style="1" customWidth="1"/>
    <col min="9480" max="9480" width="13.625" style="1" customWidth="1"/>
    <col min="9481" max="9481" width="11.375" style="1" customWidth="1"/>
    <col min="9482" max="9482" width="7.00390625" style="1" customWidth="1"/>
    <col min="9483" max="9487" width="10.75390625" style="1" customWidth="1"/>
    <col min="9488" max="9728" width="9.125" style="1" customWidth="1"/>
    <col min="9729" max="9729" width="9.125" style="1" hidden="1" customWidth="1"/>
    <col min="9730" max="9730" width="7.125" style="1" customWidth="1"/>
    <col min="9731" max="9731" width="9.125" style="1" customWidth="1"/>
    <col min="9732" max="9732" width="19.75390625" style="1" customWidth="1"/>
    <col min="9733" max="9733" width="6.875" style="1" customWidth="1"/>
    <col min="9734" max="9734" width="13.125" style="1" customWidth="1"/>
    <col min="9735" max="9735" width="12.375" style="1" customWidth="1"/>
    <col min="9736" max="9736" width="13.625" style="1" customWidth="1"/>
    <col min="9737" max="9737" width="11.375" style="1" customWidth="1"/>
    <col min="9738" max="9738" width="7.00390625" style="1" customWidth="1"/>
    <col min="9739" max="9743" width="10.75390625" style="1" customWidth="1"/>
    <col min="9744" max="9984" width="9.125" style="1" customWidth="1"/>
    <col min="9985" max="9985" width="9.125" style="1" hidden="1" customWidth="1"/>
    <col min="9986" max="9986" width="7.125" style="1" customWidth="1"/>
    <col min="9987" max="9987" width="9.125" style="1" customWidth="1"/>
    <col min="9988" max="9988" width="19.75390625" style="1" customWidth="1"/>
    <col min="9989" max="9989" width="6.875" style="1" customWidth="1"/>
    <col min="9990" max="9990" width="13.125" style="1" customWidth="1"/>
    <col min="9991" max="9991" width="12.375" style="1" customWidth="1"/>
    <col min="9992" max="9992" width="13.625" style="1" customWidth="1"/>
    <col min="9993" max="9993" width="11.375" style="1" customWidth="1"/>
    <col min="9994" max="9994" width="7.00390625" style="1" customWidth="1"/>
    <col min="9995" max="9999" width="10.75390625" style="1" customWidth="1"/>
    <col min="10000" max="10240" width="9.125" style="1" customWidth="1"/>
    <col min="10241" max="10241" width="9.125" style="1" hidden="1" customWidth="1"/>
    <col min="10242" max="10242" width="7.125" style="1" customWidth="1"/>
    <col min="10243" max="10243" width="9.125" style="1" customWidth="1"/>
    <col min="10244" max="10244" width="19.75390625" style="1" customWidth="1"/>
    <col min="10245" max="10245" width="6.875" style="1" customWidth="1"/>
    <col min="10246" max="10246" width="13.125" style="1" customWidth="1"/>
    <col min="10247" max="10247" width="12.375" style="1" customWidth="1"/>
    <col min="10248" max="10248" width="13.625" style="1" customWidth="1"/>
    <col min="10249" max="10249" width="11.375" style="1" customWidth="1"/>
    <col min="10250" max="10250" width="7.00390625" style="1" customWidth="1"/>
    <col min="10251" max="10255" width="10.75390625" style="1" customWidth="1"/>
    <col min="10256" max="10496" width="9.125" style="1" customWidth="1"/>
    <col min="10497" max="10497" width="9.125" style="1" hidden="1" customWidth="1"/>
    <col min="10498" max="10498" width="7.125" style="1" customWidth="1"/>
    <col min="10499" max="10499" width="9.125" style="1" customWidth="1"/>
    <col min="10500" max="10500" width="19.75390625" style="1" customWidth="1"/>
    <col min="10501" max="10501" width="6.875" style="1" customWidth="1"/>
    <col min="10502" max="10502" width="13.125" style="1" customWidth="1"/>
    <col min="10503" max="10503" width="12.375" style="1" customWidth="1"/>
    <col min="10504" max="10504" width="13.625" style="1" customWidth="1"/>
    <col min="10505" max="10505" width="11.375" style="1" customWidth="1"/>
    <col min="10506" max="10506" width="7.00390625" style="1" customWidth="1"/>
    <col min="10507" max="10511" width="10.75390625" style="1" customWidth="1"/>
    <col min="10512" max="10752" width="9.125" style="1" customWidth="1"/>
    <col min="10753" max="10753" width="9.125" style="1" hidden="1" customWidth="1"/>
    <col min="10754" max="10754" width="7.125" style="1" customWidth="1"/>
    <col min="10755" max="10755" width="9.125" style="1" customWidth="1"/>
    <col min="10756" max="10756" width="19.75390625" style="1" customWidth="1"/>
    <col min="10757" max="10757" width="6.875" style="1" customWidth="1"/>
    <col min="10758" max="10758" width="13.125" style="1" customWidth="1"/>
    <col min="10759" max="10759" width="12.375" style="1" customWidth="1"/>
    <col min="10760" max="10760" width="13.625" style="1" customWidth="1"/>
    <col min="10761" max="10761" width="11.375" style="1" customWidth="1"/>
    <col min="10762" max="10762" width="7.00390625" style="1" customWidth="1"/>
    <col min="10763" max="10767" width="10.75390625" style="1" customWidth="1"/>
    <col min="10768" max="11008" width="9.125" style="1" customWidth="1"/>
    <col min="11009" max="11009" width="9.125" style="1" hidden="1" customWidth="1"/>
    <col min="11010" max="11010" width="7.125" style="1" customWidth="1"/>
    <col min="11011" max="11011" width="9.125" style="1" customWidth="1"/>
    <col min="11012" max="11012" width="19.75390625" style="1" customWidth="1"/>
    <col min="11013" max="11013" width="6.875" style="1" customWidth="1"/>
    <col min="11014" max="11014" width="13.125" style="1" customWidth="1"/>
    <col min="11015" max="11015" width="12.375" style="1" customWidth="1"/>
    <col min="11016" max="11016" width="13.625" style="1" customWidth="1"/>
    <col min="11017" max="11017" width="11.375" style="1" customWidth="1"/>
    <col min="11018" max="11018" width="7.00390625" style="1" customWidth="1"/>
    <col min="11019" max="11023" width="10.75390625" style="1" customWidth="1"/>
    <col min="11024" max="11264" width="9.125" style="1" customWidth="1"/>
    <col min="11265" max="11265" width="9.125" style="1" hidden="1" customWidth="1"/>
    <col min="11266" max="11266" width="7.125" style="1" customWidth="1"/>
    <col min="11267" max="11267" width="9.125" style="1" customWidth="1"/>
    <col min="11268" max="11268" width="19.75390625" style="1" customWidth="1"/>
    <col min="11269" max="11269" width="6.875" style="1" customWidth="1"/>
    <col min="11270" max="11270" width="13.125" style="1" customWidth="1"/>
    <col min="11271" max="11271" width="12.375" style="1" customWidth="1"/>
    <col min="11272" max="11272" width="13.625" style="1" customWidth="1"/>
    <col min="11273" max="11273" width="11.375" style="1" customWidth="1"/>
    <col min="11274" max="11274" width="7.00390625" style="1" customWidth="1"/>
    <col min="11275" max="11279" width="10.75390625" style="1" customWidth="1"/>
    <col min="11280" max="11520" width="9.125" style="1" customWidth="1"/>
    <col min="11521" max="11521" width="9.125" style="1" hidden="1" customWidth="1"/>
    <col min="11522" max="11522" width="7.125" style="1" customWidth="1"/>
    <col min="11523" max="11523" width="9.125" style="1" customWidth="1"/>
    <col min="11524" max="11524" width="19.75390625" style="1" customWidth="1"/>
    <col min="11525" max="11525" width="6.875" style="1" customWidth="1"/>
    <col min="11526" max="11526" width="13.125" style="1" customWidth="1"/>
    <col min="11527" max="11527" width="12.375" style="1" customWidth="1"/>
    <col min="11528" max="11528" width="13.625" style="1" customWidth="1"/>
    <col min="11529" max="11529" width="11.375" style="1" customWidth="1"/>
    <col min="11530" max="11530" width="7.00390625" style="1" customWidth="1"/>
    <col min="11531" max="11535" width="10.75390625" style="1" customWidth="1"/>
    <col min="11536" max="11776" width="9.125" style="1" customWidth="1"/>
    <col min="11777" max="11777" width="9.125" style="1" hidden="1" customWidth="1"/>
    <col min="11778" max="11778" width="7.125" style="1" customWidth="1"/>
    <col min="11779" max="11779" width="9.125" style="1" customWidth="1"/>
    <col min="11780" max="11780" width="19.75390625" style="1" customWidth="1"/>
    <col min="11781" max="11781" width="6.875" style="1" customWidth="1"/>
    <col min="11782" max="11782" width="13.125" style="1" customWidth="1"/>
    <col min="11783" max="11783" width="12.375" style="1" customWidth="1"/>
    <col min="11784" max="11784" width="13.625" style="1" customWidth="1"/>
    <col min="11785" max="11785" width="11.375" style="1" customWidth="1"/>
    <col min="11786" max="11786" width="7.00390625" style="1" customWidth="1"/>
    <col min="11787" max="11791" width="10.75390625" style="1" customWidth="1"/>
    <col min="11792" max="12032" width="9.125" style="1" customWidth="1"/>
    <col min="12033" max="12033" width="9.125" style="1" hidden="1" customWidth="1"/>
    <col min="12034" max="12034" width="7.125" style="1" customWidth="1"/>
    <col min="12035" max="12035" width="9.125" style="1" customWidth="1"/>
    <col min="12036" max="12036" width="19.75390625" style="1" customWidth="1"/>
    <col min="12037" max="12037" width="6.875" style="1" customWidth="1"/>
    <col min="12038" max="12038" width="13.125" style="1" customWidth="1"/>
    <col min="12039" max="12039" width="12.375" style="1" customWidth="1"/>
    <col min="12040" max="12040" width="13.625" style="1" customWidth="1"/>
    <col min="12041" max="12041" width="11.375" style="1" customWidth="1"/>
    <col min="12042" max="12042" width="7.00390625" style="1" customWidth="1"/>
    <col min="12043" max="12047" width="10.75390625" style="1" customWidth="1"/>
    <col min="12048" max="12288" width="9.125" style="1" customWidth="1"/>
    <col min="12289" max="12289" width="9.125" style="1" hidden="1" customWidth="1"/>
    <col min="12290" max="12290" width="7.125" style="1" customWidth="1"/>
    <col min="12291" max="12291" width="9.125" style="1" customWidth="1"/>
    <col min="12292" max="12292" width="19.75390625" style="1" customWidth="1"/>
    <col min="12293" max="12293" width="6.875" style="1" customWidth="1"/>
    <col min="12294" max="12294" width="13.125" style="1" customWidth="1"/>
    <col min="12295" max="12295" width="12.375" style="1" customWidth="1"/>
    <col min="12296" max="12296" width="13.625" style="1" customWidth="1"/>
    <col min="12297" max="12297" width="11.375" style="1" customWidth="1"/>
    <col min="12298" max="12298" width="7.00390625" style="1" customWidth="1"/>
    <col min="12299" max="12303" width="10.75390625" style="1" customWidth="1"/>
    <col min="12304" max="12544" width="9.125" style="1" customWidth="1"/>
    <col min="12545" max="12545" width="9.125" style="1" hidden="1" customWidth="1"/>
    <col min="12546" max="12546" width="7.125" style="1" customWidth="1"/>
    <col min="12547" max="12547" width="9.125" style="1" customWidth="1"/>
    <col min="12548" max="12548" width="19.75390625" style="1" customWidth="1"/>
    <col min="12549" max="12549" width="6.875" style="1" customWidth="1"/>
    <col min="12550" max="12550" width="13.125" style="1" customWidth="1"/>
    <col min="12551" max="12551" width="12.375" style="1" customWidth="1"/>
    <col min="12552" max="12552" width="13.625" style="1" customWidth="1"/>
    <col min="12553" max="12553" width="11.375" style="1" customWidth="1"/>
    <col min="12554" max="12554" width="7.00390625" style="1" customWidth="1"/>
    <col min="12555" max="12559" width="10.75390625" style="1" customWidth="1"/>
    <col min="12560" max="12800" width="9.125" style="1" customWidth="1"/>
    <col min="12801" max="12801" width="9.125" style="1" hidden="1" customWidth="1"/>
    <col min="12802" max="12802" width="7.125" style="1" customWidth="1"/>
    <col min="12803" max="12803" width="9.125" style="1" customWidth="1"/>
    <col min="12804" max="12804" width="19.75390625" style="1" customWidth="1"/>
    <col min="12805" max="12805" width="6.875" style="1" customWidth="1"/>
    <col min="12806" max="12806" width="13.125" style="1" customWidth="1"/>
    <col min="12807" max="12807" width="12.375" style="1" customWidth="1"/>
    <col min="12808" max="12808" width="13.625" style="1" customWidth="1"/>
    <col min="12809" max="12809" width="11.375" style="1" customWidth="1"/>
    <col min="12810" max="12810" width="7.00390625" style="1" customWidth="1"/>
    <col min="12811" max="12815" width="10.75390625" style="1" customWidth="1"/>
    <col min="12816" max="13056" width="9.125" style="1" customWidth="1"/>
    <col min="13057" max="13057" width="9.125" style="1" hidden="1" customWidth="1"/>
    <col min="13058" max="13058" width="7.125" style="1" customWidth="1"/>
    <col min="13059" max="13059" width="9.125" style="1" customWidth="1"/>
    <col min="13060" max="13060" width="19.75390625" style="1" customWidth="1"/>
    <col min="13061" max="13061" width="6.875" style="1" customWidth="1"/>
    <col min="13062" max="13062" width="13.125" style="1" customWidth="1"/>
    <col min="13063" max="13063" width="12.375" style="1" customWidth="1"/>
    <col min="13064" max="13064" width="13.625" style="1" customWidth="1"/>
    <col min="13065" max="13065" width="11.375" style="1" customWidth="1"/>
    <col min="13066" max="13066" width="7.00390625" style="1" customWidth="1"/>
    <col min="13067" max="13071" width="10.75390625" style="1" customWidth="1"/>
    <col min="13072" max="13312" width="9.125" style="1" customWidth="1"/>
    <col min="13313" max="13313" width="9.125" style="1" hidden="1" customWidth="1"/>
    <col min="13314" max="13314" width="7.125" style="1" customWidth="1"/>
    <col min="13315" max="13315" width="9.125" style="1" customWidth="1"/>
    <col min="13316" max="13316" width="19.75390625" style="1" customWidth="1"/>
    <col min="13317" max="13317" width="6.875" style="1" customWidth="1"/>
    <col min="13318" max="13318" width="13.125" style="1" customWidth="1"/>
    <col min="13319" max="13319" width="12.375" style="1" customWidth="1"/>
    <col min="13320" max="13320" width="13.625" style="1" customWidth="1"/>
    <col min="13321" max="13321" width="11.375" style="1" customWidth="1"/>
    <col min="13322" max="13322" width="7.00390625" style="1" customWidth="1"/>
    <col min="13323" max="13327" width="10.75390625" style="1" customWidth="1"/>
    <col min="13328" max="13568" width="9.125" style="1" customWidth="1"/>
    <col min="13569" max="13569" width="9.125" style="1" hidden="1" customWidth="1"/>
    <col min="13570" max="13570" width="7.125" style="1" customWidth="1"/>
    <col min="13571" max="13571" width="9.125" style="1" customWidth="1"/>
    <col min="13572" max="13572" width="19.75390625" style="1" customWidth="1"/>
    <col min="13573" max="13573" width="6.875" style="1" customWidth="1"/>
    <col min="13574" max="13574" width="13.125" style="1" customWidth="1"/>
    <col min="13575" max="13575" width="12.375" style="1" customWidth="1"/>
    <col min="13576" max="13576" width="13.625" style="1" customWidth="1"/>
    <col min="13577" max="13577" width="11.375" style="1" customWidth="1"/>
    <col min="13578" max="13578" width="7.00390625" style="1" customWidth="1"/>
    <col min="13579" max="13583" width="10.75390625" style="1" customWidth="1"/>
    <col min="13584" max="13824" width="9.125" style="1" customWidth="1"/>
    <col min="13825" max="13825" width="9.125" style="1" hidden="1" customWidth="1"/>
    <col min="13826" max="13826" width="7.125" style="1" customWidth="1"/>
    <col min="13827" max="13827" width="9.125" style="1" customWidth="1"/>
    <col min="13828" max="13828" width="19.75390625" style="1" customWidth="1"/>
    <col min="13829" max="13829" width="6.875" style="1" customWidth="1"/>
    <col min="13830" max="13830" width="13.125" style="1" customWidth="1"/>
    <col min="13831" max="13831" width="12.375" style="1" customWidth="1"/>
    <col min="13832" max="13832" width="13.625" style="1" customWidth="1"/>
    <col min="13833" max="13833" width="11.375" style="1" customWidth="1"/>
    <col min="13834" max="13834" width="7.00390625" style="1" customWidth="1"/>
    <col min="13835" max="13839" width="10.75390625" style="1" customWidth="1"/>
    <col min="13840" max="14080" width="9.125" style="1" customWidth="1"/>
    <col min="14081" max="14081" width="9.125" style="1" hidden="1" customWidth="1"/>
    <col min="14082" max="14082" width="7.125" style="1" customWidth="1"/>
    <col min="14083" max="14083" width="9.125" style="1" customWidth="1"/>
    <col min="14084" max="14084" width="19.75390625" style="1" customWidth="1"/>
    <col min="14085" max="14085" width="6.875" style="1" customWidth="1"/>
    <col min="14086" max="14086" width="13.125" style="1" customWidth="1"/>
    <col min="14087" max="14087" width="12.375" style="1" customWidth="1"/>
    <col min="14088" max="14088" width="13.625" style="1" customWidth="1"/>
    <col min="14089" max="14089" width="11.375" style="1" customWidth="1"/>
    <col min="14090" max="14090" width="7.00390625" style="1" customWidth="1"/>
    <col min="14091" max="14095" width="10.75390625" style="1" customWidth="1"/>
    <col min="14096" max="14336" width="9.125" style="1" customWidth="1"/>
    <col min="14337" max="14337" width="9.125" style="1" hidden="1" customWidth="1"/>
    <col min="14338" max="14338" width="7.125" style="1" customWidth="1"/>
    <col min="14339" max="14339" width="9.125" style="1" customWidth="1"/>
    <col min="14340" max="14340" width="19.75390625" style="1" customWidth="1"/>
    <col min="14341" max="14341" width="6.875" style="1" customWidth="1"/>
    <col min="14342" max="14342" width="13.125" style="1" customWidth="1"/>
    <col min="14343" max="14343" width="12.375" style="1" customWidth="1"/>
    <col min="14344" max="14344" width="13.625" style="1" customWidth="1"/>
    <col min="14345" max="14345" width="11.375" style="1" customWidth="1"/>
    <col min="14346" max="14346" width="7.00390625" style="1" customWidth="1"/>
    <col min="14347" max="14351" width="10.75390625" style="1" customWidth="1"/>
    <col min="14352" max="14592" width="9.125" style="1" customWidth="1"/>
    <col min="14593" max="14593" width="9.125" style="1" hidden="1" customWidth="1"/>
    <col min="14594" max="14594" width="7.125" style="1" customWidth="1"/>
    <col min="14595" max="14595" width="9.125" style="1" customWidth="1"/>
    <col min="14596" max="14596" width="19.75390625" style="1" customWidth="1"/>
    <col min="14597" max="14597" width="6.875" style="1" customWidth="1"/>
    <col min="14598" max="14598" width="13.125" style="1" customWidth="1"/>
    <col min="14599" max="14599" width="12.375" style="1" customWidth="1"/>
    <col min="14600" max="14600" width="13.625" style="1" customWidth="1"/>
    <col min="14601" max="14601" width="11.375" style="1" customWidth="1"/>
    <col min="14602" max="14602" width="7.00390625" style="1" customWidth="1"/>
    <col min="14603" max="14607" width="10.75390625" style="1" customWidth="1"/>
    <col min="14608" max="14848" width="9.125" style="1" customWidth="1"/>
    <col min="14849" max="14849" width="9.125" style="1" hidden="1" customWidth="1"/>
    <col min="14850" max="14850" width="7.125" style="1" customWidth="1"/>
    <col min="14851" max="14851" width="9.125" style="1" customWidth="1"/>
    <col min="14852" max="14852" width="19.75390625" style="1" customWidth="1"/>
    <col min="14853" max="14853" width="6.875" style="1" customWidth="1"/>
    <col min="14854" max="14854" width="13.125" style="1" customWidth="1"/>
    <col min="14855" max="14855" width="12.375" style="1" customWidth="1"/>
    <col min="14856" max="14856" width="13.625" style="1" customWidth="1"/>
    <col min="14857" max="14857" width="11.375" style="1" customWidth="1"/>
    <col min="14858" max="14858" width="7.00390625" style="1" customWidth="1"/>
    <col min="14859" max="14863" width="10.75390625" style="1" customWidth="1"/>
    <col min="14864" max="15104" width="9.125" style="1" customWidth="1"/>
    <col min="15105" max="15105" width="9.125" style="1" hidden="1" customWidth="1"/>
    <col min="15106" max="15106" width="7.125" style="1" customWidth="1"/>
    <col min="15107" max="15107" width="9.125" style="1" customWidth="1"/>
    <col min="15108" max="15108" width="19.75390625" style="1" customWidth="1"/>
    <col min="15109" max="15109" width="6.875" style="1" customWidth="1"/>
    <col min="15110" max="15110" width="13.125" style="1" customWidth="1"/>
    <col min="15111" max="15111" width="12.375" style="1" customWidth="1"/>
    <col min="15112" max="15112" width="13.625" style="1" customWidth="1"/>
    <col min="15113" max="15113" width="11.375" style="1" customWidth="1"/>
    <col min="15114" max="15114" width="7.00390625" style="1" customWidth="1"/>
    <col min="15115" max="15119" width="10.75390625" style="1" customWidth="1"/>
    <col min="15120" max="15360" width="9.125" style="1" customWidth="1"/>
    <col min="15361" max="15361" width="9.125" style="1" hidden="1" customWidth="1"/>
    <col min="15362" max="15362" width="7.125" style="1" customWidth="1"/>
    <col min="15363" max="15363" width="9.125" style="1" customWidth="1"/>
    <col min="15364" max="15364" width="19.75390625" style="1" customWidth="1"/>
    <col min="15365" max="15365" width="6.875" style="1" customWidth="1"/>
    <col min="15366" max="15366" width="13.125" style="1" customWidth="1"/>
    <col min="15367" max="15367" width="12.375" style="1" customWidth="1"/>
    <col min="15368" max="15368" width="13.625" style="1" customWidth="1"/>
    <col min="15369" max="15369" width="11.375" style="1" customWidth="1"/>
    <col min="15370" max="15370" width="7.00390625" style="1" customWidth="1"/>
    <col min="15371" max="15375" width="10.75390625" style="1" customWidth="1"/>
    <col min="15376" max="15616" width="9.125" style="1" customWidth="1"/>
    <col min="15617" max="15617" width="9.125" style="1" hidden="1" customWidth="1"/>
    <col min="15618" max="15618" width="7.125" style="1" customWidth="1"/>
    <col min="15619" max="15619" width="9.125" style="1" customWidth="1"/>
    <col min="15620" max="15620" width="19.75390625" style="1" customWidth="1"/>
    <col min="15621" max="15621" width="6.875" style="1" customWidth="1"/>
    <col min="15622" max="15622" width="13.125" style="1" customWidth="1"/>
    <col min="15623" max="15623" width="12.375" style="1" customWidth="1"/>
    <col min="15624" max="15624" width="13.625" style="1" customWidth="1"/>
    <col min="15625" max="15625" width="11.375" style="1" customWidth="1"/>
    <col min="15626" max="15626" width="7.00390625" style="1" customWidth="1"/>
    <col min="15627" max="15631" width="10.75390625" style="1" customWidth="1"/>
    <col min="15632" max="15872" width="9.125" style="1" customWidth="1"/>
    <col min="15873" max="15873" width="9.125" style="1" hidden="1" customWidth="1"/>
    <col min="15874" max="15874" width="7.125" style="1" customWidth="1"/>
    <col min="15875" max="15875" width="9.125" style="1" customWidth="1"/>
    <col min="15876" max="15876" width="19.75390625" style="1" customWidth="1"/>
    <col min="15877" max="15877" width="6.875" style="1" customWidth="1"/>
    <col min="15878" max="15878" width="13.125" style="1" customWidth="1"/>
    <col min="15879" max="15879" width="12.375" style="1" customWidth="1"/>
    <col min="15880" max="15880" width="13.625" style="1" customWidth="1"/>
    <col min="15881" max="15881" width="11.375" style="1" customWidth="1"/>
    <col min="15882" max="15882" width="7.00390625" style="1" customWidth="1"/>
    <col min="15883" max="15887" width="10.75390625" style="1" customWidth="1"/>
    <col min="15888" max="16128" width="9.125" style="1" customWidth="1"/>
    <col min="16129" max="16129" width="9.125" style="1" hidden="1" customWidth="1"/>
    <col min="16130" max="16130" width="7.125" style="1" customWidth="1"/>
    <col min="16131" max="16131" width="9.125" style="1" customWidth="1"/>
    <col min="16132" max="16132" width="19.75390625" style="1" customWidth="1"/>
    <col min="16133" max="16133" width="6.875" style="1" customWidth="1"/>
    <col min="16134" max="16134" width="13.125" style="1" customWidth="1"/>
    <col min="16135" max="16135" width="12.375" style="1" customWidth="1"/>
    <col min="16136" max="16136" width="13.625" style="1" customWidth="1"/>
    <col min="16137" max="16137" width="11.375" style="1" customWidth="1"/>
    <col min="16138" max="16138" width="7.00390625" style="1" customWidth="1"/>
    <col min="16139" max="16143" width="10.75390625" style="1" customWidth="1"/>
    <col min="16144" max="16384" width="9.125" style="1" customWidth="1"/>
  </cols>
  <sheetData>
    <row r="1" ht="12" customHeight="1"/>
    <row r="2" spans="2:11" ht="17.25" customHeight="1">
      <c r="B2" s="3"/>
      <c r="C2" s="4" t="s">
        <v>711</v>
      </c>
      <c r="E2" s="5"/>
      <c r="F2" s="4"/>
      <c r="G2" s="6"/>
      <c r="H2" s="7" t="s">
        <v>0</v>
      </c>
      <c r="I2" s="8">
        <f ca="1">TODAY()</f>
        <v>43076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89</v>
      </c>
      <c r="E5" s="13" t="s">
        <v>90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62">
        <f>ROUND(G36,0)</f>
        <v>0</v>
      </c>
      <c r="J19" s="263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64">
        <f>ROUND(I19*D20/100,0)</f>
        <v>0</v>
      </c>
      <c r="J20" s="265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64">
        <f>ROUND(H36,0)</f>
        <v>0</v>
      </c>
      <c r="J21" s="265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266">
        <f>ROUND(I21*D21/100,0)</f>
        <v>0</v>
      </c>
      <c r="J22" s="267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68">
        <f>SUM(I19:I22)</f>
        <v>0</v>
      </c>
      <c r="J23" s="269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92</v>
      </c>
      <c r="C30" s="53" t="s">
        <v>93</v>
      </c>
      <c r="D30" s="54"/>
      <c r="E30" s="55"/>
      <c r="F30" s="56">
        <f>G30+H30+I30</f>
        <v>0</v>
      </c>
      <c r="G30" s="57">
        <v>0</v>
      </c>
      <c r="H30" s="58">
        <f>+'01 1 KL'!C23</f>
        <v>0</v>
      </c>
      <c r="I30" s="58">
        <f aca="true" t="shared" si="0" ref="I30:I35">(G30*SazbaDPH1)/100+(H30*SazbaDPH2)/100</f>
        <v>0</v>
      </c>
      <c r="J30" s="59" t="str">
        <f aca="true" t="shared" si="1" ref="J30:J35">IF(CelkemObjekty=0,"",F30/CelkemObjekty*100)</f>
        <v/>
      </c>
    </row>
    <row r="31" spans="2:10" ht="12.75">
      <c r="B31" s="60" t="s">
        <v>408</v>
      </c>
      <c r="C31" s="61" t="s">
        <v>409</v>
      </c>
      <c r="D31" s="62"/>
      <c r="E31" s="63"/>
      <c r="F31" s="64">
        <f aca="true" t="shared" si="2" ref="F31:F35">G31+H31+I31</f>
        <v>0</v>
      </c>
      <c r="G31" s="65">
        <v>0</v>
      </c>
      <c r="H31" s="66">
        <f>+'02 02 KL'!C23</f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515</v>
      </c>
      <c r="C32" s="61" t="s">
        <v>516</v>
      </c>
      <c r="D32" s="62"/>
      <c r="E32" s="63"/>
      <c r="F32" s="64">
        <f t="shared" si="2"/>
        <v>0</v>
      </c>
      <c r="G32" s="65">
        <v>0</v>
      </c>
      <c r="H32" s="66">
        <f>+'03 03 KL'!C23</f>
        <v>0</v>
      </c>
      <c r="I32" s="66">
        <f t="shared" si="0"/>
        <v>0</v>
      </c>
      <c r="J32" s="59" t="str">
        <f t="shared" si="1"/>
        <v/>
      </c>
    </row>
    <row r="33" spans="2:10" ht="12.75">
      <c r="B33" s="60" t="s">
        <v>531</v>
      </c>
      <c r="C33" s="61" t="s">
        <v>532</v>
      </c>
      <c r="D33" s="62"/>
      <c r="E33" s="63"/>
      <c r="F33" s="64">
        <f t="shared" si="2"/>
        <v>0</v>
      </c>
      <c r="G33" s="65">
        <v>0</v>
      </c>
      <c r="H33" s="66">
        <f>+'04 04 KL'!C23</f>
        <v>0</v>
      </c>
      <c r="I33" s="66">
        <f t="shared" si="0"/>
        <v>0</v>
      </c>
      <c r="J33" s="59" t="str">
        <f t="shared" si="1"/>
        <v/>
      </c>
    </row>
    <row r="34" spans="2:10" ht="12.75">
      <c r="B34" s="60" t="s">
        <v>652</v>
      </c>
      <c r="C34" s="61" t="s">
        <v>653</v>
      </c>
      <c r="D34" s="62"/>
      <c r="E34" s="63"/>
      <c r="F34" s="64">
        <f t="shared" si="2"/>
        <v>0</v>
      </c>
      <c r="G34" s="65">
        <v>0</v>
      </c>
      <c r="H34" s="66">
        <f>+'05 05 KL'!C23</f>
        <v>0</v>
      </c>
      <c r="I34" s="66">
        <f t="shared" si="0"/>
        <v>0</v>
      </c>
      <c r="J34" s="59" t="str">
        <f t="shared" si="1"/>
        <v/>
      </c>
    </row>
    <row r="35" spans="2:10" ht="12.75">
      <c r="B35" s="60" t="s">
        <v>703</v>
      </c>
      <c r="C35" s="61" t="s">
        <v>704</v>
      </c>
      <c r="D35" s="62"/>
      <c r="E35" s="63"/>
      <c r="F35" s="64">
        <f t="shared" si="2"/>
        <v>0</v>
      </c>
      <c r="G35" s="65">
        <v>0</v>
      </c>
      <c r="H35" s="66">
        <f>+'06 06 KL'!C23</f>
        <v>0</v>
      </c>
      <c r="I35" s="66">
        <f t="shared" si="0"/>
        <v>0</v>
      </c>
      <c r="J35" s="59" t="str">
        <f t="shared" si="1"/>
        <v/>
      </c>
    </row>
    <row r="36" spans="2:10" ht="17.25" customHeight="1">
      <c r="B36" s="67" t="s">
        <v>19</v>
      </c>
      <c r="C36" s="68"/>
      <c r="D36" s="69"/>
      <c r="E36" s="70"/>
      <c r="F36" s="71">
        <f>SUM(F30:F35)</f>
        <v>0</v>
      </c>
      <c r="G36" s="71">
        <f>SUM(G30:G35)</f>
        <v>0</v>
      </c>
      <c r="H36" s="71">
        <f>SUM(H30:H35)</f>
        <v>0</v>
      </c>
      <c r="I36" s="71">
        <f>SUM(I30:I35)</f>
        <v>0</v>
      </c>
      <c r="J36" s="72" t="str">
        <f aca="true" t="shared" si="3" ref="J36">IF(CelkemObjekty=0,"",F36/CelkemObjekty*100)</f>
        <v/>
      </c>
    </row>
    <row r="37" spans="2:11" ht="12.75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9.7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7.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01"/>
  <sheetViews>
    <sheetView showGridLines="0" showZeros="0" zoomScaleSheetLayoutView="100" workbookViewId="0" topLeftCell="A1">
      <selection activeCell="C16" sqref="C16:C19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12.37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'03 03 Rek'!H1</f>
        <v>03</v>
      </c>
      <c r="G3" s="201"/>
    </row>
    <row r="4" spans="1:7" ht="13.5" thickBot="1">
      <c r="A4" s="289" t="s">
        <v>67</v>
      </c>
      <c r="B4" s="284"/>
      <c r="C4" s="173" t="s">
        <v>517</v>
      </c>
      <c r="D4" s="202"/>
      <c r="E4" s="290" t="str">
        <f>'03 03 Rek'!G2</f>
        <v>Vzduchotechnika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518</v>
      </c>
      <c r="C7" s="213" t="s">
        <v>519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22.5">
      <c r="A8" s="222">
        <v>1</v>
      </c>
      <c r="B8" s="223" t="s">
        <v>84</v>
      </c>
      <c r="C8" s="224" t="s">
        <v>713</v>
      </c>
      <c r="D8" s="225" t="s">
        <v>85</v>
      </c>
      <c r="E8" s="226">
        <v>1</v>
      </c>
      <c r="F8" s="226">
        <v>0</v>
      </c>
      <c r="G8" s="227">
        <f>E8*F8</f>
        <v>0</v>
      </c>
      <c r="H8" s="228">
        <v>0</v>
      </c>
      <c r="I8" s="229">
        <f>E8*H8</f>
        <v>0</v>
      </c>
      <c r="J8" s="228"/>
      <c r="K8" s="229">
        <f>E8*J8</f>
        <v>0</v>
      </c>
      <c r="O8" s="221">
        <v>2</v>
      </c>
      <c r="AA8" s="194">
        <v>12</v>
      </c>
      <c r="AB8" s="194">
        <v>0</v>
      </c>
      <c r="AC8" s="194">
        <v>1</v>
      </c>
      <c r="AZ8" s="194">
        <v>4</v>
      </c>
      <c r="BA8" s="194">
        <f>IF(AZ8=1,G8,0)</f>
        <v>0</v>
      </c>
      <c r="BB8" s="194">
        <f>IF(AZ8=2,G8,0)</f>
        <v>0</v>
      </c>
      <c r="BC8" s="194">
        <f>IF(AZ8=3,G8,0)</f>
        <v>0</v>
      </c>
      <c r="BD8" s="194">
        <f>IF(AZ8=4,G8,0)</f>
        <v>0</v>
      </c>
      <c r="BE8" s="194">
        <f>IF(AZ8=5,G8,0)</f>
        <v>0</v>
      </c>
      <c r="CA8" s="221">
        <v>12</v>
      </c>
      <c r="CB8" s="221">
        <v>0</v>
      </c>
    </row>
    <row r="9" spans="1:80" ht="12.75">
      <c r="A9" s="222">
        <v>2</v>
      </c>
      <c r="B9" s="223" t="s">
        <v>415</v>
      </c>
      <c r="C9" s="224" t="s">
        <v>714</v>
      </c>
      <c r="D9" s="225" t="s">
        <v>85</v>
      </c>
      <c r="E9" s="226">
        <v>2</v>
      </c>
      <c r="F9" s="226">
        <v>0</v>
      </c>
      <c r="G9" s="227">
        <f>E9*F9</f>
        <v>0</v>
      </c>
      <c r="H9" s="228">
        <v>0</v>
      </c>
      <c r="I9" s="229">
        <f>E9*H9</f>
        <v>0</v>
      </c>
      <c r="J9" s="228"/>
      <c r="K9" s="229">
        <f>E9*J9</f>
        <v>0</v>
      </c>
      <c r="O9" s="221">
        <v>2</v>
      </c>
      <c r="AA9" s="194">
        <v>12</v>
      </c>
      <c r="AB9" s="194">
        <v>0</v>
      </c>
      <c r="AC9" s="194">
        <v>2</v>
      </c>
      <c r="AZ9" s="194">
        <v>4</v>
      </c>
      <c r="BA9" s="194">
        <f>IF(AZ9=1,G9,0)</f>
        <v>0</v>
      </c>
      <c r="BB9" s="194">
        <f>IF(AZ9=2,G9,0)</f>
        <v>0</v>
      </c>
      <c r="BC9" s="194">
        <f>IF(AZ9=3,G9,0)</f>
        <v>0</v>
      </c>
      <c r="BD9" s="194">
        <f>IF(AZ9=4,G9,0)</f>
        <v>0</v>
      </c>
      <c r="BE9" s="194">
        <f>IF(AZ9=5,G9,0)</f>
        <v>0</v>
      </c>
      <c r="CA9" s="221">
        <v>12</v>
      </c>
      <c r="CB9" s="221">
        <v>0</v>
      </c>
    </row>
    <row r="10" spans="1:80" ht="22.5">
      <c r="A10" s="222">
        <v>3</v>
      </c>
      <c r="B10" s="223" t="s">
        <v>96</v>
      </c>
      <c r="C10" s="224" t="s">
        <v>715</v>
      </c>
      <c r="D10" s="225" t="s">
        <v>85</v>
      </c>
      <c r="E10" s="226">
        <v>1</v>
      </c>
      <c r="F10" s="226">
        <v>0</v>
      </c>
      <c r="G10" s="227">
        <f>E10*F10</f>
        <v>0</v>
      </c>
      <c r="H10" s="228">
        <v>0</v>
      </c>
      <c r="I10" s="229">
        <f>E10*H10</f>
        <v>0</v>
      </c>
      <c r="J10" s="228"/>
      <c r="K10" s="229">
        <f>E10*J10</f>
        <v>0</v>
      </c>
      <c r="O10" s="221">
        <v>2</v>
      </c>
      <c r="AA10" s="194">
        <v>12</v>
      </c>
      <c r="AB10" s="194">
        <v>0</v>
      </c>
      <c r="AC10" s="194">
        <v>3</v>
      </c>
      <c r="AZ10" s="194">
        <v>4</v>
      </c>
      <c r="BA10" s="194">
        <f>IF(AZ10=1,G10,0)</f>
        <v>0</v>
      </c>
      <c r="BB10" s="194">
        <f>IF(AZ10=2,G10,0)</f>
        <v>0</v>
      </c>
      <c r="BC10" s="194">
        <f>IF(AZ10=3,G10,0)</f>
        <v>0</v>
      </c>
      <c r="BD10" s="194">
        <f>IF(AZ10=4,G10,0)</f>
        <v>0</v>
      </c>
      <c r="BE10" s="194">
        <f>IF(AZ10=5,G10,0)</f>
        <v>0</v>
      </c>
      <c r="CA10" s="221">
        <v>12</v>
      </c>
      <c r="CB10" s="221">
        <v>0</v>
      </c>
    </row>
    <row r="11" spans="1:15" ht="12.75">
      <c r="A11" s="230"/>
      <c r="B11" s="231"/>
      <c r="C11" s="293" t="s">
        <v>521</v>
      </c>
      <c r="D11" s="294"/>
      <c r="E11" s="294"/>
      <c r="F11" s="294"/>
      <c r="G11" s="295"/>
      <c r="I11" s="232"/>
      <c r="K11" s="232"/>
      <c r="L11" s="233" t="s">
        <v>521</v>
      </c>
      <c r="O11" s="221">
        <v>3</v>
      </c>
    </row>
    <row r="12" spans="1:80" ht="22.5">
      <c r="A12" s="222">
        <v>4</v>
      </c>
      <c r="B12" s="223" t="s">
        <v>418</v>
      </c>
      <c r="C12" s="224" t="s">
        <v>716</v>
      </c>
      <c r="D12" s="225" t="s">
        <v>85</v>
      </c>
      <c r="E12" s="226">
        <v>1</v>
      </c>
      <c r="F12" s="226">
        <v>0</v>
      </c>
      <c r="G12" s="227">
        <f>E12*F12</f>
        <v>0</v>
      </c>
      <c r="H12" s="228">
        <v>0</v>
      </c>
      <c r="I12" s="229">
        <f>E12*H12</f>
        <v>0</v>
      </c>
      <c r="J12" s="228"/>
      <c r="K12" s="229">
        <f>E12*J12</f>
        <v>0</v>
      </c>
      <c r="O12" s="221">
        <v>2</v>
      </c>
      <c r="AA12" s="194">
        <v>12</v>
      </c>
      <c r="AB12" s="194">
        <v>0</v>
      </c>
      <c r="AC12" s="194">
        <v>4</v>
      </c>
      <c r="AZ12" s="194">
        <v>4</v>
      </c>
      <c r="BA12" s="194">
        <f>IF(AZ12=1,G12,0)</f>
        <v>0</v>
      </c>
      <c r="BB12" s="194">
        <f>IF(AZ12=2,G12,0)</f>
        <v>0</v>
      </c>
      <c r="BC12" s="194">
        <f>IF(AZ12=3,G12,0)</f>
        <v>0</v>
      </c>
      <c r="BD12" s="194">
        <f>IF(AZ12=4,G12,0)</f>
        <v>0</v>
      </c>
      <c r="BE12" s="194">
        <f>IF(AZ12=5,G12,0)</f>
        <v>0</v>
      </c>
      <c r="CA12" s="221">
        <v>12</v>
      </c>
      <c r="CB12" s="221">
        <v>0</v>
      </c>
    </row>
    <row r="13" spans="1:15" ht="12.75">
      <c r="A13" s="230"/>
      <c r="B13" s="231"/>
      <c r="C13" s="293" t="s">
        <v>522</v>
      </c>
      <c r="D13" s="294"/>
      <c r="E13" s="294"/>
      <c r="F13" s="294"/>
      <c r="G13" s="295"/>
      <c r="I13" s="232"/>
      <c r="K13" s="232"/>
      <c r="L13" s="233" t="s">
        <v>522</v>
      </c>
      <c r="O13" s="221">
        <v>3</v>
      </c>
    </row>
    <row r="14" spans="1:80" ht="12.75">
      <c r="A14" s="222">
        <v>5</v>
      </c>
      <c r="B14" s="223" t="s">
        <v>420</v>
      </c>
      <c r="C14" s="224" t="s">
        <v>717</v>
      </c>
      <c r="D14" s="225" t="s">
        <v>85</v>
      </c>
      <c r="E14" s="226">
        <v>2</v>
      </c>
      <c r="F14" s="226">
        <v>0</v>
      </c>
      <c r="G14" s="227">
        <f aca="true" t="shared" si="0" ref="G14:G27">E14*F14</f>
        <v>0</v>
      </c>
      <c r="H14" s="228">
        <v>0</v>
      </c>
      <c r="I14" s="229">
        <f aca="true" t="shared" si="1" ref="I14:I27">E14*H14</f>
        <v>0</v>
      </c>
      <c r="J14" s="228"/>
      <c r="K14" s="229">
        <f aca="true" t="shared" si="2" ref="K14:K27">E14*J14</f>
        <v>0</v>
      </c>
      <c r="O14" s="221">
        <v>2</v>
      </c>
      <c r="AA14" s="194">
        <v>12</v>
      </c>
      <c r="AB14" s="194">
        <v>0</v>
      </c>
      <c r="AC14" s="194">
        <v>5</v>
      </c>
      <c r="AZ14" s="194">
        <v>4</v>
      </c>
      <c r="BA14" s="194">
        <f aca="true" t="shared" si="3" ref="BA14:BA27">IF(AZ14=1,G14,0)</f>
        <v>0</v>
      </c>
      <c r="BB14" s="194">
        <f aca="true" t="shared" si="4" ref="BB14:BB27">IF(AZ14=2,G14,0)</f>
        <v>0</v>
      </c>
      <c r="BC14" s="194">
        <f aca="true" t="shared" si="5" ref="BC14:BC27">IF(AZ14=3,G14,0)</f>
        <v>0</v>
      </c>
      <c r="BD14" s="194">
        <f aca="true" t="shared" si="6" ref="BD14:BD27">IF(AZ14=4,G14,0)</f>
        <v>0</v>
      </c>
      <c r="BE14" s="194">
        <f aca="true" t="shared" si="7" ref="BE14:BE27">IF(AZ14=5,G14,0)</f>
        <v>0</v>
      </c>
      <c r="CA14" s="221">
        <v>12</v>
      </c>
      <c r="CB14" s="221">
        <v>0</v>
      </c>
    </row>
    <row r="15" spans="1:80" ht="22.5">
      <c r="A15" s="222">
        <v>6</v>
      </c>
      <c r="B15" s="223" t="s">
        <v>422</v>
      </c>
      <c r="C15" s="224" t="s">
        <v>718</v>
      </c>
      <c r="D15" s="225" t="s">
        <v>85</v>
      </c>
      <c r="E15" s="226">
        <v>1</v>
      </c>
      <c r="F15" s="226">
        <v>0</v>
      </c>
      <c r="G15" s="227">
        <f t="shared" si="0"/>
        <v>0</v>
      </c>
      <c r="H15" s="228">
        <v>0</v>
      </c>
      <c r="I15" s="229">
        <f t="shared" si="1"/>
        <v>0</v>
      </c>
      <c r="J15" s="228"/>
      <c r="K15" s="229">
        <f t="shared" si="2"/>
        <v>0</v>
      </c>
      <c r="O15" s="221">
        <v>2</v>
      </c>
      <c r="AA15" s="194">
        <v>12</v>
      </c>
      <c r="AB15" s="194">
        <v>0</v>
      </c>
      <c r="AC15" s="194">
        <v>6</v>
      </c>
      <c r="AZ15" s="194">
        <v>4</v>
      </c>
      <c r="BA15" s="194">
        <f t="shared" si="3"/>
        <v>0</v>
      </c>
      <c r="BB15" s="194">
        <f t="shared" si="4"/>
        <v>0</v>
      </c>
      <c r="BC15" s="194">
        <f t="shared" si="5"/>
        <v>0</v>
      </c>
      <c r="BD15" s="194">
        <f t="shared" si="6"/>
        <v>0</v>
      </c>
      <c r="BE15" s="194">
        <f t="shared" si="7"/>
        <v>0</v>
      </c>
      <c r="CA15" s="221">
        <v>12</v>
      </c>
      <c r="CB15" s="221">
        <v>0</v>
      </c>
    </row>
    <row r="16" spans="1:80" ht="22.5">
      <c r="A16" s="222">
        <v>7</v>
      </c>
      <c r="B16" s="223" t="s">
        <v>424</v>
      </c>
      <c r="C16" s="224" t="s">
        <v>719</v>
      </c>
      <c r="D16" s="225" t="s">
        <v>85</v>
      </c>
      <c r="E16" s="226">
        <v>1</v>
      </c>
      <c r="F16" s="226">
        <v>0</v>
      </c>
      <c r="G16" s="227">
        <f t="shared" si="0"/>
        <v>0</v>
      </c>
      <c r="H16" s="228">
        <v>0</v>
      </c>
      <c r="I16" s="229">
        <f t="shared" si="1"/>
        <v>0</v>
      </c>
      <c r="J16" s="228"/>
      <c r="K16" s="229">
        <f t="shared" si="2"/>
        <v>0</v>
      </c>
      <c r="O16" s="221">
        <v>2</v>
      </c>
      <c r="AA16" s="194">
        <v>12</v>
      </c>
      <c r="AB16" s="194">
        <v>0</v>
      </c>
      <c r="AC16" s="194">
        <v>7</v>
      </c>
      <c r="AZ16" s="194">
        <v>4</v>
      </c>
      <c r="BA16" s="194">
        <f t="shared" si="3"/>
        <v>0</v>
      </c>
      <c r="BB16" s="194">
        <f t="shared" si="4"/>
        <v>0</v>
      </c>
      <c r="BC16" s="194">
        <f t="shared" si="5"/>
        <v>0</v>
      </c>
      <c r="BD16" s="194">
        <f t="shared" si="6"/>
        <v>0</v>
      </c>
      <c r="BE16" s="194">
        <f t="shared" si="7"/>
        <v>0</v>
      </c>
      <c r="CA16" s="221">
        <v>12</v>
      </c>
      <c r="CB16" s="221">
        <v>0</v>
      </c>
    </row>
    <row r="17" spans="1:80" ht="22.5">
      <c r="A17" s="222">
        <v>8</v>
      </c>
      <c r="B17" s="223" t="s">
        <v>426</v>
      </c>
      <c r="C17" s="224" t="s">
        <v>720</v>
      </c>
      <c r="D17" s="225" t="s">
        <v>85</v>
      </c>
      <c r="E17" s="226">
        <v>2</v>
      </c>
      <c r="F17" s="226">
        <v>0</v>
      </c>
      <c r="G17" s="227">
        <f t="shared" si="0"/>
        <v>0</v>
      </c>
      <c r="H17" s="228">
        <v>0</v>
      </c>
      <c r="I17" s="229">
        <f t="shared" si="1"/>
        <v>0</v>
      </c>
      <c r="J17" s="228"/>
      <c r="K17" s="229">
        <f t="shared" si="2"/>
        <v>0</v>
      </c>
      <c r="O17" s="221">
        <v>2</v>
      </c>
      <c r="AA17" s="194">
        <v>12</v>
      </c>
      <c r="AB17" s="194">
        <v>0</v>
      </c>
      <c r="AC17" s="194">
        <v>8</v>
      </c>
      <c r="AZ17" s="194">
        <v>4</v>
      </c>
      <c r="BA17" s="194">
        <f t="shared" si="3"/>
        <v>0</v>
      </c>
      <c r="BB17" s="194">
        <f t="shared" si="4"/>
        <v>0</v>
      </c>
      <c r="BC17" s="194">
        <f t="shared" si="5"/>
        <v>0</v>
      </c>
      <c r="BD17" s="194">
        <f t="shared" si="6"/>
        <v>0</v>
      </c>
      <c r="BE17" s="194">
        <f t="shared" si="7"/>
        <v>0</v>
      </c>
      <c r="CA17" s="221">
        <v>12</v>
      </c>
      <c r="CB17" s="221">
        <v>0</v>
      </c>
    </row>
    <row r="18" spans="1:80" ht="22.5">
      <c r="A18" s="222">
        <v>9</v>
      </c>
      <c r="B18" s="223" t="s">
        <v>428</v>
      </c>
      <c r="C18" s="224" t="s">
        <v>721</v>
      </c>
      <c r="D18" s="225" t="s">
        <v>85</v>
      </c>
      <c r="E18" s="226">
        <v>1</v>
      </c>
      <c r="F18" s="226">
        <v>0</v>
      </c>
      <c r="G18" s="227">
        <f t="shared" si="0"/>
        <v>0</v>
      </c>
      <c r="H18" s="228">
        <v>0</v>
      </c>
      <c r="I18" s="229">
        <f t="shared" si="1"/>
        <v>0</v>
      </c>
      <c r="J18" s="228"/>
      <c r="K18" s="229">
        <f t="shared" si="2"/>
        <v>0</v>
      </c>
      <c r="O18" s="221">
        <v>2</v>
      </c>
      <c r="AA18" s="194">
        <v>12</v>
      </c>
      <c r="AB18" s="194">
        <v>0</v>
      </c>
      <c r="AC18" s="194">
        <v>9</v>
      </c>
      <c r="AZ18" s="194">
        <v>4</v>
      </c>
      <c r="BA18" s="194">
        <f t="shared" si="3"/>
        <v>0</v>
      </c>
      <c r="BB18" s="194">
        <f t="shared" si="4"/>
        <v>0</v>
      </c>
      <c r="BC18" s="194">
        <f t="shared" si="5"/>
        <v>0</v>
      </c>
      <c r="BD18" s="194">
        <f t="shared" si="6"/>
        <v>0</v>
      </c>
      <c r="BE18" s="194">
        <f t="shared" si="7"/>
        <v>0</v>
      </c>
      <c r="CA18" s="221">
        <v>12</v>
      </c>
      <c r="CB18" s="221">
        <v>0</v>
      </c>
    </row>
    <row r="19" spans="1:80" ht="12.75">
      <c r="A19" s="222">
        <v>10</v>
      </c>
      <c r="B19" s="223" t="s">
        <v>135</v>
      </c>
      <c r="C19" s="224" t="s">
        <v>722</v>
      </c>
      <c r="D19" s="225" t="s">
        <v>85</v>
      </c>
      <c r="E19" s="226">
        <v>1</v>
      </c>
      <c r="F19" s="226">
        <v>0</v>
      </c>
      <c r="G19" s="227">
        <f t="shared" si="0"/>
        <v>0</v>
      </c>
      <c r="H19" s="228">
        <v>0</v>
      </c>
      <c r="I19" s="229">
        <f t="shared" si="1"/>
        <v>0</v>
      </c>
      <c r="J19" s="228"/>
      <c r="K19" s="229">
        <f t="shared" si="2"/>
        <v>0</v>
      </c>
      <c r="O19" s="221">
        <v>2</v>
      </c>
      <c r="AA19" s="194">
        <v>12</v>
      </c>
      <c r="AB19" s="194">
        <v>0</v>
      </c>
      <c r="AC19" s="194">
        <v>10</v>
      </c>
      <c r="AZ19" s="194">
        <v>4</v>
      </c>
      <c r="BA19" s="194">
        <f t="shared" si="3"/>
        <v>0</v>
      </c>
      <c r="BB19" s="194">
        <f t="shared" si="4"/>
        <v>0</v>
      </c>
      <c r="BC19" s="194">
        <f t="shared" si="5"/>
        <v>0</v>
      </c>
      <c r="BD19" s="194">
        <f t="shared" si="6"/>
        <v>0</v>
      </c>
      <c r="BE19" s="194">
        <f t="shared" si="7"/>
        <v>0</v>
      </c>
      <c r="CA19" s="221">
        <v>12</v>
      </c>
      <c r="CB19" s="221">
        <v>0</v>
      </c>
    </row>
    <row r="20" spans="1:80" ht="22.5">
      <c r="A20" s="222">
        <v>12</v>
      </c>
      <c r="B20" s="223" t="s">
        <v>433</v>
      </c>
      <c r="C20" s="224" t="s">
        <v>523</v>
      </c>
      <c r="D20" s="225" t="s">
        <v>276</v>
      </c>
      <c r="E20" s="226">
        <v>18</v>
      </c>
      <c r="F20" s="226">
        <v>0</v>
      </c>
      <c r="G20" s="227">
        <f t="shared" si="0"/>
        <v>0</v>
      </c>
      <c r="H20" s="228">
        <v>0</v>
      </c>
      <c r="I20" s="229">
        <f t="shared" si="1"/>
        <v>0</v>
      </c>
      <c r="J20" s="228"/>
      <c r="K20" s="229">
        <f t="shared" si="2"/>
        <v>0</v>
      </c>
      <c r="O20" s="221">
        <v>2</v>
      </c>
      <c r="AA20" s="194">
        <v>12</v>
      </c>
      <c r="AB20" s="194">
        <v>0</v>
      </c>
      <c r="AC20" s="194">
        <v>12</v>
      </c>
      <c r="AZ20" s="194">
        <v>4</v>
      </c>
      <c r="BA20" s="194">
        <f t="shared" si="3"/>
        <v>0</v>
      </c>
      <c r="BB20" s="194">
        <f t="shared" si="4"/>
        <v>0</v>
      </c>
      <c r="BC20" s="194">
        <f t="shared" si="5"/>
        <v>0</v>
      </c>
      <c r="BD20" s="194">
        <f t="shared" si="6"/>
        <v>0</v>
      </c>
      <c r="BE20" s="194">
        <f t="shared" si="7"/>
        <v>0</v>
      </c>
      <c r="CA20" s="221">
        <v>12</v>
      </c>
      <c r="CB20" s="221">
        <v>0</v>
      </c>
    </row>
    <row r="21" spans="1:80" ht="22.5">
      <c r="A21" s="222">
        <v>13</v>
      </c>
      <c r="B21" s="223" t="s">
        <v>435</v>
      </c>
      <c r="C21" s="224" t="s">
        <v>524</v>
      </c>
      <c r="D21" s="225" t="s">
        <v>525</v>
      </c>
      <c r="E21" s="226">
        <v>13</v>
      </c>
      <c r="F21" s="226">
        <v>0</v>
      </c>
      <c r="G21" s="227">
        <f t="shared" si="0"/>
        <v>0</v>
      </c>
      <c r="H21" s="228">
        <v>0</v>
      </c>
      <c r="I21" s="229">
        <f t="shared" si="1"/>
        <v>0</v>
      </c>
      <c r="J21" s="228"/>
      <c r="K21" s="229">
        <f t="shared" si="2"/>
        <v>0</v>
      </c>
      <c r="O21" s="221">
        <v>2</v>
      </c>
      <c r="AA21" s="194">
        <v>12</v>
      </c>
      <c r="AB21" s="194">
        <v>0</v>
      </c>
      <c r="AC21" s="194">
        <v>13</v>
      </c>
      <c r="AZ21" s="194">
        <v>4</v>
      </c>
      <c r="BA21" s="194">
        <f t="shared" si="3"/>
        <v>0</v>
      </c>
      <c r="BB21" s="194">
        <f t="shared" si="4"/>
        <v>0</v>
      </c>
      <c r="BC21" s="194">
        <f t="shared" si="5"/>
        <v>0</v>
      </c>
      <c r="BD21" s="194">
        <f t="shared" si="6"/>
        <v>0</v>
      </c>
      <c r="BE21" s="194">
        <f t="shared" si="7"/>
        <v>0</v>
      </c>
      <c r="CA21" s="221">
        <v>12</v>
      </c>
      <c r="CB21" s="221">
        <v>0</v>
      </c>
    </row>
    <row r="22" spans="1:80" ht="22.5">
      <c r="A22" s="222">
        <v>14</v>
      </c>
      <c r="B22" s="223" t="s">
        <v>437</v>
      </c>
      <c r="C22" s="224" t="s">
        <v>526</v>
      </c>
      <c r="D22" s="225" t="s">
        <v>525</v>
      </c>
      <c r="E22" s="226">
        <v>3</v>
      </c>
      <c r="F22" s="226">
        <v>0</v>
      </c>
      <c r="G22" s="227">
        <f t="shared" si="0"/>
        <v>0</v>
      </c>
      <c r="H22" s="228">
        <v>0</v>
      </c>
      <c r="I22" s="229">
        <f t="shared" si="1"/>
        <v>0</v>
      </c>
      <c r="J22" s="228"/>
      <c r="K22" s="229">
        <f t="shared" si="2"/>
        <v>0</v>
      </c>
      <c r="O22" s="221">
        <v>2</v>
      </c>
      <c r="AA22" s="194">
        <v>12</v>
      </c>
      <c r="AB22" s="194">
        <v>0</v>
      </c>
      <c r="AC22" s="194">
        <v>14</v>
      </c>
      <c r="AZ22" s="194">
        <v>4</v>
      </c>
      <c r="BA22" s="194">
        <f t="shared" si="3"/>
        <v>0</v>
      </c>
      <c r="BB22" s="194">
        <f t="shared" si="4"/>
        <v>0</v>
      </c>
      <c r="BC22" s="194">
        <f t="shared" si="5"/>
        <v>0</v>
      </c>
      <c r="BD22" s="194">
        <f t="shared" si="6"/>
        <v>0</v>
      </c>
      <c r="BE22" s="194">
        <f t="shared" si="7"/>
        <v>0</v>
      </c>
      <c r="CA22" s="221">
        <v>12</v>
      </c>
      <c r="CB22" s="221">
        <v>0</v>
      </c>
    </row>
    <row r="23" spans="1:80" ht="12.75">
      <c r="A23" s="222">
        <v>15</v>
      </c>
      <c r="B23" s="223" t="s">
        <v>439</v>
      </c>
      <c r="C23" s="224" t="s">
        <v>527</v>
      </c>
      <c r="D23" s="225" t="s">
        <v>525</v>
      </c>
      <c r="E23" s="226">
        <v>1.5</v>
      </c>
      <c r="F23" s="226">
        <v>0</v>
      </c>
      <c r="G23" s="227">
        <f t="shared" si="0"/>
        <v>0</v>
      </c>
      <c r="H23" s="228">
        <v>0</v>
      </c>
      <c r="I23" s="229">
        <f t="shared" si="1"/>
        <v>0</v>
      </c>
      <c r="J23" s="228"/>
      <c r="K23" s="229">
        <f t="shared" si="2"/>
        <v>0</v>
      </c>
      <c r="O23" s="221">
        <v>2</v>
      </c>
      <c r="AA23" s="194">
        <v>12</v>
      </c>
      <c r="AB23" s="194">
        <v>0</v>
      </c>
      <c r="AC23" s="194">
        <v>15</v>
      </c>
      <c r="AZ23" s="194">
        <v>4</v>
      </c>
      <c r="BA23" s="194">
        <f t="shared" si="3"/>
        <v>0</v>
      </c>
      <c r="BB23" s="194">
        <f t="shared" si="4"/>
        <v>0</v>
      </c>
      <c r="BC23" s="194">
        <f t="shared" si="5"/>
        <v>0</v>
      </c>
      <c r="BD23" s="194">
        <f t="shared" si="6"/>
        <v>0</v>
      </c>
      <c r="BE23" s="194">
        <f t="shared" si="7"/>
        <v>0</v>
      </c>
      <c r="CA23" s="221">
        <v>12</v>
      </c>
      <c r="CB23" s="221">
        <v>0</v>
      </c>
    </row>
    <row r="24" spans="1:80" ht="22.5">
      <c r="A24" s="222">
        <v>16</v>
      </c>
      <c r="B24" s="223" t="s">
        <v>441</v>
      </c>
      <c r="C24" s="224" t="s">
        <v>712</v>
      </c>
      <c r="D24" s="225" t="s">
        <v>85</v>
      </c>
      <c r="E24" s="226">
        <v>1</v>
      </c>
      <c r="F24" s="226">
        <v>0</v>
      </c>
      <c r="G24" s="227">
        <f t="shared" si="0"/>
        <v>0</v>
      </c>
      <c r="H24" s="228">
        <v>0</v>
      </c>
      <c r="I24" s="229">
        <f t="shared" si="1"/>
        <v>0</v>
      </c>
      <c r="J24" s="228"/>
      <c r="K24" s="229">
        <f t="shared" si="2"/>
        <v>0</v>
      </c>
      <c r="O24" s="221">
        <v>2</v>
      </c>
      <c r="AA24" s="194">
        <v>12</v>
      </c>
      <c r="AB24" s="194">
        <v>0</v>
      </c>
      <c r="AC24" s="194">
        <v>16</v>
      </c>
      <c r="AZ24" s="194">
        <v>4</v>
      </c>
      <c r="BA24" s="194">
        <f t="shared" si="3"/>
        <v>0</v>
      </c>
      <c r="BB24" s="194">
        <f t="shared" si="4"/>
        <v>0</v>
      </c>
      <c r="BC24" s="194">
        <f t="shared" si="5"/>
        <v>0</v>
      </c>
      <c r="BD24" s="194">
        <f t="shared" si="6"/>
        <v>0</v>
      </c>
      <c r="BE24" s="194">
        <f t="shared" si="7"/>
        <v>0</v>
      </c>
      <c r="CA24" s="221">
        <v>12</v>
      </c>
      <c r="CB24" s="221">
        <v>0</v>
      </c>
    </row>
    <row r="25" spans="1:80" ht="22.5">
      <c r="A25" s="222">
        <v>17</v>
      </c>
      <c r="B25" s="223" t="s">
        <v>443</v>
      </c>
      <c r="C25" s="224" t="s">
        <v>528</v>
      </c>
      <c r="D25" s="225" t="s">
        <v>139</v>
      </c>
      <c r="E25" s="226">
        <v>1</v>
      </c>
      <c r="F25" s="226">
        <v>0</v>
      </c>
      <c r="G25" s="227">
        <f t="shared" si="0"/>
        <v>0</v>
      </c>
      <c r="H25" s="228">
        <v>0</v>
      </c>
      <c r="I25" s="229">
        <f t="shared" si="1"/>
        <v>0</v>
      </c>
      <c r="J25" s="228"/>
      <c r="K25" s="229">
        <f t="shared" si="2"/>
        <v>0</v>
      </c>
      <c r="O25" s="221">
        <v>2</v>
      </c>
      <c r="AA25" s="194">
        <v>12</v>
      </c>
      <c r="AB25" s="194">
        <v>0</v>
      </c>
      <c r="AC25" s="194">
        <v>17</v>
      </c>
      <c r="AZ25" s="194">
        <v>4</v>
      </c>
      <c r="BA25" s="194">
        <f t="shared" si="3"/>
        <v>0</v>
      </c>
      <c r="BB25" s="194">
        <f t="shared" si="4"/>
        <v>0</v>
      </c>
      <c r="BC25" s="194">
        <f t="shared" si="5"/>
        <v>0</v>
      </c>
      <c r="BD25" s="194">
        <f t="shared" si="6"/>
        <v>0</v>
      </c>
      <c r="BE25" s="194">
        <f t="shared" si="7"/>
        <v>0</v>
      </c>
      <c r="CA25" s="221">
        <v>12</v>
      </c>
      <c r="CB25" s="221">
        <v>0</v>
      </c>
    </row>
    <row r="26" spans="1:80" ht="22.5">
      <c r="A26" s="222">
        <v>18</v>
      </c>
      <c r="B26" s="223" t="s">
        <v>445</v>
      </c>
      <c r="C26" s="224" t="s">
        <v>529</v>
      </c>
      <c r="D26" s="225" t="s">
        <v>139</v>
      </c>
      <c r="E26" s="226">
        <v>1</v>
      </c>
      <c r="F26" s="226">
        <v>0</v>
      </c>
      <c r="G26" s="227">
        <f t="shared" si="0"/>
        <v>0</v>
      </c>
      <c r="H26" s="228">
        <v>0</v>
      </c>
      <c r="I26" s="229">
        <f t="shared" si="1"/>
        <v>0</v>
      </c>
      <c r="J26" s="228"/>
      <c r="K26" s="229">
        <f t="shared" si="2"/>
        <v>0</v>
      </c>
      <c r="O26" s="221">
        <v>2</v>
      </c>
      <c r="AA26" s="194">
        <v>12</v>
      </c>
      <c r="AB26" s="194">
        <v>0</v>
      </c>
      <c r="AC26" s="194">
        <v>18</v>
      </c>
      <c r="AZ26" s="194">
        <v>4</v>
      </c>
      <c r="BA26" s="194">
        <f t="shared" si="3"/>
        <v>0</v>
      </c>
      <c r="BB26" s="194">
        <f t="shared" si="4"/>
        <v>0</v>
      </c>
      <c r="BC26" s="194">
        <f t="shared" si="5"/>
        <v>0</v>
      </c>
      <c r="BD26" s="194">
        <f t="shared" si="6"/>
        <v>0</v>
      </c>
      <c r="BE26" s="194">
        <f t="shared" si="7"/>
        <v>0</v>
      </c>
      <c r="CA26" s="221">
        <v>12</v>
      </c>
      <c r="CB26" s="221">
        <v>0</v>
      </c>
    </row>
    <row r="27" spans="1:80" ht="22.5">
      <c r="A27" s="222">
        <v>19</v>
      </c>
      <c r="B27" s="223" t="s">
        <v>447</v>
      </c>
      <c r="C27" s="224" t="s">
        <v>530</v>
      </c>
      <c r="D27" s="225" t="s">
        <v>139</v>
      </c>
      <c r="E27" s="226">
        <v>1</v>
      </c>
      <c r="F27" s="226">
        <v>0</v>
      </c>
      <c r="G27" s="227">
        <f t="shared" si="0"/>
        <v>0</v>
      </c>
      <c r="H27" s="228">
        <v>0</v>
      </c>
      <c r="I27" s="229">
        <f t="shared" si="1"/>
        <v>0</v>
      </c>
      <c r="J27" s="228"/>
      <c r="K27" s="229">
        <f t="shared" si="2"/>
        <v>0</v>
      </c>
      <c r="O27" s="221">
        <v>2</v>
      </c>
      <c r="AA27" s="194">
        <v>12</v>
      </c>
      <c r="AB27" s="194">
        <v>0</v>
      </c>
      <c r="AC27" s="194">
        <v>19</v>
      </c>
      <c r="AZ27" s="194">
        <v>4</v>
      </c>
      <c r="BA27" s="194">
        <f t="shared" si="3"/>
        <v>0</v>
      </c>
      <c r="BB27" s="194">
        <f t="shared" si="4"/>
        <v>0</v>
      </c>
      <c r="BC27" s="194">
        <f t="shared" si="5"/>
        <v>0</v>
      </c>
      <c r="BD27" s="194">
        <f t="shared" si="6"/>
        <v>0</v>
      </c>
      <c r="BE27" s="194">
        <f t="shared" si="7"/>
        <v>0</v>
      </c>
      <c r="CA27" s="221">
        <v>12</v>
      </c>
      <c r="CB27" s="221">
        <v>0</v>
      </c>
    </row>
    <row r="28" spans="1:57" ht="12.75">
      <c r="A28" s="240"/>
      <c r="B28" s="241" t="s">
        <v>86</v>
      </c>
      <c r="C28" s="242" t="s">
        <v>520</v>
      </c>
      <c r="D28" s="243"/>
      <c r="E28" s="244"/>
      <c r="F28" s="245"/>
      <c r="G28" s="246">
        <f>SUM(G7:G27)</f>
        <v>0</v>
      </c>
      <c r="H28" s="247"/>
      <c r="I28" s="248">
        <f>SUM(I7:I27)</f>
        <v>0</v>
      </c>
      <c r="J28" s="247"/>
      <c r="K28" s="248">
        <f>SUM(K7:K27)</f>
        <v>0</v>
      </c>
      <c r="O28" s="221">
        <v>4</v>
      </c>
      <c r="BA28" s="249">
        <f>SUM(BA7:BA27)</f>
        <v>0</v>
      </c>
      <c r="BB28" s="249">
        <f>SUM(BB7:BB27)</f>
        <v>0</v>
      </c>
      <c r="BC28" s="249">
        <f>SUM(BC7:BC27)</f>
        <v>0</v>
      </c>
      <c r="BD28" s="249">
        <f>SUM(BD7:BD27)</f>
        <v>0</v>
      </c>
      <c r="BE28" s="249">
        <f>SUM(BE7:BE27)</f>
        <v>0</v>
      </c>
    </row>
    <row r="29" ht="12.75">
      <c r="E29" s="194"/>
    </row>
    <row r="30" ht="12.75">
      <c r="E30" s="194"/>
    </row>
    <row r="31" ht="12.75">
      <c r="E31" s="194"/>
    </row>
    <row r="32" ht="12.75">
      <c r="E32" s="194"/>
    </row>
    <row r="33" ht="12.75">
      <c r="E33" s="194"/>
    </row>
    <row r="34" ht="12.75">
      <c r="E34" s="194"/>
    </row>
    <row r="35" ht="12.75">
      <c r="E35" s="194"/>
    </row>
    <row r="36" ht="12.75">
      <c r="E36" s="194"/>
    </row>
    <row r="37" ht="12.75">
      <c r="E37" s="194"/>
    </row>
    <row r="38" ht="12.75">
      <c r="E38" s="194"/>
    </row>
    <row r="39" ht="12.75">
      <c r="E39" s="194"/>
    </row>
    <row r="40" ht="12.75">
      <c r="E40" s="194"/>
    </row>
    <row r="41" ht="12.75">
      <c r="E41" s="194"/>
    </row>
    <row r="42" ht="12.75">
      <c r="E42" s="194"/>
    </row>
    <row r="43" ht="12.75">
      <c r="E43" s="194"/>
    </row>
    <row r="44" ht="12.75">
      <c r="E44" s="194"/>
    </row>
    <row r="45" ht="12.75">
      <c r="E45" s="194"/>
    </row>
    <row r="46" ht="12.75">
      <c r="E46" s="194"/>
    </row>
    <row r="47" ht="12.75">
      <c r="E47" s="194"/>
    </row>
    <row r="48" ht="12.75">
      <c r="E48" s="194"/>
    </row>
    <row r="49" ht="12.75">
      <c r="E49" s="194"/>
    </row>
    <row r="50" ht="12.75">
      <c r="E50" s="194"/>
    </row>
    <row r="51" ht="12.75">
      <c r="E51" s="194"/>
    </row>
    <row r="52" spans="1:7" ht="12.75">
      <c r="A52" s="239"/>
      <c r="B52" s="239"/>
      <c r="C52" s="239"/>
      <c r="D52" s="239"/>
      <c r="E52" s="239"/>
      <c r="F52" s="239"/>
      <c r="G52" s="239"/>
    </row>
    <row r="53" spans="1:7" ht="12.75">
      <c r="A53" s="239"/>
      <c r="B53" s="239"/>
      <c r="C53" s="239"/>
      <c r="D53" s="239"/>
      <c r="E53" s="239"/>
      <c r="F53" s="239"/>
      <c r="G53" s="239"/>
    </row>
    <row r="54" spans="1:7" ht="12.75">
      <c r="A54" s="239"/>
      <c r="B54" s="239"/>
      <c r="C54" s="239"/>
      <c r="D54" s="239"/>
      <c r="E54" s="239"/>
      <c r="F54" s="239"/>
      <c r="G54" s="239"/>
    </row>
    <row r="55" spans="1:7" ht="12.75">
      <c r="A55" s="239"/>
      <c r="B55" s="239"/>
      <c r="C55" s="239"/>
      <c r="D55" s="239"/>
      <c r="E55" s="239"/>
      <c r="F55" s="239"/>
      <c r="G55" s="239"/>
    </row>
    <row r="56" ht="12.75">
      <c r="E56" s="194"/>
    </row>
    <row r="57" ht="12.75">
      <c r="E57" s="194"/>
    </row>
    <row r="58" ht="12.75">
      <c r="E58" s="194"/>
    </row>
    <row r="59" ht="12.75">
      <c r="E59" s="194"/>
    </row>
    <row r="60" ht="12.75">
      <c r="E60" s="194"/>
    </row>
    <row r="61" ht="12.75">
      <c r="E61" s="194"/>
    </row>
    <row r="62" ht="12.75">
      <c r="E62" s="194"/>
    </row>
    <row r="63" ht="12.75">
      <c r="E63" s="194"/>
    </row>
    <row r="64" ht="12.75">
      <c r="E64" s="194"/>
    </row>
    <row r="65" ht="12.75">
      <c r="E65" s="194"/>
    </row>
    <row r="66" ht="12.75">
      <c r="E66" s="194"/>
    </row>
    <row r="67" ht="12.75">
      <c r="E67" s="194"/>
    </row>
    <row r="68" ht="12.75">
      <c r="E68" s="194"/>
    </row>
    <row r="69" ht="12.75">
      <c r="E69" s="194"/>
    </row>
    <row r="70" ht="12.75">
      <c r="E70" s="194"/>
    </row>
    <row r="71" ht="12.75">
      <c r="E71" s="194"/>
    </row>
    <row r="72" ht="12.75">
      <c r="E72" s="194"/>
    </row>
    <row r="73" ht="12.75">
      <c r="E73" s="194"/>
    </row>
    <row r="74" ht="12.75">
      <c r="E74" s="194"/>
    </row>
    <row r="75" ht="12.75">
      <c r="E75" s="194"/>
    </row>
    <row r="76" ht="12.75">
      <c r="E76" s="194"/>
    </row>
    <row r="77" ht="12.75">
      <c r="E77" s="194"/>
    </row>
    <row r="78" ht="12.75">
      <c r="E78" s="194"/>
    </row>
    <row r="79" ht="12.75">
      <c r="E79" s="194"/>
    </row>
    <row r="80" ht="12.75">
      <c r="E80" s="194"/>
    </row>
    <row r="81" ht="12.75">
      <c r="E81" s="194"/>
    </row>
    <row r="82" ht="12.75">
      <c r="E82" s="194"/>
    </row>
    <row r="83" ht="12.75">
      <c r="E83" s="194"/>
    </row>
    <row r="84" ht="12.75">
      <c r="E84" s="194"/>
    </row>
    <row r="85" ht="12.75">
      <c r="E85" s="194"/>
    </row>
    <row r="86" ht="12.75">
      <c r="E86" s="194"/>
    </row>
    <row r="87" spans="1:2" ht="12.75">
      <c r="A87" s="250"/>
      <c r="B87" s="250"/>
    </row>
    <row r="88" spans="1:7" ht="12.75">
      <c r="A88" s="239"/>
      <c r="B88" s="239"/>
      <c r="C88" s="251"/>
      <c r="D88" s="251"/>
      <c r="E88" s="252"/>
      <c r="F88" s="251"/>
      <c r="G88" s="253"/>
    </row>
    <row r="89" spans="1:7" ht="12.75">
      <c r="A89" s="254"/>
      <c r="B89" s="254"/>
      <c r="C89" s="239"/>
      <c r="D89" s="239"/>
      <c r="E89" s="255"/>
      <c r="F89" s="239"/>
      <c r="G89" s="239"/>
    </row>
    <row r="90" spans="1:7" ht="12.75">
      <c r="A90" s="239"/>
      <c r="B90" s="239"/>
      <c r="C90" s="239"/>
      <c r="D90" s="239"/>
      <c r="E90" s="255"/>
      <c r="F90" s="239"/>
      <c r="G90" s="239"/>
    </row>
    <row r="91" spans="1:7" ht="12.75">
      <c r="A91" s="239"/>
      <c r="B91" s="239"/>
      <c r="C91" s="239"/>
      <c r="D91" s="239"/>
      <c r="E91" s="255"/>
      <c r="F91" s="239"/>
      <c r="G91" s="239"/>
    </row>
    <row r="92" spans="1:7" ht="12.75">
      <c r="A92" s="239"/>
      <c r="B92" s="239"/>
      <c r="C92" s="239"/>
      <c r="D92" s="239"/>
      <c r="E92" s="255"/>
      <c r="F92" s="239"/>
      <c r="G92" s="239"/>
    </row>
    <row r="93" spans="1:7" ht="12.75">
      <c r="A93" s="239"/>
      <c r="B93" s="239"/>
      <c r="C93" s="239"/>
      <c r="D93" s="239"/>
      <c r="E93" s="255"/>
      <c r="F93" s="239"/>
      <c r="G93" s="239"/>
    </row>
    <row r="94" spans="1:7" ht="12.75">
      <c r="A94" s="239"/>
      <c r="B94" s="239"/>
      <c r="C94" s="239"/>
      <c r="D94" s="239"/>
      <c r="E94" s="255"/>
      <c r="F94" s="239"/>
      <c r="G94" s="239"/>
    </row>
    <row r="95" spans="1:7" ht="12.75">
      <c r="A95" s="239"/>
      <c r="B95" s="239"/>
      <c r="C95" s="239"/>
      <c r="D95" s="239"/>
      <c r="E95" s="255"/>
      <c r="F95" s="239"/>
      <c r="G95" s="239"/>
    </row>
    <row r="96" spans="1:7" ht="12.75">
      <c r="A96" s="239"/>
      <c r="B96" s="239"/>
      <c r="C96" s="239"/>
      <c r="D96" s="239"/>
      <c r="E96" s="255"/>
      <c r="F96" s="239"/>
      <c r="G96" s="239"/>
    </row>
    <row r="97" spans="1:7" ht="12.75">
      <c r="A97" s="239"/>
      <c r="B97" s="239"/>
      <c r="C97" s="239"/>
      <c r="D97" s="239"/>
      <c r="E97" s="255"/>
      <c r="F97" s="239"/>
      <c r="G97" s="239"/>
    </row>
    <row r="98" spans="1:7" ht="12.75">
      <c r="A98" s="239"/>
      <c r="B98" s="239"/>
      <c r="C98" s="239"/>
      <c r="D98" s="239"/>
      <c r="E98" s="255"/>
      <c r="F98" s="239"/>
      <c r="G98" s="239"/>
    </row>
    <row r="99" spans="1:7" ht="12.75">
      <c r="A99" s="239"/>
      <c r="B99" s="239"/>
      <c r="C99" s="239"/>
      <c r="D99" s="239"/>
      <c r="E99" s="255"/>
      <c r="F99" s="239"/>
      <c r="G99" s="239"/>
    </row>
    <row r="100" spans="1:7" ht="12.75">
      <c r="A100" s="239"/>
      <c r="B100" s="239"/>
      <c r="C100" s="239"/>
      <c r="D100" s="239"/>
      <c r="E100" s="255"/>
      <c r="F100" s="239"/>
      <c r="G100" s="239"/>
    </row>
    <row r="101" spans="1:7" ht="12.75">
      <c r="A101" s="239"/>
      <c r="B101" s="239"/>
      <c r="C101" s="239"/>
      <c r="D101" s="239"/>
      <c r="E101" s="255"/>
      <c r="F101" s="239"/>
      <c r="G101" s="239"/>
    </row>
  </sheetData>
  <mergeCells count="6">
    <mergeCell ref="C13:G13"/>
    <mergeCell ref="A1:G1"/>
    <mergeCell ref="A3:B3"/>
    <mergeCell ref="A4:B4"/>
    <mergeCell ref="E4:G4"/>
    <mergeCell ref="C11:G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5" sqref="D15: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531</v>
      </c>
      <c r="D2" s="78" t="s">
        <v>532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531</v>
      </c>
      <c r="B5" s="91"/>
      <c r="C5" s="92" t="s">
        <v>532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'04 04 Rek'!E12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'04 04 Rek'!F12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'04 04 Rek'!H12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'04 04 Rek'!G12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'04 04 Rek'!I12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E14" sqref="E14:E1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531</v>
      </c>
      <c r="I1" s="172"/>
    </row>
    <row r="2" spans="1:9" ht="13.5" thickBot="1">
      <c r="A2" s="283" t="s">
        <v>67</v>
      </c>
      <c r="B2" s="284"/>
      <c r="C2" s="173" t="s">
        <v>533</v>
      </c>
      <c r="D2" s="174"/>
      <c r="E2" s="175"/>
      <c r="F2" s="174"/>
      <c r="G2" s="285" t="s">
        <v>532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56" t="str">
        <f>'04 04 Pol'!B7</f>
        <v>713</v>
      </c>
      <c r="B7" s="62" t="str">
        <f>'04 04 Pol'!C7</f>
        <v>Tepelné izolace</v>
      </c>
      <c r="D7" s="185"/>
      <c r="E7" s="257">
        <f>'04 04 Pol'!BA19</f>
        <v>0</v>
      </c>
      <c r="F7" s="258">
        <f>'04 04 Pol'!BB19</f>
        <v>0</v>
      </c>
      <c r="G7" s="258">
        <f>'04 04 Pol'!BC19</f>
        <v>0</v>
      </c>
      <c r="H7" s="258">
        <f>'04 04 Pol'!BD19</f>
        <v>0</v>
      </c>
      <c r="I7" s="259">
        <f>'04 04 Pol'!BE19</f>
        <v>0</v>
      </c>
    </row>
    <row r="8" spans="1:9" s="108" customFormat="1" ht="12.75">
      <c r="A8" s="256" t="str">
        <f>'04 04 Pol'!B20</f>
        <v>721</v>
      </c>
      <c r="B8" s="62" t="str">
        <f>'04 04 Pol'!C20</f>
        <v>Vnitřní kanalizace</v>
      </c>
      <c r="D8" s="185"/>
      <c r="E8" s="257">
        <f>'04 04 Pol'!BA36</f>
        <v>0</v>
      </c>
      <c r="F8" s="258">
        <f>'04 04 Pol'!BB36</f>
        <v>0</v>
      </c>
      <c r="G8" s="258">
        <f>'04 04 Pol'!BC36</f>
        <v>0</v>
      </c>
      <c r="H8" s="258">
        <f>'04 04 Pol'!BD36</f>
        <v>0</v>
      </c>
      <c r="I8" s="259">
        <f>'04 04 Pol'!BE36</f>
        <v>0</v>
      </c>
    </row>
    <row r="9" spans="1:9" s="108" customFormat="1" ht="12.75">
      <c r="A9" s="256" t="str">
        <f>'04 04 Pol'!B37</f>
        <v>722</v>
      </c>
      <c r="B9" s="62" t="str">
        <f>'04 04 Pol'!C37</f>
        <v>Vnitřní vodovod</v>
      </c>
      <c r="D9" s="185"/>
      <c r="E9" s="257">
        <f>'04 04 Pol'!BA55</f>
        <v>0</v>
      </c>
      <c r="F9" s="258">
        <f>'04 04 Pol'!BB55</f>
        <v>0</v>
      </c>
      <c r="G9" s="258">
        <f>'04 04 Pol'!BC55</f>
        <v>0</v>
      </c>
      <c r="H9" s="258">
        <f>'04 04 Pol'!BD55</f>
        <v>0</v>
      </c>
      <c r="I9" s="259">
        <f>'04 04 Pol'!BE55</f>
        <v>0</v>
      </c>
    </row>
    <row r="10" spans="1:9" s="108" customFormat="1" ht="12.75">
      <c r="A10" s="256" t="str">
        <f>'04 04 Pol'!B56</f>
        <v>725</v>
      </c>
      <c r="B10" s="62" t="str">
        <f>'04 04 Pol'!C56</f>
        <v>Zařizovací předměty</v>
      </c>
      <c r="D10" s="185"/>
      <c r="E10" s="257">
        <f>'04 04 Pol'!BA64</f>
        <v>0</v>
      </c>
      <c r="F10" s="258">
        <f>'04 04 Pol'!BB64</f>
        <v>0</v>
      </c>
      <c r="G10" s="258">
        <f>'04 04 Pol'!BC64</f>
        <v>0</v>
      </c>
      <c r="H10" s="258">
        <f>'04 04 Pol'!BD64</f>
        <v>0</v>
      </c>
      <c r="I10" s="259">
        <f>'04 04 Pol'!BE64</f>
        <v>0</v>
      </c>
    </row>
    <row r="11" spans="1:9" s="108" customFormat="1" ht="13.5" thickBot="1">
      <c r="A11" s="256" t="str">
        <f>'04 04 Pol'!B65</f>
        <v>Noo</v>
      </c>
      <c r="B11" s="62" t="str">
        <f>'04 04 Pol'!C65</f>
        <v>Nepojmenované práce</v>
      </c>
      <c r="D11" s="185"/>
      <c r="E11" s="257">
        <f>'04 04 Pol'!BA67</f>
        <v>0</v>
      </c>
      <c r="F11" s="258">
        <f>'04 04 Pol'!BB67</f>
        <v>0</v>
      </c>
      <c r="G11" s="258">
        <f>'04 04 Pol'!BC67</f>
        <v>0</v>
      </c>
      <c r="H11" s="258">
        <f>'04 04 Pol'!BD67</f>
        <v>0</v>
      </c>
      <c r="I11" s="259">
        <f>'04 04 Pol'!BE67</f>
        <v>0</v>
      </c>
    </row>
    <row r="12" spans="1:256" ht="13.5" thickBot="1">
      <c r="A12" s="186"/>
      <c r="B12" s="187" t="s">
        <v>70</v>
      </c>
      <c r="C12" s="187"/>
      <c r="D12" s="188"/>
      <c r="E12" s="189">
        <f>SUM(E7:E11)</f>
        <v>0</v>
      </c>
      <c r="F12" s="190">
        <f>SUM(F7:F11)</f>
        <v>0</v>
      </c>
      <c r="G12" s="190">
        <f>SUM(G7:G11)</f>
        <v>0</v>
      </c>
      <c r="H12" s="190">
        <f>SUM(H7:H11)</f>
        <v>0</v>
      </c>
      <c r="I12" s="191">
        <f>SUM(I7:I11)</f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9" ht="12.75">
      <c r="A13" s="108"/>
      <c r="B13" s="108"/>
      <c r="C13" s="108"/>
      <c r="D13" s="108"/>
      <c r="E13" s="108"/>
      <c r="F13" s="108"/>
      <c r="G13" s="108"/>
      <c r="H13" s="108"/>
      <c r="I13" s="108"/>
    </row>
    <row r="15" spans="2:9" ht="12.75">
      <c r="B15" s="14"/>
      <c r="F15" s="192"/>
      <c r="G15" s="193"/>
      <c r="H15" s="193"/>
      <c r="I15" s="46"/>
    </row>
    <row r="16" spans="6:9" ht="12.75">
      <c r="F16" s="192"/>
      <c r="G16" s="193"/>
      <c r="H16" s="193"/>
      <c r="I16" s="46"/>
    </row>
    <row r="17" spans="6:9" ht="12.75">
      <c r="F17" s="192"/>
      <c r="G17" s="193"/>
      <c r="H17" s="193"/>
      <c r="I17" s="46"/>
    </row>
    <row r="18" spans="6:9" ht="12.75">
      <c r="F18" s="192"/>
      <c r="G18" s="193"/>
      <c r="H18" s="193"/>
      <c r="I18" s="46"/>
    </row>
    <row r="19" spans="6:9" ht="12.75">
      <c r="F19" s="192"/>
      <c r="G19" s="193"/>
      <c r="H19" s="193"/>
      <c r="I19" s="46"/>
    </row>
    <row r="20" spans="6:9" ht="12.75">
      <c r="F20" s="192"/>
      <c r="G20" s="193"/>
      <c r="H20" s="193"/>
      <c r="I20" s="46"/>
    </row>
    <row r="21" spans="6:9" ht="12.75">
      <c r="F21" s="192"/>
      <c r="G21" s="193"/>
      <c r="H21" s="193"/>
      <c r="I21" s="46"/>
    </row>
    <row r="22" spans="6:9" ht="12.75">
      <c r="F22" s="192"/>
      <c r="G22" s="193"/>
      <c r="H22" s="193"/>
      <c r="I22" s="46"/>
    </row>
    <row r="23" spans="6:9" ht="12.75">
      <c r="F23" s="192"/>
      <c r="G23" s="193"/>
      <c r="H23" s="193"/>
      <c r="I23" s="46"/>
    </row>
    <row r="24" spans="6:9" ht="12.75">
      <c r="F24" s="192"/>
      <c r="G24" s="193"/>
      <c r="H24" s="193"/>
      <c r="I24" s="46"/>
    </row>
    <row r="25" spans="6:9" ht="12.75">
      <c r="F25" s="192"/>
      <c r="G25" s="193"/>
      <c r="H25" s="193"/>
      <c r="I25" s="46"/>
    </row>
    <row r="26" spans="6:9" ht="12.75">
      <c r="F26" s="192"/>
      <c r="G26" s="193"/>
      <c r="H26" s="193"/>
      <c r="I26" s="46"/>
    </row>
    <row r="27" spans="6:9" ht="12.75">
      <c r="F27" s="192"/>
      <c r="G27" s="193"/>
      <c r="H27" s="193"/>
      <c r="I27" s="46"/>
    </row>
    <row r="28" spans="6:9" ht="12.75">
      <c r="F28" s="192"/>
      <c r="G28" s="193"/>
      <c r="H28" s="193"/>
      <c r="I28" s="46"/>
    </row>
    <row r="29" spans="6:9" ht="12.75">
      <c r="F29" s="192"/>
      <c r="G29" s="193"/>
      <c r="H29" s="193"/>
      <c r="I29" s="46"/>
    </row>
    <row r="30" spans="6:9" ht="12.75">
      <c r="F30" s="192"/>
      <c r="G30" s="193"/>
      <c r="H30" s="193"/>
      <c r="I30" s="46"/>
    </row>
    <row r="31" spans="6:9" ht="12.75"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  <row r="61" spans="6:9" ht="12.75">
      <c r="F61" s="192"/>
      <c r="G61" s="193"/>
      <c r="H61" s="193"/>
      <c r="I61" s="46"/>
    </row>
    <row r="62" spans="6:9" ht="12.75">
      <c r="F62" s="192"/>
      <c r="G62" s="193"/>
      <c r="H62" s="193"/>
      <c r="I62" s="46"/>
    </row>
    <row r="63" spans="6:9" ht="12.75">
      <c r="F63" s="192"/>
      <c r="G63" s="193"/>
      <c r="H63" s="193"/>
      <c r="I63" s="46"/>
    </row>
    <row r="64" spans="6:9" ht="12.75">
      <c r="F64" s="192"/>
      <c r="G64" s="193"/>
      <c r="H64" s="193"/>
      <c r="I64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40"/>
  <sheetViews>
    <sheetView showGridLines="0" showZeros="0" zoomScaleSheetLayoutView="100" workbookViewId="0" topLeftCell="A43">
      <selection activeCell="J1" sqref="J1:J1048576 K1:K1048576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5.62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'04 04 Rek'!H1</f>
        <v>04</v>
      </c>
      <c r="G3" s="201"/>
    </row>
    <row r="4" spans="1:7" ht="13.5" thickBot="1">
      <c r="A4" s="289" t="s">
        <v>67</v>
      </c>
      <c r="B4" s="284"/>
      <c r="C4" s="173" t="s">
        <v>533</v>
      </c>
      <c r="D4" s="202"/>
      <c r="E4" s="290" t="str">
        <f>'04 04 Rek'!G2</f>
        <v>Zdravotně technická instalace budov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534</v>
      </c>
      <c r="C7" s="213" t="s">
        <v>535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22.5">
      <c r="A8" s="222">
        <v>1</v>
      </c>
      <c r="B8" s="223" t="s">
        <v>537</v>
      </c>
      <c r="C8" s="224" t="s">
        <v>538</v>
      </c>
      <c r="D8" s="225" t="s">
        <v>276</v>
      </c>
      <c r="E8" s="226">
        <v>73</v>
      </c>
      <c r="F8" s="226">
        <v>0</v>
      </c>
      <c r="G8" s="227">
        <f aca="true" t="shared" si="0" ref="G8:G18">E8*F8</f>
        <v>0</v>
      </c>
      <c r="H8" s="228">
        <v>0</v>
      </c>
      <c r="I8" s="229">
        <f aca="true" t="shared" si="1" ref="I8:I18">E8*H8</f>
        <v>0</v>
      </c>
      <c r="J8" s="228"/>
      <c r="K8" s="229">
        <f aca="true" t="shared" si="2" ref="K8:K18">E8*J8</f>
        <v>0</v>
      </c>
      <c r="O8" s="221">
        <v>2</v>
      </c>
      <c r="AA8" s="194">
        <v>12</v>
      </c>
      <c r="AB8" s="194">
        <v>0</v>
      </c>
      <c r="AC8" s="194">
        <v>1</v>
      </c>
      <c r="AZ8" s="194">
        <v>2</v>
      </c>
      <c r="BA8" s="194">
        <f aca="true" t="shared" si="3" ref="BA8:BA18">IF(AZ8=1,G8,0)</f>
        <v>0</v>
      </c>
      <c r="BB8" s="194">
        <f aca="true" t="shared" si="4" ref="BB8:BB18">IF(AZ8=2,G8,0)</f>
        <v>0</v>
      </c>
      <c r="BC8" s="194">
        <f aca="true" t="shared" si="5" ref="BC8:BC18">IF(AZ8=3,G8,0)</f>
        <v>0</v>
      </c>
      <c r="BD8" s="194">
        <f aca="true" t="shared" si="6" ref="BD8:BD18">IF(AZ8=4,G8,0)</f>
        <v>0</v>
      </c>
      <c r="BE8" s="194">
        <f aca="true" t="shared" si="7" ref="BE8:BE18">IF(AZ8=5,G8,0)</f>
        <v>0</v>
      </c>
      <c r="CA8" s="221">
        <v>12</v>
      </c>
      <c r="CB8" s="221">
        <v>0</v>
      </c>
    </row>
    <row r="9" spans="1:80" ht="22.5">
      <c r="A9" s="222">
        <v>2</v>
      </c>
      <c r="B9" s="223" t="s">
        <v>539</v>
      </c>
      <c r="C9" s="224" t="s">
        <v>540</v>
      </c>
      <c r="D9" s="225" t="s">
        <v>276</v>
      </c>
      <c r="E9" s="226">
        <v>2.5</v>
      </c>
      <c r="F9" s="226">
        <v>0</v>
      </c>
      <c r="G9" s="227">
        <f t="shared" si="0"/>
        <v>0</v>
      </c>
      <c r="H9" s="228">
        <v>0</v>
      </c>
      <c r="I9" s="229">
        <f t="shared" si="1"/>
        <v>0</v>
      </c>
      <c r="J9" s="228">
        <v>0</v>
      </c>
      <c r="K9" s="229">
        <f t="shared" si="2"/>
        <v>0</v>
      </c>
      <c r="O9" s="221">
        <v>2</v>
      </c>
      <c r="AA9" s="194">
        <v>1</v>
      </c>
      <c r="AB9" s="194">
        <v>7</v>
      </c>
      <c r="AC9" s="194">
        <v>7</v>
      </c>
      <c r="AZ9" s="194">
        <v>2</v>
      </c>
      <c r="BA9" s="194">
        <f t="shared" si="3"/>
        <v>0</v>
      </c>
      <c r="BB9" s="194">
        <f t="shared" si="4"/>
        <v>0</v>
      </c>
      <c r="BC9" s="194">
        <f t="shared" si="5"/>
        <v>0</v>
      </c>
      <c r="BD9" s="194">
        <f t="shared" si="6"/>
        <v>0</v>
      </c>
      <c r="BE9" s="194">
        <f t="shared" si="7"/>
        <v>0</v>
      </c>
      <c r="CA9" s="221">
        <v>1</v>
      </c>
      <c r="CB9" s="221">
        <v>7</v>
      </c>
    </row>
    <row r="10" spans="1:80" ht="22.5">
      <c r="A10" s="222">
        <v>3</v>
      </c>
      <c r="B10" s="223" t="s">
        <v>541</v>
      </c>
      <c r="C10" s="224" t="s">
        <v>542</v>
      </c>
      <c r="D10" s="225" t="s">
        <v>276</v>
      </c>
      <c r="E10" s="226">
        <v>18.5</v>
      </c>
      <c r="F10" s="226">
        <v>0</v>
      </c>
      <c r="G10" s="227">
        <f t="shared" si="0"/>
        <v>0</v>
      </c>
      <c r="H10" s="228">
        <v>0</v>
      </c>
      <c r="I10" s="229">
        <f t="shared" si="1"/>
        <v>0</v>
      </c>
      <c r="J10" s="228">
        <v>0</v>
      </c>
      <c r="K10" s="229">
        <f t="shared" si="2"/>
        <v>0</v>
      </c>
      <c r="O10" s="221">
        <v>2</v>
      </c>
      <c r="AA10" s="194">
        <v>1</v>
      </c>
      <c r="AB10" s="194">
        <v>7</v>
      </c>
      <c r="AC10" s="194">
        <v>7</v>
      </c>
      <c r="AZ10" s="194">
        <v>2</v>
      </c>
      <c r="BA10" s="194">
        <f t="shared" si="3"/>
        <v>0</v>
      </c>
      <c r="BB10" s="194">
        <f t="shared" si="4"/>
        <v>0</v>
      </c>
      <c r="BC10" s="194">
        <f t="shared" si="5"/>
        <v>0</v>
      </c>
      <c r="BD10" s="194">
        <f t="shared" si="6"/>
        <v>0</v>
      </c>
      <c r="BE10" s="194">
        <f t="shared" si="7"/>
        <v>0</v>
      </c>
      <c r="CA10" s="221">
        <v>1</v>
      </c>
      <c r="CB10" s="221">
        <v>7</v>
      </c>
    </row>
    <row r="11" spans="1:80" ht="22.5">
      <c r="A11" s="222">
        <v>4</v>
      </c>
      <c r="B11" s="223" t="s">
        <v>543</v>
      </c>
      <c r="C11" s="224" t="s">
        <v>544</v>
      </c>
      <c r="D11" s="225" t="s">
        <v>276</v>
      </c>
      <c r="E11" s="226">
        <v>9.5</v>
      </c>
      <c r="F11" s="226">
        <v>0</v>
      </c>
      <c r="G11" s="227">
        <f t="shared" si="0"/>
        <v>0</v>
      </c>
      <c r="H11" s="228">
        <v>0</v>
      </c>
      <c r="I11" s="229">
        <f t="shared" si="1"/>
        <v>0</v>
      </c>
      <c r="J11" s="228">
        <v>0</v>
      </c>
      <c r="K11" s="229">
        <f t="shared" si="2"/>
        <v>0</v>
      </c>
      <c r="O11" s="221">
        <v>2</v>
      </c>
      <c r="AA11" s="194">
        <v>1</v>
      </c>
      <c r="AB11" s="194">
        <v>7</v>
      </c>
      <c r="AC11" s="194">
        <v>7</v>
      </c>
      <c r="AZ11" s="194">
        <v>2</v>
      </c>
      <c r="BA11" s="194">
        <f t="shared" si="3"/>
        <v>0</v>
      </c>
      <c r="BB11" s="194">
        <f t="shared" si="4"/>
        <v>0</v>
      </c>
      <c r="BC11" s="194">
        <f t="shared" si="5"/>
        <v>0</v>
      </c>
      <c r="BD11" s="194">
        <f t="shared" si="6"/>
        <v>0</v>
      </c>
      <c r="BE11" s="194">
        <f t="shared" si="7"/>
        <v>0</v>
      </c>
      <c r="CA11" s="221">
        <v>1</v>
      </c>
      <c r="CB11" s="221">
        <v>7</v>
      </c>
    </row>
    <row r="12" spans="1:80" ht="22.5">
      <c r="A12" s="222">
        <v>5</v>
      </c>
      <c r="B12" s="223" t="s">
        <v>545</v>
      </c>
      <c r="C12" s="224" t="s">
        <v>546</v>
      </c>
      <c r="D12" s="225" t="s">
        <v>276</v>
      </c>
      <c r="E12" s="226">
        <v>6</v>
      </c>
      <c r="F12" s="226">
        <v>0</v>
      </c>
      <c r="G12" s="227">
        <f t="shared" si="0"/>
        <v>0</v>
      </c>
      <c r="H12" s="228">
        <v>0</v>
      </c>
      <c r="I12" s="229">
        <f t="shared" si="1"/>
        <v>0</v>
      </c>
      <c r="J12" s="228">
        <v>0</v>
      </c>
      <c r="K12" s="229">
        <f t="shared" si="2"/>
        <v>0</v>
      </c>
      <c r="O12" s="221">
        <v>2</v>
      </c>
      <c r="AA12" s="194">
        <v>1</v>
      </c>
      <c r="AB12" s="194">
        <v>7</v>
      </c>
      <c r="AC12" s="194">
        <v>7</v>
      </c>
      <c r="AZ12" s="194">
        <v>2</v>
      </c>
      <c r="BA12" s="194">
        <f t="shared" si="3"/>
        <v>0</v>
      </c>
      <c r="BB12" s="194">
        <f t="shared" si="4"/>
        <v>0</v>
      </c>
      <c r="BC12" s="194">
        <f t="shared" si="5"/>
        <v>0</v>
      </c>
      <c r="BD12" s="194">
        <f t="shared" si="6"/>
        <v>0</v>
      </c>
      <c r="BE12" s="194">
        <f t="shared" si="7"/>
        <v>0</v>
      </c>
      <c r="CA12" s="221">
        <v>1</v>
      </c>
      <c r="CB12" s="221">
        <v>7</v>
      </c>
    </row>
    <row r="13" spans="1:80" ht="22.5">
      <c r="A13" s="222">
        <v>6</v>
      </c>
      <c r="B13" s="223" t="s">
        <v>547</v>
      </c>
      <c r="C13" s="224" t="s">
        <v>548</v>
      </c>
      <c r="D13" s="225" t="s">
        <v>276</v>
      </c>
      <c r="E13" s="226">
        <v>9.5</v>
      </c>
      <c r="F13" s="226">
        <v>0</v>
      </c>
      <c r="G13" s="227">
        <f t="shared" si="0"/>
        <v>0</v>
      </c>
      <c r="H13" s="228">
        <v>0</v>
      </c>
      <c r="I13" s="229">
        <f t="shared" si="1"/>
        <v>0</v>
      </c>
      <c r="J13" s="228">
        <v>0</v>
      </c>
      <c r="K13" s="229">
        <f t="shared" si="2"/>
        <v>0</v>
      </c>
      <c r="O13" s="221">
        <v>2</v>
      </c>
      <c r="AA13" s="194">
        <v>1</v>
      </c>
      <c r="AB13" s="194">
        <v>7</v>
      </c>
      <c r="AC13" s="194">
        <v>7</v>
      </c>
      <c r="AZ13" s="194">
        <v>2</v>
      </c>
      <c r="BA13" s="194">
        <f t="shared" si="3"/>
        <v>0</v>
      </c>
      <c r="BB13" s="194">
        <f t="shared" si="4"/>
        <v>0</v>
      </c>
      <c r="BC13" s="194">
        <f t="shared" si="5"/>
        <v>0</v>
      </c>
      <c r="BD13" s="194">
        <f t="shared" si="6"/>
        <v>0</v>
      </c>
      <c r="BE13" s="194">
        <f t="shared" si="7"/>
        <v>0</v>
      </c>
      <c r="CA13" s="221">
        <v>1</v>
      </c>
      <c r="CB13" s="221">
        <v>7</v>
      </c>
    </row>
    <row r="14" spans="1:80" ht="22.5">
      <c r="A14" s="222">
        <v>7</v>
      </c>
      <c r="B14" s="223" t="s">
        <v>549</v>
      </c>
      <c r="C14" s="224" t="s">
        <v>550</v>
      </c>
      <c r="D14" s="225" t="s">
        <v>276</v>
      </c>
      <c r="E14" s="226">
        <v>6</v>
      </c>
      <c r="F14" s="226">
        <v>0</v>
      </c>
      <c r="G14" s="227">
        <f t="shared" si="0"/>
        <v>0</v>
      </c>
      <c r="H14" s="228">
        <v>0</v>
      </c>
      <c r="I14" s="229">
        <f t="shared" si="1"/>
        <v>0</v>
      </c>
      <c r="J14" s="228">
        <v>0</v>
      </c>
      <c r="K14" s="229">
        <f t="shared" si="2"/>
        <v>0</v>
      </c>
      <c r="O14" s="221">
        <v>2</v>
      </c>
      <c r="AA14" s="194">
        <v>1</v>
      </c>
      <c r="AB14" s="194">
        <v>7</v>
      </c>
      <c r="AC14" s="194">
        <v>7</v>
      </c>
      <c r="AZ14" s="194">
        <v>2</v>
      </c>
      <c r="BA14" s="194">
        <f t="shared" si="3"/>
        <v>0</v>
      </c>
      <c r="BB14" s="194">
        <f t="shared" si="4"/>
        <v>0</v>
      </c>
      <c r="BC14" s="194">
        <f t="shared" si="5"/>
        <v>0</v>
      </c>
      <c r="BD14" s="194">
        <f t="shared" si="6"/>
        <v>0</v>
      </c>
      <c r="BE14" s="194">
        <f t="shared" si="7"/>
        <v>0</v>
      </c>
      <c r="CA14" s="221">
        <v>1</v>
      </c>
      <c r="CB14" s="221">
        <v>7</v>
      </c>
    </row>
    <row r="15" spans="1:80" ht="12.75">
      <c r="A15" s="222">
        <v>8</v>
      </c>
      <c r="B15" s="223" t="s">
        <v>551</v>
      </c>
      <c r="C15" s="224" t="s">
        <v>552</v>
      </c>
      <c r="D15" s="225" t="s">
        <v>106</v>
      </c>
      <c r="E15" s="226">
        <v>1</v>
      </c>
      <c r="F15" s="226">
        <v>0</v>
      </c>
      <c r="G15" s="227">
        <f t="shared" si="0"/>
        <v>0</v>
      </c>
      <c r="H15" s="228">
        <v>0</v>
      </c>
      <c r="I15" s="229">
        <f t="shared" si="1"/>
        <v>0</v>
      </c>
      <c r="J15" s="228">
        <v>0</v>
      </c>
      <c r="K15" s="229">
        <f t="shared" si="2"/>
        <v>0</v>
      </c>
      <c r="O15" s="221">
        <v>2</v>
      </c>
      <c r="AA15" s="194">
        <v>1</v>
      </c>
      <c r="AB15" s="194">
        <v>7</v>
      </c>
      <c r="AC15" s="194">
        <v>7</v>
      </c>
      <c r="AZ15" s="194">
        <v>2</v>
      </c>
      <c r="BA15" s="194">
        <f t="shared" si="3"/>
        <v>0</v>
      </c>
      <c r="BB15" s="194">
        <f t="shared" si="4"/>
        <v>0</v>
      </c>
      <c r="BC15" s="194">
        <f t="shared" si="5"/>
        <v>0</v>
      </c>
      <c r="BD15" s="194">
        <f t="shared" si="6"/>
        <v>0</v>
      </c>
      <c r="BE15" s="194">
        <f t="shared" si="7"/>
        <v>0</v>
      </c>
      <c r="CA15" s="221">
        <v>1</v>
      </c>
      <c r="CB15" s="221">
        <v>7</v>
      </c>
    </row>
    <row r="16" spans="1:80" ht="22.5">
      <c r="A16" s="222">
        <v>9</v>
      </c>
      <c r="B16" s="223" t="s">
        <v>553</v>
      </c>
      <c r="C16" s="224" t="s">
        <v>554</v>
      </c>
      <c r="D16" s="225" t="s">
        <v>276</v>
      </c>
      <c r="E16" s="226">
        <v>2.5</v>
      </c>
      <c r="F16" s="226">
        <v>0</v>
      </c>
      <c r="G16" s="227">
        <f t="shared" si="0"/>
        <v>0</v>
      </c>
      <c r="H16" s="228">
        <v>0</v>
      </c>
      <c r="I16" s="229">
        <f t="shared" si="1"/>
        <v>0</v>
      </c>
      <c r="J16" s="228"/>
      <c r="K16" s="229">
        <f t="shared" si="2"/>
        <v>0</v>
      </c>
      <c r="O16" s="221">
        <v>2</v>
      </c>
      <c r="AA16" s="194">
        <v>12</v>
      </c>
      <c r="AB16" s="194">
        <v>0</v>
      </c>
      <c r="AC16" s="194">
        <v>9</v>
      </c>
      <c r="AZ16" s="194">
        <v>2</v>
      </c>
      <c r="BA16" s="194">
        <f t="shared" si="3"/>
        <v>0</v>
      </c>
      <c r="BB16" s="194">
        <f t="shared" si="4"/>
        <v>0</v>
      </c>
      <c r="BC16" s="194">
        <f t="shared" si="5"/>
        <v>0</v>
      </c>
      <c r="BD16" s="194">
        <f t="shared" si="6"/>
        <v>0</v>
      </c>
      <c r="BE16" s="194">
        <f t="shared" si="7"/>
        <v>0</v>
      </c>
      <c r="CA16" s="221">
        <v>12</v>
      </c>
      <c r="CB16" s="221">
        <v>0</v>
      </c>
    </row>
    <row r="17" spans="1:80" ht="22.5">
      <c r="A17" s="222">
        <v>10</v>
      </c>
      <c r="B17" s="223" t="s">
        <v>555</v>
      </c>
      <c r="C17" s="224" t="s">
        <v>556</v>
      </c>
      <c r="D17" s="225" t="s">
        <v>276</v>
      </c>
      <c r="E17" s="226">
        <v>18.5</v>
      </c>
      <c r="F17" s="226">
        <v>0</v>
      </c>
      <c r="G17" s="227">
        <f t="shared" si="0"/>
        <v>0</v>
      </c>
      <c r="H17" s="228">
        <v>0</v>
      </c>
      <c r="I17" s="229">
        <f t="shared" si="1"/>
        <v>0</v>
      </c>
      <c r="J17" s="228"/>
      <c r="K17" s="229">
        <f t="shared" si="2"/>
        <v>0</v>
      </c>
      <c r="O17" s="221">
        <v>2</v>
      </c>
      <c r="AA17" s="194">
        <v>12</v>
      </c>
      <c r="AB17" s="194">
        <v>0</v>
      </c>
      <c r="AC17" s="194">
        <v>10</v>
      </c>
      <c r="AZ17" s="194">
        <v>2</v>
      </c>
      <c r="BA17" s="194">
        <f t="shared" si="3"/>
        <v>0</v>
      </c>
      <c r="BB17" s="194">
        <f t="shared" si="4"/>
        <v>0</v>
      </c>
      <c r="BC17" s="194">
        <f t="shared" si="5"/>
        <v>0</v>
      </c>
      <c r="BD17" s="194">
        <f t="shared" si="6"/>
        <v>0</v>
      </c>
      <c r="BE17" s="194">
        <f t="shared" si="7"/>
        <v>0</v>
      </c>
      <c r="CA17" s="221">
        <v>12</v>
      </c>
      <c r="CB17" s="221">
        <v>0</v>
      </c>
    </row>
    <row r="18" spans="1:80" ht="22.5">
      <c r="A18" s="222">
        <v>11</v>
      </c>
      <c r="B18" s="223" t="s">
        <v>557</v>
      </c>
      <c r="C18" s="224" t="s">
        <v>558</v>
      </c>
      <c r="D18" s="225" t="s">
        <v>123</v>
      </c>
      <c r="E18" s="226">
        <v>0.059</v>
      </c>
      <c r="F18" s="226">
        <v>0</v>
      </c>
      <c r="G18" s="227">
        <f t="shared" si="0"/>
        <v>0</v>
      </c>
      <c r="H18" s="228">
        <v>0</v>
      </c>
      <c r="I18" s="229">
        <f t="shared" si="1"/>
        <v>0</v>
      </c>
      <c r="J18" s="228">
        <v>0</v>
      </c>
      <c r="K18" s="229">
        <f t="shared" si="2"/>
        <v>0</v>
      </c>
      <c r="O18" s="221">
        <v>2</v>
      </c>
      <c r="AA18" s="194">
        <v>1</v>
      </c>
      <c r="AB18" s="194">
        <v>7</v>
      </c>
      <c r="AC18" s="194">
        <v>7</v>
      </c>
      <c r="AZ18" s="194">
        <v>2</v>
      </c>
      <c r="BA18" s="194">
        <f t="shared" si="3"/>
        <v>0</v>
      </c>
      <c r="BB18" s="194">
        <f t="shared" si="4"/>
        <v>0</v>
      </c>
      <c r="BC18" s="194">
        <f t="shared" si="5"/>
        <v>0</v>
      </c>
      <c r="BD18" s="194">
        <f t="shared" si="6"/>
        <v>0</v>
      </c>
      <c r="BE18" s="194">
        <f t="shared" si="7"/>
        <v>0</v>
      </c>
      <c r="CA18" s="221">
        <v>1</v>
      </c>
      <c r="CB18" s="221">
        <v>7</v>
      </c>
    </row>
    <row r="19" spans="1:57" ht="12.75">
      <c r="A19" s="240"/>
      <c r="B19" s="241" t="s">
        <v>86</v>
      </c>
      <c r="C19" s="242" t="s">
        <v>536</v>
      </c>
      <c r="D19" s="243"/>
      <c r="E19" s="244"/>
      <c r="F19" s="245"/>
      <c r="G19" s="246">
        <f>SUM(G7:G18)</f>
        <v>0</v>
      </c>
      <c r="H19" s="247"/>
      <c r="I19" s="248">
        <f>SUM(I7:I18)</f>
        <v>0</v>
      </c>
      <c r="J19" s="247"/>
      <c r="K19" s="248">
        <f>SUM(K7:K18)</f>
        <v>0</v>
      </c>
      <c r="O19" s="221">
        <v>4</v>
      </c>
      <c r="BA19" s="249">
        <f>SUM(BA7:BA18)</f>
        <v>0</v>
      </c>
      <c r="BB19" s="249">
        <f>SUM(BB7:BB18)</f>
        <v>0</v>
      </c>
      <c r="BC19" s="249">
        <f>SUM(BC7:BC18)</f>
        <v>0</v>
      </c>
      <c r="BD19" s="249">
        <f>SUM(BD7:BD18)</f>
        <v>0</v>
      </c>
      <c r="BE19" s="249">
        <f>SUM(BE7:BE18)</f>
        <v>0</v>
      </c>
    </row>
    <row r="20" spans="1:15" ht="12.75">
      <c r="A20" s="211" t="s">
        <v>83</v>
      </c>
      <c r="B20" s="212" t="s">
        <v>559</v>
      </c>
      <c r="C20" s="213" t="s">
        <v>560</v>
      </c>
      <c r="D20" s="214"/>
      <c r="E20" s="215"/>
      <c r="F20" s="215"/>
      <c r="G20" s="216"/>
      <c r="H20" s="217"/>
      <c r="I20" s="218"/>
      <c r="J20" s="219"/>
      <c r="K20" s="220"/>
      <c r="O20" s="221">
        <v>1</v>
      </c>
    </row>
    <row r="21" spans="1:80" ht="12.75">
      <c r="A21" s="222">
        <v>12</v>
      </c>
      <c r="B21" s="223" t="s">
        <v>562</v>
      </c>
      <c r="C21" s="224" t="s">
        <v>563</v>
      </c>
      <c r="D21" s="225" t="s">
        <v>276</v>
      </c>
      <c r="E21" s="226">
        <v>3.5</v>
      </c>
      <c r="F21" s="226">
        <v>0</v>
      </c>
      <c r="G21" s="227">
        <f aca="true" t="shared" si="8" ref="G21:G35">E21*F21</f>
        <v>0</v>
      </c>
      <c r="H21" s="228">
        <v>0</v>
      </c>
      <c r="I21" s="229">
        <f aca="true" t="shared" si="9" ref="I21:I35">E21*H21</f>
        <v>0</v>
      </c>
      <c r="J21" s="228">
        <v>0</v>
      </c>
      <c r="K21" s="229">
        <f aca="true" t="shared" si="10" ref="K21:K35">E21*J21</f>
        <v>0</v>
      </c>
      <c r="O21" s="221">
        <v>2</v>
      </c>
      <c r="AA21" s="194">
        <v>1</v>
      </c>
      <c r="AB21" s="194">
        <v>7</v>
      </c>
      <c r="AC21" s="194">
        <v>7</v>
      </c>
      <c r="AZ21" s="194">
        <v>2</v>
      </c>
      <c r="BA21" s="194">
        <f aca="true" t="shared" si="11" ref="BA21:BA35">IF(AZ21=1,G21,0)</f>
        <v>0</v>
      </c>
      <c r="BB21" s="194">
        <f aca="true" t="shared" si="12" ref="BB21:BB35">IF(AZ21=2,G21,0)</f>
        <v>0</v>
      </c>
      <c r="BC21" s="194">
        <f aca="true" t="shared" si="13" ref="BC21:BC35">IF(AZ21=3,G21,0)</f>
        <v>0</v>
      </c>
      <c r="BD21" s="194">
        <f aca="true" t="shared" si="14" ref="BD21:BD35">IF(AZ21=4,G21,0)</f>
        <v>0</v>
      </c>
      <c r="BE21" s="194">
        <f aca="true" t="shared" si="15" ref="BE21:BE35">IF(AZ21=5,G21,0)</f>
        <v>0</v>
      </c>
      <c r="CA21" s="221">
        <v>1</v>
      </c>
      <c r="CB21" s="221">
        <v>7</v>
      </c>
    </row>
    <row r="22" spans="1:80" ht="12.75">
      <c r="A22" s="222">
        <v>13</v>
      </c>
      <c r="B22" s="223" t="s">
        <v>564</v>
      </c>
      <c r="C22" s="224" t="s">
        <v>565</v>
      </c>
      <c r="D22" s="225" t="s">
        <v>276</v>
      </c>
      <c r="E22" s="226">
        <v>6</v>
      </c>
      <c r="F22" s="226">
        <v>0</v>
      </c>
      <c r="G22" s="227">
        <f t="shared" si="8"/>
        <v>0</v>
      </c>
      <c r="H22" s="228">
        <v>0</v>
      </c>
      <c r="I22" s="229">
        <f t="shared" si="9"/>
        <v>0</v>
      </c>
      <c r="J22" s="228">
        <v>0</v>
      </c>
      <c r="K22" s="229">
        <f t="shared" si="10"/>
        <v>0</v>
      </c>
      <c r="O22" s="221">
        <v>2</v>
      </c>
      <c r="AA22" s="194">
        <v>1</v>
      </c>
      <c r="AB22" s="194">
        <v>7</v>
      </c>
      <c r="AC22" s="194">
        <v>7</v>
      </c>
      <c r="AZ22" s="194">
        <v>2</v>
      </c>
      <c r="BA22" s="194">
        <f t="shared" si="11"/>
        <v>0</v>
      </c>
      <c r="BB22" s="194">
        <f t="shared" si="12"/>
        <v>0</v>
      </c>
      <c r="BC22" s="194">
        <f t="shared" si="13"/>
        <v>0</v>
      </c>
      <c r="BD22" s="194">
        <f t="shared" si="14"/>
        <v>0</v>
      </c>
      <c r="BE22" s="194">
        <f t="shared" si="15"/>
        <v>0</v>
      </c>
      <c r="CA22" s="221">
        <v>1</v>
      </c>
      <c r="CB22" s="221">
        <v>7</v>
      </c>
    </row>
    <row r="23" spans="1:80" ht="12.75">
      <c r="A23" s="222">
        <v>14</v>
      </c>
      <c r="B23" s="223" t="s">
        <v>566</v>
      </c>
      <c r="C23" s="224" t="s">
        <v>567</v>
      </c>
      <c r="D23" s="225" t="s">
        <v>276</v>
      </c>
      <c r="E23" s="226">
        <v>11.5</v>
      </c>
      <c r="F23" s="226">
        <v>0</v>
      </c>
      <c r="G23" s="227">
        <f t="shared" si="8"/>
        <v>0</v>
      </c>
      <c r="H23" s="228">
        <v>0</v>
      </c>
      <c r="I23" s="229">
        <f t="shared" si="9"/>
        <v>0</v>
      </c>
      <c r="J23" s="228">
        <v>0</v>
      </c>
      <c r="K23" s="229">
        <f t="shared" si="10"/>
        <v>0</v>
      </c>
      <c r="O23" s="221">
        <v>2</v>
      </c>
      <c r="AA23" s="194">
        <v>1</v>
      </c>
      <c r="AB23" s="194">
        <v>7</v>
      </c>
      <c r="AC23" s="194">
        <v>7</v>
      </c>
      <c r="AZ23" s="194">
        <v>2</v>
      </c>
      <c r="BA23" s="194">
        <f t="shared" si="11"/>
        <v>0</v>
      </c>
      <c r="BB23" s="194">
        <f t="shared" si="12"/>
        <v>0</v>
      </c>
      <c r="BC23" s="194">
        <f t="shared" si="13"/>
        <v>0</v>
      </c>
      <c r="BD23" s="194">
        <f t="shared" si="14"/>
        <v>0</v>
      </c>
      <c r="BE23" s="194">
        <f t="shared" si="15"/>
        <v>0</v>
      </c>
      <c r="CA23" s="221">
        <v>1</v>
      </c>
      <c r="CB23" s="221">
        <v>7</v>
      </c>
    </row>
    <row r="24" spans="1:80" ht="22.5">
      <c r="A24" s="222">
        <v>15</v>
      </c>
      <c r="B24" s="223" t="s">
        <v>568</v>
      </c>
      <c r="C24" s="224" t="s">
        <v>569</v>
      </c>
      <c r="D24" s="225" t="s">
        <v>276</v>
      </c>
      <c r="E24" s="226">
        <v>2.5</v>
      </c>
      <c r="F24" s="226">
        <v>0</v>
      </c>
      <c r="G24" s="227">
        <f t="shared" si="8"/>
        <v>0</v>
      </c>
      <c r="H24" s="228">
        <v>0</v>
      </c>
      <c r="I24" s="229">
        <f t="shared" si="9"/>
        <v>0</v>
      </c>
      <c r="J24" s="228">
        <v>0</v>
      </c>
      <c r="K24" s="229">
        <f t="shared" si="10"/>
        <v>0</v>
      </c>
      <c r="O24" s="221">
        <v>2</v>
      </c>
      <c r="AA24" s="194">
        <v>1</v>
      </c>
      <c r="AB24" s="194">
        <v>7</v>
      </c>
      <c r="AC24" s="194">
        <v>7</v>
      </c>
      <c r="AZ24" s="194">
        <v>2</v>
      </c>
      <c r="BA24" s="194">
        <f t="shared" si="11"/>
        <v>0</v>
      </c>
      <c r="BB24" s="194">
        <f t="shared" si="12"/>
        <v>0</v>
      </c>
      <c r="BC24" s="194">
        <f t="shared" si="13"/>
        <v>0</v>
      </c>
      <c r="BD24" s="194">
        <f t="shared" si="14"/>
        <v>0</v>
      </c>
      <c r="BE24" s="194">
        <f t="shared" si="15"/>
        <v>0</v>
      </c>
      <c r="CA24" s="221">
        <v>1</v>
      </c>
      <c r="CB24" s="221">
        <v>7</v>
      </c>
    </row>
    <row r="25" spans="1:80" ht="22.5">
      <c r="A25" s="222">
        <v>16</v>
      </c>
      <c r="B25" s="223" t="s">
        <v>570</v>
      </c>
      <c r="C25" s="224" t="s">
        <v>571</v>
      </c>
      <c r="D25" s="225" t="s">
        <v>276</v>
      </c>
      <c r="E25" s="226">
        <v>18.5</v>
      </c>
      <c r="F25" s="226">
        <v>0</v>
      </c>
      <c r="G25" s="227">
        <f t="shared" si="8"/>
        <v>0</v>
      </c>
      <c r="H25" s="228">
        <v>0</v>
      </c>
      <c r="I25" s="229">
        <f t="shared" si="9"/>
        <v>0</v>
      </c>
      <c r="J25" s="228">
        <v>0</v>
      </c>
      <c r="K25" s="229">
        <f t="shared" si="10"/>
        <v>0</v>
      </c>
      <c r="O25" s="221">
        <v>2</v>
      </c>
      <c r="AA25" s="194">
        <v>1</v>
      </c>
      <c r="AB25" s="194">
        <v>7</v>
      </c>
      <c r="AC25" s="194">
        <v>7</v>
      </c>
      <c r="AZ25" s="194">
        <v>2</v>
      </c>
      <c r="BA25" s="194">
        <f t="shared" si="11"/>
        <v>0</v>
      </c>
      <c r="BB25" s="194">
        <f t="shared" si="12"/>
        <v>0</v>
      </c>
      <c r="BC25" s="194">
        <f t="shared" si="13"/>
        <v>0</v>
      </c>
      <c r="BD25" s="194">
        <f t="shared" si="14"/>
        <v>0</v>
      </c>
      <c r="BE25" s="194">
        <f t="shared" si="15"/>
        <v>0</v>
      </c>
      <c r="CA25" s="221">
        <v>1</v>
      </c>
      <c r="CB25" s="221">
        <v>7</v>
      </c>
    </row>
    <row r="26" spans="1:80" ht="12.75">
      <c r="A26" s="222">
        <v>17</v>
      </c>
      <c r="B26" s="223" t="s">
        <v>572</v>
      </c>
      <c r="C26" s="224" t="s">
        <v>573</v>
      </c>
      <c r="D26" s="225" t="s">
        <v>106</v>
      </c>
      <c r="E26" s="226">
        <v>1</v>
      </c>
      <c r="F26" s="226">
        <v>0</v>
      </c>
      <c r="G26" s="227">
        <f t="shared" si="8"/>
        <v>0</v>
      </c>
      <c r="H26" s="228">
        <v>0</v>
      </c>
      <c r="I26" s="229">
        <f t="shared" si="9"/>
        <v>0</v>
      </c>
      <c r="J26" s="228"/>
      <c r="K26" s="229">
        <f t="shared" si="10"/>
        <v>0</v>
      </c>
      <c r="O26" s="221">
        <v>2</v>
      </c>
      <c r="AA26" s="194">
        <v>12</v>
      </c>
      <c r="AB26" s="194">
        <v>0</v>
      </c>
      <c r="AC26" s="194">
        <v>17</v>
      </c>
      <c r="AZ26" s="194">
        <v>2</v>
      </c>
      <c r="BA26" s="194">
        <f t="shared" si="11"/>
        <v>0</v>
      </c>
      <c r="BB26" s="194">
        <f t="shared" si="12"/>
        <v>0</v>
      </c>
      <c r="BC26" s="194">
        <f t="shared" si="13"/>
        <v>0</v>
      </c>
      <c r="BD26" s="194">
        <f t="shared" si="14"/>
        <v>0</v>
      </c>
      <c r="BE26" s="194">
        <f t="shared" si="15"/>
        <v>0</v>
      </c>
      <c r="CA26" s="221">
        <v>12</v>
      </c>
      <c r="CB26" s="221">
        <v>0</v>
      </c>
    </row>
    <row r="27" spans="1:80" ht="22.5">
      <c r="A27" s="222">
        <v>18</v>
      </c>
      <c r="B27" s="223" t="s">
        <v>574</v>
      </c>
      <c r="C27" s="224" t="s">
        <v>575</v>
      </c>
      <c r="D27" s="225" t="s">
        <v>106</v>
      </c>
      <c r="E27" s="226">
        <v>1</v>
      </c>
      <c r="F27" s="226">
        <v>0</v>
      </c>
      <c r="G27" s="227">
        <f t="shared" si="8"/>
        <v>0</v>
      </c>
      <c r="H27" s="228">
        <v>0</v>
      </c>
      <c r="I27" s="229">
        <f t="shared" si="9"/>
        <v>0</v>
      </c>
      <c r="J27" s="228"/>
      <c r="K27" s="229">
        <f t="shared" si="10"/>
        <v>0</v>
      </c>
      <c r="O27" s="221">
        <v>2</v>
      </c>
      <c r="AA27" s="194">
        <v>12</v>
      </c>
      <c r="AB27" s="194">
        <v>0</v>
      </c>
      <c r="AC27" s="194">
        <v>18</v>
      </c>
      <c r="AZ27" s="194">
        <v>2</v>
      </c>
      <c r="BA27" s="194">
        <f t="shared" si="11"/>
        <v>0</v>
      </c>
      <c r="BB27" s="194">
        <f t="shared" si="12"/>
        <v>0</v>
      </c>
      <c r="BC27" s="194">
        <f t="shared" si="13"/>
        <v>0</v>
      </c>
      <c r="BD27" s="194">
        <f t="shared" si="14"/>
        <v>0</v>
      </c>
      <c r="BE27" s="194">
        <f t="shared" si="15"/>
        <v>0</v>
      </c>
      <c r="CA27" s="221">
        <v>12</v>
      </c>
      <c r="CB27" s="221">
        <v>0</v>
      </c>
    </row>
    <row r="28" spans="1:80" ht="12.75">
      <c r="A28" s="222">
        <v>19</v>
      </c>
      <c r="B28" s="223" t="s">
        <v>576</v>
      </c>
      <c r="C28" s="224" t="s">
        <v>577</v>
      </c>
      <c r="D28" s="225" t="s">
        <v>106</v>
      </c>
      <c r="E28" s="226">
        <v>2</v>
      </c>
      <c r="F28" s="226">
        <v>0</v>
      </c>
      <c r="G28" s="227">
        <f t="shared" si="8"/>
        <v>0</v>
      </c>
      <c r="H28" s="228">
        <v>0</v>
      </c>
      <c r="I28" s="229">
        <f t="shared" si="9"/>
        <v>0</v>
      </c>
      <c r="J28" s="228">
        <v>0</v>
      </c>
      <c r="K28" s="229">
        <f t="shared" si="10"/>
        <v>0</v>
      </c>
      <c r="O28" s="221">
        <v>2</v>
      </c>
      <c r="AA28" s="194">
        <v>1</v>
      </c>
      <c r="AB28" s="194">
        <v>7</v>
      </c>
      <c r="AC28" s="194">
        <v>7</v>
      </c>
      <c r="AZ28" s="194">
        <v>2</v>
      </c>
      <c r="BA28" s="194">
        <f t="shared" si="11"/>
        <v>0</v>
      </c>
      <c r="BB28" s="194">
        <f t="shared" si="12"/>
        <v>0</v>
      </c>
      <c r="BC28" s="194">
        <f t="shared" si="13"/>
        <v>0</v>
      </c>
      <c r="BD28" s="194">
        <f t="shared" si="14"/>
        <v>0</v>
      </c>
      <c r="BE28" s="194">
        <f t="shared" si="15"/>
        <v>0</v>
      </c>
      <c r="CA28" s="221">
        <v>1</v>
      </c>
      <c r="CB28" s="221">
        <v>7</v>
      </c>
    </row>
    <row r="29" spans="1:80" ht="12.75">
      <c r="A29" s="222">
        <v>20</v>
      </c>
      <c r="B29" s="223" t="s">
        <v>578</v>
      </c>
      <c r="C29" s="224" t="s">
        <v>579</v>
      </c>
      <c r="D29" s="225" t="s">
        <v>106</v>
      </c>
      <c r="E29" s="226">
        <v>2</v>
      </c>
      <c r="F29" s="226">
        <v>0</v>
      </c>
      <c r="G29" s="227">
        <f t="shared" si="8"/>
        <v>0</v>
      </c>
      <c r="H29" s="228">
        <v>0</v>
      </c>
      <c r="I29" s="229">
        <f t="shared" si="9"/>
        <v>0</v>
      </c>
      <c r="J29" s="228"/>
      <c r="K29" s="229">
        <f t="shared" si="10"/>
        <v>0</v>
      </c>
      <c r="O29" s="221">
        <v>2</v>
      </c>
      <c r="AA29" s="194">
        <v>12</v>
      </c>
      <c r="AB29" s="194">
        <v>0</v>
      </c>
      <c r="AC29" s="194">
        <v>20</v>
      </c>
      <c r="AZ29" s="194">
        <v>2</v>
      </c>
      <c r="BA29" s="194">
        <f t="shared" si="11"/>
        <v>0</v>
      </c>
      <c r="BB29" s="194">
        <f t="shared" si="12"/>
        <v>0</v>
      </c>
      <c r="BC29" s="194">
        <f t="shared" si="13"/>
        <v>0</v>
      </c>
      <c r="BD29" s="194">
        <f t="shared" si="14"/>
        <v>0</v>
      </c>
      <c r="BE29" s="194">
        <f t="shared" si="15"/>
        <v>0</v>
      </c>
      <c r="CA29" s="221">
        <v>12</v>
      </c>
      <c r="CB29" s="221">
        <v>0</v>
      </c>
    </row>
    <row r="30" spans="1:80" ht="12.75">
      <c r="A30" s="222">
        <v>21</v>
      </c>
      <c r="B30" s="223" t="s">
        <v>580</v>
      </c>
      <c r="C30" s="224" t="s">
        <v>581</v>
      </c>
      <c r="D30" s="225" t="s">
        <v>106</v>
      </c>
      <c r="E30" s="226">
        <v>1</v>
      </c>
      <c r="F30" s="226">
        <v>0</v>
      </c>
      <c r="G30" s="227">
        <f t="shared" si="8"/>
        <v>0</v>
      </c>
      <c r="H30" s="228">
        <v>0</v>
      </c>
      <c r="I30" s="229">
        <f t="shared" si="9"/>
        <v>0</v>
      </c>
      <c r="J30" s="228">
        <v>0</v>
      </c>
      <c r="K30" s="229">
        <f t="shared" si="10"/>
        <v>0</v>
      </c>
      <c r="O30" s="221">
        <v>2</v>
      </c>
      <c r="AA30" s="194">
        <v>1</v>
      </c>
      <c r="AB30" s="194">
        <v>7</v>
      </c>
      <c r="AC30" s="194">
        <v>7</v>
      </c>
      <c r="AZ30" s="194">
        <v>2</v>
      </c>
      <c r="BA30" s="194">
        <f t="shared" si="11"/>
        <v>0</v>
      </c>
      <c r="BB30" s="194">
        <f t="shared" si="12"/>
        <v>0</v>
      </c>
      <c r="BC30" s="194">
        <f t="shared" si="13"/>
        <v>0</v>
      </c>
      <c r="BD30" s="194">
        <f t="shared" si="14"/>
        <v>0</v>
      </c>
      <c r="BE30" s="194">
        <f t="shared" si="15"/>
        <v>0</v>
      </c>
      <c r="CA30" s="221">
        <v>1</v>
      </c>
      <c r="CB30" s="221">
        <v>7</v>
      </c>
    </row>
    <row r="31" spans="1:80" ht="22.5">
      <c r="A31" s="222">
        <v>22</v>
      </c>
      <c r="B31" s="223" t="s">
        <v>582</v>
      </c>
      <c r="C31" s="224" t="s">
        <v>583</v>
      </c>
      <c r="D31" s="225" t="s">
        <v>106</v>
      </c>
      <c r="E31" s="226">
        <v>1</v>
      </c>
      <c r="F31" s="226">
        <v>0</v>
      </c>
      <c r="G31" s="227">
        <f t="shared" si="8"/>
        <v>0</v>
      </c>
      <c r="H31" s="228">
        <v>0</v>
      </c>
      <c r="I31" s="229">
        <f t="shared" si="9"/>
        <v>0</v>
      </c>
      <c r="J31" s="228">
        <v>0</v>
      </c>
      <c r="K31" s="229">
        <f t="shared" si="10"/>
        <v>0</v>
      </c>
      <c r="O31" s="221">
        <v>2</v>
      </c>
      <c r="AA31" s="194">
        <v>1</v>
      </c>
      <c r="AB31" s="194">
        <v>7</v>
      </c>
      <c r="AC31" s="194">
        <v>7</v>
      </c>
      <c r="AZ31" s="194">
        <v>2</v>
      </c>
      <c r="BA31" s="194">
        <f t="shared" si="11"/>
        <v>0</v>
      </c>
      <c r="BB31" s="194">
        <f t="shared" si="12"/>
        <v>0</v>
      </c>
      <c r="BC31" s="194">
        <f t="shared" si="13"/>
        <v>0</v>
      </c>
      <c r="BD31" s="194">
        <f t="shared" si="14"/>
        <v>0</v>
      </c>
      <c r="BE31" s="194">
        <f t="shared" si="15"/>
        <v>0</v>
      </c>
      <c r="CA31" s="221">
        <v>1</v>
      </c>
      <c r="CB31" s="221">
        <v>7</v>
      </c>
    </row>
    <row r="32" spans="1:80" ht="12.75">
      <c r="A32" s="222">
        <v>23</v>
      </c>
      <c r="B32" s="223" t="s">
        <v>584</v>
      </c>
      <c r="C32" s="224" t="s">
        <v>585</v>
      </c>
      <c r="D32" s="225" t="s">
        <v>276</v>
      </c>
      <c r="E32" s="226">
        <v>42</v>
      </c>
      <c r="F32" s="226">
        <v>0</v>
      </c>
      <c r="G32" s="227">
        <f t="shared" si="8"/>
        <v>0</v>
      </c>
      <c r="H32" s="228">
        <v>0</v>
      </c>
      <c r="I32" s="229">
        <f t="shared" si="9"/>
        <v>0</v>
      </c>
      <c r="J32" s="228">
        <v>0</v>
      </c>
      <c r="K32" s="229">
        <f t="shared" si="10"/>
        <v>0</v>
      </c>
      <c r="O32" s="221">
        <v>2</v>
      </c>
      <c r="AA32" s="194">
        <v>1</v>
      </c>
      <c r="AB32" s="194">
        <v>7</v>
      </c>
      <c r="AC32" s="194">
        <v>7</v>
      </c>
      <c r="AZ32" s="194">
        <v>2</v>
      </c>
      <c r="BA32" s="194">
        <f t="shared" si="11"/>
        <v>0</v>
      </c>
      <c r="BB32" s="194">
        <f t="shared" si="12"/>
        <v>0</v>
      </c>
      <c r="BC32" s="194">
        <f t="shared" si="13"/>
        <v>0</v>
      </c>
      <c r="BD32" s="194">
        <f t="shared" si="14"/>
        <v>0</v>
      </c>
      <c r="BE32" s="194">
        <f t="shared" si="15"/>
        <v>0</v>
      </c>
      <c r="CA32" s="221">
        <v>1</v>
      </c>
      <c r="CB32" s="221">
        <v>7</v>
      </c>
    </row>
    <row r="33" spans="1:80" ht="12.75">
      <c r="A33" s="222">
        <v>24</v>
      </c>
      <c r="B33" s="223" t="s">
        <v>586</v>
      </c>
      <c r="C33" s="224" t="s">
        <v>587</v>
      </c>
      <c r="D33" s="225" t="s">
        <v>106</v>
      </c>
      <c r="E33" s="226">
        <v>1</v>
      </c>
      <c r="F33" s="226">
        <v>0</v>
      </c>
      <c r="G33" s="227">
        <f t="shared" si="8"/>
        <v>0</v>
      </c>
      <c r="H33" s="228">
        <v>0</v>
      </c>
      <c r="I33" s="229">
        <f t="shared" si="9"/>
        <v>0</v>
      </c>
      <c r="J33" s="228"/>
      <c r="K33" s="229">
        <f t="shared" si="10"/>
        <v>0</v>
      </c>
      <c r="O33" s="221">
        <v>2</v>
      </c>
      <c r="AA33" s="194">
        <v>12</v>
      </c>
      <c r="AB33" s="194">
        <v>0</v>
      </c>
      <c r="AC33" s="194">
        <v>24</v>
      </c>
      <c r="AZ33" s="194">
        <v>2</v>
      </c>
      <c r="BA33" s="194">
        <f t="shared" si="11"/>
        <v>0</v>
      </c>
      <c r="BB33" s="194">
        <f t="shared" si="12"/>
        <v>0</v>
      </c>
      <c r="BC33" s="194">
        <f t="shared" si="13"/>
        <v>0</v>
      </c>
      <c r="BD33" s="194">
        <f t="shared" si="14"/>
        <v>0</v>
      </c>
      <c r="BE33" s="194">
        <f t="shared" si="15"/>
        <v>0</v>
      </c>
      <c r="CA33" s="221">
        <v>12</v>
      </c>
      <c r="CB33" s="221">
        <v>0</v>
      </c>
    </row>
    <row r="34" spans="1:80" ht="22.5">
      <c r="A34" s="222">
        <v>25</v>
      </c>
      <c r="B34" s="223" t="s">
        <v>588</v>
      </c>
      <c r="C34" s="224" t="s">
        <v>589</v>
      </c>
      <c r="D34" s="225" t="s">
        <v>590</v>
      </c>
      <c r="E34" s="226">
        <v>1</v>
      </c>
      <c r="F34" s="226">
        <v>0</v>
      </c>
      <c r="G34" s="227">
        <f t="shared" si="8"/>
        <v>0</v>
      </c>
      <c r="H34" s="228">
        <v>0</v>
      </c>
      <c r="I34" s="229">
        <f t="shared" si="9"/>
        <v>0</v>
      </c>
      <c r="J34" s="228"/>
      <c r="K34" s="229">
        <f t="shared" si="10"/>
        <v>0</v>
      </c>
      <c r="O34" s="221">
        <v>2</v>
      </c>
      <c r="AA34" s="194">
        <v>12</v>
      </c>
      <c r="AB34" s="194">
        <v>0</v>
      </c>
      <c r="AC34" s="194">
        <v>25</v>
      </c>
      <c r="AZ34" s="194">
        <v>2</v>
      </c>
      <c r="BA34" s="194">
        <f t="shared" si="11"/>
        <v>0</v>
      </c>
      <c r="BB34" s="194">
        <f t="shared" si="12"/>
        <v>0</v>
      </c>
      <c r="BC34" s="194">
        <f t="shared" si="13"/>
        <v>0</v>
      </c>
      <c r="BD34" s="194">
        <f t="shared" si="14"/>
        <v>0</v>
      </c>
      <c r="BE34" s="194">
        <f t="shared" si="15"/>
        <v>0</v>
      </c>
      <c r="CA34" s="221">
        <v>12</v>
      </c>
      <c r="CB34" s="221">
        <v>0</v>
      </c>
    </row>
    <row r="35" spans="1:80" ht="22.5">
      <c r="A35" s="222">
        <v>26</v>
      </c>
      <c r="B35" s="223" t="s">
        <v>591</v>
      </c>
      <c r="C35" s="224" t="s">
        <v>592</v>
      </c>
      <c r="D35" s="225" t="s">
        <v>123</v>
      </c>
      <c r="E35" s="226">
        <v>0.038</v>
      </c>
      <c r="F35" s="226">
        <v>0</v>
      </c>
      <c r="G35" s="227">
        <f t="shared" si="8"/>
        <v>0</v>
      </c>
      <c r="H35" s="228">
        <v>0</v>
      </c>
      <c r="I35" s="229">
        <f t="shared" si="9"/>
        <v>0</v>
      </c>
      <c r="J35" s="228">
        <v>0</v>
      </c>
      <c r="K35" s="229">
        <f t="shared" si="10"/>
        <v>0</v>
      </c>
      <c r="O35" s="221">
        <v>2</v>
      </c>
      <c r="AA35" s="194">
        <v>1</v>
      </c>
      <c r="AB35" s="194">
        <v>7</v>
      </c>
      <c r="AC35" s="194">
        <v>7</v>
      </c>
      <c r="AZ35" s="194">
        <v>2</v>
      </c>
      <c r="BA35" s="194">
        <f t="shared" si="11"/>
        <v>0</v>
      </c>
      <c r="BB35" s="194">
        <f t="shared" si="12"/>
        <v>0</v>
      </c>
      <c r="BC35" s="194">
        <f t="shared" si="13"/>
        <v>0</v>
      </c>
      <c r="BD35" s="194">
        <f t="shared" si="14"/>
        <v>0</v>
      </c>
      <c r="BE35" s="194">
        <f t="shared" si="15"/>
        <v>0</v>
      </c>
      <c r="CA35" s="221">
        <v>1</v>
      </c>
      <c r="CB35" s="221">
        <v>7</v>
      </c>
    </row>
    <row r="36" spans="1:57" ht="12.75">
      <c r="A36" s="240"/>
      <c r="B36" s="241" t="s">
        <v>86</v>
      </c>
      <c r="C36" s="242" t="s">
        <v>561</v>
      </c>
      <c r="D36" s="243"/>
      <c r="E36" s="244"/>
      <c r="F36" s="245"/>
      <c r="G36" s="246">
        <f>SUM(G20:G35)</f>
        <v>0</v>
      </c>
      <c r="H36" s="247"/>
      <c r="I36" s="248">
        <f>SUM(I20:I35)</f>
        <v>0</v>
      </c>
      <c r="J36" s="247"/>
      <c r="K36" s="248">
        <f>SUM(K20:K35)</f>
        <v>0</v>
      </c>
      <c r="O36" s="221">
        <v>4</v>
      </c>
      <c r="BA36" s="249">
        <f>SUM(BA20:BA35)</f>
        <v>0</v>
      </c>
      <c r="BB36" s="249">
        <f>SUM(BB20:BB35)</f>
        <v>0</v>
      </c>
      <c r="BC36" s="249">
        <f>SUM(BC20:BC35)</f>
        <v>0</v>
      </c>
      <c r="BD36" s="249">
        <f>SUM(BD20:BD35)</f>
        <v>0</v>
      </c>
      <c r="BE36" s="249">
        <f>SUM(BE20:BE35)</f>
        <v>0</v>
      </c>
    </row>
    <row r="37" spans="1:15" ht="12.75">
      <c r="A37" s="211" t="s">
        <v>83</v>
      </c>
      <c r="B37" s="212" t="s">
        <v>593</v>
      </c>
      <c r="C37" s="213" t="s">
        <v>594</v>
      </c>
      <c r="D37" s="214"/>
      <c r="E37" s="215"/>
      <c r="F37" s="215"/>
      <c r="G37" s="216"/>
      <c r="H37" s="217"/>
      <c r="I37" s="218"/>
      <c r="J37" s="219"/>
      <c r="K37" s="220"/>
      <c r="O37" s="221">
        <v>1</v>
      </c>
    </row>
    <row r="38" spans="1:80" ht="22.5">
      <c r="A38" s="222">
        <v>27</v>
      </c>
      <c r="B38" s="223" t="s">
        <v>596</v>
      </c>
      <c r="C38" s="224" t="s">
        <v>597</v>
      </c>
      <c r="D38" s="225" t="s">
        <v>276</v>
      </c>
      <c r="E38" s="226">
        <v>11.5</v>
      </c>
      <c r="F38" s="226">
        <v>0</v>
      </c>
      <c r="G38" s="227">
        <f aca="true" t="shared" si="16" ref="G38:G54">E38*F38</f>
        <v>0</v>
      </c>
      <c r="H38" s="228">
        <v>0</v>
      </c>
      <c r="I38" s="229">
        <f aca="true" t="shared" si="17" ref="I38:I54">E38*H38</f>
        <v>0</v>
      </c>
      <c r="J38" s="228">
        <v>0</v>
      </c>
      <c r="K38" s="229">
        <f aca="true" t="shared" si="18" ref="K38:K54">E38*J38</f>
        <v>0</v>
      </c>
      <c r="O38" s="221">
        <v>2</v>
      </c>
      <c r="AA38" s="194">
        <v>1</v>
      </c>
      <c r="AB38" s="194">
        <v>7</v>
      </c>
      <c r="AC38" s="194">
        <v>7</v>
      </c>
      <c r="AZ38" s="194">
        <v>2</v>
      </c>
      <c r="BA38" s="194">
        <f aca="true" t="shared" si="19" ref="BA38:BA54">IF(AZ38=1,G38,0)</f>
        <v>0</v>
      </c>
      <c r="BB38" s="194">
        <f aca="true" t="shared" si="20" ref="BB38:BB54">IF(AZ38=2,G38,0)</f>
        <v>0</v>
      </c>
      <c r="BC38" s="194">
        <f aca="true" t="shared" si="21" ref="BC38:BC54">IF(AZ38=3,G38,0)</f>
        <v>0</v>
      </c>
      <c r="BD38" s="194">
        <f aca="true" t="shared" si="22" ref="BD38:BD54">IF(AZ38=4,G38,0)</f>
        <v>0</v>
      </c>
      <c r="BE38" s="194">
        <f aca="true" t="shared" si="23" ref="BE38:BE54">IF(AZ38=5,G38,0)</f>
        <v>0</v>
      </c>
      <c r="CA38" s="221">
        <v>1</v>
      </c>
      <c r="CB38" s="221">
        <v>7</v>
      </c>
    </row>
    <row r="39" spans="1:80" ht="22.5">
      <c r="A39" s="222">
        <v>28</v>
      </c>
      <c r="B39" s="223" t="s">
        <v>598</v>
      </c>
      <c r="C39" s="224" t="s">
        <v>599</v>
      </c>
      <c r="D39" s="225" t="s">
        <v>276</v>
      </c>
      <c r="E39" s="226">
        <v>16.5</v>
      </c>
      <c r="F39" s="226">
        <v>0</v>
      </c>
      <c r="G39" s="227">
        <f t="shared" si="16"/>
        <v>0</v>
      </c>
      <c r="H39" s="228">
        <v>0</v>
      </c>
      <c r="I39" s="229">
        <f t="shared" si="17"/>
        <v>0</v>
      </c>
      <c r="J39" s="228">
        <v>0</v>
      </c>
      <c r="K39" s="229">
        <f t="shared" si="18"/>
        <v>0</v>
      </c>
      <c r="O39" s="221">
        <v>2</v>
      </c>
      <c r="AA39" s="194">
        <v>1</v>
      </c>
      <c r="AB39" s="194">
        <v>7</v>
      </c>
      <c r="AC39" s="194">
        <v>7</v>
      </c>
      <c r="AZ39" s="194">
        <v>2</v>
      </c>
      <c r="BA39" s="194">
        <f t="shared" si="19"/>
        <v>0</v>
      </c>
      <c r="BB39" s="194">
        <f t="shared" si="20"/>
        <v>0</v>
      </c>
      <c r="BC39" s="194">
        <f t="shared" si="21"/>
        <v>0</v>
      </c>
      <c r="BD39" s="194">
        <f t="shared" si="22"/>
        <v>0</v>
      </c>
      <c r="BE39" s="194">
        <f t="shared" si="23"/>
        <v>0</v>
      </c>
      <c r="CA39" s="221">
        <v>1</v>
      </c>
      <c r="CB39" s="221">
        <v>7</v>
      </c>
    </row>
    <row r="40" spans="1:80" ht="22.5">
      <c r="A40" s="222">
        <v>29</v>
      </c>
      <c r="B40" s="223" t="s">
        <v>600</v>
      </c>
      <c r="C40" s="224" t="s">
        <v>601</v>
      </c>
      <c r="D40" s="225" t="s">
        <v>276</v>
      </c>
      <c r="E40" s="226">
        <v>14</v>
      </c>
      <c r="F40" s="226">
        <v>0</v>
      </c>
      <c r="G40" s="227">
        <f t="shared" si="16"/>
        <v>0</v>
      </c>
      <c r="H40" s="228">
        <v>0</v>
      </c>
      <c r="I40" s="229">
        <f t="shared" si="17"/>
        <v>0</v>
      </c>
      <c r="J40" s="228">
        <v>0</v>
      </c>
      <c r="K40" s="229">
        <f t="shared" si="18"/>
        <v>0</v>
      </c>
      <c r="O40" s="221">
        <v>2</v>
      </c>
      <c r="AA40" s="194">
        <v>1</v>
      </c>
      <c r="AB40" s="194">
        <v>7</v>
      </c>
      <c r="AC40" s="194">
        <v>7</v>
      </c>
      <c r="AZ40" s="194">
        <v>2</v>
      </c>
      <c r="BA40" s="194">
        <f t="shared" si="19"/>
        <v>0</v>
      </c>
      <c r="BB40" s="194">
        <f t="shared" si="20"/>
        <v>0</v>
      </c>
      <c r="BC40" s="194">
        <f t="shared" si="21"/>
        <v>0</v>
      </c>
      <c r="BD40" s="194">
        <f t="shared" si="22"/>
        <v>0</v>
      </c>
      <c r="BE40" s="194">
        <f t="shared" si="23"/>
        <v>0</v>
      </c>
      <c r="CA40" s="221">
        <v>1</v>
      </c>
      <c r="CB40" s="221">
        <v>7</v>
      </c>
    </row>
    <row r="41" spans="1:80" ht="22.5">
      <c r="A41" s="222">
        <v>30</v>
      </c>
      <c r="B41" s="223" t="s">
        <v>602</v>
      </c>
      <c r="C41" s="224" t="s">
        <v>603</v>
      </c>
      <c r="D41" s="225" t="s">
        <v>276</v>
      </c>
      <c r="E41" s="226">
        <v>13</v>
      </c>
      <c r="F41" s="226">
        <v>0</v>
      </c>
      <c r="G41" s="227">
        <f t="shared" si="16"/>
        <v>0</v>
      </c>
      <c r="H41" s="228">
        <v>0</v>
      </c>
      <c r="I41" s="229">
        <f t="shared" si="17"/>
        <v>0</v>
      </c>
      <c r="J41" s="228">
        <v>0</v>
      </c>
      <c r="K41" s="229">
        <f t="shared" si="18"/>
        <v>0</v>
      </c>
      <c r="O41" s="221">
        <v>2</v>
      </c>
      <c r="AA41" s="194">
        <v>1</v>
      </c>
      <c r="AB41" s="194">
        <v>7</v>
      </c>
      <c r="AC41" s="194">
        <v>7</v>
      </c>
      <c r="AZ41" s="194">
        <v>2</v>
      </c>
      <c r="BA41" s="194">
        <f t="shared" si="19"/>
        <v>0</v>
      </c>
      <c r="BB41" s="194">
        <f t="shared" si="20"/>
        <v>0</v>
      </c>
      <c r="BC41" s="194">
        <f t="shared" si="21"/>
        <v>0</v>
      </c>
      <c r="BD41" s="194">
        <f t="shared" si="22"/>
        <v>0</v>
      </c>
      <c r="BE41" s="194">
        <f t="shared" si="23"/>
        <v>0</v>
      </c>
      <c r="CA41" s="221">
        <v>1</v>
      </c>
      <c r="CB41" s="221">
        <v>7</v>
      </c>
    </row>
    <row r="42" spans="1:80" ht="22.5">
      <c r="A42" s="222">
        <v>31</v>
      </c>
      <c r="B42" s="223" t="s">
        <v>604</v>
      </c>
      <c r="C42" s="224" t="s">
        <v>605</v>
      </c>
      <c r="D42" s="225" t="s">
        <v>276</v>
      </c>
      <c r="E42" s="226">
        <v>6</v>
      </c>
      <c r="F42" s="226">
        <v>0</v>
      </c>
      <c r="G42" s="227">
        <f t="shared" si="16"/>
        <v>0</v>
      </c>
      <c r="H42" s="228">
        <v>0</v>
      </c>
      <c r="I42" s="229">
        <f t="shared" si="17"/>
        <v>0</v>
      </c>
      <c r="J42" s="228">
        <v>0</v>
      </c>
      <c r="K42" s="229">
        <f t="shared" si="18"/>
        <v>0</v>
      </c>
      <c r="O42" s="221">
        <v>2</v>
      </c>
      <c r="AA42" s="194">
        <v>1</v>
      </c>
      <c r="AB42" s="194">
        <v>7</v>
      </c>
      <c r="AC42" s="194">
        <v>7</v>
      </c>
      <c r="AZ42" s="194">
        <v>2</v>
      </c>
      <c r="BA42" s="194">
        <f t="shared" si="19"/>
        <v>0</v>
      </c>
      <c r="BB42" s="194">
        <f t="shared" si="20"/>
        <v>0</v>
      </c>
      <c r="BC42" s="194">
        <f t="shared" si="21"/>
        <v>0</v>
      </c>
      <c r="BD42" s="194">
        <f t="shared" si="22"/>
        <v>0</v>
      </c>
      <c r="BE42" s="194">
        <f t="shared" si="23"/>
        <v>0</v>
      </c>
      <c r="CA42" s="221">
        <v>1</v>
      </c>
      <c r="CB42" s="221">
        <v>7</v>
      </c>
    </row>
    <row r="43" spans="1:80" ht="22.5">
      <c r="A43" s="222">
        <v>32</v>
      </c>
      <c r="B43" s="223" t="s">
        <v>606</v>
      </c>
      <c r="C43" s="224" t="s">
        <v>607</v>
      </c>
      <c r="D43" s="225" t="s">
        <v>276</v>
      </c>
      <c r="E43" s="226">
        <v>7</v>
      </c>
      <c r="F43" s="226">
        <v>0</v>
      </c>
      <c r="G43" s="227">
        <f t="shared" si="16"/>
        <v>0</v>
      </c>
      <c r="H43" s="228">
        <v>0</v>
      </c>
      <c r="I43" s="229">
        <f t="shared" si="17"/>
        <v>0</v>
      </c>
      <c r="J43" s="228">
        <v>0</v>
      </c>
      <c r="K43" s="229">
        <f t="shared" si="18"/>
        <v>0</v>
      </c>
      <c r="O43" s="221">
        <v>2</v>
      </c>
      <c r="AA43" s="194">
        <v>1</v>
      </c>
      <c r="AB43" s="194">
        <v>7</v>
      </c>
      <c r="AC43" s="194">
        <v>7</v>
      </c>
      <c r="AZ43" s="194">
        <v>2</v>
      </c>
      <c r="BA43" s="194">
        <f t="shared" si="19"/>
        <v>0</v>
      </c>
      <c r="BB43" s="194">
        <f t="shared" si="20"/>
        <v>0</v>
      </c>
      <c r="BC43" s="194">
        <f t="shared" si="21"/>
        <v>0</v>
      </c>
      <c r="BD43" s="194">
        <f t="shared" si="22"/>
        <v>0</v>
      </c>
      <c r="BE43" s="194">
        <f t="shared" si="23"/>
        <v>0</v>
      </c>
      <c r="CA43" s="221">
        <v>1</v>
      </c>
      <c r="CB43" s="221">
        <v>7</v>
      </c>
    </row>
    <row r="44" spans="1:80" ht="22.5">
      <c r="A44" s="222">
        <v>33</v>
      </c>
      <c r="B44" s="223" t="s">
        <v>608</v>
      </c>
      <c r="C44" s="224" t="s">
        <v>609</v>
      </c>
      <c r="D44" s="225" t="s">
        <v>276</v>
      </c>
      <c r="E44" s="226">
        <v>8.5</v>
      </c>
      <c r="F44" s="226">
        <v>0</v>
      </c>
      <c r="G44" s="227">
        <f t="shared" si="16"/>
        <v>0</v>
      </c>
      <c r="H44" s="228">
        <v>0</v>
      </c>
      <c r="I44" s="229">
        <f t="shared" si="17"/>
        <v>0</v>
      </c>
      <c r="J44" s="228">
        <v>0</v>
      </c>
      <c r="K44" s="229">
        <f t="shared" si="18"/>
        <v>0</v>
      </c>
      <c r="O44" s="221">
        <v>2</v>
      </c>
      <c r="AA44" s="194">
        <v>1</v>
      </c>
      <c r="AB44" s="194">
        <v>7</v>
      </c>
      <c r="AC44" s="194">
        <v>7</v>
      </c>
      <c r="AZ44" s="194">
        <v>2</v>
      </c>
      <c r="BA44" s="194">
        <f t="shared" si="19"/>
        <v>0</v>
      </c>
      <c r="BB44" s="194">
        <f t="shared" si="20"/>
        <v>0</v>
      </c>
      <c r="BC44" s="194">
        <f t="shared" si="21"/>
        <v>0</v>
      </c>
      <c r="BD44" s="194">
        <f t="shared" si="22"/>
        <v>0</v>
      </c>
      <c r="BE44" s="194">
        <f t="shared" si="23"/>
        <v>0</v>
      </c>
      <c r="CA44" s="221">
        <v>1</v>
      </c>
      <c r="CB44" s="221">
        <v>7</v>
      </c>
    </row>
    <row r="45" spans="1:80" ht="22.5">
      <c r="A45" s="222">
        <v>34</v>
      </c>
      <c r="B45" s="223" t="s">
        <v>610</v>
      </c>
      <c r="C45" s="224" t="s">
        <v>611</v>
      </c>
      <c r="D45" s="225" t="s">
        <v>276</v>
      </c>
      <c r="E45" s="226">
        <v>3.5</v>
      </c>
      <c r="F45" s="226">
        <v>0</v>
      </c>
      <c r="G45" s="227">
        <f t="shared" si="16"/>
        <v>0</v>
      </c>
      <c r="H45" s="228">
        <v>0</v>
      </c>
      <c r="I45" s="229">
        <f t="shared" si="17"/>
        <v>0</v>
      </c>
      <c r="J45" s="228">
        <v>0</v>
      </c>
      <c r="K45" s="229">
        <f t="shared" si="18"/>
        <v>0</v>
      </c>
      <c r="O45" s="221">
        <v>2</v>
      </c>
      <c r="AA45" s="194">
        <v>1</v>
      </c>
      <c r="AB45" s="194">
        <v>7</v>
      </c>
      <c r="AC45" s="194">
        <v>7</v>
      </c>
      <c r="AZ45" s="194">
        <v>2</v>
      </c>
      <c r="BA45" s="194">
        <f t="shared" si="19"/>
        <v>0</v>
      </c>
      <c r="BB45" s="194">
        <f t="shared" si="20"/>
        <v>0</v>
      </c>
      <c r="BC45" s="194">
        <f t="shared" si="21"/>
        <v>0</v>
      </c>
      <c r="BD45" s="194">
        <f t="shared" si="22"/>
        <v>0</v>
      </c>
      <c r="BE45" s="194">
        <f t="shared" si="23"/>
        <v>0</v>
      </c>
      <c r="CA45" s="221">
        <v>1</v>
      </c>
      <c r="CB45" s="221">
        <v>7</v>
      </c>
    </row>
    <row r="46" spans="1:80" ht="12.75">
      <c r="A46" s="222">
        <v>35</v>
      </c>
      <c r="B46" s="223" t="s">
        <v>612</v>
      </c>
      <c r="C46" s="224" t="s">
        <v>613</v>
      </c>
      <c r="D46" s="225" t="s">
        <v>276</v>
      </c>
      <c r="E46" s="226">
        <v>12</v>
      </c>
      <c r="F46" s="226">
        <v>0</v>
      </c>
      <c r="G46" s="227">
        <f t="shared" si="16"/>
        <v>0</v>
      </c>
      <c r="H46" s="228">
        <v>0</v>
      </c>
      <c r="I46" s="229">
        <f t="shared" si="17"/>
        <v>0</v>
      </c>
      <c r="J46" s="228">
        <v>0</v>
      </c>
      <c r="K46" s="229">
        <f t="shared" si="18"/>
        <v>0</v>
      </c>
      <c r="O46" s="221">
        <v>2</v>
      </c>
      <c r="AA46" s="194">
        <v>1</v>
      </c>
      <c r="AB46" s="194">
        <v>7</v>
      </c>
      <c r="AC46" s="194">
        <v>7</v>
      </c>
      <c r="AZ46" s="194">
        <v>2</v>
      </c>
      <c r="BA46" s="194">
        <f t="shared" si="19"/>
        <v>0</v>
      </c>
      <c r="BB46" s="194">
        <f t="shared" si="20"/>
        <v>0</v>
      </c>
      <c r="BC46" s="194">
        <f t="shared" si="21"/>
        <v>0</v>
      </c>
      <c r="BD46" s="194">
        <f t="shared" si="22"/>
        <v>0</v>
      </c>
      <c r="BE46" s="194">
        <f t="shared" si="23"/>
        <v>0</v>
      </c>
      <c r="CA46" s="221">
        <v>1</v>
      </c>
      <c r="CB46" s="221">
        <v>7</v>
      </c>
    </row>
    <row r="47" spans="1:80" ht="12.75">
      <c r="A47" s="222">
        <v>36</v>
      </c>
      <c r="B47" s="223" t="s">
        <v>614</v>
      </c>
      <c r="C47" s="224" t="s">
        <v>615</v>
      </c>
      <c r="D47" s="225" t="s">
        <v>276</v>
      </c>
      <c r="E47" s="226">
        <v>19</v>
      </c>
      <c r="F47" s="226">
        <v>0</v>
      </c>
      <c r="G47" s="227">
        <f t="shared" si="16"/>
        <v>0</v>
      </c>
      <c r="H47" s="228">
        <v>0</v>
      </c>
      <c r="I47" s="229">
        <f t="shared" si="17"/>
        <v>0</v>
      </c>
      <c r="J47" s="228">
        <v>0</v>
      </c>
      <c r="K47" s="229">
        <f t="shared" si="18"/>
        <v>0</v>
      </c>
      <c r="O47" s="221">
        <v>2</v>
      </c>
      <c r="AA47" s="194">
        <v>1</v>
      </c>
      <c r="AB47" s="194">
        <v>7</v>
      </c>
      <c r="AC47" s="194">
        <v>7</v>
      </c>
      <c r="AZ47" s="194">
        <v>2</v>
      </c>
      <c r="BA47" s="194">
        <f t="shared" si="19"/>
        <v>0</v>
      </c>
      <c r="BB47" s="194">
        <f t="shared" si="20"/>
        <v>0</v>
      </c>
      <c r="BC47" s="194">
        <f t="shared" si="21"/>
        <v>0</v>
      </c>
      <c r="BD47" s="194">
        <f t="shared" si="22"/>
        <v>0</v>
      </c>
      <c r="BE47" s="194">
        <f t="shared" si="23"/>
        <v>0</v>
      </c>
      <c r="CA47" s="221">
        <v>1</v>
      </c>
      <c r="CB47" s="221">
        <v>7</v>
      </c>
    </row>
    <row r="48" spans="1:80" ht="12.75">
      <c r="A48" s="222">
        <v>37</v>
      </c>
      <c r="B48" s="223" t="s">
        <v>616</v>
      </c>
      <c r="C48" s="224" t="s">
        <v>617</v>
      </c>
      <c r="D48" s="225" t="s">
        <v>106</v>
      </c>
      <c r="E48" s="226">
        <v>10</v>
      </c>
      <c r="F48" s="226">
        <v>0</v>
      </c>
      <c r="G48" s="227">
        <f t="shared" si="16"/>
        <v>0</v>
      </c>
      <c r="H48" s="228">
        <v>0</v>
      </c>
      <c r="I48" s="229">
        <f t="shared" si="17"/>
        <v>0</v>
      </c>
      <c r="J48" s="228">
        <v>0</v>
      </c>
      <c r="K48" s="229">
        <f t="shared" si="18"/>
        <v>0</v>
      </c>
      <c r="O48" s="221">
        <v>2</v>
      </c>
      <c r="AA48" s="194">
        <v>1</v>
      </c>
      <c r="AB48" s="194">
        <v>7</v>
      </c>
      <c r="AC48" s="194">
        <v>7</v>
      </c>
      <c r="AZ48" s="194">
        <v>2</v>
      </c>
      <c r="BA48" s="194">
        <f t="shared" si="19"/>
        <v>0</v>
      </c>
      <c r="BB48" s="194">
        <f t="shared" si="20"/>
        <v>0</v>
      </c>
      <c r="BC48" s="194">
        <f t="shared" si="21"/>
        <v>0</v>
      </c>
      <c r="BD48" s="194">
        <f t="shared" si="22"/>
        <v>0</v>
      </c>
      <c r="BE48" s="194">
        <f t="shared" si="23"/>
        <v>0</v>
      </c>
      <c r="CA48" s="221">
        <v>1</v>
      </c>
      <c r="CB48" s="221">
        <v>7</v>
      </c>
    </row>
    <row r="49" spans="1:80" ht="12.75">
      <c r="A49" s="222">
        <v>38</v>
      </c>
      <c r="B49" s="223" t="s">
        <v>618</v>
      </c>
      <c r="C49" s="224" t="s">
        <v>619</v>
      </c>
      <c r="D49" s="225" t="s">
        <v>106</v>
      </c>
      <c r="E49" s="226">
        <v>8</v>
      </c>
      <c r="F49" s="226">
        <v>0</v>
      </c>
      <c r="G49" s="227">
        <f t="shared" si="16"/>
        <v>0</v>
      </c>
      <c r="H49" s="228">
        <v>0</v>
      </c>
      <c r="I49" s="229">
        <f t="shared" si="17"/>
        <v>0</v>
      </c>
      <c r="J49" s="228">
        <v>0</v>
      </c>
      <c r="K49" s="229">
        <f t="shared" si="18"/>
        <v>0</v>
      </c>
      <c r="O49" s="221">
        <v>2</v>
      </c>
      <c r="AA49" s="194">
        <v>1</v>
      </c>
      <c r="AB49" s="194">
        <v>7</v>
      </c>
      <c r="AC49" s="194">
        <v>7</v>
      </c>
      <c r="AZ49" s="194">
        <v>2</v>
      </c>
      <c r="BA49" s="194">
        <f t="shared" si="19"/>
        <v>0</v>
      </c>
      <c r="BB49" s="194">
        <f t="shared" si="20"/>
        <v>0</v>
      </c>
      <c r="BC49" s="194">
        <f t="shared" si="21"/>
        <v>0</v>
      </c>
      <c r="BD49" s="194">
        <f t="shared" si="22"/>
        <v>0</v>
      </c>
      <c r="BE49" s="194">
        <f t="shared" si="23"/>
        <v>0</v>
      </c>
      <c r="CA49" s="221">
        <v>1</v>
      </c>
      <c r="CB49" s="221">
        <v>7</v>
      </c>
    </row>
    <row r="50" spans="1:80" ht="12.75">
      <c r="A50" s="222">
        <v>39</v>
      </c>
      <c r="B50" s="223" t="s">
        <v>620</v>
      </c>
      <c r="C50" s="224" t="s">
        <v>621</v>
      </c>
      <c r="D50" s="225" t="s">
        <v>106</v>
      </c>
      <c r="E50" s="226">
        <v>2</v>
      </c>
      <c r="F50" s="226">
        <v>0</v>
      </c>
      <c r="G50" s="227">
        <f t="shared" si="16"/>
        <v>0</v>
      </c>
      <c r="H50" s="228">
        <v>0</v>
      </c>
      <c r="I50" s="229">
        <f t="shared" si="17"/>
        <v>0</v>
      </c>
      <c r="J50" s="228">
        <v>0</v>
      </c>
      <c r="K50" s="229">
        <f t="shared" si="18"/>
        <v>0</v>
      </c>
      <c r="O50" s="221">
        <v>2</v>
      </c>
      <c r="AA50" s="194">
        <v>1</v>
      </c>
      <c r="AB50" s="194">
        <v>7</v>
      </c>
      <c r="AC50" s="194">
        <v>7</v>
      </c>
      <c r="AZ50" s="194">
        <v>2</v>
      </c>
      <c r="BA50" s="194">
        <f t="shared" si="19"/>
        <v>0</v>
      </c>
      <c r="BB50" s="194">
        <f t="shared" si="20"/>
        <v>0</v>
      </c>
      <c r="BC50" s="194">
        <f t="shared" si="21"/>
        <v>0</v>
      </c>
      <c r="BD50" s="194">
        <f t="shared" si="22"/>
        <v>0</v>
      </c>
      <c r="BE50" s="194">
        <f t="shared" si="23"/>
        <v>0</v>
      </c>
      <c r="CA50" s="221">
        <v>1</v>
      </c>
      <c r="CB50" s="221">
        <v>7</v>
      </c>
    </row>
    <row r="51" spans="1:80" ht="12.75">
      <c r="A51" s="222">
        <v>40</v>
      </c>
      <c r="B51" s="223" t="s">
        <v>622</v>
      </c>
      <c r="C51" s="224" t="s">
        <v>623</v>
      </c>
      <c r="D51" s="225" t="s">
        <v>106</v>
      </c>
      <c r="E51" s="226">
        <v>2</v>
      </c>
      <c r="F51" s="226">
        <v>0</v>
      </c>
      <c r="G51" s="227">
        <f t="shared" si="16"/>
        <v>0</v>
      </c>
      <c r="H51" s="228">
        <v>0</v>
      </c>
      <c r="I51" s="229">
        <f t="shared" si="17"/>
        <v>0</v>
      </c>
      <c r="J51" s="228">
        <v>0</v>
      </c>
      <c r="K51" s="229">
        <f t="shared" si="18"/>
        <v>0</v>
      </c>
      <c r="O51" s="221">
        <v>2</v>
      </c>
      <c r="AA51" s="194">
        <v>1</v>
      </c>
      <c r="AB51" s="194">
        <v>7</v>
      </c>
      <c r="AC51" s="194">
        <v>7</v>
      </c>
      <c r="AZ51" s="194">
        <v>2</v>
      </c>
      <c r="BA51" s="194">
        <f t="shared" si="19"/>
        <v>0</v>
      </c>
      <c r="BB51" s="194">
        <f t="shared" si="20"/>
        <v>0</v>
      </c>
      <c r="BC51" s="194">
        <f t="shared" si="21"/>
        <v>0</v>
      </c>
      <c r="BD51" s="194">
        <f t="shared" si="22"/>
        <v>0</v>
      </c>
      <c r="BE51" s="194">
        <f t="shared" si="23"/>
        <v>0</v>
      </c>
      <c r="CA51" s="221">
        <v>1</v>
      </c>
      <c r="CB51" s="221">
        <v>7</v>
      </c>
    </row>
    <row r="52" spans="1:80" ht="22.5">
      <c r="A52" s="222">
        <v>41</v>
      </c>
      <c r="B52" s="223" t="s">
        <v>624</v>
      </c>
      <c r="C52" s="224" t="s">
        <v>625</v>
      </c>
      <c r="D52" s="225" t="s">
        <v>276</v>
      </c>
      <c r="E52" s="226">
        <v>55</v>
      </c>
      <c r="F52" s="226">
        <v>0</v>
      </c>
      <c r="G52" s="227">
        <f t="shared" si="16"/>
        <v>0</v>
      </c>
      <c r="H52" s="228">
        <v>0</v>
      </c>
      <c r="I52" s="229">
        <f t="shared" si="17"/>
        <v>0</v>
      </c>
      <c r="J52" s="228">
        <v>0</v>
      </c>
      <c r="K52" s="229">
        <f t="shared" si="18"/>
        <v>0</v>
      </c>
      <c r="O52" s="221">
        <v>2</v>
      </c>
      <c r="AA52" s="194">
        <v>1</v>
      </c>
      <c r="AB52" s="194">
        <v>7</v>
      </c>
      <c r="AC52" s="194">
        <v>7</v>
      </c>
      <c r="AZ52" s="194">
        <v>2</v>
      </c>
      <c r="BA52" s="194">
        <f t="shared" si="19"/>
        <v>0</v>
      </c>
      <c r="BB52" s="194">
        <f t="shared" si="20"/>
        <v>0</v>
      </c>
      <c r="BC52" s="194">
        <f t="shared" si="21"/>
        <v>0</v>
      </c>
      <c r="BD52" s="194">
        <f t="shared" si="22"/>
        <v>0</v>
      </c>
      <c r="BE52" s="194">
        <f t="shared" si="23"/>
        <v>0</v>
      </c>
      <c r="CA52" s="221">
        <v>1</v>
      </c>
      <c r="CB52" s="221">
        <v>7</v>
      </c>
    </row>
    <row r="53" spans="1:80" ht="12.75">
      <c r="A53" s="222">
        <v>42</v>
      </c>
      <c r="B53" s="223" t="s">
        <v>626</v>
      </c>
      <c r="C53" s="224" t="s">
        <v>627</v>
      </c>
      <c r="D53" s="225" t="s">
        <v>276</v>
      </c>
      <c r="E53" s="226">
        <v>55</v>
      </c>
      <c r="F53" s="226">
        <v>0</v>
      </c>
      <c r="G53" s="227">
        <f t="shared" si="16"/>
        <v>0</v>
      </c>
      <c r="H53" s="228">
        <v>0</v>
      </c>
      <c r="I53" s="229">
        <f t="shared" si="17"/>
        <v>0</v>
      </c>
      <c r="J53" s="228">
        <v>0</v>
      </c>
      <c r="K53" s="229">
        <f t="shared" si="18"/>
        <v>0</v>
      </c>
      <c r="O53" s="221">
        <v>2</v>
      </c>
      <c r="AA53" s="194">
        <v>1</v>
      </c>
      <c r="AB53" s="194">
        <v>7</v>
      </c>
      <c r="AC53" s="194">
        <v>7</v>
      </c>
      <c r="AZ53" s="194">
        <v>2</v>
      </c>
      <c r="BA53" s="194">
        <f t="shared" si="19"/>
        <v>0</v>
      </c>
      <c r="BB53" s="194">
        <f t="shared" si="20"/>
        <v>0</v>
      </c>
      <c r="BC53" s="194">
        <f t="shared" si="21"/>
        <v>0</v>
      </c>
      <c r="BD53" s="194">
        <f t="shared" si="22"/>
        <v>0</v>
      </c>
      <c r="BE53" s="194">
        <f t="shared" si="23"/>
        <v>0</v>
      </c>
      <c r="CA53" s="221">
        <v>1</v>
      </c>
      <c r="CB53" s="221">
        <v>7</v>
      </c>
    </row>
    <row r="54" spans="1:80" ht="22.5">
      <c r="A54" s="222">
        <v>43</v>
      </c>
      <c r="B54" s="223" t="s">
        <v>628</v>
      </c>
      <c r="C54" s="224" t="s">
        <v>629</v>
      </c>
      <c r="D54" s="225" t="s">
        <v>123</v>
      </c>
      <c r="E54" s="226">
        <v>0.069</v>
      </c>
      <c r="F54" s="226">
        <v>0</v>
      </c>
      <c r="G54" s="227">
        <f t="shared" si="16"/>
        <v>0</v>
      </c>
      <c r="H54" s="228">
        <v>0</v>
      </c>
      <c r="I54" s="229">
        <f t="shared" si="17"/>
        <v>0</v>
      </c>
      <c r="J54" s="228">
        <v>0</v>
      </c>
      <c r="K54" s="229">
        <f t="shared" si="18"/>
        <v>0</v>
      </c>
      <c r="O54" s="221">
        <v>2</v>
      </c>
      <c r="AA54" s="194">
        <v>1</v>
      </c>
      <c r="AB54" s="194">
        <v>7</v>
      </c>
      <c r="AC54" s="194">
        <v>7</v>
      </c>
      <c r="AZ54" s="194">
        <v>2</v>
      </c>
      <c r="BA54" s="194">
        <f t="shared" si="19"/>
        <v>0</v>
      </c>
      <c r="BB54" s="194">
        <f t="shared" si="20"/>
        <v>0</v>
      </c>
      <c r="BC54" s="194">
        <f t="shared" si="21"/>
        <v>0</v>
      </c>
      <c r="BD54" s="194">
        <f t="shared" si="22"/>
        <v>0</v>
      </c>
      <c r="BE54" s="194">
        <f t="shared" si="23"/>
        <v>0</v>
      </c>
      <c r="CA54" s="221">
        <v>1</v>
      </c>
      <c r="CB54" s="221">
        <v>7</v>
      </c>
    </row>
    <row r="55" spans="1:57" ht="12.75">
      <c r="A55" s="240"/>
      <c r="B55" s="241" t="s">
        <v>86</v>
      </c>
      <c r="C55" s="242" t="s">
        <v>595</v>
      </c>
      <c r="D55" s="243"/>
      <c r="E55" s="244"/>
      <c r="F55" s="245"/>
      <c r="G55" s="246">
        <f>SUM(G37:G54)</f>
        <v>0</v>
      </c>
      <c r="H55" s="247"/>
      <c r="I55" s="248">
        <f>SUM(I37:I54)</f>
        <v>0</v>
      </c>
      <c r="J55" s="247"/>
      <c r="K55" s="248">
        <f>SUM(K37:K54)</f>
        <v>0</v>
      </c>
      <c r="O55" s="221">
        <v>4</v>
      </c>
      <c r="BA55" s="249">
        <f>SUM(BA37:BA54)</f>
        <v>0</v>
      </c>
      <c r="BB55" s="249">
        <f>SUM(BB37:BB54)</f>
        <v>0</v>
      </c>
      <c r="BC55" s="249">
        <f>SUM(BC37:BC54)</f>
        <v>0</v>
      </c>
      <c r="BD55" s="249">
        <f>SUM(BD37:BD54)</f>
        <v>0</v>
      </c>
      <c r="BE55" s="249">
        <f>SUM(BE37:BE54)</f>
        <v>0</v>
      </c>
    </row>
    <row r="56" spans="1:15" ht="12.75">
      <c r="A56" s="211" t="s">
        <v>83</v>
      </c>
      <c r="B56" s="212" t="s">
        <v>630</v>
      </c>
      <c r="C56" s="213" t="s">
        <v>631</v>
      </c>
      <c r="D56" s="214"/>
      <c r="E56" s="215"/>
      <c r="F56" s="215"/>
      <c r="G56" s="216"/>
      <c r="H56" s="217"/>
      <c r="I56" s="218"/>
      <c r="J56" s="219"/>
      <c r="K56" s="220"/>
      <c r="O56" s="221">
        <v>1</v>
      </c>
    </row>
    <row r="57" spans="1:80" ht="22.5">
      <c r="A57" s="222">
        <v>44</v>
      </c>
      <c r="B57" s="223" t="s">
        <v>633</v>
      </c>
      <c r="C57" s="224" t="s">
        <v>634</v>
      </c>
      <c r="D57" s="225" t="s">
        <v>590</v>
      </c>
      <c r="E57" s="226">
        <v>8</v>
      </c>
      <c r="F57" s="226">
        <v>0</v>
      </c>
      <c r="G57" s="227">
        <f aca="true" t="shared" si="24" ref="G57:G63">E57*F57</f>
        <v>0</v>
      </c>
      <c r="H57" s="228">
        <v>0</v>
      </c>
      <c r="I57" s="229">
        <f aca="true" t="shared" si="25" ref="I57:I63">E57*H57</f>
        <v>0</v>
      </c>
      <c r="J57" s="228">
        <v>0</v>
      </c>
      <c r="K57" s="229">
        <f aca="true" t="shared" si="26" ref="K57:K63">E57*J57</f>
        <v>0</v>
      </c>
      <c r="O57" s="221">
        <v>2</v>
      </c>
      <c r="AA57" s="194">
        <v>1</v>
      </c>
      <c r="AB57" s="194">
        <v>7</v>
      </c>
      <c r="AC57" s="194">
        <v>7</v>
      </c>
      <c r="AZ57" s="194">
        <v>2</v>
      </c>
      <c r="BA57" s="194">
        <f aca="true" t="shared" si="27" ref="BA57:BA63">IF(AZ57=1,G57,0)</f>
        <v>0</v>
      </c>
      <c r="BB57" s="194">
        <f aca="true" t="shared" si="28" ref="BB57:BB63">IF(AZ57=2,G57,0)</f>
        <v>0</v>
      </c>
      <c r="BC57" s="194">
        <f aca="true" t="shared" si="29" ref="BC57:BC63">IF(AZ57=3,G57,0)</f>
        <v>0</v>
      </c>
      <c r="BD57" s="194">
        <f aca="true" t="shared" si="30" ref="BD57:BD63">IF(AZ57=4,G57,0)</f>
        <v>0</v>
      </c>
      <c r="BE57" s="194">
        <f aca="true" t="shared" si="31" ref="BE57:BE63">IF(AZ57=5,G57,0)</f>
        <v>0</v>
      </c>
      <c r="CA57" s="221">
        <v>1</v>
      </c>
      <c r="CB57" s="221">
        <v>7</v>
      </c>
    </row>
    <row r="58" spans="1:80" ht="12.75">
      <c r="A58" s="222">
        <v>45</v>
      </c>
      <c r="B58" s="223" t="s">
        <v>635</v>
      </c>
      <c r="C58" s="224" t="s">
        <v>636</v>
      </c>
      <c r="D58" s="225" t="s">
        <v>106</v>
      </c>
      <c r="E58" s="226">
        <v>2</v>
      </c>
      <c r="F58" s="226">
        <v>0</v>
      </c>
      <c r="G58" s="227">
        <f t="shared" si="24"/>
        <v>0</v>
      </c>
      <c r="H58" s="228">
        <v>0</v>
      </c>
      <c r="I58" s="229">
        <f t="shared" si="25"/>
        <v>0</v>
      </c>
      <c r="J58" s="228">
        <v>0</v>
      </c>
      <c r="K58" s="229">
        <f t="shared" si="26"/>
        <v>0</v>
      </c>
      <c r="O58" s="221">
        <v>2</v>
      </c>
      <c r="AA58" s="194">
        <v>1</v>
      </c>
      <c r="AB58" s="194">
        <v>7</v>
      </c>
      <c r="AC58" s="194">
        <v>7</v>
      </c>
      <c r="AZ58" s="194">
        <v>2</v>
      </c>
      <c r="BA58" s="194">
        <f t="shared" si="27"/>
        <v>0</v>
      </c>
      <c r="BB58" s="194">
        <f t="shared" si="28"/>
        <v>0</v>
      </c>
      <c r="BC58" s="194">
        <f t="shared" si="29"/>
        <v>0</v>
      </c>
      <c r="BD58" s="194">
        <f t="shared" si="30"/>
        <v>0</v>
      </c>
      <c r="BE58" s="194">
        <f t="shared" si="31"/>
        <v>0</v>
      </c>
      <c r="CA58" s="221">
        <v>1</v>
      </c>
      <c r="CB58" s="221">
        <v>7</v>
      </c>
    </row>
    <row r="59" spans="1:80" ht="12.75">
      <c r="A59" s="222">
        <v>46</v>
      </c>
      <c r="B59" s="223" t="s">
        <v>637</v>
      </c>
      <c r="C59" s="224" t="s">
        <v>638</v>
      </c>
      <c r="D59" s="225" t="s">
        <v>106</v>
      </c>
      <c r="E59" s="226">
        <v>3</v>
      </c>
      <c r="F59" s="226">
        <v>0</v>
      </c>
      <c r="G59" s="227">
        <f t="shared" si="24"/>
        <v>0</v>
      </c>
      <c r="H59" s="228">
        <v>0</v>
      </c>
      <c r="I59" s="229">
        <f t="shared" si="25"/>
        <v>0</v>
      </c>
      <c r="J59" s="228"/>
      <c r="K59" s="229">
        <f t="shared" si="26"/>
        <v>0</v>
      </c>
      <c r="O59" s="221">
        <v>2</v>
      </c>
      <c r="AA59" s="194">
        <v>12</v>
      </c>
      <c r="AB59" s="194">
        <v>0</v>
      </c>
      <c r="AC59" s="194">
        <v>46</v>
      </c>
      <c r="AZ59" s="194">
        <v>2</v>
      </c>
      <c r="BA59" s="194">
        <f t="shared" si="27"/>
        <v>0</v>
      </c>
      <c r="BB59" s="194">
        <f t="shared" si="28"/>
        <v>0</v>
      </c>
      <c r="BC59" s="194">
        <f t="shared" si="29"/>
        <v>0</v>
      </c>
      <c r="BD59" s="194">
        <f t="shared" si="30"/>
        <v>0</v>
      </c>
      <c r="BE59" s="194">
        <f t="shared" si="31"/>
        <v>0</v>
      </c>
      <c r="CA59" s="221">
        <v>12</v>
      </c>
      <c r="CB59" s="221">
        <v>0</v>
      </c>
    </row>
    <row r="60" spans="1:80" ht="22.5">
      <c r="A60" s="222">
        <v>47</v>
      </c>
      <c r="B60" s="223" t="s">
        <v>639</v>
      </c>
      <c r="C60" s="224" t="s">
        <v>640</v>
      </c>
      <c r="D60" s="225" t="s">
        <v>123</v>
      </c>
      <c r="E60" s="226">
        <v>0.005</v>
      </c>
      <c r="F60" s="226">
        <v>0</v>
      </c>
      <c r="G60" s="227">
        <f t="shared" si="24"/>
        <v>0</v>
      </c>
      <c r="H60" s="228">
        <v>0</v>
      </c>
      <c r="I60" s="229">
        <f t="shared" si="25"/>
        <v>0</v>
      </c>
      <c r="J60" s="228">
        <v>0</v>
      </c>
      <c r="K60" s="229">
        <f t="shared" si="26"/>
        <v>0</v>
      </c>
      <c r="O60" s="221">
        <v>2</v>
      </c>
      <c r="AA60" s="194">
        <v>1</v>
      </c>
      <c r="AB60" s="194">
        <v>7</v>
      </c>
      <c r="AC60" s="194">
        <v>7</v>
      </c>
      <c r="AZ60" s="194">
        <v>2</v>
      </c>
      <c r="BA60" s="194">
        <f t="shared" si="27"/>
        <v>0</v>
      </c>
      <c r="BB60" s="194">
        <f t="shared" si="28"/>
        <v>0</v>
      </c>
      <c r="BC60" s="194">
        <f t="shared" si="29"/>
        <v>0</v>
      </c>
      <c r="BD60" s="194">
        <f t="shared" si="30"/>
        <v>0</v>
      </c>
      <c r="BE60" s="194">
        <f t="shared" si="31"/>
        <v>0</v>
      </c>
      <c r="CA60" s="221">
        <v>1</v>
      </c>
      <c r="CB60" s="221">
        <v>7</v>
      </c>
    </row>
    <row r="61" spans="1:80" ht="22.5">
      <c r="A61" s="222">
        <v>48</v>
      </c>
      <c r="B61" s="223" t="s">
        <v>641</v>
      </c>
      <c r="C61" s="224" t="s">
        <v>642</v>
      </c>
      <c r="D61" s="225" t="s">
        <v>106</v>
      </c>
      <c r="E61" s="226">
        <v>1</v>
      </c>
      <c r="F61" s="226">
        <v>0</v>
      </c>
      <c r="G61" s="227">
        <f t="shared" si="24"/>
        <v>0</v>
      </c>
      <c r="H61" s="228">
        <v>0</v>
      </c>
      <c r="I61" s="229">
        <f t="shared" si="25"/>
        <v>0</v>
      </c>
      <c r="J61" s="228">
        <v>0</v>
      </c>
      <c r="K61" s="229">
        <f t="shared" si="26"/>
        <v>0</v>
      </c>
      <c r="O61" s="221">
        <v>2</v>
      </c>
      <c r="AA61" s="194">
        <v>1</v>
      </c>
      <c r="AB61" s="194">
        <v>7</v>
      </c>
      <c r="AC61" s="194">
        <v>7</v>
      </c>
      <c r="AZ61" s="194">
        <v>2</v>
      </c>
      <c r="BA61" s="194">
        <f t="shared" si="27"/>
        <v>0</v>
      </c>
      <c r="BB61" s="194">
        <f t="shared" si="28"/>
        <v>0</v>
      </c>
      <c r="BC61" s="194">
        <f t="shared" si="29"/>
        <v>0</v>
      </c>
      <c r="BD61" s="194">
        <f t="shared" si="30"/>
        <v>0</v>
      </c>
      <c r="BE61" s="194">
        <f t="shared" si="31"/>
        <v>0</v>
      </c>
      <c r="CA61" s="221">
        <v>1</v>
      </c>
      <c r="CB61" s="221">
        <v>7</v>
      </c>
    </row>
    <row r="62" spans="1:80" ht="22.5">
      <c r="A62" s="222">
        <v>49</v>
      </c>
      <c r="B62" s="223" t="s">
        <v>643</v>
      </c>
      <c r="C62" s="224" t="s">
        <v>644</v>
      </c>
      <c r="D62" s="225" t="s">
        <v>106</v>
      </c>
      <c r="E62" s="226">
        <v>4</v>
      </c>
      <c r="F62" s="226">
        <v>0</v>
      </c>
      <c r="G62" s="227">
        <f t="shared" si="24"/>
        <v>0</v>
      </c>
      <c r="H62" s="228">
        <v>0</v>
      </c>
      <c r="I62" s="229">
        <f t="shared" si="25"/>
        <v>0</v>
      </c>
      <c r="J62" s="228">
        <v>0</v>
      </c>
      <c r="K62" s="229">
        <f t="shared" si="26"/>
        <v>0</v>
      </c>
      <c r="O62" s="221">
        <v>2</v>
      </c>
      <c r="AA62" s="194">
        <v>1</v>
      </c>
      <c r="AB62" s="194">
        <v>7</v>
      </c>
      <c r="AC62" s="194">
        <v>7</v>
      </c>
      <c r="AZ62" s="194">
        <v>2</v>
      </c>
      <c r="BA62" s="194">
        <f t="shared" si="27"/>
        <v>0</v>
      </c>
      <c r="BB62" s="194">
        <f t="shared" si="28"/>
        <v>0</v>
      </c>
      <c r="BC62" s="194">
        <f t="shared" si="29"/>
        <v>0</v>
      </c>
      <c r="BD62" s="194">
        <f t="shared" si="30"/>
        <v>0</v>
      </c>
      <c r="BE62" s="194">
        <f t="shared" si="31"/>
        <v>0</v>
      </c>
      <c r="CA62" s="221">
        <v>1</v>
      </c>
      <c r="CB62" s="221">
        <v>7</v>
      </c>
    </row>
    <row r="63" spans="1:80" ht="22.5">
      <c r="A63" s="222">
        <v>50</v>
      </c>
      <c r="B63" s="223" t="s">
        <v>645</v>
      </c>
      <c r="C63" s="224" t="s">
        <v>646</v>
      </c>
      <c r="D63" s="225" t="s">
        <v>106</v>
      </c>
      <c r="E63" s="226">
        <v>4</v>
      </c>
      <c r="F63" s="226">
        <v>0</v>
      </c>
      <c r="G63" s="227">
        <f t="shared" si="24"/>
        <v>0</v>
      </c>
      <c r="H63" s="228">
        <v>0</v>
      </c>
      <c r="I63" s="229">
        <f t="shared" si="25"/>
        <v>0</v>
      </c>
      <c r="J63" s="228">
        <v>0</v>
      </c>
      <c r="K63" s="229">
        <f t="shared" si="26"/>
        <v>0</v>
      </c>
      <c r="O63" s="221">
        <v>2</v>
      </c>
      <c r="AA63" s="194">
        <v>1</v>
      </c>
      <c r="AB63" s="194">
        <v>7</v>
      </c>
      <c r="AC63" s="194">
        <v>7</v>
      </c>
      <c r="AZ63" s="194">
        <v>2</v>
      </c>
      <c r="BA63" s="194">
        <f t="shared" si="27"/>
        <v>0</v>
      </c>
      <c r="BB63" s="194">
        <f t="shared" si="28"/>
        <v>0</v>
      </c>
      <c r="BC63" s="194">
        <f t="shared" si="29"/>
        <v>0</v>
      </c>
      <c r="BD63" s="194">
        <f t="shared" si="30"/>
        <v>0</v>
      </c>
      <c r="BE63" s="194">
        <f t="shared" si="31"/>
        <v>0</v>
      </c>
      <c r="CA63" s="221">
        <v>1</v>
      </c>
      <c r="CB63" s="221">
        <v>7</v>
      </c>
    </row>
    <row r="64" spans="1:57" ht="12.75">
      <c r="A64" s="240"/>
      <c r="B64" s="241" t="s">
        <v>86</v>
      </c>
      <c r="C64" s="242" t="s">
        <v>632</v>
      </c>
      <c r="D64" s="243"/>
      <c r="E64" s="244"/>
      <c r="F64" s="245"/>
      <c r="G64" s="246">
        <f>SUM(G56:G63)</f>
        <v>0</v>
      </c>
      <c r="H64" s="247"/>
      <c r="I64" s="248">
        <f>SUM(I56:I63)</f>
        <v>0</v>
      </c>
      <c r="J64" s="247"/>
      <c r="K64" s="248">
        <f>SUM(K56:K63)</f>
        <v>0</v>
      </c>
      <c r="O64" s="221">
        <v>4</v>
      </c>
      <c r="BA64" s="249">
        <f>SUM(BA56:BA63)</f>
        <v>0</v>
      </c>
      <c r="BB64" s="249">
        <f>SUM(BB56:BB63)</f>
        <v>0</v>
      </c>
      <c r="BC64" s="249">
        <f>SUM(BC56:BC63)</f>
        <v>0</v>
      </c>
      <c r="BD64" s="249">
        <f>SUM(BD56:BD63)</f>
        <v>0</v>
      </c>
      <c r="BE64" s="249">
        <f>SUM(BE56:BE63)</f>
        <v>0</v>
      </c>
    </row>
    <row r="65" spans="1:15" ht="12.75">
      <c r="A65" s="211" t="s">
        <v>83</v>
      </c>
      <c r="B65" s="212" t="s">
        <v>647</v>
      </c>
      <c r="C65" s="213" t="s">
        <v>648</v>
      </c>
      <c r="D65" s="214"/>
      <c r="E65" s="215"/>
      <c r="F65" s="215"/>
      <c r="G65" s="216"/>
      <c r="H65" s="217"/>
      <c r="I65" s="218"/>
      <c r="J65" s="219"/>
      <c r="K65" s="220"/>
      <c r="O65" s="221">
        <v>1</v>
      </c>
    </row>
    <row r="66" spans="1:80" ht="12.75">
      <c r="A66" s="222">
        <v>51</v>
      </c>
      <c r="B66" s="223" t="s">
        <v>650</v>
      </c>
      <c r="C66" s="224" t="s">
        <v>651</v>
      </c>
      <c r="D66" s="225" t="s">
        <v>139</v>
      </c>
      <c r="E66" s="226">
        <v>1</v>
      </c>
      <c r="F66" s="226">
        <v>0</v>
      </c>
      <c r="G66" s="227">
        <f>E66*F66</f>
        <v>0</v>
      </c>
      <c r="H66" s="228">
        <v>0</v>
      </c>
      <c r="I66" s="229">
        <f>E66*H66</f>
        <v>0</v>
      </c>
      <c r="J66" s="228"/>
      <c r="K66" s="229">
        <f>E66*J66</f>
        <v>0</v>
      </c>
      <c r="O66" s="221">
        <v>2</v>
      </c>
      <c r="AA66" s="194">
        <v>12</v>
      </c>
      <c r="AB66" s="194">
        <v>0</v>
      </c>
      <c r="AC66" s="194">
        <v>52</v>
      </c>
      <c r="AZ66" s="194">
        <v>1</v>
      </c>
      <c r="BA66" s="194">
        <f>IF(AZ66=1,G66,0)</f>
        <v>0</v>
      </c>
      <c r="BB66" s="194">
        <f>IF(AZ66=2,G66,0)</f>
        <v>0</v>
      </c>
      <c r="BC66" s="194">
        <f>IF(AZ66=3,G66,0)</f>
        <v>0</v>
      </c>
      <c r="BD66" s="194">
        <f>IF(AZ66=4,G66,0)</f>
        <v>0</v>
      </c>
      <c r="BE66" s="194">
        <f>IF(AZ66=5,G66,0)</f>
        <v>0</v>
      </c>
      <c r="CA66" s="221">
        <v>12</v>
      </c>
      <c r="CB66" s="221">
        <v>0</v>
      </c>
    </row>
    <row r="67" spans="1:57" ht="12.75">
      <c r="A67" s="240"/>
      <c r="B67" s="241" t="s">
        <v>86</v>
      </c>
      <c r="C67" s="242" t="s">
        <v>649</v>
      </c>
      <c r="D67" s="243"/>
      <c r="E67" s="244"/>
      <c r="F67" s="245"/>
      <c r="G67" s="246">
        <f>SUM(G65:G66)</f>
        <v>0</v>
      </c>
      <c r="H67" s="247"/>
      <c r="I67" s="248">
        <f>SUM(I65:I66)</f>
        <v>0</v>
      </c>
      <c r="J67" s="247"/>
      <c r="K67" s="248">
        <f>SUM(K65:K66)</f>
        <v>0</v>
      </c>
      <c r="O67" s="221">
        <v>4</v>
      </c>
      <c r="BA67" s="249">
        <f>SUM(BA65:BA66)</f>
        <v>0</v>
      </c>
      <c r="BB67" s="249">
        <f>SUM(BB65:BB66)</f>
        <v>0</v>
      </c>
      <c r="BC67" s="249">
        <f>SUM(BC65:BC66)</f>
        <v>0</v>
      </c>
      <c r="BD67" s="249">
        <f>SUM(BD65:BD66)</f>
        <v>0</v>
      </c>
      <c r="BE67" s="249">
        <f>SUM(BE65:BE66)</f>
        <v>0</v>
      </c>
    </row>
    <row r="68" ht="12.75">
      <c r="E68" s="194"/>
    </row>
    <row r="69" ht="12.75">
      <c r="E69" s="194"/>
    </row>
    <row r="70" ht="12.75">
      <c r="E70" s="194"/>
    </row>
    <row r="71" ht="12.75">
      <c r="E71" s="194"/>
    </row>
    <row r="72" ht="12.75">
      <c r="E72" s="194"/>
    </row>
    <row r="73" ht="12.75">
      <c r="E73" s="194"/>
    </row>
    <row r="74" ht="12.75">
      <c r="E74" s="194"/>
    </row>
    <row r="75" ht="12.75">
      <c r="E75" s="194"/>
    </row>
    <row r="76" ht="12.75">
      <c r="E76" s="194"/>
    </row>
    <row r="77" ht="12.75">
      <c r="E77" s="194"/>
    </row>
    <row r="78" ht="12.75">
      <c r="E78" s="194"/>
    </row>
    <row r="79" ht="12.75">
      <c r="E79" s="194"/>
    </row>
    <row r="80" ht="12.75">
      <c r="E80" s="194"/>
    </row>
    <row r="81" ht="12.75">
      <c r="E81" s="194"/>
    </row>
    <row r="82" ht="12.75">
      <c r="E82" s="194"/>
    </row>
    <row r="83" ht="12.75">
      <c r="E83" s="194"/>
    </row>
    <row r="84" ht="12.75">
      <c r="E84" s="194"/>
    </row>
    <row r="85" ht="12.75">
      <c r="E85" s="194"/>
    </row>
    <row r="86" ht="12.75">
      <c r="E86" s="194"/>
    </row>
    <row r="87" ht="12.75">
      <c r="E87" s="194"/>
    </row>
    <row r="88" ht="12.75">
      <c r="E88" s="194"/>
    </row>
    <row r="89" ht="12.75">
      <c r="E89" s="194"/>
    </row>
    <row r="90" ht="12.75">
      <c r="E90" s="194"/>
    </row>
    <row r="91" spans="1:7" ht="12.75">
      <c r="A91" s="239"/>
      <c r="B91" s="239"/>
      <c r="C91" s="239"/>
      <c r="D91" s="239"/>
      <c r="E91" s="239"/>
      <c r="F91" s="239"/>
      <c r="G91" s="239"/>
    </row>
    <row r="92" spans="1:7" ht="12.75">
      <c r="A92" s="239"/>
      <c r="B92" s="239"/>
      <c r="C92" s="239"/>
      <c r="D92" s="239"/>
      <c r="E92" s="239"/>
      <c r="F92" s="239"/>
      <c r="G92" s="239"/>
    </row>
    <row r="93" spans="1:7" ht="12.75">
      <c r="A93" s="239"/>
      <c r="B93" s="239"/>
      <c r="C93" s="239"/>
      <c r="D93" s="239"/>
      <c r="E93" s="239"/>
      <c r="F93" s="239"/>
      <c r="G93" s="239"/>
    </row>
    <row r="94" spans="1:7" ht="12.75">
      <c r="A94" s="239"/>
      <c r="B94" s="239"/>
      <c r="C94" s="239"/>
      <c r="D94" s="239"/>
      <c r="E94" s="239"/>
      <c r="F94" s="239"/>
      <c r="G94" s="239"/>
    </row>
    <row r="95" ht="12.75">
      <c r="E95" s="194"/>
    </row>
    <row r="96" ht="12.75">
      <c r="E96" s="194"/>
    </row>
    <row r="97" ht="12.75">
      <c r="E97" s="194"/>
    </row>
    <row r="98" ht="12.75">
      <c r="E98" s="194"/>
    </row>
    <row r="99" ht="12.75">
      <c r="E99" s="194"/>
    </row>
    <row r="100" ht="12.75">
      <c r="E100" s="194"/>
    </row>
    <row r="101" ht="12.75">
      <c r="E101" s="194"/>
    </row>
    <row r="102" ht="12.75">
      <c r="E102" s="194"/>
    </row>
    <row r="103" ht="12.75">
      <c r="E103" s="194"/>
    </row>
    <row r="104" ht="12.75">
      <c r="E104" s="194"/>
    </row>
    <row r="105" ht="12.75">
      <c r="E105" s="194"/>
    </row>
    <row r="106" ht="12.75">
      <c r="E106" s="194"/>
    </row>
    <row r="107" ht="12.75">
      <c r="E107" s="194"/>
    </row>
    <row r="108" ht="12.75">
      <c r="E108" s="194"/>
    </row>
    <row r="109" ht="12.75">
      <c r="E109" s="194"/>
    </row>
    <row r="110" ht="12.75">
      <c r="E110" s="194"/>
    </row>
    <row r="111" ht="12.75">
      <c r="E111" s="194"/>
    </row>
    <row r="112" ht="12.75">
      <c r="E112" s="194"/>
    </row>
    <row r="113" ht="12.75">
      <c r="E113" s="194"/>
    </row>
    <row r="114" ht="12.75">
      <c r="E114" s="194"/>
    </row>
    <row r="115" ht="12.75">
      <c r="E115" s="194"/>
    </row>
    <row r="116" ht="12.75">
      <c r="E116" s="194"/>
    </row>
    <row r="117" ht="12.75">
      <c r="E117" s="194"/>
    </row>
    <row r="118" ht="12.75">
      <c r="E118" s="194"/>
    </row>
    <row r="119" ht="12.75">
      <c r="E119" s="194"/>
    </row>
    <row r="120" ht="12.75">
      <c r="E120" s="194"/>
    </row>
    <row r="121" ht="12.75">
      <c r="E121" s="194"/>
    </row>
    <row r="122" ht="12.75">
      <c r="E122" s="194"/>
    </row>
    <row r="123" ht="12.75">
      <c r="E123" s="194"/>
    </row>
    <row r="124" ht="12.75">
      <c r="E124" s="194"/>
    </row>
    <row r="125" ht="12.75">
      <c r="E125" s="194"/>
    </row>
    <row r="126" spans="1:2" ht="12.75">
      <c r="A126" s="250"/>
      <c r="B126" s="250"/>
    </row>
    <row r="127" spans="1:7" ht="12.75">
      <c r="A127" s="239"/>
      <c r="B127" s="239"/>
      <c r="C127" s="251"/>
      <c r="D127" s="251"/>
      <c r="E127" s="252"/>
      <c r="F127" s="251"/>
      <c r="G127" s="253"/>
    </row>
    <row r="128" spans="1:7" ht="12.75">
      <c r="A128" s="254"/>
      <c r="B128" s="254"/>
      <c r="C128" s="239"/>
      <c r="D128" s="239"/>
      <c r="E128" s="255"/>
      <c r="F128" s="239"/>
      <c r="G128" s="239"/>
    </row>
    <row r="129" spans="1:7" ht="12.75">
      <c r="A129" s="239"/>
      <c r="B129" s="239"/>
      <c r="C129" s="239"/>
      <c r="D129" s="239"/>
      <c r="E129" s="255"/>
      <c r="F129" s="239"/>
      <c r="G129" s="239"/>
    </row>
    <row r="130" spans="1:7" ht="12.75">
      <c r="A130" s="239"/>
      <c r="B130" s="239"/>
      <c r="C130" s="239"/>
      <c r="D130" s="239"/>
      <c r="E130" s="255"/>
      <c r="F130" s="239"/>
      <c r="G130" s="239"/>
    </row>
    <row r="131" spans="1:7" ht="12.75">
      <c r="A131" s="239"/>
      <c r="B131" s="239"/>
      <c r="C131" s="239"/>
      <c r="D131" s="239"/>
      <c r="E131" s="255"/>
      <c r="F131" s="239"/>
      <c r="G131" s="239"/>
    </row>
    <row r="132" spans="1:7" ht="12.75">
      <c r="A132" s="239"/>
      <c r="B132" s="239"/>
      <c r="C132" s="239"/>
      <c r="D132" s="239"/>
      <c r="E132" s="255"/>
      <c r="F132" s="239"/>
      <c r="G132" s="239"/>
    </row>
    <row r="133" spans="1:7" ht="12.75">
      <c r="A133" s="239"/>
      <c r="B133" s="239"/>
      <c r="C133" s="239"/>
      <c r="D133" s="239"/>
      <c r="E133" s="255"/>
      <c r="F133" s="239"/>
      <c r="G133" s="239"/>
    </row>
    <row r="134" spans="1:7" ht="12.75">
      <c r="A134" s="239"/>
      <c r="B134" s="239"/>
      <c r="C134" s="239"/>
      <c r="D134" s="239"/>
      <c r="E134" s="255"/>
      <c r="F134" s="239"/>
      <c r="G134" s="239"/>
    </row>
    <row r="135" spans="1:7" ht="12.75">
      <c r="A135" s="239"/>
      <c r="B135" s="239"/>
      <c r="C135" s="239"/>
      <c r="D135" s="239"/>
      <c r="E135" s="255"/>
      <c r="F135" s="239"/>
      <c r="G135" s="239"/>
    </row>
    <row r="136" spans="1:7" ht="12.75">
      <c r="A136" s="239"/>
      <c r="B136" s="239"/>
      <c r="C136" s="239"/>
      <c r="D136" s="239"/>
      <c r="E136" s="255"/>
      <c r="F136" s="239"/>
      <c r="G136" s="239"/>
    </row>
    <row r="137" spans="1:7" ht="12.75">
      <c r="A137" s="239"/>
      <c r="B137" s="239"/>
      <c r="C137" s="239"/>
      <c r="D137" s="239"/>
      <c r="E137" s="255"/>
      <c r="F137" s="239"/>
      <c r="G137" s="239"/>
    </row>
    <row r="138" spans="1:7" ht="12.75">
      <c r="A138" s="239"/>
      <c r="B138" s="239"/>
      <c r="C138" s="239"/>
      <c r="D138" s="239"/>
      <c r="E138" s="255"/>
      <c r="F138" s="239"/>
      <c r="G138" s="239"/>
    </row>
    <row r="139" spans="1:7" ht="12.75">
      <c r="A139" s="239"/>
      <c r="B139" s="239"/>
      <c r="C139" s="239"/>
      <c r="D139" s="239"/>
      <c r="E139" s="255"/>
      <c r="F139" s="239"/>
      <c r="G139" s="239"/>
    </row>
    <row r="140" spans="1:7" ht="12.75">
      <c r="A140" s="239"/>
      <c r="B140" s="239"/>
      <c r="C140" s="239"/>
      <c r="D140" s="239"/>
      <c r="E140" s="255"/>
      <c r="F140" s="239"/>
      <c r="G140" s="239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5" sqref="D15: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652</v>
      </c>
      <c r="D2" s="78" t="s">
        <v>653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652</v>
      </c>
      <c r="B5" s="91"/>
      <c r="C5" s="92" t="s">
        <v>653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'05 05 Rek'!E10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'05 05 Rek'!F10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'05 05 Rek'!H10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'05 05 Rek'!G10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'05 05 Rek'!I10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D6" sqref="D6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652</v>
      </c>
      <c r="I1" s="172"/>
    </row>
    <row r="2" spans="1:9" ht="13.5" thickBot="1">
      <c r="A2" s="283" t="s">
        <v>67</v>
      </c>
      <c r="B2" s="284"/>
      <c r="C2" s="173" t="s">
        <v>654</v>
      </c>
      <c r="D2" s="174"/>
      <c r="E2" s="175"/>
      <c r="F2" s="174"/>
      <c r="G2" s="285" t="s">
        <v>653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56" t="str">
        <f>'05 05 Pol'!B7</f>
        <v>SK</v>
      </c>
      <c r="B7" s="62" t="str">
        <f>'05 05 Pol'!C7</f>
        <v>D+M strukturovaná kabeláž</v>
      </c>
      <c r="D7" s="185"/>
      <c r="E7" s="257">
        <f>'05 05 Pol'!BA18</f>
        <v>0</v>
      </c>
      <c r="F7" s="258">
        <f>'05 05 Pol'!BB18</f>
        <v>0</v>
      </c>
      <c r="G7" s="258">
        <f>'05 05 Pol'!BC18</f>
        <v>0</v>
      </c>
      <c r="H7" s="258">
        <f>'05 05 Pol'!BD18</f>
        <v>0</v>
      </c>
      <c r="I7" s="259">
        <f>'05 05 Pol'!BE18</f>
        <v>0</v>
      </c>
    </row>
    <row r="8" spans="1:9" s="108" customFormat="1" ht="12.75">
      <c r="A8" s="256" t="str">
        <f>'05 05 Pol'!B19</f>
        <v>EPS</v>
      </c>
      <c r="B8" s="62" t="str">
        <f>'05 05 Pol'!C19</f>
        <v>D+M Elektrická požární signalizace</v>
      </c>
      <c r="D8" s="185"/>
      <c r="E8" s="257">
        <f>'05 05 Pol'!BA29</f>
        <v>0</v>
      </c>
      <c r="F8" s="258">
        <f>'05 05 Pol'!BB29</f>
        <v>0</v>
      </c>
      <c r="G8" s="258">
        <f>'05 05 Pol'!BC29</f>
        <v>0</v>
      </c>
      <c r="H8" s="258">
        <f>'05 05 Pol'!BD29</f>
        <v>0</v>
      </c>
      <c r="I8" s="259">
        <f>'05 05 Pol'!BE29</f>
        <v>0</v>
      </c>
    </row>
    <row r="9" spans="1:9" s="108" customFormat="1" ht="13.5" thickBot="1">
      <c r="A9" s="256" t="str">
        <f>'05 05 Pol'!B30</f>
        <v>MR</v>
      </c>
      <c r="B9" s="62" t="str">
        <f>'05 05 Pol'!C30</f>
        <v>D+M Místní rozhlas</v>
      </c>
      <c r="D9" s="185"/>
      <c r="E9" s="257">
        <f>'05 05 Pol'!BA42</f>
        <v>0</v>
      </c>
      <c r="F9" s="258">
        <f>'05 05 Pol'!BB42</f>
        <v>0</v>
      </c>
      <c r="G9" s="258">
        <f>'05 05 Pol'!BC42</f>
        <v>0</v>
      </c>
      <c r="H9" s="258">
        <f>'05 05 Pol'!BD42</f>
        <v>0</v>
      </c>
      <c r="I9" s="259">
        <f>'05 05 Pol'!BE42</f>
        <v>0</v>
      </c>
    </row>
    <row r="10" spans="1:256" ht="19.5" customHeight="1" thickBot="1">
      <c r="A10" s="186"/>
      <c r="B10" s="187" t="s">
        <v>70</v>
      </c>
      <c r="C10" s="187"/>
      <c r="D10" s="188"/>
      <c r="E10" s="189">
        <f>SUM(E7:E9)</f>
        <v>0</v>
      </c>
      <c r="F10" s="190">
        <f>SUM(F7:F9)</f>
        <v>0</v>
      </c>
      <c r="G10" s="190">
        <f>SUM(G7:G9)</f>
        <v>0</v>
      </c>
      <c r="H10" s="190">
        <f>SUM(H7:H9)</f>
        <v>0</v>
      </c>
      <c r="I10" s="191">
        <f>SUM(I7:I9)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9" ht="12.75">
      <c r="A11" s="108"/>
      <c r="B11" s="108"/>
      <c r="C11" s="108"/>
      <c r="D11" s="108"/>
      <c r="E11" s="108"/>
      <c r="F11" s="108"/>
      <c r="G11" s="108"/>
      <c r="H11" s="108"/>
      <c r="I11" s="108"/>
    </row>
    <row r="13" spans="2:9" ht="12.75">
      <c r="B13" s="14"/>
      <c r="F13" s="192"/>
      <c r="G13" s="193"/>
      <c r="H13" s="193"/>
      <c r="I13" s="46"/>
    </row>
    <row r="14" spans="6:9" ht="12.75">
      <c r="F14" s="192"/>
      <c r="G14" s="193"/>
      <c r="H14" s="193"/>
      <c r="I14" s="46"/>
    </row>
    <row r="15" spans="6:9" ht="12.75">
      <c r="F15" s="192"/>
      <c r="G15" s="193"/>
      <c r="H15" s="193"/>
      <c r="I15" s="46"/>
    </row>
    <row r="16" spans="6:9" ht="12.75">
      <c r="F16" s="192"/>
      <c r="G16" s="193"/>
      <c r="H16" s="193"/>
      <c r="I16" s="46"/>
    </row>
    <row r="17" spans="6:9" ht="12.75">
      <c r="F17" s="192"/>
      <c r="G17" s="193"/>
      <c r="H17" s="193"/>
      <c r="I17" s="46"/>
    </row>
    <row r="18" spans="6:9" ht="12.75">
      <c r="F18" s="192"/>
      <c r="G18" s="193"/>
      <c r="H18" s="193"/>
      <c r="I18" s="46"/>
    </row>
    <row r="19" spans="6:9" ht="12.75">
      <c r="F19" s="192"/>
      <c r="G19" s="193"/>
      <c r="H19" s="193"/>
      <c r="I19" s="46"/>
    </row>
    <row r="20" spans="6:9" ht="12.75">
      <c r="F20" s="192"/>
      <c r="G20" s="193"/>
      <c r="H20" s="193"/>
      <c r="I20" s="46"/>
    </row>
    <row r="21" spans="6:9" ht="12.75">
      <c r="F21" s="192"/>
      <c r="G21" s="193"/>
      <c r="H21" s="193"/>
      <c r="I21" s="46"/>
    </row>
    <row r="22" spans="6:9" ht="12.75">
      <c r="F22" s="192"/>
      <c r="G22" s="193"/>
      <c r="H22" s="193"/>
      <c r="I22" s="46"/>
    </row>
    <row r="23" spans="6:9" ht="12.75">
      <c r="F23" s="192"/>
      <c r="G23" s="193"/>
      <c r="H23" s="193"/>
      <c r="I23" s="46"/>
    </row>
    <row r="24" spans="6:9" ht="12.75">
      <c r="F24" s="192"/>
      <c r="G24" s="193"/>
      <c r="H24" s="193"/>
      <c r="I24" s="46"/>
    </row>
    <row r="25" spans="6:9" ht="12.75">
      <c r="F25" s="192"/>
      <c r="G25" s="193"/>
      <c r="H25" s="193"/>
      <c r="I25" s="46"/>
    </row>
    <row r="26" spans="6:9" ht="12.75">
      <c r="F26" s="192"/>
      <c r="G26" s="193"/>
      <c r="H26" s="193"/>
      <c r="I26" s="46"/>
    </row>
    <row r="27" spans="6:9" ht="12.75">
      <c r="F27" s="192"/>
      <c r="G27" s="193"/>
      <c r="H27" s="193"/>
      <c r="I27" s="46"/>
    </row>
    <row r="28" spans="6:9" ht="12.75">
      <c r="F28" s="192"/>
      <c r="G28" s="193"/>
      <c r="H28" s="193"/>
      <c r="I28" s="46"/>
    </row>
    <row r="29" spans="6:9" ht="12.75">
      <c r="F29" s="192"/>
      <c r="G29" s="193"/>
      <c r="H29" s="193"/>
      <c r="I29" s="46"/>
    </row>
    <row r="30" spans="6:9" ht="12.75">
      <c r="F30" s="192"/>
      <c r="G30" s="193"/>
      <c r="H30" s="193"/>
      <c r="I30" s="46"/>
    </row>
    <row r="31" spans="6:9" ht="12.75"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  <row r="61" spans="6:9" ht="12.75">
      <c r="F61" s="192"/>
      <c r="G61" s="193"/>
      <c r="H61" s="193"/>
      <c r="I61" s="46"/>
    </row>
    <row r="62" spans="6:9" ht="12.75">
      <c r="F62" s="192"/>
      <c r="G62" s="193"/>
      <c r="H62" s="193"/>
      <c r="I62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B115"/>
  <sheetViews>
    <sheetView showGridLines="0" showZeros="0" zoomScaleSheetLayoutView="100" workbookViewId="0" topLeftCell="A1">
      <selection activeCell="J1" sqref="J1:J1048576 K1:K1048576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5.62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'05 05 Rek'!H1</f>
        <v>05</v>
      </c>
      <c r="G3" s="201"/>
    </row>
    <row r="4" spans="1:7" ht="13.5" thickBot="1">
      <c r="A4" s="289" t="s">
        <v>67</v>
      </c>
      <c r="B4" s="284"/>
      <c r="C4" s="173" t="s">
        <v>654</v>
      </c>
      <c r="D4" s="202"/>
      <c r="E4" s="290" t="str">
        <f>'05 05 Rek'!G2</f>
        <v>Slaboproud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655</v>
      </c>
      <c r="C7" s="213" t="s">
        <v>656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12.75">
      <c r="A8" s="222">
        <v>1</v>
      </c>
      <c r="B8" s="223" t="s">
        <v>658</v>
      </c>
      <c r="C8" s="224" t="s">
        <v>659</v>
      </c>
      <c r="D8" s="225" t="s">
        <v>660</v>
      </c>
      <c r="E8" s="226">
        <v>4</v>
      </c>
      <c r="F8" s="226">
        <v>0</v>
      </c>
      <c r="G8" s="227">
        <f aca="true" t="shared" si="0" ref="G8:G17">E8*F8</f>
        <v>0</v>
      </c>
      <c r="H8" s="228">
        <v>0</v>
      </c>
      <c r="I8" s="229">
        <f aca="true" t="shared" si="1" ref="I8:I17">E8*H8</f>
        <v>0</v>
      </c>
      <c r="J8" s="228"/>
      <c r="K8" s="229">
        <f aca="true" t="shared" si="2" ref="K8:K17">E8*J8</f>
        <v>0</v>
      </c>
      <c r="O8" s="221">
        <v>2</v>
      </c>
      <c r="AA8" s="194">
        <v>12</v>
      </c>
      <c r="AB8" s="194">
        <v>0</v>
      </c>
      <c r="AC8" s="194">
        <v>1</v>
      </c>
      <c r="AZ8" s="194">
        <v>1</v>
      </c>
      <c r="BA8" s="194">
        <f aca="true" t="shared" si="3" ref="BA8:BA17">IF(AZ8=1,G8,0)</f>
        <v>0</v>
      </c>
      <c r="BB8" s="194">
        <f aca="true" t="shared" si="4" ref="BB8:BB17">IF(AZ8=2,G8,0)</f>
        <v>0</v>
      </c>
      <c r="BC8" s="194">
        <f aca="true" t="shared" si="5" ref="BC8:BC17">IF(AZ8=3,G8,0)</f>
        <v>0</v>
      </c>
      <c r="BD8" s="194">
        <f aca="true" t="shared" si="6" ref="BD8:BD17">IF(AZ8=4,G8,0)</f>
        <v>0</v>
      </c>
      <c r="BE8" s="194">
        <f aca="true" t="shared" si="7" ref="BE8:BE17">IF(AZ8=5,G8,0)</f>
        <v>0</v>
      </c>
      <c r="CA8" s="221">
        <v>12</v>
      </c>
      <c r="CB8" s="221">
        <v>0</v>
      </c>
    </row>
    <row r="9" spans="1:80" ht="22.5">
      <c r="A9" s="222">
        <v>2</v>
      </c>
      <c r="B9" s="223" t="s">
        <v>661</v>
      </c>
      <c r="C9" s="224" t="s">
        <v>662</v>
      </c>
      <c r="D9" s="225" t="s">
        <v>85</v>
      </c>
      <c r="E9" s="226">
        <v>1</v>
      </c>
      <c r="F9" s="226">
        <v>0</v>
      </c>
      <c r="G9" s="227">
        <f t="shared" si="0"/>
        <v>0</v>
      </c>
      <c r="H9" s="228">
        <v>0</v>
      </c>
      <c r="I9" s="229">
        <f t="shared" si="1"/>
        <v>0</v>
      </c>
      <c r="J9" s="228"/>
      <c r="K9" s="229">
        <f t="shared" si="2"/>
        <v>0</v>
      </c>
      <c r="O9" s="221">
        <v>2</v>
      </c>
      <c r="AA9" s="194">
        <v>12</v>
      </c>
      <c r="AB9" s="194">
        <v>0</v>
      </c>
      <c r="AC9" s="194">
        <v>2</v>
      </c>
      <c r="AZ9" s="194">
        <v>1</v>
      </c>
      <c r="BA9" s="194">
        <f t="shared" si="3"/>
        <v>0</v>
      </c>
      <c r="BB9" s="194">
        <f t="shared" si="4"/>
        <v>0</v>
      </c>
      <c r="BC9" s="194">
        <f t="shared" si="5"/>
        <v>0</v>
      </c>
      <c r="BD9" s="194">
        <f t="shared" si="6"/>
        <v>0</v>
      </c>
      <c r="BE9" s="194">
        <f t="shared" si="7"/>
        <v>0</v>
      </c>
      <c r="CA9" s="221">
        <v>12</v>
      </c>
      <c r="CB9" s="221">
        <v>0</v>
      </c>
    </row>
    <row r="10" spans="1:80" ht="12.75">
      <c r="A10" s="222">
        <v>3</v>
      </c>
      <c r="B10" s="223" t="s">
        <v>663</v>
      </c>
      <c r="C10" s="224" t="s">
        <v>664</v>
      </c>
      <c r="D10" s="225" t="s">
        <v>85</v>
      </c>
      <c r="E10" s="226">
        <v>3</v>
      </c>
      <c r="F10" s="226">
        <v>0</v>
      </c>
      <c r="G10" s="227">
        <f t="shared" si="0"/>
        <v>0</v>
      </c>
      <c r="H10" s="228">
        <v>0</v>
      </c>
      <c r="I10" s="229">
        <f t="shared" si="1"/>
        <v>0</v>
      </c>
      <c r="J10" s="228"/>
      <c r="K10" s="229">
        <f t="shared" si="2"/>
        <v>0</v>
      </c>
      <c r="O10" s="221">
        <v>2</v>
      </c>
      <c r="AA10" s="194">
        <v>12</v>
      </c>
      <c r="AB10" s="194">
        <v>0</v>
      </c>
      <c r="AC10" s="194">
        <v>3</v>
      </c>
      <c r="AZ10" s="194">
        <v>1</v>
      </c>
      <c r="BA10" s="194">
        <f t="shared" si="3"/>
        <v>0</v>
      </c>
      <c r="BB10" s="194">
        <f t="shared" si="4"/>
        <v>0</v>
      </c>
      <c r="BC10" s="194">
        <f t="shared" si="5"/>
        <v>0</v>
      </c>
      <c r="BD10" s="194">
        <f t="shared" si="6"/>
        <v>0</v>
      </c>
      <c r="BE10" s="194">
        <f t="shared" si="7"/>
        <v>0</v>
      </c>
      <c r="CA10" s="221">
        <v>12</v>
      </c>
      <c r="CB10" s="221">
        <v>0</v>
      </c>
    </row>
    <row r="11" spans="1:80" ht="12.75">
      <c r="A11" s="222">
        <v>4</v>
      </c>
      <c r="B11" s="223" t="s">
        <v>665</v>
      </c>
      <c r="C11" s="224" t="s">
        <v>666</v>
      </c>
      <c r="D11" s="225" t="s">
        <v>660</v>
      </c>
      <c r="E11" s="226">
        <v>1</v>
      </c>
      <c r="F11" s="226">
        <v>0</v>
      </c>
      <c r="G11" s="227">
        <f t="shared" si="0"/>
        <v>0</v>
      </c>
      <c r="H11" s="228">
        <v>0</v>
      </c>
      <c r="I11" s="229">
        <f t="shared" si="1"/>
        <v>0</v>
      </c>
      <c r="J11" s="228"/>
      <c r="K11" s="229">
        <f t="shared" si="2"/>
        <v>0</v>
      </c>
      <c r="O11" s="221">
        <v>2</v>
      </c>
      <c r="AA11" s="194">
        <v>12</v>
      </c>
      <c r="AB11" s="194">
        <v>0</v>
      </c>
      <c r="AC11" s="194">
        <v>4</v>
      </c>
      <c r="AZ11" s="194">
        <v>1</v>
      </c>
      <c r="BA11" s="194">
        <f t="shared" si="3"/>
        <v>0</v>
      </c>
      <c r="BB11" s="194">
        <f t="shared" si="4"/>
        <v>0</v>
      </c>
      <c r="BC11" s="194">
        <f t="shared" si="5"/>
        <v>0</v>
      </c>
      <c r="BD11" s="194">
        <f t="shared" si="6"/>
        <v>0</v>
      </c>
      <c r="BE11" s="194">
        <f t="shared" si="7"/>
        <v>0</v>
      </c>
      <c r="CA11" s="221">
        <v>12</v>
      </c>
      <c r="CB11" s="221">
        <v>0</v>
      </c>
    </row>
    <row r="12" spans="1:80" ht="12.75">
      <c r="A12" s="222">
        <v>5</v>
      </c>
      <c r="B12" s="223" t="s">
        <v>667</v>
      </c>
      <c r="C12" s="224" t="s">
        <v>668</v>
      </c>
      <c r="D12" s="225" t="s">
        <v>276</v>
      </c>
      <c r="E12" s="226">
        <v>90</v>
      </c>
      <c r="F12" s="226">
        <v>0</v>
      </c>
      <c r="G12" s="227">
        <f t="shared" si="0"/>
        <v>0</v>
      </c>
      <c r="H12" s="228">
        <v>0</v>
      </c>
      <c r="I12" s="229">
        <f t="shared" si="1"/>
        <v>0</v>
      </c>
      <c r="J12" s="228"/>
      <c r="K12" s="229">
        <f t="shared" si="2"/>
        <v>0</v>
      </c>
      <c r="O12" s="221">
        <v>2</v>
      </c>
      <c r="AA12" s="194">
        <v>12</v>
      </c>
      <c r="AB12" s="194">
        <v>0</v>
      </c>
      <c r="AC12" s="194">
        <v>5</v>
      </c>
      <c r="AZ12" s="194">
        <v>1</v>
      </c>
      <c r="BA12" s="194">
        <f t="shared" si="3"/>
        <v>0</v>
      </c>
      <c r="BB12" s="194">
        <f t="shared" si="4"/>
        <v>0</v>
      </c>
      <c r="BC12" s="194">
        <f t="shared" si="5"/>
        <v>0</v>
      </c>
      <c r="BD12" s="194">
        <f t="shared" si="6"/>
        <v>0</v>
      </c>
      <c r="BE12" s="194">
        <f t="shared" si="7"/>
        <v>0</v>
      </c>
      <c r="CA12" s="221">
        <v>12</v>
      </c>
      <c r="CB12" s="221">
        <v>0</v>
      </c>
    </row>
    <row r="13" spans="1:80" ht="12.75">
      <c r="A13" s="222">
        <v>6</v>
      </c>
      <c r="B13" s="223" t="s">
        <v>669</v>
      </c>
      <c r="C13" s="224" t="s">
        <v>670</v>
      </c>
      <c r="D13" s="225" t="s">
        <v>276</v>
      </c>
      <c r="E13" s="226">
        <v>40</v>
      </c>
      <c r="F13" s="226">
        <v>0</v>
      </c>
      <c r="G13" s="227">
        <f t="shared" si="0"/>
        <v>0</v>
      </c>
      <c r="H13" s="228">
        <v>0</v>
      </c>
      <c r="I13" s="229">
        <f t="shared" si="1"/>
        <v>0</v>
      </c>
      <c r="J13" s="228"/>
      <c r="K13" s="229">
        <f t="shared" si="2"/>
        <v>0</v>
      </c>
      <c r="O13" s="221">
        <v>2</v>
      </c>
      <c r="AA13" s="194">
        <v>12</v>
      </c>
      <c r="AB13" s="194">
        <v>0</v>
      </c>
      <c r="AC13" s="194">
        <v>6</v>
      </c>
      <c r="AZ13" s="194">
        <v>1</v>
      </c>
      <c r="BA13" s="194">
        <f t="shared" si="3"/>
        <v>0</v>
      </c>
      <c r="BB13" s="194">
        <f t="shared" si="4"/>
        <v>0</v>
      </c>
      <c r="BC13" s="194">
        <f t="shared" si="5"/>
        <v>0</v>
      </c>
      <c r="BD13" s="194">
        <f t="shared" si="6"/>
        <v>0</v>
      </c>
      <c r="BE13" s="194">
        <f t="shared" si="7"/>
        <v>0</v>
      </c>
      <c r="CA13" s="221">
        <v>12</v>
      </c>
      <c r="CB13" s="221">
        <v>0</v>
      </c>
    </row>
    <row r="14" spans="1:80" ht="12.75">
      <c r="A14" s="222">
        <v>7</v>
      </c>
      <c r="B14" s="223" t="s">
        <v>671</v>
      </c>
      <c r="C14" s="224" t="s">
        <v>672</v>
      </c>
      <c r="D14" s="225" t="s">
        <v>85</v>
      </c>
      <c r="E14" s="226">
        <v>30</v>
      </c>
      <c r="F14" s="226">
        <v>0</v>
      </c>
      <c r="G14" s="227">
        <f t="shared" si="0"/>
        <v>0</v>
      </c>
      <c r="H14" s="228">
        <v>0</v>
      </c>
      <c r="I14" s="229">
        <f t="shared" si="1"/>
        <v>0</v>
      </c>
      <c r="J14" s="228"/>
      <c r="K14" s="229">
        <f t="shared" si="2"/>
        <v>0</v>
      </c>
      <c r="O14" s="221">
        <v>2</v>
      </c>
      <c r="AA14" s="194">
        <v>12</v>
      </c>
      <c r="AB14" s="194">
        <v>0</v>
      </c>
      <c r="AC14" s="194">
        <v>7</v>
      </c>
      <c r="AZ14" s="194">
        <v>1</v>
      </c>
      <c r="BA14" s="194">
        <f t="shared" si="3"/>
        <v>0</v>
      </c>
      <c r="BB14" s="194">
        <f t="shared" si="4"/>
        <v>0</v>
      </c>
      <c r="BC14" s="194">
        <f t="shared" si="5"/>
        <v>0</v>
      </c>
      <c r="BD14" s="194">
        <f t="shared" si="6"/>
        <v>0</v>
      </c>
      <c r="BE14" s="194">
        <f t="shared" si="7"/>
        <v>0</v>
      </c>
      <c r="CA14" s="221">
        <v>12</v>
      </c>
      <c r="CB14" s="221">
        <v>0</v>
      </c>
    </row>
    <row r="15" spans="1:80" ht="12.75">
      <c r="A15" s="222">
        <v>8</v>
      </c>
      <c r="B15" s="223" t="s">
        <v>673</v>
      </c>
      <c r="C15" s="224" t="s">
        <v>674</v>
      </c>
      <c r="D15" s="225" t="s">
        <v>85</v>
      </c>
      <c r="E15" s="226">
        <v>2</v>
      </c>
      <c r="F15" s="226">
        <v>0</v>
      </c>
      <c r="G15" s="227">
        <f t="shared" si="0"/>
        <v>0</v>
      </c>
      <c r="H15" s="228">
        <v>0</v>
      </c>
      <c r="I15" s="229">
        <f t="shared" si="1"/>
        <v>0</v>
      </c>
      <c r="J15" s="228"/>
      <c r="K15" s="229">
        <f t="shared" si="2"/>
        <v>0</v>
      </c>
      <c r="O15" s="221">
        <v>2</v>
      </c>
      <c r="AA15" s="194">
        <v>12</v>
      </c>
      <c r="AB15" s="194">
        <v>0</v>
      </c>
      <c r="AC15" s="194">
        <v>8</v>
      </c>
      <c r="AZ15" s="194">
        <v>1</v>
      </c>
      <c r="BA15" s="194">
        <f t="shared" si="3"/>
        <v>0</v>
      </c>
      <c r="BB15" s="194">
        <f t="shared" si="4"/>
        <v>0</v>
      </c>
      <c r="BC15" s="194">
        <f t="shared" si="5"/>
        <v>0</v>
      </c>
      <c r="BD15" s="194">
        <f t="shared" si="6"/>
        <v>0</v>
      </c>
      <c r="BE15" s="194">
        <f t="shared" si="7"/>
        <v>0</v>
      </c>
      <c r="CA15" s="221">
        <v>12</v>
      </c>
      <c r="CB15" s="221">
        <v>0</v>
      </c>
    </row>
    <row r="16" spans="1:80" ht="12.75">
      <c r="A16" s="222">
        <v>9</v>
      </c>
      <c r="B16" s="223" t="s">
        <v>675</v>
      </c>
      <c r="C16" s="224" t="s">
        <v>676</v>
      </c>
      <c r="D16" s="225" t="s">
        <v>85</v>
      </c>
      <c r="E16" s="226">
        <v>3</v>
      </c>
      <c r="F16" s="226">
        <v>0</v>
      </c>
      <c r="G16" s="227">
        <f t="shared" si="0"/>
        <v>0</v>
      </c>
      <c r="H16" s="228">
        <v>0</v>
      </c>
      <c r="I16" s="229">
        <f t="shared" si="1"/>
        <v>0</v>
      </c>
      <c r="J16" s="228"/>
      <c r="K16" s="229">
        <f t="shared" si="2"/>
        <v>0</v>
      </c>
      <c r="O16" s="221">
        <v>2</v>
      </c>
      <c r="AA16" s="194">
        <v>12</v>
      </c>
      <c r="AB16" s="194">
        <v>0</v>
      </c>
      <c r="AC16" s="194">
        <v>9</v>
      </c>
      <c r="AZ16" s="194">
        <v>1</v>
      </c>
      <c r="BA16" s="194">
        <f t="shared" si="3"/>
        <v>0</v>
      </c>
      <c r="BB16" s="194">
        <f t="shared" si="4"/>
        <v>0</v>
      </c>
      <c r="BC16" s="194">
        <f t="shared" si="5"/>
        <v>0</v>
      </c>
      <c r="BD16" s="194">
        <f t="shared" si="6"/>
        <v>0</v>
      </c>
      <c r="BE16" s="194">
        <f t="shared" si="7"/>
        <v>0</v>
      </c>
      <c r="CA16" s="221">
        <v>12</v>
      </c>
      <c r="CB16" s="221">
        <v>0</v>
      </c>
    </row>
    <row r="17" spans="1:80" ht="12.75">
      <c r="A17" s="222">
        <v>10</v>
      </c>
      <c r="B17" s="223" t="s">
        <v>677</v>
      </c>
      <c r="C17" s="224" t="s">
        <v>678</v>
      </c>
      <c r="D17" s="225" t="s">
        <v>660</v>
      </c>
      <c r="E17" s="226">
        <v>4</v>
      </c>
      <c r="F17" s="226">
        <v>0</v>
      </c>
      <c r="G17" s="227">
        <f t="shared" si="0"/>
        <v>0</v>
      </c>
      <c r="H17" s="228">
        <v>0</v>
      </c>
      <c r="I17" s="229">
        <f t="shared" si="1"/>
        <v>0</v>
      </c>
      <c r="J17" s="228"/>
      <c r="K17" s="229">
        <f t="shared" si="2"/>
        <v>0</v>
      </c>
      <c r="O17" s="221">
        <v>2</v>
      </c>
      <c r="AA17" s="194">
        <v>12</v>
      </c>
      <c r="AB17" s="194">
        <v>0</v>
      </c>
      <c r="AC17" s="194">
        <v>10</v>
      </c>
      <c r="AZ17" s="194">
        <v>1</v>
      </c>
      <c r="BA17" s="194">
        <f t="shared" si="3"/>
        <v>0</v>
      </c>
      <c r="BB17" s="194">
        <f t="shared" si="4"/>
        <v>0</v>
      </c>
      <c r="BC17" s="194">
        <f t="shared" si="5"/>
        <v>0</v>
      </c>
      <c r="BD17" s="194">
        <f t="shared" si="6"/>
        <v>0</v>
      </c>
      <c r="BE17" s="194">
        <f t="shared" si="7"/>
        <v>0</v>
      </c>
      <c r="CA17" s="221">
        <v>12</v>
      </c>
      <c r="CB17" s="221">
        <v>0</v>
      </c>
    </row>
    <row r="18" spans="1:57" ht="12.75">
      <c r="A18" s="240"/>
      <c r="B18" s="241" t="s">
        <v>86</v>
      </c>
      <c r="C18" s="242" t="s">
        <v>657</v>
      </c>
      <c r="D18" s="243"/>
      <c r="E18" s="244"/>
      <c r="F18" s="245"/>
      <c r="G18" s="246">
        <f>SUM(G7:G17)</f>
        <v>0</v>
      </c>
      <c r="H18" s="247"/>
      <c r="I18" s="248">
        <f>SUM(I7:I17)</f>
        <v>0</v>
      </c>
      <c r="J18" s="247"/>
      <c r="K18" s="248">
        <f>SUM(K7:K17)</f>
        <v>0</v>
      </c>
      <c r="O18" s="221">
        <v>4</v>
      </c>
      <c r="BA18" s="249">
        <f>SUM(BA7:BA17)</f>
        <v>0</v>
      </c>
      <c r="BB18" s="249">
        <f>SUM(BB7:BB17)</f>
        <v>0</v>
      </c>
      <c r="BC18" s="249">
        <f>SUM(BC7:BC17)</f>
        <v>0</v>
      </c>
      <c r="BD18" s="249">
        <f>SUM(BD7:BD17)</f>
        <v>0</v>
      </c>
      <c r="BE18" s="249">
        <f>SUM(BE7:BE17)</f>
        <v>0</v>
      </c>
    </row>
    <row r="19" spans="1:15" ht="12.75">
      <c r="A19" s="211" t="s">
        <v>83</v>
      </c>
      <c r="B19" s="212" t="s">
        <v>679</v>
      </c>
      <c r="C19" s="213" t="s">
        <v>680</v>
      </c>
      <c r="D19" s="214"/>
      <c r="E19" s="215"/>
      <c r="F19" s="215"/>
      <c r="G19" s="216"/>
      <c r="H19" s="217"/>
      <c r="I19" s="218"/>
      <c r="J19" s="219"/>
      <c r="K19" s="220"/>
      <c r="O19" s="221">
        <v>1</v>
      </c>
    </row>
    <row r="20" spans="1:80" ht="12.75">
      <c r="A20" s="222">
        <v>11</v>
      </c>
      <c r="B20" s="223" t="s">
        <v>658</v>
      </c>
      <c r="C20" s="224" t="s">
        <v>682</v>
      </c>
      <c r="D20" s="225" t="s">
        <v>660</v>
      </c>
      <c r="E20" s="226">
        <v>4</v>
      </c>
      <c r="F20" s="226">
        <v>0</v>
      </c>
      <c r="G20" s="227">
        <f aca="true" t="shared" si="8" ref="G20:G28">E20*F20</f>
        <v>0</v>
      </c>
      <c r="H20" s="228">
        <v>0</v>
      </c>
      <c r="I20" s="229">
        <f aca="true" t="shared" si="9" ref="I20:I28">E20*H20</f>
        <v>0</v>
      </c>
      <c r="J20" s="228"/>
      <c r="K20" s="229">
        <f aca="true" t="shared" si="10" ref="K20:K28">E20*J20</f>
        <v>0</v>
      </c>
      <c r="O20" s="221">
        <v>2</v>
      </c>
      <c r="AA20" s="194">
        <v>12</v>
      </c>
      <c r="AB20" s="194">
        <v>0</v>
      </c>
      <c r="AC20" s="194">
        <v>11</v>
      </c>
      <c r="AZ20" s="194">
        <v>1</v>
      </c>
      <c r="BA20" s="194">
        <f aca="true" t="shared" si="11" ref="BA20:BA28">IF(AZ20=1,G20,0)</f>
        <v>0</v>
      </c>
      <c r="BB20" s="194">
        <f aca="true" t="shared" si="12" ref="BB20:BB28">IF(AZ20=2,G20,0)</f>
        <v>0</v>
      </c>
      <c r="BC20" s="194">
        <f aca="true" t="shared" si="13" ref="BC20:BC28">IF(AZ20=3,G20,0)</f>
        <v>0</v>
      </c>
      <c r="BD20" s="194">
        <f aca="true" t="shared" si="14" ref="BD20:BD28">IF(AZ20=4,G20,0)</f>
        <v>0</v>
      </c>
      <c r="BE20" s="194">
        <f aca="true" t="shared" si="15" ref="BE20:BE28">IF(AZ20=5,G20,0)</f>
        <v>0</v>
      </c>
      <c r="CA20" s="221">
        <v>12</v>
      </c>
      <c r="CB20" s="221">
        <v>0</v>
      </c>
    </row>
    <row r="21" spans="1:80" ht="12.75">
      <c r="A21" s="222">
        <v>12</v>
      </c>
      <c r="B21" s="223" t="s">
        <v>661</v>
      </c>
      <c r="C21" s="224" t="s">
        <v>683</v>
      </c>
      <c r="D21" s="225" t="s">
        <v>85</v>
      </c>
      <c r="E21" s="226">
        <v>1</v>
      </c>
      <c r="F21" s="226">
        <v>0</v>
      </c>
      <c r="G21" s="227">
        <f t="shared" si="8"/>
        <v>0</v>
      </c>
      <c r="H21" s="228">
        <v>0</v>
      </c>
      <c r="I21" s="229">
        <f t="shared" si="9"/>
        <v>0</v>
      </c>
      <c r="J21" s="228"/>
      <c r="K21" s="229">
        <f t="shared" si="10"/>
        <v>0</v>
      </c>
      <c r="O21" s="221">
        <v>2</v>
      </c>
      <c r="AA21" s="194">
        <v>12</v>
      </c>
      <c r="AB21" s="194">
        <v>0</v>
      </c>
      <c r="AC21" s="194">
        <v>12</v>
      </c>
      <c r="AZ21" s="194">
        <v>1</v>
      </c>
      <c r="BA21" s="194">
        <f t="shared" si="11"/>
        <v>0</v>
      </c>
      <c r="BB21" s="194">
        <f t="shared" si="12"/>
        <v>0</v>
      </c>
      <c r="BC21" s="194">
        <f t="shared" si="13"/>
        <v>0</v>
      </c>
      <c r="BD21" s="194">
        <f t="shared" si="14"/>
        <v>0</v>
      </c>
      <c r="BE21" s="194">
        <f t="shared" si="15"/>
        <v>0</v>
      </c>
      <c r="CA21" s="221">
        <v>12</v>
      </c>
      <c r="CB21" s="221">
        <v>0</v>
      </c>
    </row>
    <row r="22" spans="1:80" ht="12.75">
      <c r="A22" s="222">
        <v>13</v>
      </c>
      <c r="B22" s="223" t="s">
        <v>663</v>
      </c>
      <c r="C22" s="224" t="s">
        <v>684</v>
      </c>
      <c r="D22" s="225" t="s">
        <v>85</v>
      </c>
      <c r="E22" s="226">
        <v>6</v>
      </c>
      <c r="F22" s="226">
        <v>0</v>
      </c>
      <c r="G22" s="227">
        <f t="shared" si="8"/>
        <v>0</v>
      </c>
      <c r="H22" s="228">
        <v>0</v>
      </c>
      <c r="I22" s="229">
        <f t="shared" si="9"/>
        <v>0</v>
      </c>
      <c r="J22" s="228"/>
      <c r="K22" s="229">
        <f t="shared" si="10"/>
        <v>0</v>
      </c>
      <c r="O22" s="221">
        <v>2</v>
      </c>
      <c r="AA22" s="194">
        <v>12</v>
      </c>
      <c r="AB22" s="194">
        <v>0</v>
      </c>
      <c r="AC22" s="194">
        <v>13</v>
      </c>
      <c r="AZ22" s="194">
        <v>1</v>
      </c>
      <c r="BA22" s="194">
        <f t="shared" si="11"/>
        <v>0</v>
      </c>
      <c r="BB22" s="194">
        <f t="shared" si="12"/>
        <v>0</v>
      </c>
      <c r="BC22" s="194">
        <f t="shared" si="13"/>
        <v>0</v>
      </c>
      <c r="BD22" s="194">
        <f t="shared" si="14"/>
        <v>0</v>
      </c>
      <c r="BE22" s="194">
        <f t="shared" si="15"/>
        <v>0</v>
      </c>
      <c r="CA22" s="221">
        <v>12</v>
      </c>
      <c r="CB22" s="221">
        <v>0</v>
      </c>
    </row>
    <row r="23" spans="1:80" ht="12.75">
      <c r="A23" s="222">
        <v>14</v>
      </c>
      <c r="B23" s="223" t="s">
        <v>665</v>
      </c>
      <c r="C23" s="224" t="s">
        <v>685</v>
      </c>
      <c r="D23" s="225" t="s">
        <v>276</v>
      </c>
      <c r="E23" s="226">
        <v>50</v>
      </c>
      <c r="F23" s="226">
        <v>0</v>
      </c>
      <c r="G23" s="227">
        <f t="shared" si="8"/>
        <v>0</v>
      </c>
      <c r="H23" s="228">
        <v>0</v>
      </c>
      <c r="I23" s="229">
        <f t="shared" si="9"/>
        <v>0</v>
      </c>
      <c r="J23" s="228"/>
      <c r="K23" s="229">
        <f t="shared" si="10"/>
        <v>0</v>
      </c>
      <c r="O23" s="221">
        <v>2</v>
      </c>
      <c r="AA23" s="194">
        <v>12</v>
      </c>
      <c r="AB23" s="194">
        <v>0</v>
      </c>
      <c r="AC23" s="194">
        <v>14</v>
      </c>
      <c r="AZ23" s="194">
        <v>1</v>
      </c>
      <c r="BA23" s="194">
        <f t="shared" si="11"/>
        <v>0</v>
      </c>
      <c r="BB23" s="194">
        <f t="shared" si="12"/>
        <v>0</v>
      </c>
      <c r="BC23" s="194">
        <f t="shared" si="13"/>
        <v>0</v>
      </c>
      <c r="BD23" s="194">
        <f t="shared" si="14"/>
        <v>0</v>
      </c>
      <c r="BE23" s="194">
        <f t="shared" si="15"/>
        <v>0</v>
      </c>
      <c r="CA23" s="221">
        <v>12</v>
      </c>
      <c r="CB23" s="221">
        <v>0</v>
      </c>
    </row>
    <row r="24" spans="1:80" ht="12.75">
      <c r="A24" s="222">
        <v>15</v>
      </c>
      <c r="B24" s="223" t="s">
        <v>686</v>
      </c>
      <c r="C24" s="224" t="s">
        <v>687</v>
      </c>
      <c r="D24" s="225" t="s">
        <v>85</v>
      </c>
      <c r="E24" s="226">
        <v>2</v>
      </c>
      <c r="F24" s="226">
        <v>0</v>
      </c>
      <c r="G24" s="227">
        <f t="shared" si="8"/>
        <v>0</v>
      </c>
      <c r="H24" s="228">
        <v>0</v>
      </c>
      <c r="I24" s="229">
        <f t="shared" si="9"/>
        <v>0</v>
      </c>
      <c r="J24" s="228"/>
      <c r="K24" s="229">
        <f t="shared" si="10"/>
        <v>0</v>
      </c>
      <c r="O24" s="221">
        <v>2</v>
      </c>
      <c r="AA24" s="194">
        <v>12</v>
      </c>
      <c r="AB24" s="194">
        <v>0</v>
      </c>
      <c r="AC24" s="194">
        <v>15</v>
      </c>
      <c r="AZ24" s="194">
        <v>1</v>
      </c>
      <c r="BA24" s="194">
        <f t="shared" si="11"/>
        <v>0</v>
      </c>
      <c r="BB24" s="194">
        <f t="shared" si="12"/>
        <v>0</v>
      </c>
      <c r="BC24" s="194">
        <f t="shared" si="13"/>
        <v>0</v>
      </c>
      <c r="BD24" s="194">
        <f t="shared" si="14"/>
        <v>0</v>
      </c>
      <c r="BE24" s="194">
        <f t="shared" si="15"/>
        <v>0</v>
      </c>
      <c r="CA24" s="221">
        <v>12</v>
      </c>
      <c r="CB24" s="221">
        <v>0</v>
      </c>
    </row>
    <row r="25" spans="1:80" ht="12.75">
      <c r="A25" s="222">
        <v>16</v>
      </c>
      <c r="B25" s="223" t="s">
        <v>667</v>
      </c>
      <c r="C25" s="224" t="s">
        <v>688</v>
      </c>
      <c r="D25" s="225" t="s">
        <v>660</v>
      </c>
      <c r="E25" s="226">
        <v>4</v>
      </c>
      <c r="F25" s="226">
        <v>0</v>
      </c>
      <c r="G25" s="227">
        <f t="shared" si="8"/>
        <v>0</v>
      </c>
      <c r="H25" s="228">
        <v>0</v>
      </c>
      <c r="I25" s="229">
        <f t="shared" si="9"/>
        <v>0</v>
      </c>
      <c r="J25" s="228"/>
      <c r="K25" s="229">
        <f t="shared" si="10"/>
        <v>0</v>
      </c>
      <c r="O25" s="221">
        <v>2</v>
      </c>
      <c r="AA25" s="194">
        <v>12</v>
      </c>
      <c r="AB25" s="194">
        <v>0</v>
      </c>
      <c r="AC25" s="194">
        <v>16</v>
      </c>
      <c r="AZ25" s="194">
        <v>1</v>
      </c>
      <c r="BA25" s="194">
        <f t="shared" si="11"/>
        <v>0</v>
      </c>
      <c r="BB25" s="194">
        <f t="shared" si="12"/>
        <v>0</v>
      </c>
      <c r="BC25" s="194">
        <f t="shared" si="13"/>
        <v>0</v>
      </c>
      <c r="BD25" s="194">
        <f t="shared" si="14"/>
        <v>0</v>
      </c>
      <c r="BE25" s="194">
        <f t="shared" si="15"/>
        <v>0</v>
      </c>
      <c r="CA25" s="221">
        <v>12</v>
      </c>
      <c r="CB25" s="221">
        <v>0</v>
      </c>
    </row>
    <row r="26" spans="1:80" ht="12.75">
      <c r="A26" s="222">
        <v>17</v>
      </c>
      <c r="B26" s="223" t="s">
        <v>669</v>
      </c>
      <c r="C26" s="224" t="s">
        <v>689</v>
      </c>
      <c r="D26" s="225" t="s">
        <v>660</v>
      </c>
      <c r="E26" s="226">
        <v>4</v>
      </c>
      <c r="F26" s="226">
        <v>0</v>
      </c>
      <c r="G26" s="227">
        <f t="shared" si="8"/>
        <v>0</v>
      </c>
      <c r="H26" s="228">
        <v>0</v>
      </c>
      <c r="I26" s="229">
        <f t="shared" si="9"/>
        <v>0</v>
      </c>
      <c r="J26" s="228"/>
      <c r="K26" s="229">
        <f t="shared" si="10"/>
        <v>0</v>
      </c>
      <c r="O26" s="221">
        <v>2</v>
      </c>
      <c r="AA26" s="194">
        <v>12</v>
      </c>
      <c r="AB26" s="194">
        <v>0</v>
      </c>
      <c r="AC26" s="194">
        <v>17</v>
      </c>
      <c r="AZ26" s="194">
        <v>1</v>
      </c>
      <c r="BA26" s="194">
        <f t="shared" si="11"/>
        <v>0</v>
      </c>
      <c r="BB26" s="194">
        <f t="shared" si="12"/>
        <v>0</v>
      </c>
      <c r="BC26" s="194">
        <f t="shared" si="13"/>
        <v>0</v>
      </c>
      <c r="BD26" s="194">
        <f t="shared" si="14"/>
        <v>0</v>
      </c>
      <c r="BE26" s="194">
        <f t="shared" si="15"/>
        <v>0</v>
      </c>
      <c r="CA26" s="221">
        <v>12</v>
      </c>
      <c r="CB26" s="221">
        <v>0</v>
      </c>
    </row>
    <row r="27" spans="1:80" ht="12.75">
      <c r="A27" s="222">
        <v>18</v>
      </c>
      <c r="B27" s="223" t="s">
        <v>671</v>
      </c>
      <c r="C27" s="224" t="s">
        <v>690</v>
      </c>
      <c r="D27" s="225" t="s">
        <v>660</v>
      </c>
      <c r="E27" s="226">
        <v>4</v>
      </c>
      <c r="F27" s="226">
        <v>0</v>
      </c>
      <c r="G27" s="227">
        <f t="shared" si="8"/>
        <v>0</v>
      </c>
      <c r="H27" s="228">
        <v>0</v>
      </c>
      <c r="I27" s="229">
        <f t="shared" si="9"/>
        <v>0</v>
      </c>
      <c r="J27" s="228"/>
      <c r="K27" s="229">
        <f t="shared" si="10"/>
        <v>0</v>
      </c>
      <c r="O27" s="221">
        <v>2</v>
      </c>
      <c r="AA27" s="194">
        <v>12</v>
      </c>
      <c r="AB27" s="194">
        <v>0</v>
      </c>
      <c r="AC27" s="194">
        <v>18</v>
      </c>
      <c r="AZ27" s="194">
        <v>1</v>
      </c>
      <c r="BA27" s="194">
        <f t="shared" si="11"/>
        <v>0</v>
      </c>
      <c r="BB27" s="194">
        <f t="shared" si="12"/>
        <v>0</v>
      </c>
      <c r="BC27" s="194">
        <f t="shared" si="13"/>
        <v>0</v>
      </c>
      <c r="BD27" s="194">
        <f t="shared" si="14"/>
        <v>0</v>
      </c>
      <c r="BE27" s="194">
        <f t="shared" si="15"/>
        <v>0</v>
      </c>
      <c r="CA27" s="221">
        <v>12</v>
      </c>
      <c r="CB27" s="221">
        <v>0</v>
      </c>
    </row>
    <row r="28" spans="1:80" ht="12.75">
      <c r="A28" s="222">
        <v>19</v>
      </c>
      <c r="B28" s="223" t="s">
        <v>691</v>
      </c>
      <c r="C28" s="224" t="s">
        <v>692</v>
      </c>
      <c r="D28" s="225" t="s">
        <v>510</v>
      </c>
      <c r="E28" s="226">
        <v>1</v>
      </c>
      <c r="F28" s="226">
        <v>0</v>
      </c>
      <c r="G28" s="227">
        <f t="shared" si="8"/>
        <v>0</v>
      </c>
      <c r="H28" s="228">
        <v>0</v>
      </c>
      <c r="I28" s="229">
        <f t="shared" si="9"/>
        <v>0</v>
      </c>
      <c r="J28" s="228"/>
      <c r="K28" s="229">
        <f t="shared" si="10"/>
        <v>0</v>
      </c>
      <c r="O28" s="221">
        <v>2</v>
      </c>
      <c r="AA28" s="194">
        <v>12</v>
      </c>
      <c r="AB28" s="194">
        <v>0</v>
      </c>
      <c r="AC28" s="194">
        <v>19</v>
      </c>
      <c r="AZ28" s="194">
        <v>1</v>
      </c>
      <c r="BA28" s="194">
        <f t="shared" si="11"/>
        <v>0</v>
      </c>
      <c r="BB28" s="194">
        <f t="shared" si="12"/>
        <v>0</v>
      </c>
      <c r="BC28" s="194">
        <f t="shared" si="13"/>
        <v>0</v>
      </c>
      <c r="BD28" s="194">
        <f t="shared" si="14"/>
        <v>0</v>
      </c>
      <c r="BE28" s="194">
        <f t="shared" si="15"/>
        <v>0</v>
      </c>
      <c r="CA28" s="221">
        <v>12</v>
      </c>
      <c r="CB28" s="221">
        <v>0</v>
      </c>
    </row>
    <row r="29" spans="1:57" ht="12.75">
      <c r="A29" s="240"/>
      <c r="B29" s="241" t="s">
        <v>86</v>
      </c>
      <c r="C29" s="242" t="s">
        <v>681</v>
      </c>
      <c r="D29" s="243"/>
      <c r="E29" s="244"/>
      <c r="F29" s="245"/>
      <c r="G29" s="246">
        <f>SUM(G19:G28)</f>
        <v>0</v>
      </c>
      <c r="H29" s="247"/>
      <c r="I29" s="248">
        <f>SUM(I19:I28)</f>
        <v>0</v>
      </c>
      <c r="J29" s="247"/>
      <c r="K29" s="248">
        <f>SUM(K19:K28)</f>
        <v>0</v>
      </c>
      <c r="O29" s="221">
        <v>4</v>
      </c>
      <c r="BA29" s="249">
        <f>SUM(BA19:BA28)</f>
        <v>0</v>
      </c>
      <c r="BB29" s="249">
        <f>SUM(BB19:BB28)</f>
        <v>0</v>
      </c>
      <c r="BC29" s="249">
        <f>SUM(BC19:BC28)</f>
        <v>0</v>
      </c>
      <c r="BD29" s="249">
        <f>SUM(BD19:BD28)</f>
        <v>0</v>
      </c>
      <c r="BE29" s="249">
        <f>SUM(BE19:BE28)</f>
        <v>0</v>
      </c>
    </row>
    <row r="30" spans="1:15" ht="12.75">
      <c r="A30" s="211" t="s">
        <v>83</v>
      </c>
      <c r="B30" s="212" t="s">
        <v>693</v>
      </c>
      <c r="C30" s="213" t="s">
        <v>694</v>
      </c>
      <c r="D30" s="214"/>
      <c r="E30" s="215"/>
      <c r="F30" s="215"/>
      <c r="G30" s="216"/>
      <c r="H30" s="217"/>
      <c r="I30" s="218"/>
      <c r="J30" s="219"/>
      <c r="K30" s="220"/>
      <c r="O30" s="221">
        <v>1</v>
      </c>
    </row>
    <row r="31" spans="1:80" ht="12.75">
      <c r="A31" s="222">
        <v>20</v>
      </c>
      <c r="B31" s="223" t="s">
        <v>658</v>
      </c>
      <c r="C31" s="224" t="s">
        <v>696</v>
      </c>
      <c r="D31" s="225" t="s">
        <v>660</v>
      </c>
      <c r="E31" s="226">
        <v>4</v>
      </c>
      <c r="F31" s="226">
        <v>0</v>
      </c>
      <c r="G31" s="227">
        <f aca="true" t="shared" si="16" ref="G31:G41">E31*F31</f>
        <v>0</v>
      </c>
      <c r="H31" s="228">
        <v>0</v>
      </c>
      <c r="I31" s="229">
        <f aca="true" t="shared" si="17" ref="I31:I41">E31*H31</f>
        <v>0</v>
      </c>
      <c r="J31" s="228"/>
      <c r="K31" s="229">
        <f aca="true" t="shared" si="18" ref="K31:K41">E31*J31</f>
        <v>0</v>
      </c>
      <c r="O31" s="221">
        <v>2</v>
      </c>
      <c r="AA31" s="194">
        <v>12</v>
      </c>
      <c r="AB31" s="194">
        <v>0</v>
      </c>
      <c r="AC31" s="194">
        <v>20</v>
      </c>
      <c r="AZ31" s="194">
        <v>4</v>
      </c>
      <c r="BA31" s="194">
        <f aca="true" t="shared" si="19" ref="BA31:BA41">IF(AZ31=1,G31,0)</f>
        <v>0</v>
      </c>
      <c r="BB31" s="194">
        <f aca="true" t="shared" si="20" ref="BB31:BB41">IF(AZ31=2,G31,0)</f>
        <v>0</v>
      </c>
      <c r="BC31" s="194">
        <f aca="true" t="shared" si="21" ref="BC31:BC41">IF(AZ31=3,G31,0)</f>
        <v>0</v>
      </c>
      <c r="BD31" s="194">
        <f aca="true" t="shared" si="22" ref="BD31:BD41">IF(AZ31=4,G31,0)</f>
        <v>0</v>
      </c>
      <c r="BE31" s="194">
        <f aca="true" t="shared" si="23" ref="BE31:BE41">IF(AZ31=5,G31,0)</f>
        <v>0</v>
      </c>
      <c r="CA31" s="221">
        <v>12</v>
      </c>
      <c r="CB31" s="221">
        <v>0</v>
      </c>
    </row>
    <row r="32" spans="1:80" ht="12.75">
      <c r="A32" s="222">
        <v>21</v>
      </c>
      <c r="B32" s="223" t="s">
        <v>661</v>
      </c>
      <c r="C32" s="224" t="s">
        <v>697</v>
      </c>
      <c r="D32" s="225" t="s">
        <v>510</v>
      </c>
      <c r="E32" s="226">
        <v>1</v>
      </c>
      <c r="F32" s="226">
        <v>0</v>
      </c>
      <c r="G32" s="227">
        <f t="shared" si="16"/>
        <v>0</v>
      </c>
      <c r="H32" s="228">
        <v>0</v>
      </c>
      <c r="I32" s="229">
        <f t="shared" si="17"/>
        <v>0</v>
      </c>
      <c r="J32" s="228"/>
      <c r="K32" s="229">
        <f t="shared" si="18"/>
        <v>0</v>
      </c>
      <c r="O32" s="221">
        <v>2</v>
      </c>
      <c r="AA32" s="194">
        <v>12</v>
      </c>
      <c r="AB32" s="194">
        <v>0</v>
      </c>
      <c r="AC32" s="194">
        <v>21</v>
      </c>
      <c r="AZ32" s="194">
        <v>4</v>
      </c>
      <c r="BA32" s="194">
        <f t="shared" si="19"/>
        <v>0</v>
      </c>
      <c r="BB32" s="194">
        <f t="shared" si="20"/>
        <v>0</v>
      </c>
      <c r="BC32" s="194">
        <f t="shared" si="21"/>
        <v>0</v>
      </c>
      <c r="BD32" s="194">
        <f t="shared" si="22"/>
        <v>0</v>
      </c>
      <c r="BE32" s="194">
        <f t="shared" si="23"/>
        <v>0</v>
      </c>
      <c r="CA32" s="221">
        <v>12</v>
      </c>
      <c r="CB32" s="221">
        <v>0</v>
      </c>
    </row>
    <row r="33" spans="1:80" ht="12.75">
      <c r="A33" s="222">
        <v>22</v>
      </c>
      <c r="B33" s="223" t="s">
        <v>663</v>
      </c>
      <c r="C33" s="224" t="s">
        <v>698</v>
      </c>
      <c r="D33" s="225" t="s">
        <v>85</v>
      </c>
      <c r="E33" s="226">
        <v>3</v>
      </c>
      <c r="F33" s="226">
        <v>0</v>
      </c>
      <c r="G33" s="227">
        <f t="shared" si="16"/>
        <v>0</v>
      </c>
      <c r="H33" s="228">
        <v>0</v>
      </c>
      <c r="I33" s="229">
        <f t="shared" si="17"/>
        <v>0</v>
      </c>
      <c r="J33" s="228"/>
      <c r="K33" s="229">
        <f t="shared" si="18"/>
        <v>0</v>
      </c>
      <c r="O33" s="221">
        <v>2</v>
      </c>
      <c r="AA33" s="194">
        <v>12</v>
      </c>
      <c r="AB33" s="194">
        <v>0</v>
      </c>
      <c r="AC33" s="194">
        <v>22</v>
      </c>
      <c r="AZ33" s="194">
        <v>4</v>
      </c>
      <c r="BA33" s="194">
        <f t="shared" si="19"/>
        <v>0</v>
      </c>
      <c r="BB33" s="194">
        <f t="shared" si="20"/>
        <v>0</v>
      </c>
      <c r="BC33" s="194">
        <f t="shared" si="21"/>
        <v>0</v>
      </c>
      <c r="BD33" s="194">
        <f t="shared" si="22"/>
        <v>0</v>
      </c>
      <c r="BE33" s="194">
        <f t="shared" si="23"/>
        <v>0</v>
      </c>
      <c r="CA33" s="221">
        <v>12</v>
      </c>
      <c r="CB33" s="221">
        <v>0</v>
      </c>
    </row>
    <row r="34" spans="1:80" ht="12.75">
      <c r="A34" s="222">
        <v>23</v>
      </c>
      <c r="B34" s="223" t="s">
        <v>665</v>
      </c>
      <c r="C34" s="224" t="s">
        <v>699</v>
      </c>
      <c r="D34" s="225" t="s">
        <v>276</v>
      </c>
      <c r="E34" s="226">
        <v>50</v>
      </c>
      <c r="F34" s="226">
        <v>0</v>
      </c>
      <c r="G34" s="227">
        <f t="shared" si="16"/>
        <v>0</v>
      </c>
      <c r="H34" s="228">
        <v>0</v>
      </c>
      <c r="I34" s="229">
        <f t="shared" si="17"/>
        <v>0</v>
      </c>
      <c r="J34" s="228"/>
      <c r="K34" s="229">
        <f t="shared" si="18"/>
        <v>0</v>
      </c>
      <c r="O34" s="221">
        <v>2</v>
      </c>
      <c r="AA34" s="194">
        <v>12</v>
      </c>
      <c r="AB34" s="194">
        <v>0</v>
      </c>
      <c r="AC34" s="194">
        <v>23</v>
      </c>
      <c r="AZ34" s="194">
        <v>4</v>
      </c>
      <c r="BA34" s="194">
        <f t="shared" si="19"/>
        <v>0</v>
      </c>
      <c r="BB34" s="194">
        <f t="shared" si="20"/>
        <v>0</v>
      </c>
      <c r="BC34" s="194">
        <f t="shared" si="21"/>
        <v>0</v>
      </c>
      <c r="BD34" s="194">
        <f t="shared" si="22"/>
        <v>0</v>
      </c>
      <c r="BE34" s="194">
        <f t="shared" si="23"/>
        <v>0</v>
      </c>
      <c r="CA34" s="221">
        <v>12</v>
      </c>
      <c r="CB34" s="221">
        <v>0</v>
      </c>
    </row>
    <row r="35" spans="1:80" ht="12.75">
      <c r="A35" s="222">
        <v>24</v>
      </c>
      <c r="B35" s="223" t="s">
        <v>686</v>
      </c>
      <c r="C35" s="224" t="s">
        <v>672</v>
      </c>
      <c r="D35" s="225" t="s">
        <v>85</v>
      </c>
      <c r="E35" s="226">
        <v>30</v>
      </c>
      <c r="F35" s="226">
        <v>0</v>
      </c>
      <c r="G35" s="227">
        <f t="shared" si="16"/>
        <v>0</v>
      </c>
      <c r="H35" s="228">
        <v>0</v>
      </c>
      <c r="I35" s="229">
        <f t="shared" si="17"/>
        <v>0</v>
      </c>
      <c r="J35" s="228"/>
      <c r="K35" s="229">
        <f t="shared" si="18"/>
        <v>0</v>
      </c>
      <c r="O35" s="221">
        <v>2</v>
      </c>
      <c r="AA35" s="194">
        <v>12</v>
      </c>
      <c r="AB35" s="194">
        <v>0</v>
      </c>
      <c r="AC35" s="194">
        <v>24</v>
      </c>
      <c r="AZ35" s="194">
        <v>4</v>
      </c>
      <c r="BA35" s="194">
        <f t="shared" si="19"/>
        <v>0</v>
      </c>
      <c r="BB35" s="194">
        <f t="shared" si="20"/>
        <v>0</v>
      </c>
      <c r="BC35" s="194">
        <f t="shared" si="21"/>
        <v>0</v>
      </c>
      <c r="BD35" s="194">
        <f t="shared" si="22"/>
        <v>0</v>
      </c>
      <c r="BE35" s="194">
        <f t="shared" si="23"/>
        <v>0</v>
      </c>
      <c r="CA35" s="221">
        <v>12</v>
      </c>
      <c r="CB35" s="221">
        <v>0</v>
      </c>
    </row>
    <row r="36" spans="1:80" ht="12.75">
      <c r="A36" s="222">
        <v>25</v>
      </c>
      <c r="B36" s="223" t="s">
        <v>700</v>
      </c>
      <c r="C36" s="224" t="s">
        <v>701</v>
      </c>
      <c r="D36" s="225" t="s">
        <v>85</v>
      </c>
      <c r="E36" s="226">
        <v>3</v>
      </c>
      <c r="F36" s="226">
        <v>0</v>
      </c>
      <c r="G36" s="227">
        <f t="shared" si="16"/>
        <v>0</v>
      </c>
      <c r="H36" s="228">
        <v>0</v>
      </c>
      <c r="I36" s="229">
        <f t="shared" si="17"/>
        <v>0</v>
      </c>
      <c r="J36" s="228"/>
      <c r="K36" s="229">
        <f t="shared" si="18"/>
        <v>0</v>
      </c>
      <c r="O36" s="221">
        <v>2</v>
      </c>
      <c r="AA36" s="194">
        <v>12</v>
      </c>
      <c r="AB36" s="194">
        <v>0</v>
      </c>
      <c r="AC36" s="194">
        <v>25</v>
      </c>
      <c r="AZ36" s="194">
        <v>4</v>
      </c>
      <c r="BA36" s="194">
        <f t="shared" si="19"/>
        <v>0</v>
      </c>
      <c r="BB36" s="194">
        <f t="shared" si="20"/>
        <v>0</v>
      </c>
      <c r="BC36" s="194">
        <f t="shared" si="21"/>
        <v>0</v>
      </c>
      <c r="BD36" s="194">
        <f t="shared" si="22"/>
        <v>0</v>
      </c>
      <c r="BE36" s="194">
        <f t="shared" si="23"/>
        <v>0</v>
      </c>
      <c r="CA36" s="221">
        <v>12</v>
      </c>
      <c r="CB36" s="221">
        <v>0</v>
      </c>
    </row>
    <row r="37" spans="1:80" ht="12.75">
      <c r="A37" s="222">
        <v>26</v>
      </c>
      <c r="B37" s="223" t="s">
        <v>702</v>
      </c>
      <c r="C37" s="224" t="s">
        <v>687</v>
      </c>
      <c r="D37" s="225" t="s">
        <v>85</v>
      </c>
      <c r="E37" s="226">
        <v>2</v>
      </c>
      <c r="F37" s="226">
        <v>0</v>
      </c>
      <c r="G37" s="227">
        <f t="shared" si="16"/>
        <v>0</v>
      </c>
      <c r="H37" s="228">
        <v>0</v>
      </c>
      <c r="I37" s="229">
        <f t="shared" si="17"/>
        <v>0</v>
      </c>
      <c r="J37" s="228"/>
      <c r="K37" s="229">
        <f t="shared" si="18"/>
        <v>0</v>
      </c>
      <c r="O37" s="221">
        <v>2</v>
      </c>
      <c r="AA37" s="194">
        <v>12</v>
      </c>
      <c r="AB37" s="194">
        <v>0</v>
      </c>
      <c r="AC37" s="194">
        <v>26</v>
      </c>
      <c r="AZ37" s="194">
        <v>4</v>
      </c>
      <c r="BA37" s="194">
        <f t="shared" si="19"/>
        <v>0</v>
      </c>
      <c r="BB37" s="194">
        <f t="shared" si="20"/>
        <v>0</v>
      </c>
      <c r="BC37" s="194">
        <f t="shared" si="21"/>
        <v>0</v>
      </c>
      <c r="BD37" s="194">
        <f t="shared" si="22"/>
        <v>0</v>
      </c>
      <c r="BE37" s="194">
        <f t="shared" si="23"/>
        <v>0</v>
      </c>
      <c r="CA37" s="221">
        <v>12</v>
      </c>
      <c r="CB37" s="221">
        <v>0</v>
      </c>
    </row>
    <row r="38" spans="1:80" ht="12.75">
      <c r="A38" s="222">
        <v>27</v>
      </c>
      <c r="B38" s="223" t="s">
        <v>667</v>
      </c>
      <c r="C38" s="224" t="s">
        <v>688</v>
      </c>
      <c r="D38" s="225" t="s">
        <v>660</v>
      </c>
      <c r="E38" s="226">
        <v>4</v>
      </c>
      <c r="F38" s="226">
        <v>0</v>
      </c>
      <c r="G38" s="227">
        <f t="shared" si="16"/>
        <v>0</v>
      </c>
      <c r="H38" s="228">
        <v>0</v>
      </c>
      <c r="I38" s="229">
        <f t="shared" si="17"/>
        <v>0</v>
      </c>
      <c r="J38" s="228"/>
      <c r="K38" s="229">
        <f t="shared" si="18"/>
        <v>0</v>
      </c>
      <c r="O38" s="221">
        <v>2</v>
      </c>
      <c r="AA38" s="194">
        <v>12</v>
      </c>
      <c r="AB38" s="194">
        <v>0</v>
      </c>
      <c r="AC38" s="194">
        <v>27</v>
      </c>
      <c r="AZ38" s="194">
        <v>4</v>
      </c>
      <c r="BA38" s="194">
        <f t="shared" si="19"/>
        <v>0</v>
      </c>
      <c r="BB38" s="194">
        <f t="shared" si="20"/>
        <v>0</v>
      </c>
      <c r="BC38" s="194">
        <f t="shared" si="21"/>
        <v>0</v>
      </c>
      <c r="BD38" s="194">
        <f t="shared" si="22"/>
        <v>0</v>
      </c>
      <c r="BE38" s="194">
        <f t="shared" si="23"/>
        <v>0</v>
      </c>
      <c r="CA38" s="221">
        <v>12</v>
      </c>
      <c r="CB38" s="221">
        <v>0</v>
      </c>
    </row>
    <row r="39" spans="1:80" ht="12.75">
      <c r="A39" s="222">
        <v>28</v>
      </c>
      <c r="B39" s="223" t="s">
        <v>669</v>
      </c>
      <c r="C39" s="224" t="s">
        <v>689</v>
      </c>
      <c r="D39" s="225" t="s">
        <v>660</v>
      </c>
      <c r="E39" s="226">
        <v>4</v>
      </c>
      <c r="F39" s="226">
        <v>0</v>
      </c>
      <c r="G39" s="227">
        <f t="shared" si="16"/>
        <v>0</v>
      </c>
      <c r="H39" s="228">
        <v>0</v>
      </c>
      <c r="I39" s="229">
        <f t="shared" si="17"/>
        <v>0</v>
      </c>
      <c r="J39" s="228"/>
      <c r="K39" s="229">
        <f t="shared" si="18"/>
        <v>0</v>
      </c>
      <c r="O39" s="221">
        <v>2</v>
      </c>
      <c r="AA39" s="194">
        <v>12</v>
      </c>
      <c r="AB39" s="194">
        <v>0</v>
      </c>
      <c r="AC39" s="194">
        <v>28</v>
      </c>
      <c r="AZ39" s="194">
        <v>4</v>
      </c>
      <c r="BA39" s="194">
        <f t="shared" si="19"/>
        <v>0</v>
      </c>
      <c r="BB39" s="194">
        <f t="shared" si="20"/>
        <v>0</v>
      </c>
      <c r="BC39" s="194">
        <f t="shared" si="21"/>
        <v>0</v>
      </c>
      <c r="BD39" s="194">
        <f t="shared" si="22"/>
        <v>0</v>
      </c>
      <c r="BE39" s="194">
        <f t="shared" si="23"/>
        <v>0</v>
      </c>
      <c r="CA39" s="221">
        <v>12</v>
      </c>
      <c r="CB39" s="221">
        <v>0</v>
      </c>
    </row>
    <row r="40" spans="1:80" ht="12.75">
      <c r="A40" s="222">
        <v>29</v>
      </c>
      <c r="B40" s="223" t="s">
        <v>671</v>
      </c>
      <c r="C40" s="224" t="s">
        <v>690</v>
      </c>
      <c r="D40" s="225" t="s">
        <v>660</v>
      </c>
      <c r="E40" s="226">
        <v>4</v>
      </c>
      <c r="F40" s="226">
        <v>0</v>
      </c>
      <c r="G40" s="227">
        <f t="shared" si="16"/>
        <v>0</v>
      </c>
      <c r="H40" s="228">
        <v>0</v>
      </c>
      <c r="I40" s="229">
        <f t="shared" si="17"/>
        <v>0</v>
      </c>
      <c r="J40" s="228"/>
      <c r="K40" s="229">
        <f t="shared" si="18"/>
        <v>0</v>
      </c>
      <c r="O40" s="221">
        <v>2</v>
      </c>
      <c r="AA40" s="194">
        <v>12</v>
      </c>
      <c r="AB40" s="194">
        <v>0</v>
      </c>
      <c r="AC40" s="194">
        <v>29</v>
      </c>
      <c r="AZ40" s="194">
        <v>4</v>
      </c>
      <c r="BA40" s="194">
        <f t="shared" si="19"/>
        <v>0</v>
      </c>
      <c r="BB40" s="194">
        <f t="shared" si="20"/>
        <v>0</v>
      </c>
      <c r="BC40" s="194">
        <f t="shared" si="21"/>
        <v>0</v>
      </c>
      <c r="BD40" s="194">
        <f t="shared" si="22"/>
        <v>0</v>
      </c>
      <c r="BE40" s="194">
        <f t="shared" si="23"/>
        <v>0</v>
      </c>
      <c r="CA40" s="221">
        <v>12</v>
      </c>
      <c r="CB40" s="221">
        <v>0</v>
      </c>
    </row>
    <row r="41" spans="1:80" ht="12.75">
      <c r="A41" s="222">
        <v>30</v>
      </c>
      <c r="B41" s="223" t="s">
        <v>691</v>
      </c>
      <c r="C41" s="224" t="s">
        <v>692</v>
      </c>
      <c r="D41" s="225" t="s">
        <v>510</v>
      </c>
      <c r="E41" s="226">
        <v>1</v>
      </c>
      <c r="F41" s="226">
        <v>0</v>
      </c>
      <c r="G41" s="227">
        <f t="shared" si="16"/>
        <v>0</v>
      </c>
      <c r="H41" s="228">
        <v>0</v>
      </c>
      <c r="I41" s="229">
        <f t="shared" si="17"/>
        <v>0</v>
      </c>
      <c r="J41" s="228"/>
      <c r="K41" s="229">
        <f t="shared" si="18"/>
        <v>0</v>
      </c>
      <c r="O41" s="221">
        <v>2</v>
      </c>
      <c r="AA41" s="194">
        <v>12</v>
      </c>
      <c r="AB41" s="194">
        <v>0</v>
      </c>
      <c r="AC41" s="194">
        <v>30</v>
      </c>
      <c r="AZ41" s="194">
        <v>4</v>
      </c>
      <c r="BA41" s="194">
        <f t="shared" si="19"/>
        <v>0</v>
      </c>
      <c r="BB41" s="194">
        <f t="shared" si="20"/>
        <v>0</v>
      </c>
      <c r="BC41" s="194">
        <f t="shared" si="21"/>
        <v>0</v>
      </c>
      <c r="BD41" s="194">
        <f t="shared" si="22"/>
        <v>0</v>
      </c>
      <c r="BE41" s="194">
        <f t="shared" si="23"/>
        <v>0</v>
      </c>
      <c r="CA41" s="221">
        <v>12</v>
      </c>
      <c r="CB41" s="221">
        <v>0</v>
      </c>
    </row>
    <row r="42" spans="1:57" ht="12.75">
      <c r="A42" s="240"/>
      <c r="B42" s="241" t="s">
        <v>86</v>
      </c>
      <c r="C42" s="242" t="s">
        <v>695</v>
      </c>
      <c r="D42" s="243"/>
      <c r="E42" s="244"/>
      <c r="F42" s="245"/>
      <c r="G42" s="246">
        <f>SUM(G30:G41)</f>
        <v>0</v>
      </c>
      <c r="H42" s="247"/>
      <c r="I42" s="248">
        <f>SUM(I30:I41)</f>
        <v>0</v>
      </c>
      <c r="J42" s="247"/>
      <c r="K42" s="248">
        <f>SUM(K30:K41)</f>
        <v>0</v>
      </c>
      <c r="O42" s="221">
        <v>4</v>
      </c>
      <c r="BA42" s="249">
        <f>SUM(BA30:BA41)</f>
        <v>0</v>
      </c>
      <c r="BB42" s="249">
        <f>SUM(BB30:BB41)</f>
        <v>0</v>
      </c>
      <c r="BC42" s="249">
        <f>SUM(BC30:BC41)</f>
        <v>0</v>
      </c>
      <c r="BD42" s="249">
        <f>SUM(BD30:BD41)</f>
        <v>0</v>
      </c>
      <c r="BE42" s="249">
        <f>SUM(BE30:BE41)</f>
        <v>0</v>
      </c>
    </row>
    <row r="43" ht="12.75">
      <c r="E43" s="194"/>
    </row>
    <row r="44" ht="12.75">
      <c r="E44" s="194"/>
    </row>
    <row r="45" ht="12.75">
      <c r="E45" s="194"/>
    </row>
    <row r="46" ht="12.75">
      <c r="E46" s="194"/>
    </row>
    <row r="47" ht="12.75">
      <c r="E47" s="194"/>
    </row>
    <row r="48" ht="12.75">
      <c r="E48" s="194"/>
    </row>
    <row r="49" ht="12.75">
      <c r="E49" s="194"/>
    </row>
    <row r="50" ht="12.75">
      <c r="E50" s="194"/>
    </row>
    <row r="51" ht="12.75">
      <c r="E51" s="194"/>
    </row>
    <row r="52" ht="12.75">
      <c r="E52" s="194"/>
    </row>
    <row r="53" ht="12.75">
      <c r="E53" s="194"/>
    </row>
    <row r="54" ht="12.75">
      <c r="E54" s="194"/>
    </row>
    <row r="55" ht="12.75">
      <c r="E55" s="194"/>
    </row>
    <row r="56" ht="12.75">
      <c r="E56" s="194"/>
    </row>
    <row r="57" ht="12.75">
      <c r="E57" s="194"/>
    </row>
    <row r="58" ht="12.75">
      <c r="E58" s="194"/>
    </row>
    <row r="59" ht="12.75">
      <c r="E59" s="194"/>
    </row>
    <row r="60" ht="12.75">
      <c r="E60" s="194"/>
    </row>
    <row r="61" ht="12.75">
      <c r="E61" s="194"/>
    </row>
    <row r="62" ht="12.75">
      <c r="E62" s="194"/>
    </row>
    <row r="63" ht="12.75">
      <c r="E63" s="194"/>
    </row>
    <row r="64" ht="12.75">
      <c r="E64" s="194"/>
    </row>
    <row r="65" ht="12.75">
      <c r="E65" s="194"/>
    </row>
    <row r="66" spans="1:7" ht="12.75">
      <c r="A66" s="239"/>
      <c r="B66" s="239"/>
      <c r="C66" s="239"/>
      <c r="D66" s="239"/>
      <c r="E66" s="239"/>
      <c r="F66" s="239"/>
      <c r="G66" s="239"/>
    </row>
    <row r="67" spans="1:7" ht="12.75">
      <c r="A67" s="239"/>
      <c r="B67" s="239"/>
      <c r="C67" s="239"/>
      <c r="D67" s="239"/>
      <c r="E67" s="239"/>
      <c r="F67" s="239"/>
      <c r="G67" s="239"/>
    </row>
    <row r="68" spans="1:7" ht="12.75">
      <c r="A68" s="239"/>
      <c r="B68" s="239"/>
      <c r="C68" s="239"/>
      <c r="D68" s="239"/>
      <c r="E68" s="239"/>
      <c r="F68" s="239"/>
      <c r="G68" s="239"/>
    </row>
    <row r="69" spans="1:7" ht="12.75">
      <c r="A69" s="239"/>
      <c r="B69" s="239"/>
      <c r="C69" s="239"/>
      <c r="D69" s="239"/>
      <c r="E69" s="239"/>
      <c r="F69" s="239"/>
      <c r="G69" s="239"/>
    </row>
    <row r="70" ht="12.75">
      <c r="E70" s="194"/>
    </row>
    <row r="71" ht="12.75">
      <c r="E71" s="194"/>
    </row>
    <row r="72" ht="12.75">
      <c r="E72" s="194"/>
    </row>
    <row r="73" ht="12.75">
      <c r="E73" s="194"/>
    </row>
    <row r="74" ht="12.75">
      <c r="E74" s="194"/>
    </row>
    <row r="75" ht="12.75">
      <c r="E75" s="194"/>
    </row>
    <row r="76" ht="12.75">
      <c r="E76" s="194"/>
    </row>
    <row r="77" ht="12.75">
      <c r="E77" s="194"/>
    </row>
    <row r="78" ht="12.75">
      <c r="E78" s="194"/>
    </row>
    <row r="79" ht="12.75">
      <c r="E79" s="194"/>
    </row>
    <row r="80" ht="12.75">
      <c r="E80" s="194"/>
    </row>
    <row r="81" ht="12.75">
      <c r="E81" s="194"/>
    </row>
    <row r="82" ht="12.75">
      <c r="E82" s="194"/>
    </row>
    <row r="83" ht="12.75">
      <c r="E83" s="194"/>
    </row>
    <row r="84" ht="12.75">
      <c r="E84" s="194"/>
    </row>
    <row r="85" ht="12.75">
      <c r="E85" s="194"/>
    </row>
    <row r="86" ht="12.75">
      <c r="E86" s="194"/>
    </row>
    <row r="87" ht="12.75">
      <c r="E87" s="194"/>
    </row>
    <row r="88" ht="12.75">
      <c r="E88" s="194"/>
    </row>
    <row r="89" ht="12.75">
      <c r="E89" s="194"/>
    </row>
    <row r="90" ht="12.75">
      <c r="E90" s="194"/>
    </row>
    <row r="91" ht="12.75">
      <c r="E91" s="194"/>
    </row>
    <row r="92" ht="12.75">
      <c r="E92" s="194"/>
    </row>
    <row r="93" ht="12.75">
      <c r="E93" s="194"/>
    </row>
    <row r="94" ht="12.75">
      <c r="E94" s="194"/>
    </row>
    <row r="95" ht="12.75">
      <c r="E95" s="194"/>
    </row>
    <row r="96" ht="12.75">
      <c r="E96" s="194"/>
    </row>
    <row r="97" ht="12.75">
      <c r="E97" s="194"/>
    </row>
    <row r="98" ht="12.75">
      <c r="E98" s="194"/>
    </row>
    <row r="99" ht="12.75">
      <c r="E99" s="194"/>
    </row>
    <row r="100" ht="12.75">
      <c r="E100" s="194"/>
    </row>
    <row r="101" spans="1:2" ht="12.75">
      <c r="A101" s="250"/>
      <c r="B101" s="250"/>
    </row>
    <row r="102" spans="1:7" ht="12.75">
      <c r="A102" s="239"/>
      <c r="B102" s="239"/>
      <c r="C102" s="251"/>
      <c r="D102" s="251"/>
      <c r="E102" s="252"/>
      <c r="F102" s="251"/>
      <c r="G102" s="253"/>
    </row>
    <row r="103" spans="1:7" ht="12.75">
      <c r="A103" s="254"/>
      <c r="B103" s="254"/>
      <c r="C103" s="239"/>
      <c r="D103" s="239"/>
      <c r="E103" s="255"/>
      <c r="F103" s="239"/>
      <c r="G103" s="239"/>
    </row>
    <row r="104" spans="1:7" ht="12.75">
      <c r="A104" s="239"/>
      <c r="B104" s="239"/>
      <c r="C104" s="239"/>
      <c r="D104" s="239"/>
      <c r="E104" s="255"/>
      <c r="F104" s="239"/>
      <c r="G104" s="239"/>
    </row>
    <row r="105" spans="1:7" ht="12.75">
      <c r="A105" s="239"/>
      <c r="B105" s="239"/>
      <c r="C105" s="239"/>
      <c r="D105" s="239"/>
      <c r="E105" s="255"/>
      <c r="F105" s="239"/>
      <c r="G105" s="239"/>
    </row>
    <row r="106" spans="1:7" ht="12.75">
      <c r="A106" s="239"/>
      <c r="B106" s="239"/>
      <c r="C106" s="239"/>
      <c r="D106" s="239"/>
      <c r="E106" s="255"/>
      <c r="F106" s="239"/>
      <c r="G106" s="239"/>
    </row>
    <row r="107" spans="1:7" ht="12.75">
      <c r="A107" s="239"/>
      <c r="B107" s="239"/>
      <c r="C107" s="239"/>
      <c r="D107" s="239"/>
      <c r="E107" s="255"/>
      <c r="F107" s="239"/>
      <c r="G107" s="239"/>
    </row>
    <row r="108" spans="1:7" ht="12.75">
      <c r="A108" s="239"/>
      <c r="B108" s="239"/>
      <c r="C108" s="239"/>
      <c r="D108" s="239"/>
      <c r="E108" s="255"/>
      <c r="F108" s="239"/>
      <c r="G108" s="239"/>
    </row>
    <row r="109" spans="1:7" ht="12.75">
      <c r="A109" s="239"/>
      <c r="B109" s="239"/>
      <c r="C109" s="239"/>
      <c r="D109" s="239"/>
      <c r="E109" s="255"/>
      <c r="F109" s="239"/>
      <c r="G109" s="239"/>
    </row>
    <row r="110" spans="1:7" ht="12.75">
      <c r="A110" s="239"/>
      <c r="B110" s="239"/>
      <c r="C110" s="239"/>
      <c r="D110" s="239"/>
      <c r="E110" s="255"/>
      <c r="F110" s="239"/>
      <c r="G110" s="239"/>
    </row>
    <row r="111" spans="1:7" ht="12.75">
      <c r="A111" s="239"/>
      <c r="B111" s="239"/>
      <c r="C111" s="239"/>
      <c r="D111" s="239"/>
      <c r="E111" s="255"/>
      <c r="F111" s="239"/>
      <c r="G111" s="239"/>
    </row>
    <row r="112" spans="1:7" ht="12.75">
      <c r="A112" s="239"/>
      <c r="B112" s="239"/>
      <c r="C112" s="239"/>
      <c r="D112" s="239"/>
      <c r="E112" s="255"/>
      <c r="F112" s="239"/>
      <c r="G112" s="239"/>
    </row>
    <row r="113" spans="1:7" ht="12.75">
      <c r="A113" s="239"/>
      <c r="B113" s="239"/>
      <c r="C113" s="239"/>
      <c r="D113" s="239"/>
      <c r="E113" s="255"/>
      <c r="F113" s="239"/>
      <c r="G113" s="239"/>
    </row>
    <row r="114" spans="1:7" ht="12.75">
      <c r="A114" s="239"/>
      <c r="B114" s="239"/>
      <c r="C114" s="239"/>
      <c r="D114" s="239"/>
      <c r="E114" s="255"/>
      <c r="F114" s="239"/>
      <c r="G114" s="239"/>
    </row>
    <row r="115" spans="1:7" ht="12.75">
      <c r="A115" s="239"/>
      <c r="B115" s="239"/>
      <c r="C115" s="239"/>
      <c r="D115" s="239"/>
      <c r="E115" s="255"/>
      <c r="F115" s="239"/>
      <c r="G115" s="239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5" sqref="D15: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703</v>
      </c>
      <c r="D2" s="78" t="s">
        <v>704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703</v>
      </c>
      <c r="B5" s="91"/>
      <c r="C5" s="92" t="s">
        <v>704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'06 06 Rek'!E8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'06 06 Rek'!F8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'06 06 Rek'!H8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'06 06 Rek'!G8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'06 06 Rek'!I8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D10" sqref="D10:D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703</v>
      </c>
      <c r="I1" s="172"/>
    </row>
    <row r="2" spans="1:9" ht="13.5" thickBot="1">
      <c r="A2" s="283" t="s">
        <v>67</v>
      </c>
      <c r="B2" s="284"/>
      <c r="C2" s="173" t="s">
        <v>705</v>
      </c>
      <c r="D2" s="174"/>
      <c r="E2" s="175"/>
      <c r="F2" s="174"/>
      <c r="G2" s="285" t="s">
        <v>704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3.5" thickBot="1">
      <c r="A7" s="256" t="str">
        <f>'06 06 Pol'!B7</f>
        <v>0000</v>
      </c>
      <c r="B7" s="62" t="str">
        <f>'06 06 Pol'!C7</f>
        <v>Vedlejší náklady</v>
      </c>
      <c r="D7" s="185"/>
      <c r="E7" s="257">
        <f>'06 06 Pol'!BA11</f>
        <v>0</v>
      </c>
      <c r="F7" s="258">
        <f>'06 06 Pol'!BB11</f>
        <v>0</v>
      </c>
      <c r="G7" s="258">
        <f>'06 06 Pol'!BC11</f>
        <v>0</v>
      </c>
      <c r="H7" s="258">
        <f>'06 06 Pol'!BD11</f>
        <v>0</v>
      </c>
      <c r="I7" s="259">
        <f>'06 06 Pol'!BE11</f>
        <v>0</v>
      </c>
    </row>
    <row r="8" spans="1:9" s="14" customFormat="1" ht="13.5" thickBot="1">
      <c r="A8" s="186"/>
      <c r="B8" s="187" t="s">
        <v>70</v>
      </c>
      <c r="C8" s="187"/>
      <c r="D8" s="188"/>
      <c r="E8" s="189">
        <f>SUM(E7:E7)</f>
        <v>0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1" spans="2:9" ht="12.75">
      <c r="B11" s="14"/>
      <c r="F11" s="192"/>
      <c r="G11" s="193"/>
      <c r="H11" s="193"/>
      <c r="I11" s="46"/>
    </row>
    <row r="12" spans="6:9" ht="12.75">
      <c r="F12" s="192"/>
      <c r="G12" s="193"/>
      <c r="H12" s="193"/>
      <c r="I12" s="46"/>
    </row>
    <row r="13" spans="6:9" ht="12.75">
      <c r="F13" s="192"/>
      <c r="G13" s="193"/>
      <c r="H13" s="193"/>
      <c r="I13" s="46"/>
    </row>
    <row r="14" spans="6:9" ht="12.75">
      <c r="F14" s="192"/>
      <c r="G14" s="193"/>
      <c r="H14" s="193"/>
      <c r="I14" s="46"/>
    </row>
    <row r="15" spans="6:9" ht="12.75">
      <c r="F15" s="192"/>
      <c r="G15" s="193"/>
      <c r="H15" s="193"/>
      <c r="I15" s="46"/>
    </row>
    <row r="16" spans="6:9" ht="12.75">
      <c r="F16" s="192"/>
      <c r="G16" s="193"/>
      <c r="H16" s="193"/>
      <c r="I16" s="46"/>
    </row>
    <row r="17" spans="6:9" ht="12.75">
      <c r="F17" s="192"/>
      <c r="G17" s="193"/>
      <c r="H17" s="193"/>
      <c r="I17" s="46"/>
    </row>
    <row r="18" spans="6:9" ht="12.75">
      <c r="F18" s="192"/>
      <c r="G18" s="193"/>
      <c r="H18" s="193"/>
      <c r="I18" s="46"/>
    </row>
    <row r="19" spans="6:9" ht="12.75">
      <c r="F19" s="192"/>
      <c r="G19" s="193"/>
      <c r="H19" s="193"/>
      <c r="I19" s="46"/>
    </row>
    <row r="20" spans="6:9" ht="12.75">
      <c r="F20" s="192"/>
      <c r="G20" s="193"/>
      <c r="H20" s="193"/>
      <c r="I20" s="46"/>
    </row>
    <row r="21" spans="6:9" ht="12.75">
      <c r="F21" s="192"/>
      <c r="G21" s="193"/>
      <c r="H21" s="193"/>
      <c r="I21" s="46"/>
    </row>
    <row r="22" spans="6:9" ht="12.75">
      <c r="F22" s="192"/>
      <c r="G22" s="193"/>
      <c r="H22" s="193"/>
      <c r="I22" s="46"/>
    </row>
    <row r="23" spans="6:9" ht="12.75">
      <c r="F23" s="192"/>
      <c r="G23" s="193"/>
      <c r="H23" s="193"/>
      <c r="I23" s="46"/>
    </row>
    <row r="24" spans="6:9" ht="12.75">
      <c r="F24" s="192"/>
      <c r="G24" s="193"/>
      <c r="H24" s="193"/>
      <c r="I24" s="46"/>
    </row>
    <row r="25" spans="6:9" ht="12.75">
      <c r="F25" s="192"/>
      <c r="G25" s="193"/>
      <c r="H25" s="193"/>
      <c r="I25" s="46"/>
    </row>
    <row r="26" spans="6:9" ht="12.75">
      <c r="F26" s="192"/>
      <c r="G26" s="193"/>
      <c r="H26" s="193"/>
      <c r="I26" s="46"/>
    </row>
    <row r="27" spans="6:9" ht="12.75">
      <c r="F27" s="192"/>
      <c r="G27" s="193"/>
      <c r="H27" s="193"/>
      <c r="I27" s="46"/>
    </row>
    <row r="28" spans="6:9" ht="12.75">
      <c r="F28" s="192"/>
      <c r="G28" s="193"/>
      <c r="H28" s="193"/>
      <c r="I28" s="46"/>
    </row>
    <row r="29" spans="6:9" ht="12.75">
      <c r="F29" s="192"/>
      <c r="G29" s="193"/>
      <c r="H29" s="193"/>
      <c r="I29" s="46"/>
    </row>
    <row r="30" spans="6:9" ht="12.75">
      <c r="F30" s="192"/>
      <c r="G30" s="193"/>
      <c r="H30" s="193"/>
      <c r="I30" s="46"/>
    </row>
    <row r="31" spans="6:9" ht="12.75"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B84"/>
  <sheetViews>
    <sheetView showGridLines="0" showZeros="0" zoomScaleSheetLayoutView="100" workbookViewId="0" topLeftCell="A1">
      <selection activeCell="F9" sqref="F9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5.62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'06 06 Rek'!H1</f>
        <v>06</v>
      </c>
      <c r="G3" s="201"/>
    </row>
    <row r="4" spans="1:7" ht="13.5" thickBot="1">
      <c r="A4" s="289" t="s">
        <v>67</v>
      </c>
      <c r="B4" s="284"/>
      <c r="C4" s="173" t="s">
        <v>705</v>
      </c>
      <c r="D4" s="202"/>
      <c r="E4" s="290" t="str">
        <f>'06 06 Rek'!G2</f>
        <v>Vedlejší rozpočtové náklady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706</v>
      </c>
      <c r="C7" s="213" t="s">
        <v>707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12.75">
      <c r="A8" s="222">
        <v>1</v>
      </c>
      <c r="B8" s="223" t="s">
        <v>84</v>
      </c>
      <c r="C8" s="224" t="s">
        <v>709</v>
      </c>
      <c r="D8" s="225" t="s">
        <v>139</v>
      </c>
      <c r="E8" s="226">
        <v>1</v>
      </c>
      <c r="F8" s="226">
        <v>0</v>
      </c>
      <c r="G8" s="227">
        <f>E8*F8</f>
        <v>0</v>
      </c>
      <c r="H8" s="228">
        <v>0</v>
      </c>
      <c r="I8" s="229">
        <f>E8*H8</f>
        <v>0</v>
      </c>
      <c r="J8" s="228"/>
      <c r="K8" s="229">
        <f>E8*J8</f>
        <v>0</v>
      </c>
      <c r="O8" s="221">
        <v>2</v>
      </c>
      <c r="AA8" s="194">
        <v>12</v>
      </c>
      <c r="AB8" s="194">
        <v>0</v>
      </c>
      <c r="AC8" s="194">
        <v>1</v>
      </c>
      <c r="AZ8" s="194">
        <v>1</v>
      </c>
      <c r="BA8" s="194">
        <f>IF(AZ8=1,G8,0)</f>
        <v>0</v>
      </c>
      <c r="BB8" s="194">
        <f>IF(AZ8=2,G8,0)</f>
        <v>0</v>
      </c>
      <c r="BC8" s="194">
        <f>IF(AZ8=3,G8,0)</f>
        <v>0</v>
      </c>
      <c r="BD8" s="194">
        <f>IF(AZ8=4,G8,0)</f>
        <v>0</v>
      </c>
      <c r="BE8" s="194">
        <f>IF(AZ8=5,G8,0)</f>
        <v>0</v>
      </c>
      <c r="CA8" s="221">
        <v>12</v>
      </c>
      <c r="CB8" s="221">
        <v>0</v>
      </c>
    </row>
    <row r="9" spans="1:80" ht="12.75">
      <c r="A9" s="222">
        <v>2</v>
      </c>
      <c r="B9" s="223" t="s">
        <v>415</v>
      </c>
      <c r="C9" s="224" t="s">
        <v>485</v>
      </c>
      <c r="D9" s="225" t="s">
        <v>139</v>
      </c>
      <c r="E9" s="226">
        <v>1</v>
      </c>
      <c r="F9" s="226">
        <v>0</v>
      </c>
      <c r="G9" s="227">
        <f>E9*F9</f>
        <v>0</v>
      </c>
      <c r="H9" s="228">
        <v>0</v>
      </c>
      <c r="I9" s="229">
        <f>E9*H9</f>
        <v>0</v>
      </c>
      <c r="J9" s="228"/>
      <c r="K9" s="229">
        <f>E9*J9</f>
        <v>0</v>
      </c>
      <c r="O9" s="221">
        <v>2</v>
      </c>
      <c r="AA9" s="194">
        <v>12</v>
      </c>
      <c r="AB9" s="194">
        <v>0</v>
      </c>
      <c r="AC9" s="194">
        <v>2</v>
      </c>
      <c r="AZ9" s="194">
        <v>1</v>
      </c>
      <c r="BA9" s="194">
        <f>IF(AZ9=1,G9,0)</f>
        <v>0</v>
      </c>
      <c r="BB9" s="194">
        <f>IF(AZ9=2,G9,0)</f>
        <v>0</v>
      </c>
      <c r="BC9" s="194">
        <f>IF(AZ9=3,G9,0)</f>
        <v>0</v>
      </c>
      <c r="BD9" s="194">
        <f>IF(AZ9=4,G9,0)</f>
        <v>0</v>
      </c>
      <c r="BE9" s="194">
        <f>IF(AZ9=5,G9,0)</f>
        <v>0</v>
      </c>
      <c r="CA9" s="221">
        <v>12</v>
      </c>
      <c r="CB9" s="221">
        <v>0</v>
      </c>
    </row>
    <row r="10" spans="1:80" ht="12.75">
      <c r="A10" s="222">
        <v>3</v>
      </c>
      <c r="B10" s="223" t="s">
        <v>96</v>
      </c>
      <c r="C10" s="224" t="s">
        <v>710</v>
      </c>
      <c r="D10" s="225" t="s">
        <v>139</v>
      </c>
      <c r="E10" s="226">
        <v>1</v>
      </c>
      <c r="F10" s="226">
        <v>0</v>
      </c>
      <c r="G10" s="227">
        <f>E10*F10</f>
        <v>0</v>
      </c>
      <c r="H10" s="228">
        <v>0</v>
      </c>
      <c r="I10" s="229">
        <f>E10*H10</f>
        <v>0</v>
      </c>
      <c r="J10" s="228"/>
      <c r="K10" s="229">
        <f>E10*J10</f>
        <v>0</v>
      </c>
      <c r="O10" s="221">
        <v>2</v>
      </c>
      <c r="AA10" s="194">
        <v>12</v>
      </c>
      <c r="AB10" s="194">
        <v>0</v>
      </c>
      <c r="AC10" s="194">
        <v>3</v>
      </c>
      <c r="AZ10" s="194">
        <v>1</v>
      </c>
      <c r="BA10" s="194">
        <f>IF(AZ10=1,G10,0)</f>
        <v>0</v>
      </c>
      <c r="BB10" s="194">
        <f>IF(AZ10=2,G10,0)</f>
        <v>0</v>
      </c>
      <c r="BC10" s="194">
        <f>IF(AZ10=3,G10,0)</f>
        <v>0</v>
      </c>
      <c r="BD10" s="194">
        <f>IF(AZ10=4,G10,0)</f>
        <v>0</v>
      </c>
      <c r="BE10" s="194">
        <f>IF(AZ10=5,G10,0)</f>
        <v>0</v>
      </c>
      <c r="CA10" s="221">
        <v>12</v>
      </c>
      <c r="CB10" s="221">
        <v>0</v>
      </c>
    </row>
    <row r="11" spans="1:57" ht="12.75">
      <c r="A11" s="240"/>
      <c r="B11" s="241" t="s">
        <v>86</v>
      </c>
      <c r="C11" s="242" t="s">
        <v>708</v>
      </c>
      <c r="D11" s="243"/>
      <c r="E11" s="244"/>
      <c r="F11" s="245"/>
      <c r="G11" s="246">
        <f>SUM(G7:G10)</f>
        <v>0</v>
      </c>
      <c r="H11" s="247"/>
      <c r="I11" s="248">
        <f>SUM(I7:I10)</f>
        <v>0</v>
      </c>
      <c r="J11" s="247"/>
      <c r="K11" s="248">
        <f>SUM(K7:K10)</f>
        <v>0</v>
      </c>
      <c r="O11" s="221">
        <v>4</v>
      </c>
      <c r="BA11" s="249">
        <f>SUM(BA7:BA10)</f>
        <v>0</v>
      </c>
      <c r="BB11" s="249">
        <f>SUM(BB7:BB10)</f>
        <v>0</v>
      </c>
      <c r="BC11" s="249">
        <f>SUM(BC7:BC10)</f>
        <v>0</v>
      </c>
      <c r="BD11" s="249">
        <f>SUM(BD7:BD10)</f>
        <v>0</v>
      </c>
      <c r="BE11" s="249">
        <f>SUM(BE7:BE10)</f>
        <v>0</v>
      </c>
    </row>
    <row r="12" ht="12.75">
      <c r="E12" s="194"/>
    </row>
    <row r="13" ht="12.75">
      <c r="E13" s="194"/>
    </row>
    <row r="14" ht="12.75">
      <c r="E14" s="194"/>
    </row>
    <row r="15" ht="12.75">
      <c r="E15" s="194"/>
    </row>
    <row r="16" ht="12.75">
      <c r="E16" s="194"/>
    </row>
    <row r="17" ht="12.75">
      <c r="E17" s="194"/>
    </row>
    <row r="18" ht="12.75">
      <c r="E18" s="194"/>
    </row>
    <row r="19" ht="12.75">
      <c r="E19" s="194"/>
    </row>
    <row r="20" ht="12.75">
      <c r="E20" s="194"/>
    </row>
    <row r="21" ht="12.75">
      <c r="E21" s="194"/>
    </row>
    <row r="22" ht="12.75">
      <c r="E22" s="194"/>
    </row>
    <row r="23" ht="12.75">
      <c r="E23" s="194"/>
    </row>
    <row r="24" ht="12.75">
      <c r="E24" s="194"/>
    </row>
    <row r="25" ht="12.75">
      <c r="E25" s="194"/>
    </row>
    <row r="26" ht="12.75">
      <c r="E26" s="194"/>
    </row>
    <row r="27" ht="12.75">
      <c r="E27" s="194"/>
    </row>
    <row r="28" ht="12.75">
      <c r="E28" s="194"/>
    </row>
    <row r="29" ht="12.75">
      <c r="E29" s="194"/>
    </row>
    <row r="30" ht="12.75">
      <c r="E30" s="194"/>
    </row>
    <row r="31" ht="12.75">
      <c r="E31" s="194"/>
    </row>
    <row r="32" ht="12.75">
      <c r="E32" s="194"/>
    </row>
    <row r="33" ht="12.75">
      <c r="E33" s="194"/>
    </row>
    <row r="34" ht="12.75">
      <c r="E34" s="194"/>
    </row>
    <row r="35" spans="1:7" ht="12.75">
      <c r="A35" s="239"/>
      <c r="B35" s="239"/>
      <c r="C35" s="239"/>
      <c r="D35" s="239"/>
      <c r="E35" s="239"/>
      <c r="F35" s="239"/>
      <c r="G35" s="239"/>
    </row>
    <row r="36" spans="1:7" ht="12.75">
      <c r="A36" s="239"/>
      <c r="B36" s="239"/>
      <c r="C36" s="239"/>
      <c r="D36" s="239"/>
      <c r="E36" s="239"/>
      <c r="F36" s="239"/>
      <c r="G36" s="239"/>
    </row>
    <row r="37" spans="1:7" ht="12.75">
      <c r="A37" s="239"/>
      <c r="B37" s="239"/>
      <c r="C37" s="239"/>
      <c r="D37" s="239"/>
      <c r="E37" s="239"/>
      <c r="F37" s="239"/>
      <c r="G37" s="239"/>
    </row>
    <row r="38" spans="1:7" ht="12.75">
      <c r="A38" s="239"/>
      <c r="B38" s="239"/>
      <c r="C38" s="239"/>
      <c r="D38" s="239"/>
      <c r="E38" s="239"/>
      <c r="F38" s="239"/>
      <c r="G38" s="239"/>
    </row>
    <row r="39" ht="12.75">
      <c r="E39" s="194"/>
    </row>
    <row r="40" ht="12.75">
      <c r="E40" s="194"/>
    </row>
    <row r="41" ht="12.75">
      <c r="E41" s="194"/>
    </row>
    <row r="42" ht="12.75">
      <c r="E42" s="194"/>
    </row>
    <row r="43" ht="12.75">
      <c r="E43" s="194"/>
    </row>
    <row r="44" ht="12.75">
      <c r="E44" s="194"/>
    </row>
    <row r="45" ht="12.75">
      <c r="E45" s="194"/>
    </row>
    <row r="46" ht="12.75">
      <c r="E46" s="194"/>
    </row>
    <row r="47" ht="12.75">
      <c r="E47" s="194"/>
    </row>
    <row r="48" ht="12.75">
      <c r="E48" s="194"/>
    </row>
    <row r="49" ht="12.75">
      <c r="E49" s="194"/>
    </row>
    <row r="50" ht="12.75">
      <c r="E50" s="194"/>
    </row>
    <row r="51" ht="12.75">
      <c r="E51" s="194"/>
    </row>
    <row r="52" ht="12.75">
      <c r="E52" s="194"/>
    </row>
    <row r="53" ht="12.75">
      <c r="E53" s="194"/>
    </row>
    <row r="54" ht="12.75">
      <c r="E54" s="194"/>
    </row>
    <row r="55" ht="12.75">
      <c r="E55" s="194"/>
    </row>
    <row r="56" ht="12.75">
      <c r="E56" s="194"/>
    </row>
    <row r="57" ht="12.75">
      <c r="E57" s="194"/>
    </row>
    <row r="58" ht="12.75">
      <c r="E58" s="194"/>
    </row>
    <row r="59" ht="12.75">
      <c r="E59" s="194"/>
    </row>
    <row r="60" ht="12.75">
      <c r="E60" s="194"/>
    </row>
    <row r="61" ht="12.75">
      <c r="E61" s="194"/>
    </row>
    <row r="62" ht="12.75">
      <c r="E62" s="194"/>
    </row>
    <row r="63" ht="12.75">
      <c r="E63" s="194"/>
    </row>
    <row r="64" ht="12.75">
      <c r="E64" s="194"/>
    </row>
    <row r="65" ht="12.75">
      <c r="E65" s="194"/>
    </row>
    <row r="66" ht="12.75">
      <c r="E66" s="194"/>
    </row>
    <row r="67" ht="12.75">
      <c r="E67" s="194"/>
    </row>
    <row r="68" ht="12.75">
      <c r="E68" s="194"/>
    </row>
    <row r="69" ht="12.75">
      <c r="E69" s="194"/>
    </row>
    <row r="70" spans="1:2" ht="12.75">
      <c r="A70" s="250"/>
      <c r="B70" s="250"/>
    </row>
    <row r="71" spans="1:7" ht="12.75">
      <c r="A71" s="239"/>
      <c r="B71" s="239"/>
      <c r="C71" s="251"/>
      <c r="D71" s="251"/>
      <c r="E71" s="252"/>
      <c r="F71" s="251"/>
      <c r="G71" s="253"/>
    </row>
    <row r="72" spans="1:7" ht="12.75">
      <c r="A72" s="254"/>
      <c r="B72" s="254"/>
      <c r="C72" s="239"/>
      <c r="D72" s="239"/>
      <c r="E72" s="255"/>
      <c r="F72" s="239"/>
      <c r="G72" s="239"/>
    </row>
    <row r="73" spans="1:7" ht="12.75">
      <c r="A73" s="239"/>
      <c r="B73" s="239"/>
      <c r="C73" s="239"/>
      <c r="D73" s="239"/>
      <c r="E73" s="255"/>
      <c r="F73" s="239"/>
      <c r="G73" s="239"/>
    </row>
    <row r="74" spans="1:7" ht="12.75">
      <c r="A74" s="239"/>
      <c r="B74" s="239"/>
      <c r="C74" s="239"/>
      <c r="D74" s="239"/>
      <c r="E74" s="255"/>
      <c r="F74" s="239"/>
      <c r="G74" s="239"/>
    </row>
    <row r="75" spans="1:7" ht="12.75">
      <c r="A75" s="239"/>
      <c r="B75" s="239"/>
      <c r="C75" s="239"/>
      <c r="D75" s="239"/>
      <c r="E75" s="255"/>
      <c r="F75" s="239"/>
      <c r="G75" s="239"/>
    </row>
    <row r="76" spans="1:7" ht="12.75">
      <c r="A76" s="239"/>
      <c r="B76" s="239"/>
      <c r="C76" s="239"/>
      <c r="D76" s="239"/>
      <c r="E76" s="255"/>
      <c r="F76" s="239"/>
      <c r="G76" s="239"/>
    </row>
    <row r="77" spans="1:7" ht="12.75">
      <c r="A77" s="239"/>
      <c r="B77" s="239"/>
      <c r="C77" s="239"/>
      <c r="D77" s="239"/>
      <c r="E77" s="255"/>
      <c r="F77" s="239"/>
      <c r="G77" s="239"/>
    </row>
    <row r="78" spans="1:7" ht="12.75">
      <c r="A78" s="239"/>
      <c r="B78" s="239"/>
      <c r="C78" s="239"/>
      <c r="D78" s="239"/>
      <c r="E78" s="255"/>
      <c r="F78" s="239"/>
      <c r="G78" s="239"/>
    </row>
    <row r="79" spans="1:7" ht="12.75">
      <c r="A79" s="239"/>
      <c r="B79" s="239"/>
      <c r="C79" s="239"/>
      <c r="D79" s="239"/>
      <c r="E79" s="255"/>
      <c r="F79" s="239"/>
      <c r="G79" s="239"/>
    </row>
    <row r="80" spans="1:7" ht="12.75">
      <c r="A80" s="239"/>
      <c r="B80" s="239"/>
      <c r="C80" s="239"/>
      <c r="D80" s="239"/>
      <c r="E80" s="255"/>
      <c r="F80" s="239"/>
      <c r="G80" s="239"/>
    </row>
    <row r="81" spans="1:7" ht="12.75">
      <c r="A81" s="239"/>
      <c r="B81" s="239"/>
      <c r="C81" s="239"/>
      <c r="D81" s="239"/>
      <c r="E81" s="255"/>
      <c r="F81" s="239"/>
      <c r="G81" s="239"/>
    </row>
    <row r="82" spans="1:7" ht="12.75">
      <c r="A82" s="239"/>
      <c r="B82" s="239"/>
      <c r="C82" s="239"/>
      <c r="D82" s="239"/>
      <c r="E82" s="255"/>
      <c r="F82" s="239"/>
      <c r="G82" s="239"/>
    </row>
    <row r="83" spans="1:7" ht="12.75">
      <c r="A83" s="239"/>
      <c r="B83" s="239"/>
      <c r="C83" s="239"/>
      <c r="D83" s="239"/>
      <c r="E83" s="255"/>
      <c r="F83" s="239"/>
      <c r="G83" s="239"/>
    </row>
    <row r="84" spans="1:7" ht="12.75">
      <c r="A84" s="239"/>
      <c r="B84" s="239"/>
      <c r="C84" s="239"/>
      <c r="D84" s="239"/>
      <c r="E84" s="255"/>
      <c r="F84" s="239"/>
      <c r="G84" s="239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C23" sqref="C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84</v>
      </c>
      <c r="D2" s="78" t="s">
        <v>95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92</v>
      </c>
      <c r="B5" s="91"/>
      <c r="C5" s="92" t="s">
        <v>93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'01 1 Rek'!E28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'01 1 Rek'!F28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'01 1 Rek'!H28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'01 1 Rek'!G28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'01 1 Rek'!I28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workbookViewId="0" topLeftCell="A1">
      <selection activeCell="G8" sqref="G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84</v>
      </c>
      <c r="I1" s="172"/>
    </row>
    <row r="2" spans="1:9" ht="13.5" thickBot="1">
      <c r="A2" s="283" t="s">
        <v>67</v>
      </c>
      <c r="B2" s="284"/>
      <c r="C2" s="173" t="s">
        <v>94</v>
      </c>
      <c r="D2" s="174"/>
      <c r="E2" s="175"/>
      <c r="F2" s="174"/>
      <c r="G2" s="285" t="s">
        <v>95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56" t="str">
        <f>'01 1 Pol'!B7</f>
        <v>3</v>
      </c>
      <c r="B7" s="62" t="str">
        <f>'01 1 Pol'!C7</f>
        <v>Svislé a kompletní konstrukce</v>
      </c>
      <c r="D7" s="185"/>
      <c r="E7" s="257">
        <f>'01 1 Pol'!BA24</f>
        <v>0</v>
      </c>
      <c r="F7" s="258">
        <f>'01 1 Pol'!BB24</f>
        <v>0</v>
      </c>
      <c r="G7" s="258">
        <f>'01 1 Pol'!BC24</f>
        <v>0</v>
      </c>
      <c r="H7" s="258">
        <f>'01 1 Pol'!BD24</f>
        <v>0</v>
      </c>
      <c r="I7" s="259">
        <f>'01 1 Pol'!BE24</f>
        <v>0</v>
      </c>
    </row>
    <row r="8" spans="1:9" s="108" customFormat="1" ht="12.75">
      <c r="A8" s="256" t="str">
        <f>'01 1 Pol'!B25</f>
        <v>61</v>
      </c>
      <c r="B8" s="62" t="str">
        <f>'01 1 Pol'!C25</f>
        <v>Upravy povrchů vnitřní</v>
      </c>
      <c r="D8" s="185"/>
      <c r="E8" s="257">
        <f>'01 1 Pol'!BA46</f>
        <v>0</v>
      </c>
      <c r="F8" s="258">
        <f>'01 1 Pol'!BB46</f>
        <v>0</v>
      </c>
      <c r="G8" s="258">
        <f>'01 1 Pol'!BC46</f>
        <v>0</v>
      </c>
      <c r="H8" s="258">
        <f>'01 1 Pol'!BD46</f>
        <v>0</v>
      </c>
      <c r="I8" s="259">
        <f>'01 1 Pol'!BE46</f>
        <v>0</v>
      </c>
    </row>
    <row r="9" spans="1:9" s="108" customFormat="1" ht="12.75">
      <c r="A9" s="256" t="str">
        <f>'01 1 Pol'!B47</f>
        <v>62</v>
      </c>
      <c r="B9" s="62" t="str">
        <f>'01 1 Pol'!C47</f>
        <v>Úpravy povrchů vnější</v>
      </c>
      <c r="D9" s="185"/>
      <c r="E9" s="257">
        <f>'01 1 Pol'!BA56</f>
        <v>0</v>
      </c>
      <c r="F9" s="258">
        <f>'01 1 Pol'!BB56</f>
        <v>0</v>
      </c>
      <c r="G9" s="258">
        <f>'01 1 Pol'!BC56</f>
        <v>0</v>
      </c>
      <c r="H9" s="258">
        <f>'01 1 Pol'!BD56</f>
        <v>0</v>
      </c>
      <c r="I9" s="259">
        <f>'01 1 Pol'!BE56</f>
        <v>0</v>
      </c>
    </row>
    <row r="10" spans="1:9" s="108" customFormat="1" ht="12.75">
      <c r="A10" s="256" t="str">
        <f>'01 1 Pol'!B57</f>
        <v>63</v>
      </c>
      <c r="B10" s="62" t="str">
        <f>'01 1 Pol'!C57</f>
        <v>Podlahy a podlahové konstrukce</v>
      </c>
      <c r="D10" s="185"/>
      <c r="E10" s="257">
        <f>'01 1 Pol'!BA63</f>
        <v>0</v>
      </c>
      <c r="F10" s="258">
        <f>'01 1 Pol'!BB63</f>
        <v>0</v>
      </c>
      <c r="G10" s="258">
        <f>'01 1 Pol'!BC63</f>
        <v>0</v>
      </c>
      <c r="H10" s="258">
        <f>'01 1 Pol'!BD63</f>
        <v>0</v>
      </c>
      <c r="I10" s="259">
        <f>'01 1 Pol'!BE63</f>
        <v>0</v>
      </c>
    </row>
    <row r="11" spans="1:9" s="108" customFormat="1" ht="12.75">
      <c r="A11" s="256" t="str">
        <f>'01 1 Pol'!B64</f>
        <v>64</v>
      </c>
      <c r="B11" s="62" t="str">
        <f>'01 1 Pol'!C64</f>
        <v>Výplně otvorů</v>
      </c>
      <c r="D11" s="185"/>
      <c r="E11" s="257">
        <f>'01 1 Pol'!BA77</f>
        <v>0</v>
      </c>
      <c r="F11" s="258">
        <f>'01 1 Pol'!BB77</f>
        <v>0</v>
      </c>
      <c r="G11" s="258">
        <f>'01 1 Pol'!BC77</f>
        <v>0</v>
      </c>
      <c r="H11" s="258">
        <f>'01 1 Pol'!BD77</f>
        <v>0</v>
      </c>
      <c r="I11" s="259">
        <f>'01 1 Pol'!BE77</f>
        <v>0</v>
      </c>
    </row>
    <row r="12" spans="1:9" s="108" customFormat="1" ht="12.75">
      <c r="A12" s="256" t="str">
        <f>'01 1 Pol'!B78</f>
        <v>766-1</v>
      </c>
      <c r="B12" s="62" t="str">
        <f>'01 1 Pol'!C78</f>
        <v>Interiér</v>
      </c>
      <c r="D12" s="185"/>
      <c r="E12" s="257">
        <f>'01 1 Pol'!BA100</f>
        <v>0</v>
      </c>
      <c r="F12" s="258">
        <f>'01 1 Pol'!BB100</f>
        <v>0</v>
      </c>
      <c r="G12" s="258">
        <f>'01 1 Pol'!BC100</f>
        <v>0</v>
      </c>
      <c r="H12" s="258">
        <f>'01 1 Pol'!BD100</f>
        <v>0</v>
      </c>
      <c r="I12" s="259">
        <f>'01 1 Pol'!BE100</f>
        <v>0</v>
      </c>
    </row>
    <row r="13" spans="1:9" s="108" customFormat="1" ht="12.75">
      <c r="A13" s="256" t="str">
        <f>'01 1 Pol'!B101</f>
        <v>94</v>
      </c>
      <c r="B13" s="62" t="str">
        <f>'01 1 Pol'!C101</f>
        <v>Lešení a stavební výtahy</v>
      </c>
      <c r="D13" s="185"/>
      <c r="E13" s="257">
        <f>'01 1 Pol'!BA105</f>
        <v>0</v>
      </c>
      <c r="F13" s="258">
        <f>'01 1 Pol'!BB105</f>
        <v>0</v>
      </c>
      <c r="G13" s="258">
        <f>'01 1 Pol'!BC105</f>
        <v>0</v>
      </c>
      <c r="H13" s="258">
        <f>'01 1 Pol'!BD105</f>
        <v>0</v>
      </c>
      <c r="I13" s="259">
        <f>'01 1 Pol'!BE105</f>
        <v>0</v>
      </c>
    </row>
    <row r="14" spans="1:9" s="108" customFormat="1" ht="12.75">
      <c r="A14" s="256" t="str">
        <f>'01 1 Pol'!B106</f>
        <v>95</v>
      </c>
      <c r="B14" s="62" t="str">
        <f>'01 1 Pol'!C106</f>
        <v>Dokončovací konstrukce na pozemních stavbách</v>
      </c>
      <c r="D14" s="185"/>
      <c r="E14" s="257">
        <f>'01 1 Pol'!BA109</f>
        <v>0</v>
      </c>
      <c r="F14" s="258">
        <f>'01 1 Pol'!BB109</f>
        <v>0</v>
      </c>
      <c r="G14" s="258">
        <f>'01 1 Pol'!BC109</f>
        <v>0</v>
      </c>
      <c r="H14" s="258">
        <f>'01 1 Pol'!BD109</f>
        <v>0</v>
      </c>
      <c r="I14" s="259">
        <f>'01 1 Pol'!BE109</f>
        <v>0</v>
      </c>
    </row>
    <row r="15" spans="1:9" s="108" customFormat="1" ht="12.75">
      <c r="A15" s="256" t="str">
        <f>'01 1 Pol'!B110</f>
        <v>96</v>
      </c>
      <c r="B15" s="62" t="str">
        <f>'01 1 Pol'!C110</f>
        <v>Bourání konstrukcí</v>
      </c>
      <c r="D15" s="185"/>
      <c r="E15" s="257">
        <f>'01 1 Pol'!BA139</f>
        <v>0</v>
      </c>
      <c r="F15" s="258">
        <f>'01 1 Pol'!BB139</f>
        <v>0</v>
      </c>
      <c r="G15" s="258">
        <f>'01 1 Pol'!BC139</f>
        <v>0</v>
      </c>
      <c r="H15" s="258">
        <f>'01 1 Pol'!BD139</f>
        <v>0</v>
      </c>
      <c r="I15" s="259">
        <f>'01 1 Pol'!BE139</f>
        <v>0</v>
      </c>
    </row>
    <row r="16" spans="1:9" s="108" customFormat="1" ht="12.75">
      <c r="A16" s="256" t="str">
        <f>'01 1 Pol'!B140</f>
        <v>97</v>
      </c>
      <c r="B16" s="62" t="str">
        <f>'01 1 Pol'!C140</f>
        <v>Prorážení otvorů</v>
      </c>
      <c r="D16" s="185"/>
      <c r="E16" s="257">
        <f>'01 1 Pol'!BA146</f>
        <v>0</v>
      </c>
      <c r="F16" s="258">
        <f>'01 1 Pol'!BB146</f>
        <v>0</v>
      </c>
      <c r="G16" s="258">
        <f>'01 1 Pol'!BC146</f>
        <v>0</v>
      </c>
      <c r="H16" s="258">
        <f>'01 1 Pol'!BD146</f>
        <v>0</v>
      </c>
      <c r="I16" s="259">
        <f>'01 1 Pol'!BE146</f>
        <v>0</v>
      </c>
    </row>
    <row r="17" spans="1:9" s="108" customFormat="1" ht="12.75">
      <c r="A17" s="256" t="str">
        <f>'01 1 Pol'!B147</f>
        <v>99</v>
      </c>
      <c r="B17" s="62" t="str">
        <f>'01 1 Pol'!C147</f>
        <v>Staveništní přesun hmot</v>
      </c>
      <c r="D17" s="185"/>
      <c r="E17" s="257">
        <f>'01 1 Pol'!BA149</f>
        <v>0</v>
      </c>
      <c r="F17" s="258">
        <f>'01 1 Pol'!BB149</f>
        <v>0</v>
      </c>
      <c r="G17" s="258">
        <f>'01 1 Pol'!BC149</f>
        <v>0</v>
      </c>
      <c r="H17" s="258">
        <f>'01 1 Pol'!BD149</f>
        <v>0</v>
      </c>
      <c r="I17" s="259">
        <f>'01 1 Pol'!BE149</f>
        <v>0</v>
      </c>
    </row>
    <row r="18" spans="1:9" s="108" customFormat="1" ht="12.75">
      <c r="A18" s="256" t="str">
        <f>'01 1 Pol'!B150</f>
        <v>711</v>
      </c>
      <c r="B18" s="62" t="str">
        <f>'01 1 Pol'!C150</f>
        <v>Izolace proti vodě</v>
      </c>
      <c r="D18" s="185"/>
      <c r="E18" s="257">
        <f>'01 1 Pol'!BA154</f>
        <v>0</v>
      </c>
      <c r="F18" s="258">
        <f>'01 1 Pol'!BB154</f>
        <v>0</v>
      </c>
      <c r="G18" s="258">
        <f>'01 1 Pol'!BC154</f>
        <v>0</v>
      </c>
      <c r="H18" s="258">
        <f>'01 1 Pol'!BD154</f>
        <v>0</v>
      </c>
      <c r="I18" s="259">
        <f>'01 1 Pol'!BE154</f>
        <v>0</v>
      </c>
    </row>
    <row r="19" spans="1:9" s="108" customFormat="1" ht="12.75">
      <c r="A19" s="256" t="str">
        <f>'01 1 Pol'!B155</f>
        <v>766</v>
      </c>
      <c r="B19" s="62" t="str">
        <f>'01 1 Pol'!C155</f>
        <v>Konstrukce truhlářské</v>
      </c>
      <c r="D19" s="185"/>
      <c r="E19" s="257">
        <f>'01 1 Pol'!BA169</f>
        <v>0</v>
      </c>
      <c r="F19" s="258">
        <f>'01 1 Pol'!BB169</f>
        <v>0</v>
      </c>
      <c r="G19" s="258">
        <f>'01 1 Pol'!BC169</f>
        <v>0</v>
      </c>
      <c r="H19" s="258">
        <f>'01 1 Pol'!BD169</f>
        <v>0</v>
      </c>
      <c r="I19" s="259">
        <f>'01 1 Pol'!BE169</f>
        <v>0</v>
      </c>
    </row>
    <row r="20" spans="1:9" s="108" customFormat="1" ht="12.75">
      <c r="A20" s="256" t="str">
        <f>'01 1 Pol'!B170</f>
        <v>767</v>
      </c>
      <c r="B20" s="62" t="str">
        <f>'01 1 Pol'!C170</f>
        <v>Konstrukce zámečnické</v>
      </c>
      <c r="D20" s="185"/>
      <c r="E20" s="257">
        <f>'01 1 Pol'!BA180</f>
        <v>0</v>
      </c>
      <c r="F20" s="258">
        <f>'01 1 Pol'!BB180</f>
        <v>0</v>
      </c>
      <c r="G20" s="258">
        <f>'01 1 Pol'!BC180</f>
        <v>0</v>
      </c>
      <c r="H20" s="258">
        <f>'01 1 Pol'!BD180</f>
        <v>0</v>
      </c>
      <c r="I20" s="259">
        <f>'01 1 Pol'!BE180</f>
        <v>0</v>
      </c>
    </row>
    <row r="21" spans="1:9" s="108" customFormat="1" ht="12.75">
      <c r="A21" s="256" t="str">
        <f>'01 1 Pol'!B181</f>
        <v>771</v>
      </c>
      <c r="B21" s="62" t="str">
        <f>'01 1 Pol'!C181</f>
        <v>Podlahy z dlaždic a obklady</v>
      </c>
      <c r="D21" s="185"/>
      <c r="E21" s="257">
        <f>'01 1 Pol'!BA188</f>
        <v>0</v>
      </c>
      <c r="F21" s="258">
        <f>'01 1 Pol'!BB188</f>
        <v>0</v>
      </c>
      <c r="G21" s="258">
        <f>'01 1 Pol'!BC188</f>
        <v>0</v>
      </c>
      <c r="H21" s="258">
        <f>'01 1 Pol'!BD188</f>
        <v>0</v>
      </c>
      <c r="I21" s="259">
        <f>'01 1 Pol'!BE188</f>
        <v>0</v>
      </c>
    </row>
    <row r="22" spans="1:9" s="108" customFormat="1" ht="12.75">
      <c r="A22" s="256" t="str">
        <f>'01 1 Pol'!B189</f>
        <v>775</v>
      </c>
      <c r="B22" s="62" t="str">
        <f>'01 1 Pol'!C189</f>
        <v>Podlahy vlysové a parketové</v>
      </c>
      <c r="D22" s="185"/>
      <c r="E22" s="257">
        <f>'01 1 Pol'!BA191</f>
        <v>0</v>
      </c>
      <c r="F22" s="258">
        <f>'01 1 Pol'!BB191</f>
        <v>0</v>
      </c>
      <c r="G22" s="258">
        <f>'01 1 Pol'!BC191</f>
        <v>0</v>
      </c>
      <c r="H22" s="258">
        <f>'01 1 Pol'!BD191</f>
        <v>0</v>
      </c>
      <c r="I22" s="259">
        <f>'01 1 Pol'!BE191</f>
        <v>0</v>
      </c>
    </row>
    <row r="23" spans="1:9" s="108" customFormat="1" ht="12.75">
      <c r="A23" s="256" t="str">
        <f>'01 1 Pol'!B192</f>
        <v>776</v>
      </c>
      <c r="B23" s="62" t="str">
        <f>'01 1 Pol'!C192</f>
        <v>Podlahy povlakové</v>
      </c>
      <c r="D23" s="185"/>
      <c r="E23" s="257">
        <f>'01 1 Pol'!BA196</f>
        <v>0</v>
      </c>
      <c r="F23" s="258">
        <f>'01 1 Pol'!BB196</f>
        <v>0</v>
      </c>
      <c r="G23" s="258">
        <f>'01 1 Pol'!BC196</f>
        <v>0</v>
      </c>
      <c r="H23" s="258">
        <f>'01 1 Pol'!BD196</f>
        <v>0</v>
      </c>
      <c r="I23" s="259">
        <f>'01 1 Pol'!BE196</f>
        <v>0</v>
      </c>
    </row>
    <row r="24" spans="1:9" s="108" customFormat="1" ht="12.75">
      <c r="A24" s="256" t="str">
        <f>'01 1 Pol'!B197</f>
        <v>781</v>
      </c>
      <c r="B24" s="62" t="str">
        <f>'01 1 Pol'!C197</f>
        <v>Obklady keramické</v>
      </c>
      <c r="D24" s="185"/>
      <c r="E24" s="257">
        <f>'01 1 Pol'!BA205</f>
        <v>0</v>
      </c>
      <c r="F24" s="258">
        <f>'01 1 Pol'!BB205</f>
        <v>0</v>
      </c>
      <c r="G24" s="258">
        <f>'01 1 Pol'!BC205</f>
        <v>0</v>
      </c>
      <c r="H24" s="258">
        <f>'01 1 Pol'!BD205</f>
        <v>0</v>
      </c>
      <c r="I24" s="259">
        <f>'01 1 Pol'!BE205</f>
        <v>0</v>
      </c>
    </row>
    <row r="25" spans="1:9" s="108" customFormat="1" ht="12.75">
      <c r="A25" s="256" t="str">
        <f>'01 1 Pol'!B206</f>
        <v>783</v>
      </c>
      <c r="B25" s="62" t="str">
        <f>'01 1 Pol'!C206</f>
        <v>Nátěry</v>
      </c>
      <c r="D25" s="185"/>
      <c r="E25" s="257">
        <f>'01 1 Pol'!BA208</f>
        <v>0</v>
      </c>
      <c r="F25" s="258">
        <f>'01 1 Pol'!BB208</f>
        <v>0</v>
      </c>
      <c r="G25" s="258">
        <f>'01 1 Pol'!BC208</f>
        <v>0</v>
      </c>
      <c r="H25" s="258">
        <f>'01 1 Pol'!BD208</f>
        <v>0</v>
      </c>
      <c r="I25" s="259">
        <f>'01 1 Pol'!BE208</f>
        <v>0</v>
      </c>
    </row>
    <row r="26" spans="1:9" s="108" customFormat="1" ht="12.75">
      <c r="A26" s="256" t="str">
        <f>'01 1 Pol'!B209</f>
        <v>784</v>
      </c>
      <c r="B26" s="62" t="str">
        <f>'01 1 Pol'!C209</f>
        <v>Malby</v>
      </c>
      <c r="D26" s="185"/>
      <c r="E26" s="257">
        <f>'01 1 Pol'!BA221</f>
        <v>0</v>
      </c>
      <c r="F26" s="258">
        <f>'01 1 Pol'!BB221</f>
        <v>0</v>
      </c>
      <c r="G26" s="258">
        <f>'01 1 Pol'!BC221</f>
        <v>0</v>
      </c>
      <c r="H26" s="258">
        <f>'01 1 Pol'!BD221</f>
        <v>0</v>
      </c>
      <c r="I26" s="259">
        <f>'01 1 Pol'!BE221</f>
        <v>0</v>
      </c>
    </row>
    <row r="27" spans="1:9" s="108" customFormat="1" ht="13.5" thickBot="1">
      <c r="A27" s="256" t="str">
        <f>'01 1 Pol'!B222</f>
        <v>D96</v>
      </c>
      <c r="B27" s="62" t="str">
        <f>'01 1 Pol'!C222</f>
        <v>Přesuny suti a vybouraných hmot</v>
      </c>
      <c r="D27" s="185"/>
      <c r="E27" s="257">
        <f>'01 1 Pol'!BA232</f>
        <v>0</v>
      </c>
      <c r="F27" s="258">
        <f>'01 1 Pol'!BB232</f>
        <v>0</v>
      </c>
      <c r="G27" s="258">
        <f>'01 1 Pol'!BC232</f>
        <v>0</v>
      </c>
      <c r="H27" s="258">
        <f>'01 1 Pol'!BD232</f>
        <v>0</v>
      </c>
      <c r="I27" s="259">
        <f>'01 1 Pol'!BE232</f>
        <v>0</v>
      </c>
    </row>
    <row r="28" spans="1:256" ht="13.5" thickBot="1">
      <c r="A28" s="186"/>
      <c r="B28" s="187" t="s">
        <v>70</v>
      </c>
      <c r="C28" s="187"/>
      <c r="D28" s="188"/>
      <c r="E28" s="189">
        <f>SUM(E7:E27)</f>
        <v>0</v>
      </c>
      <c r="F28" s="190">
        <f>SUM(F7:F27)</f>
        <v>0</v>
      </c>
      <c r="G28" s="190">
        <f>SUM(G7:G27)</f>
        <v>0</v>
      </c>
      <c r="H28" s="190">
        <f>SUM(H7:H27)</f>
        <v>0</v>
      </c>
      <c r="I28" s="191">
        <f>SUM(I7:I27)</f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9" ht="12.75">
      <c r="A29" s="108"/>
      <c r="B29" s="108"/>
      <c r="C29" s="108"/>
      <c r="D29" s="108"/>
      <c r="E29" s="108"/>
      <c r="F29" s="108"/>
      <c r="G29" s="108"/>
      <c r="H29" s="108"/>
      <c r="I29" s="108"/>
    </row>
    <row r="31" spans="2:9" ht="12.75">
      <c r="B31" s="14"/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  <row r="61" spans="6:9" ht="12.75">
      <c r="F61" s="192"/>
      <c r="G61" s="193"/>
      <c r="H61" s="193"/>
      <c r="I61" s="46"/>
    </row>
    <row r="62" spans="6:9" ht="12.75">
      <c r="F62" s="192"/>
      <c r="G62" s="193"/>
      <c r="H62" s="193"/>
      <c r="I62" s="46"/>
    </row>
    <row r="63" spans="6:9" ht="12.75">
      <c r="F63" s="192"/>
      <c r="G63" s="193"/>
      <c r="H63" s="193"/>
      <c r="I63" s="46"/>
    </row>
    <row r="64" spans="6:9" ht="12.75">
      <c r="F64" s="192"/>
      <c r="G64" s="193"/>
      <c r="H64" s="193"/>
      <c r="I64" s="46"/>
    </row>
    <row r="65" spans="6:9" ht="12.75">
      <c r="F65" s="192"/>
      <c r="G65" s="193"/>
      <c r="H65" s="193"/>
      <c r="I65" s="46"/>
    </row>
    <row r="66" spans="6:9" ht="12.75">
      <c r="F66" s="192"/>
      <c r="G66" s="193"/>
      <c r="H66" s="193"/>
      <c r="I66" s="46"/>
    </row>
    <row r="67" spans="6:9" ht="12.75">
      <c r="F67" s="192"/>
      <c r="G67" s="193"/>
      <c r="H67" s="193"/>
      <c r="I67" s="46"/>
    </row>
    <row r="68" spans="6:9" ht="12.75">
      <c r="F68" s="192"/>
      <c r="G68" s="193"/>
      <c r="H68" s="193"/>
      <c r="I68" s="46"/>
    </row>
    <row r="69" spans="6:9" ht="12.75">
      <c r="F69" s="192"/>
      <c r="G69" s="193"/>
      <c r="H69" s="193"/>
      <c r="I69" s="46"/>
    </row>
    <row r="70" spans="6:9" ht="12.75">
      <c r="F70" s="192"/>
      <c r="G70" s="193"/>
      <c r="H70" s="193"/>
      <c r="I70" s="46"/>
    </row>
    <row r="71" spans="6:9" ht="12.75">
      <c r="F71" s="192"/>
      <c r="G71" s="193"/>
      <c r="H71" s="193"/>
      <c r="I71" s="46"/>
    </row>
    <row r="72" spans="6:9" ht="12.75">
      <c r="F72" s="192"/>
      <c r="G72" s="193"/>
      <c r="H72" s="193"/>
      <c r="I72" s="46"/>
    </row>
    <row r="73" spans="6:9" ht="12.75">
      <c r="F73" s="192"/>
      <c r="G73" s="193"/>
      <c r="H73" s="193"/>
      <c r="I73" s="46"/>
    </row>
    <row r="74" spans="6:9" ht="12.75">
      <c r="F74" s="192"/>
      <c r="G74" s="193"/>
      <c r="H74" s="193"/>
      <c r="I74" s="46"/>
    </row>
    <row r="75" spans="6:9" ht="12.75">
      <c r="F75" s="192"/>
      <c r="G75" s="193"/>
      <c r="H75" s="193"/>
      <c r="I75" s="46"/>
    </row>
    <row r="76" spans="6:9" ht="12.75">
      <c r="F76" s="192"/>
      <c r="G76" s="193"/>
      <c r="H76" s="193"/>
      <c r="I76" s="46"/>
    </row>
    <row r="77" spans="6:9" ht="12.75">
      <c r="F77" s="192"/>
      <c r="G77" s="193"/>
      <c r="H77" s="193"/>
      <c r="I77" s="46"/>
    </row>
    <row r="78" spans="6:9" ht="12.75">
      <c r="F78" s="192"/>
      <c r="G78" s="193"/>
      <c r="H78" s="193"/>
      <c r="I78" s="46"/>
    </row>
    <row r="79" spans="6:9" ht="12.75">
      <c r="F79" s="192"/>
      <c r="G79" s="193"/>
      <c r="H79" s="193"/>
      <c r="I79" s="46"/>
    </row>
    <row r="80" spans="6:9" ht="12.75">
      <c r="F80" s="192"/>
      <c r="G80" s="193"/>
      <c r="H80" s="193"/>
      <c r="I80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305"/>
  <sheetViews>
    <sheetView showGridLines="0" showZeros="0" zoomScaleSheetLayoutView="100" workbookViewId="0" topLeftCell="A1">
      <selection activeCell="A1" sqref="A1:G1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5.62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'01 1 Rek'!H1</f>
        <v>1</v>
      </c>
      <c r="G3" s="201"/>
    </row>
    <row r="4" spans="1:7" ht="13.5" thickBot="1">
      <c r="A4" s="289" t="s">
        <v>67</v>
      </c>
      <c r="B4" s="284"/>
      <c r="C4" s="173" t="s">
        <v>94</v>
      </c>
      <c r="D4" s="202"/>
      <c r="E4" s="290" t="str">
        <f>'01 1 Rek'!G2</f>
        <v>Architektonicko-stavební řešení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96</v>
      </c>
      <c r="C7" s="213" t="s">
        <v>97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12.75">
      <c r="A8" s="222">
        <v>1</v>
      </c>
      <c r="B8" s="223" t="s">
        <v>99</v>
      </c>
      <c r="C8" s="224" t="s">
        <v>100</v>
      </c>
      <c r="D8" s="225" t="s">
        <v>101</v>
      </c>
      <c r="E8" s="226">
        <v>0.725</v>
      </c>
      <c r="F8" s="226">
        <v>0</v>
      </c>
      <c r="G8" s="227">
        <f>E8*F8</f>
        <v>0</v>
      </c>
      <c r="H8" s="228">
        <v>0.1048</v>
      </c>
      <c r="I8" s="229">
        <f>E8*H8</f>
        <v>0.07598</v>
      </c>
      <c r="J8" s="228">
        <v>0</v>
      </c>
      <c r="K8" s="229">
        <f>E8*J8</f>
        <v>0</v>
      </c>
      <c r="O8" s="221">
        <v>2</v>
      </c>
      <c r="AA8" s="194">
        <v>1</v>
      </c>
      <c r="AB8" s="194">
        <v>1</v>
      </c>
      <c r="AC8" s="194">
        <v>1</v>
      </c>
      <c r="AZ8" s="194">
        <v>1</v>
      </c>
      <c r="BA8" s="194">
        <f>IF(AZ8=1,G8,0)</f>
        <v>0</v>
      </c>
      <c r="BB8" s="194">
        <f>IF(AZ8=2,G8,0)</f>
        <v>0</v>
      </c>
      <c r="BC8" s="194">
        <f>IF(AZ8=3,G8,0)</f>
        <v>0</v>
      </c>
      <c r="BD8" s="194">
        <f>IF(AZ8=4,G8,0)</f>
        <v>0</v>
      </c>
      <c r="BE8" s="194">
        <f>IF(AZ8=5,G8,0)</f>
        <v>0</v>
      </c>
      <c r="CA8" s="221">
        <v>1</v>
      </c>
      <c r="CB8" s="221">
        <v>1</v>
      </c>
    </row>
    <row r="9" spans="1:15" ht="12.75">
      <c r="A9" s="230"/>
      <c r="B9" s="231"/>
      <c r="C9" s="293" t="s">
        <v>102</v>
      </c>
      <c r="D9" s="294"/>
      <c r="E9" s="294"/>
      <c r="F9" s="294"/>
      <c r="G9" s="295"/>
      <c r="I9" s="232"/>
      <c r="K9" s="232"/>
      <c r="L9" s="233" t="s">
        <v>102</v>
      </c>
      <c r="O9" s="221">
        <v>3</v>
      </c>
    </row>
    <row r="10" spans="1:15" ht="12.75">
      <c r="A10" s="230"/>
      <c r="B10" s="234"/>
      <c r="C10" s="296" t="s">
        <v>103</v>
      </c>
      <c r="D10" s="297"/>
      <c r="E10" s="235">
        <v>0.725</v>
      </c>
      <c r="F10" s="236"/>
      <c r="G10" s="237"/>
      <c r="H10" s="238"/>
      <c r="I10" s="232"/>
      <c r="J10" s="239"/>
      <c r="K10" s="232"/>
      <c r="M10" s="233" t="s">
        <v>103</v>
      </c>
      <c r="O10" s="221"/>
    </row>
    <row r="11" spans="1:80" ht="22.5">
      <c r="A11" s="222">
        <v>2</v>
      </c>
      <c r="B11" s="223" t="s">
        <v>104</v>
      </c>
      <c r="C11" s="224" t="s">
        <v>105</v>
      </c>
      <c r="D11" s="225" t="s">
        <v>106</v>
      </c>
      <c r="E11" s="226">
        <v>2</v>
      </c>
      <c r="F11" s="226">
        <v>0</v>
      </c>
      <c r="G11" s="227">
        <f>E11*F11</f>
        <v>0</v>
      </c>
      <c r="H11" s="228">
        <v>0.03979</v>
      </c>
      <c r="I11" s="229">
        <f>E11*H11</f>
        <v>0.07958</v>
      </c>
      <c r="J11" s="228">
        <v>0</v>
      </c>
      <c r="K11" s="229">
        <f>E11*J11</f>
        <v>0</v>
      </c>
      <c r="O11" s="221">
        <v>2</v>
      </c>
      <c r="AA11" s="194">
        <v>1</v>
      </c>
      <c r="AB11" s="194">
        <v>1</v>
      </c>
      <c r="AC11" s="194">
        <v>1</v>
      </c>
      <c r="AZ11" s="194">
        <v>1</v>
      </c>
      <c r="BA11" s="194">
        <f>IF(AZ11=1,G11,0)</f>
        <v>0</v>
      </c>
      <c r="BB11" s="194">
        <f>IF(AZ11=2,G11,0)</f>
        <v>0</v>
      </c>
      <c r="BC11" s="194">
        <f>IF(AZ11=3,G11,0)</f>
        <v>0</v>
      </c>
      <c r="BD11" s="194">
        <f>IF(AZ11=4,G11,0)</f>
        <v>0</v>
      </c>
      <c r="BE11" s="194">
        <f>IF(AZ11=5,G11,0)</f>
        <v>0</v>
      </c>
      <c r="CA11" s="221">
        <v>1</v>
      </c>
      <c r="CB11" s="221">
        <v>1</v>
      </c>
    </row>
    <row r="12" spans="1:80" ht="22.5">
      <c r="A12" s="222">
        <v>3</v>
      </c>
      <c r="B12" s="223" t="s">
        <v>107</v>
      </c>
      <c r="C12" s="224" t="s">
        <v>108</v>
      </c>
      <c r="D12" s="225" t="s">
        <v>101</v>
      </c>
      <c r="E12" s="226">
        <v>0.99</v>
      </c>
      <c r="F12" s="226">
        <v>0</v>
      </c>
      <c r="G12" s="227">
        <f>E12*F12</f>
        <v>0</v>
      </c>
      <c r="H12" s="228">
        <v>0.03634</v>
      </c>
      <c r="I12" s="229">
        <f>E12*H12</f>
        <v>0.0359766</v>
      </c>
      <c r="J12" s="228">
        <v>0</v>
      </c>
      <c r="K12" s="229">
        <f>E12*J12</f>
        <v>0</v>
      </c>
      <c r="O12" s="221">
        <v>2</v>
      </c>
      <c r="AA12" s="194">
        <v>1</v>
      </c>
      <c r="AB12" s="194">
        <v>1</v>
      </c>
      <c r="AC12" s="194">
        <v>1</v>
      </c>
      <c r="AZ12" s="194">
        <v>1</v>
      </c>
      <c r="BA12" s="194">
        <f>IF(AZ12=1,G12,0)</f>
        <v>0</v>
      </c>
      <c r="BB12" s="194">
        <f>IF(AZ12=2,G12,0)</f>
        <v>0</v>
      </c>
      <c r="BC12" s="194">
        <f>IF(AZ12=3,G12,0)</f>
        <v>0</v>
      </c>
      <c r="BD12" s="194">
        <f>IF(AZ12=4,G12,0)</f>
        <v>0</v>
      </c>
      <c r="BE12" s="194">
        <f>IF(AZ12=5,G12,0)</f>
        <v>0</v>
      </c>
      <c r="CA12" s="221">
        <v>1</v>
      </c>
      <c r="CB12" s="221">
        <v>1</v>
      </c>
    </row>
    <row r="13" spans="1:15" ht="12.75">
      <c r="A13" s="230"/>
      <c r="B13" s="234"/>
      <c r="C13" s="296" t="s">
        <v>109</v>
      </c>
      <c r="D13" s="297"/>
      <c r="E13" s="235">
        <v>0.99</v>
      </c>
      <c r="F13" s="236"/>
      <c r="G13" s="237"/>
      <c r="H13" s="238"/>
      <c r="I13" s="232"/>
      <c r="J13" s="239"/>
      <c r="K13" s="232"/>
      <c r="M13" s="233" t="s">
        <v>109</v>
      </c>
      <c r="O13" s="221"/>
    </row>
    <row r="14" spans="1:80" ht="12.75">
      <c r="A14" s="222">
        <v>4</v>
      </c>
      <c r="B14" s="223" t="s">
        <v>110</v>
      </c>
      <c r="C14" s="224" t="s">
        <v>111</v>
      </c>
      <c r="D14" s="225" t="s">
        <v>101</v>
      </c>
      <c r="E14" s="226">
        <v>36.6728</v>
      </c>
      <c r="F14" s="226">
        <v>0</v>
      </c>
      <c r="G14" s="227">
        <f>E14*F14</f>
        <v>0</v>
      </c>
      <c r="H14" s="228">
        <v>0.07836</v>
      </c>
      <c r="I14" s="229">
        <f>E14*H14</f>
        <v>2.8736806080000004</v>
      </c>
      <c r="J14" s="228">
        <v>0</v>
      </c>
      <c r="K14" s="229">
        <f>E14*J14</f>
        <v>0</v>
      </c>
      <c r="O14" s="221">
        <v>2</v>
      </c>
      <c r="AA14" s="194">
        <v>1</v>
      </c>
      <c r="AB14" s="194">
        <v>1</v>
      </c>
      <c r="AC14" s="194">
        <v>1</v>
      </c>
      <c r="AZ14" s="194">
        <v>1</v>
      </c>
      <c r="BA14" s="194">
        <f>IF(AZ14=1,G14,0)</f>
        <v>0</v>
      </c>
      <c r="BB14" s="194">
        <f>IF(AZ14=2,G14,0)</f>
        <v>0</v>
      </c>
      <c r="BC14" s="194">
        <f>IF(AZ14=3,G14,0)</f>
        <v>0</v>
      </c>
      <c r="BD14" s="194">
        <f>IF(AZ14=4,G14,0)</f>
        <v>0</v>
      </c>
      <c r="BE14" s="194">
        <f>IF(AZ14=5,G14,0)</f>
        <v>0</v>
      </c>
      <c r="CA14" s="221">
        <v>1</v>
      </c>
      <c r="CB14" s="221">
        <v>1</v>
      </c>
    </row>
    <row r="15" spans="1:15" ht="12.75">
      <c r="A15" s="230"/>
      <c r="B15" s="231"/>
      <c r="C15" s="293" t="s">
        <v>112</v>
      </c>
      <c r="D15" s="294"/>
      <c r="E15" s="294"/>
      <c r="F15" s="294"/>
      <c r="G15" s="295"/>
      <c r="I15" s="232"/>
      <c r="K15" s="232"/>
      <c r="L15" s="233" t="s">
        <v>112</v>
      </c>
      <c r="O15" s="221">
        <v>3</v>
      </c>
    </row>
    <row r="16" spans="1:15" ht="12.75">
      <c r="A16" s="230"/>
      <c r="B16" s="234"/>
      <c r="C16" s="296" t="s">
        <v>113</v>
      </c>
      <c r="D16" s="297"/>
      <c r="E16" s="235">
        <v>2.05</v>
      </c>
      <c r="F16" s="236"/>
      <c r="G16" s="237"/>
      <c r="H16" s="238"/>
      <c r="I16" s="232"/>
      <c r="J16" s="239"/>
      <c r="K16" s="232"/>
      <c r="M16" s="233" t="s">
        <v>113</v>
      </c>
      <c r="O16" s="221"/>
    </row>
    <row r="17" spans="1:15" ht="12.75">
      <c r="A17" s="230"/>
      <c r="B17" s="234"/>
      <c r="C17" s="296" t="s">
        <v>114</v>
      </c>
      <c r="D17" s="297"/>
      <c r="E17" s="235">
        <v>2.1627</v>
      </c>
      <c r="F17" s="236"/>
      <c r="G17" s="237"/>
      <c r="H17" s="238"/>
      <c r="I17" s="232"/>
      <c r="J17" s="239"/>
      <c r="K17" s="232"/>
      <c r="M17" s="233" t="s">
        <v>114</v>
      </c>
      <c r="O17" s="221"/>
    </row>
    <row r="18" spans="1:15" ht="12.75">
      <c r="A18" s="230"/>
      <c r="B18" s="234"/>
      <c r="C18" s="296" t="s">
        <v>115</v>
      </c>
      <c r="D18" s="297"/>
      <c r="E18" s="235">
        <v>32.46</v>
      </c>
      <c r="F18" s="236"/>
      <c r="G18" s="237"/>
      <c r="H18" s="238"/>
      <c r="I18" s="232"/>
      <c r="J18" s="239"/>
      <c r="K18" s="232"/>
      <c r="M18" s="233" t="s">
        <v>115</v>
      </c>
      <c r="O18" s="221"/>
    </row>
    <row r="19" spans="1:80" ht="12.75">
      <c r="A19" s="222">
        <v>5</v>
      </c>
      <c r="B19" s="223" t="s">
        <v>116</v>
      </c>
      <c r="C19" s="224" t="s">
        <v>117</v>
      </c>
      <c r="D19" s="225" t="s">
        <v>101</v>
      </c>
      <c r="E19" s="226">
        <v>1.68</v>
      </c>
      <c r="F19" s="226">
        <v>0</v>
      </c>
      <c r="G19" s="227">
        <f>E19*F19</f>
        <v>0</v>
      </c>
      <c r="H19" s="228">
        <v>0.05164</v>
      </c>
      <c r="I19" s="229">
        <f>E19*H19</f>
        <v>0.08675519999999999</v>
      </c>
      <c r="J19" s="228">
        <v>0</v>
      </c>
      <c r="K19" s="229">
        <f>E19*J19</f>
        <v>0</v>
      </c>
      <c r="O19" s="221">
        <v>2</v>
      </c>
      <c r="AA19" s="194">
        <v>1</v>
      </c>
      <c r="AB19" s="194">
        <v>1</v>
      </c>
      <c r="AC19" s="194">
        <v>1</v>
      </c>
      <c r="AZ19" s="194">
        <v>1</v>
      </c>
      <c r="BA19" s="194">
        <f>IF(AZ19=1,G19,0)</f>
        <v>0</v>
      </c>
      <c r="BB19" s="194">
        <f>IF(AZ19=2,G19,0)</f>
        <v>0</v>
      </c>
      <c r="BC19" s="194">
        <f>IF(AZ19=3,G19,0)</f>
        <v>0</v>
      </c>
      <c r="BD19" s="194">
        <f>IF(AZ19=4,G19,0)</f>
        <v>0</v>
      </c>
      <c r="BE19" s="194">
        <f>IF(AZ19=5,G19,0)</f>
        <v>0</v>
      </c>
      <c r="CA19" s="221">
        <v>1</v>
      </c>
      <c r="CB19" s="221">
        <v>1</v>
      </c>
    </row>
    <row r="20" spans="1:15" ht="12.75">
      <c r="A20" s="230"/>
      <c r="B20" s="234"/>
      <c r="C20" s="296" t="s">
        <v>118</v>
      </c>
      <c r="D20" s="297"/>
      <c r="E20" s="235">
        <v>1.68</v>
      </c>
      <c r="F20" s="236"/>
      <c r="G20" s="237"/>
      <c r="H20" s="238"/>
      <c r="I20" s="232"/>
      <c r="J20" s="239"/>
      <c r="K20" s="232"/>
      <c r="M20" s="233" t="s">
        <v>118</v>
      </c>
      <c r="O20" s="221"/>
    </row>
    <row r="21" spans="1:80" ht="22.5">
      <c r="A21" s="222">
        <v>6</v>
      </c>
      <c r="B21" s="223" t="s">
        <v>119</v>
      </c>
      <c r="C21" s="224" t="s">
        <v>120</v>
      </c>
      <c r="D21" s="225" t="s">
        <v>101</v>
      </c>
      <c r="E21" s="226">
        <v>90</v>
      </c>
      <c r="F21" s="226">
        <v>0</v>
      </c>
      <c r="G21" s="227">
        <f>E21*F21</f>
        <v>0</v>
      </c>
      <c r="H21" s="228">
        <v>0.01852</v>
      </c>
      <c r="I21" s="229">
        <f>E21*H21</f>
        <v>1.6667999999999998</v>
      </c>
      <c r="J21" s="228">
        <v>0</v>
      </c>
      <c r="K21" s="229">
        <f>E21*J21</f>
        <v>0</v>
      </c>
      <c r="O21" s="221">
        <v>2</v>
      </c>
      <c r="AA21" s="194">
        <v>1</v>
      </c>
      <c r="AB21" s="194">
        <v>1</v>
      </c>
      <c r="AC21" s="194">
        <v>1</v>
      </c>
      <c r="AZ21" s="194">
        <v>1</v>
      </c>
      <c r="BA21" s="194">
        <f>IF(AZ21=1,G21,0)</f>
        <v>0</v>
      </c>
      <c r="BB21" s="194">
        <f>IF(AZ21=2,G21,0)</f>
        <v>0</v>
      </c>
      <c r="BC21" s="194">
        <f>IF(AZ21=3,G21,0)</f>
        <v>0</v>
      </c>
      <c r="BD21" s="194">
        <f>IF(AZ21=4,G21,0)</f>
        <v>0</v>
      </c>
      <c r="BE21" s="194">
        <f>IF(AZ21=5,G21,0)</f>
        <v>0</v>
      </c>
      <c r="CA21" s="221">
        <v>1</v>
      </c>
      <c r="CB21" s="221">
        <v>1</v>
      </c>
    </row>
    <row r="22" spans="1:80" ht="22.5">
      <c r="A22" s="222">
        <v>7</v>
      </c>
      <c r="B22" s="223" t="s">
        <v>121</v>
      </c>
      <c r="C22" s="224" t="s">
        <v>122</v>
      </c>
      <c r="D22" s="225" t="s">
        <v>123</v>
      </c>
      <c r="E22" s="226">
        <v>0.0091</v>
      </c>
      <c r="F22" s="226">
        <v>0</v>
      </c>
      <c r="G22" s="227">
        <f>E22*F22</f>
        <v>0</v>
      </c>
      <c r="H22" s="228">
        <v>1.09709</v>
      </c>
      <c r="I22" s="229">
        <f>E22*H22</f>
        <v>0.009983519</v>
      </c>
      <c r="J22" s="228">
        <v>-3.6309</v>
      </c>
      <c r="K22" s="229">
        <f>E22*J22</f>
        <v>-0.033041190000000005</v>
      </c>
      <c r="O22" s="221">
        <v>2</v>
      </c>
      <c r="AA22" s="194">
        <v>2</v>
      </c>
      <c r="AB22" s="194">
        <v>1</v>
      </c>
      <c r="AC22" s="194">
        <v>1</v>
      </c>
      <c r="AZ22" s="194">
        <v>1</v>
      </c>
      <c r="BA22" s="194">
        <f>IF(AZ22=1,G22,0)</f>
        <v>0</v>
      </c>
      <c r="BB22" s="194">
        <f>IF(AZ22=2,G22,0)</f>
        <v>0</v>
      </c>
      <c r="BC22" s="194">
        <f>IF(AZ22=3,G22,0)</f>
        <v>0</v>
      </c>
      <c r="BD22" s="194">
        <f>IF(AZ22=4,G22,0)</f>
        <v>0</v>
      </c>
      <c r="BE22" s="194">
        <f>IF(AZ22=5,G22,0)</f>
        <v>0</v>
      </c>
      <c r="CA22" s="221">
        <v>2</v>
      </c>
      <c r="CB22" s="221">
        <v>1</v>
      </c>
    </row>
    <row r="23" spans="1:15" ht="12.75">
      <c r="A23" s="230"/>
      <c r="B23" s="234"/>
      <c r="C23" s="296" t="s">
        <v>124</v>
      </c>
      <c r="D23" s="297"/>
      <c r="E23" s="235">
        <v>0.0091</v>
      </c>
      <c r="F23" s="236"/>
      <c r="G23" s="237"/>
      <c r="H23" s="238"/>
      <c r="I23" s="232"/>
      <c r="J23" s="239"/>
      <c r="K23" s="232"/>
      <c r="M23" s="233" t="s">
        <v>124</v>
      </c>
      <c r="O23" s="221"/>
    </row>
    <row r="24" spans="1:57" ht="12.75">
      <c r="A24" s="240"/>
      <c r="B24" s="241" t="s">
        <v>86</v>
      </c>
      <c r="C24" s="242" t="s">
        <v>98</v>
      </c>
      <c r="D24" s="243"/>
      <c r="E24" s="244"/>
      <c r="F24" s="245"/>
      <c r="G24" s="246">
        <f>SUM(G7:G23)</f>
        <v>0</v>
      </c>
      <c r="H24" s="247"/>
      <c r="I24" s="248">
        <f>SUM(I7:I23)</f>
        <v>4.8287559270000004</v>
      </c>
      <c r="J24" s="247"/>
      <c r="K24" s="248">
        <f>SUM(K7:K23)</f>
        <v>-0.033041190000000005</v>
      </c>
      <c r="O24" s="221">
        <v>4</v>
      </c>
      <c r="BA24" s="249">
        <f>SUM(BA7:BA23)</f>
        <v>0</v>
      </c>
      <c r="BB24" s="249">
        <f>SUM(BB7:BB23)</f>
        <v>0</v>
      </c>
      <c r="BC24" s="249">
        <f>SUM(BC7:BC23)</f>
        <v>0</v>
      </c>
      <c r="BD24" s="249">
        <f>SUM(BD7:BD23)</f>
        <v>0</v>
      </c>
      <c r="BE24" s="249">
        <f>SUM(BE7:BE23)</f>
        <v>0</v>
      </c>
    </row>
    <row r="25" spans="1:15" ht="12.75">
      <c r="A25" s="211" t="s">
        <v>83</v>
      </c>
      <c r="B25" s="212" t="s">
        <v>125</v>
      </c>
      <c r="C25" s="213" t="s">
        <v>126</v>
      </c>
      <c r="D25" s="214"/>
      <c r="E25" s="215"/>
      <c r="F25" s="215"/>
      <c r="G25" s="216"/>
      <c r="H25" s="217"/>
      <c r="I25" s="218"/>
      <c r="J25" s="219"/>
      <c r="K25" s="220"/>
      <c r="O25" s="221">
        <v>1</v>
      </c>
    </row>
    <row r="26" spans="1:80" ht="12.75">
      <c r="A26" s="222">
        <v>8</v>
      </c>
      <c r="B26" s="223" t="s">
        <v>128</v>
      </c>
      <c r="C26" s="224" t="s">
        <v>129</v>
      </c>
      <c r="D26" s="225" t="s">
        <v>101</v>
      </c>
      <c r="E26" s="226">
        <v>44.004</v>
      </c>
      <c r="F26" s="226"/>
      <c r="G26" s="227">
        <f>E26*F26</f>
        <v>0</v>
      </c>
      <c r="H26" s="228">
        <v>0.00394</v>
      </c>
      <c r="I26" s="229">
        <f>E26*H26</f>
        <v>0.17337576</v>
      </c>
      <c r="J26" s="228">
        <v>0</v>
      </c>
      <c r="K26" s="229">
        <f>E26*J26</f>
        <v>0</v>
      </c>
      <c r="O26" s="221">
        <v>2</v>
      </c>
      <c r="AA26" s="194">
        <v>1</v>
      </c>
      <c r="AB26" s="194">
        <v>1</v>
      </c>
      <c r="AC26" s="194">
        <v>1</v>
      </c>
      <c r="AZ26" s="194">
        <v>1</v>
      </c>
      <c r="BA26" s="194">
        <f>IF(AZ26=1,G26,0)</f>
        <v>0</v>
      </c>
      <c r="BB26" s="194">
        <f>IF(AZ26=2,G26,0)</f>
        <v>0</v>
      </c>
      <c r="BC26" s="194">
        <f>IF(AZ26=3,G26,0)</f>
        <v>0</v>
      </c>
      <c r="BD26" s="194">
        <f>IF(AZ26=4,G26,0)</f>
        <v>0</v>
      </c>
      <c r="BE26" s="194">
        <f>IF(AZ26=5,G26,0)</f>
        <v>0</v>
      </c>
      <c r="CA26" s="221">
        <v>1</v>
      </c>
      <c r="CB26" s="221">
        <v>1</v>
      </c>
    </row>
    <row r="27" spans="1:15" ht="12.75">
      <c r="A27" s="230"/>
      <c r="B27" s="234"/>
      <c r="C27" s="296" t="s">
        <v>130</v>
      </c>
      <c r="D27" s="297"/>
      <c r="E27" s="235">
        <v>4.51</v>
      </c>
      <c r="F27" s="236"/>
      <c r="G27" s="237"/>
      <c r="H27" s="238"/>
      <c r="I27" s="232"/>
      <c r="J27" s="239"/>
      <c r="K27" s="232"/>
      <c r="M27" s="233" t="s">
        <v>130</v>
      </c>
      <c r="O27" s="221"/>
    </row>
    <row r="28" spans="1:15" ht="12.75">
      <c r="A28" s="230"/>
      <c r="B28" s="234"/>
      <c r="C28" s="296" t="s">
        <v>131</v>
      </c>
      <c r="D28" s="297"/>
      <c r="E28" s="235">
        <v>2.379</v>
      </c>
      <c r="F28" s="236"/>
      <c r="G28" s="237"/>
      <c r="H28" s="238"/>
      <c r="I28" s="232"/>
      <c r="J28" s="239"/>
      <c r="K28" s="232"/>
      <c r="M28" s="233" t="s">
        <v>131</v>
      </c>
      <c r="O28" s="221"/>
    </row>
    <row r="29" spans="1:15" ht="12.75">
      <c r="A29" s="230"/>
      <c r="B29" s="234"/>
      <c r="C29" s="296" t="s">
        <v>132</v>
      </c>
      <c r="D29" s="297"/>
      <c r="E29" s="235">
        <v>0.885</v>
      </c>
      <c r="F29" s="236"/>
      <c r="G29" s="237"/>
      <c r="H29" s="238"/>
      <c r="I29" s="232"/>
      <c r="J29" s="239"/>
      <c r="K29" s="232"/>
      <c r="M29" s="233" t="s">
        <v>132</v>
      </c>
      <c r="O29" s="221"/>
    </row>
    <row r="30" spans="1:15" ht="12.75">
      <c r="A30" s="230"/>
      <c r="B30" s="234"/>
      <c r="C30" s="296" t="s">
        <v>133</v>
      </c>
      <c r="D30" s="297"/>
      <c r="E30" s="235">
        <v>24.73</v>
      </c>
      <c r="F30" s="236"/>
      <c r="G30" s="237"/>
      <c r="H30" s="238"/>
      <c r="I30" s="232"/>
      <c r="J30" s="239"/>
      <c r="K30" s="232"/>
      <c r="M30" s="233" t="s">
        <v>133</v>
      </c>
      <c r="O30" s="221"/>
    </row>
    <row r="31" spans="1:15" ht="12.75">
      <c r="A31" s="230"/>
      <c r="B31" s="234"/>
      <c r="C31" s="298" t="s">
        <v>134</v>
      </c>
      <c r="D31" s="297"/>
      <c r="E31" s="260">
        <v>32.504</v>
      </c>
      <c r="F31" s="236"/>
      <c r="G31" s="237"/>
      <c r="H31" s="238"/>
      <c r="I31" s="232"/>
      <c r="J31" s="239"/>
      <c r="K31" s="232"/>
      <c r="M31" s="233" t="s">
        <v>134</v>
      </c>
      <c r="O31" s="221"/>
    </row>
    <row r="32" spans="1:15" ht="12.75">
      <c r="A32" s="230"/>
      <c r="B32" s="234"/>
      <c r="C32" s="296" t="s">
        <v>135</v>
      </c>
      <c r="D32" s="297"/>
      <c r="E32" s="235">
        <v>10</v>
      </c>
      <c r="F32" s="236"/>
      <c r="G32" s="237"/>
      <c r="H32" s="238"/>
      <c r="I32" s="232"/>
      <c r="J32" s="239"/>
      <c r="K32" s="232"/>
      <c r="M32" s="233">
        <v>10</v>
      </c>
      <c r="O32" s="221"/>
    </row>
    <row r="33" spans="1:15" ht="12.75">
      <c r="A33" s="230"/>
      <c r="B33" s="234"/>
      <c r="C33" s="296" t="s">
        <v>136</v>
      </c>
      <c r="D33" s="297"/>
      <c r="E33" s="235">
        <v>1.5</v>
      </c>
      <c r="F33" s="236"/>
      <c r="G33" s="237"/>
      <c r="H33" s="238"/>
      <c r="I33" s="232"/>
      <c r="J33" s="239"/>
      <c r="K33" s="232"/>
      <c r="M33" s="233" t="s">
        <v>136</v>
      </c>
      <c r="O33" s="221"/>
    </row>
    <row r="34" spans="1:80" ht="12.75">
      <c r="A34" s="222">
        <v>9</v>
      </c>
      <c r="B34" s="223" t="s">
        <v>137</v>
      </c>
      <c r="C34" s="224" t="s">
        <v>138</v>
      </c>
      <c r="D34" s="225" t="s">
        <v>139</v>
      </c>
      <c r="E34" s="226">
        <v>1</v>
      </c>
      <c r="F34" s="226">
        <v>0</v>
      </c>
      <c r="G34" s="227">
        <f>E34*F34</f>
        <v>0</v>
      </c>
      <c r="H34" s="228">
        <v>4E-05</v>
      </c>
      <c r="I34" s="229">
        <f>E34*H34</f>
        <v>4E-05</v>
      </c>
      <c r="J34" s="228">
        <v>0</v>
      </c>
      <c r="K34" s="229">
        <f>E34*J34</f>
        <v>0</v>
      </c>
      <c r="O34" s="221">
        <v>2</v>
      </c>
      <c r="AA34" s="194">
        <v>1</v>
      </c>
      <c r="AB34" s="194">
        <v>1</v>
      </c>
      <c r="AC34" s="194">
        <v>1</v>
      </c>
      <c r="AZ34" s="194">
        <v>1</v>
      </c>
      <c r="BA34" s="194">
        <f>IF(AZ34=1,G34,0)</f>
        <v>0</v>
      </c>
      <c r="BB34" s="194">
        <f>IF(AZ34=2,G34,0)</f>
        <v>0</v>
      </c>
      <c r="BC34" s="194">
        <f>IF(AZ34=3,G34,0)</f>
        <v>0</v>
      </c>
      <c r="BD34" s="194">
        <f>IF(AZ34=4,G34,0)</f>
        <v>0</v>
      </c>
      <c r="BE34" s="194">
        <f>IF(AZ34=5,G34,0)</f>
        <v>0</v>
      </c>
      <c r="CA34" s="221">
        <v>1</v>
      </c>
      <c r="CB34" s="221">
        <v>1</v>
      </c>
    </row>
    <row r="35" spans="1:80" ht="12.75">
      <c r="A35" s="222">
        <v>10</v>
      </c>
      <c r="B35" s="223" t="s">
        <v>140</v>
      </c>
      <c r="C35" s="224" t="s">
        <v>141</v>
      </c>
      <c r="D35" s="225" t="s">
        <v>101</v>
      </c>
      <c r="E35" s="226">
        <v>126</v>
      </c>
      <c r="F35" s="226">
        <v>0</v>
      </c>
      <c r="G35" s="227">
        <f>E35*F35</f>
        <v>0</v>
      </c>
      <c r="H35" s="228">
        <v>8E-05</v>
      </c>
      <c r="I35" s="229">
        <f>E35*H35</f>
        <v>0.01008</v>
      </c>
      <c r="J35" s="228">
        <v>0</v>
      </c>
      <c r="K35" s="229">
        <f>E35*J35</f>
        <v>0</v>
      </c>
      <c r="O35" s="221">
        <v>2</v>
      </c>
      <c r="AA35" s="194">
        <v>1</v>
      </c>
      <c r="AB35" s="194">
        <v>1</v>
      </c>
      <c r="AC35" s="194">
        <v>1</v>
      </c>
      <c r="AZ35" s="194">
        <v>1</v>
      </c>
      <c r="BA35" s="194">
        <f>IF(AZ35=1,G35,0)</f>
        <v>0</v>
      </c>
      <c r="BB35" s="194">
        <f>IF(AZ35=2,G35,0)</f>
        <v>0</v>
      </c>
      <c r="BC35" s="194">
        <f>IF(AZ35=3,G35,0)</f>
        <v>0</v>
      </c>
      <c r="BD35" s="194">
        <f>IF(AZ35=4,G35,0)</f>
        <v>0</v>
      </c>
      <c r="BE35" s="194">
        <f>IF(AZ35=5,G35,0)</f>
        <v>0</v>
      </c>
      <c r="CA35" s="221">
        <v>1</v>
      </c>
      <c r="CB35" s="221">
        <v>1</v>
      </c>
    </row>
    <row r="36" spans="1:80" ht="22.5">
      <c r="A36" s="222">
        <v>11</v>
      </c>
      <c r="B36" s="223" t="s">
        <v>142</v>
      </c>
      <c r="C36" s="224" t="s">
        <v>143</v>
      </c>
      <c r="D36" s="225" t="s">
        <v>101</v>
      </c>
      <c r="E36" s="226">
        <v>85.678</v>
      </c>
      <c r="F36" s="226">
        <v>0</v>
      </c>
      <c r="G36" s="227">
        <f>E36*F36</f>
        <v>0</v>
      </c>
      <c r="H36" s="228">
        <v>0.00367</v>
      </c>
      <c r="I36" s="229">
        <f>E36*H36</f>
        <v>0.31443826</v>
      </c>
      <c r="J36" s="228">
        <v>0</v>
      </c>
      <c r="K36" s="229">
        <f>E36*J36</f>
        <v>0</v>
      </c>
      <c r="O36" s="221">
        <v>2</v>
      </c>
      <c r="AA36" s="194">
        <v>1</v>
      </c>
      <c r="AB36" s="194">
        <v>1</v>
      </c>
      <c r="AC36" s="194">
        <v>1</v>
      </c>
      <c r="AZ36" s="194">
        <v>1</v>
      </c>
      <c r="BA36" s="194">
        <f>IF(AZ36=1,G36,0)</f>
        <v>0</v>
      </c>
      <c r="BB36" s="194">
        <f>IF(AZ36=2,G36,0)</f>
        <v>0</v>
      </c>
      <c r="BC36" s="194">
        <f>IF(AZ36=3,G36,0)</f>
        <v>0</v>
      </c>
      <c r="BD36" s="194">
        <f>IF(AZ36=4,G36,0)</f>
        <v>0</v>
      </c>
      <c r="BE36" s="194">
        <f>IF(AZ36=5,G36,0)</f>
        <v>0</v>
      </c>
      <c r="CA36" s="221">
        <v>1</v>
      </c>
      <c r="CB36" s="221">
        <v>1</v>
      </c>
    </row>
    <row r="37" spans="1:15" ht="12.75">
      <c r="A37" s="230"/>
      <c r="B37" s="234"/>
      <c r="C37" s="296" t="s">
        <v>130</v>
      </c>
      <c r="D37" s="297"/>
      <c r="E37" s="235">
        <v>4.51</v>
      </c>
      <c r="F37" s="236"/>
      <c r="G37" s="237"/>
      <c r="H37" s="238"/>
      <c r="I37" s="232"/>
      <c r="J37" s="239"/>
      <c r="K37" s="232"/>
      <c r="M37" s="233" t="s">
        <v>130</v>
      </c>
      <c r="O37" s="221"/>
    </row>
    <row r="38" spans="1:15" ht="12.75">
      <c r="A38" s="230"/>
      <c r="B38" s="234"/>
      <c r="C38" s="296" t="s">
        <v>144</v>
      </c>
      <c r="D38" s="297"/>
      <c r="E38" s="235">
        <v>4.758</v>
      </c>
      <c r="F38" s="236"/>
      <c r="G38" s="237"/>
      <c r="H38" s="238"/>
      <c r="I38" s="232"/>
      <c r="J38" s="239"/>
      <c r="K38" s="232"/>
      <c r="M38" s="233" t="s">
        <v>144</v>
      </c>
      <c r="O38" s="221"/>
    </row>
    <row r="39" spans="1:15" ht="12.75">
      <c r="A39" s="230"/>
      <c r="B39" s="234"/>
      <c r="C39" s="296" t="s">
        <v>145</v>
      </c>
      <c r="D39" s="297"/>
      <c r="E39" s="235">
        <v>2.22</v>
      </c>
      <c r="F39" s="236"/>
      <c r="G39" s="237"/>
      <c r="H39" s="238"/>
      <c r="I39" s="232"/>
      <c r="J39" s="239"/>
      <c r="K39" s="232"/>
      <c r="M39" s="233" t="s">
        <v>145</v>
      </c>
      <c r="O39" s="221"/>
    </row>
    <row r="40" spans="1:15" ht="12.75">
      <c r="A40" s="230"/>
      <c r="B40" s="234"/>
      <c r="C40" s="296" t="s">
        <v>146</v>
      </c>
      <c r="D40" s="297"/>
      <c r="E40" s="235">
        <v>33.72</v>
      </c>
      <c r="F40" s="236"/>
      <c r="G40" s="237"/>
      <c r="H40" s="238"/>
      <c r="I40" s="232"/>
      <c r="J40" s="239"/>
      <c r="K40" s="232"/>
      <c r="M40" s="233" t="s">
        <v>146</v>
      </c>
      <c r="O40" s="221"/>
    </row>
    <row r="41" spans="1:15" ht="12.75">
      <c r="A41" s="230"/>
      <c r="B41" s="234"/>
      <c r="C41" s="296" t="s">
        <v>147</v>
      </c>
      <c r="D41" s="297"/>
      <c r="E41" s="235">
        <v>23.97</v>
      </c>
      <c r="F41" s="236"/>
      <c r="G41" s="237"/>
      <c r="H41" s="238"/>
      <c r="I41" s="232"/>
      <c r="J41" s="239"/>
      <c r="K41" s="232"/>
      <c r="M41" s="233" t="s">
        <v>147</v>
      </c>
      <c r="O41" s="221"/>
    </row>
    <row r="42" spans="1:15" ht="12.75">
      <c r="A42" s="230"/>
      <c r="B42" s="234"/>
      <c r="C42" s="296" t="s">
        <v>148</v>
      </c>
      <c r="D42" s="297"/>
      <c r="E42" s="235">
        <v>15</v>
      </c>
      <c r="F42" s="236"/>
      <c r="G42" s="237"/>
      <c r="H42" s="238"/>
      <c r="I42" s="232"/>
      <c r="J42" s="239"/>
      <c r="K42" s="232"/>
      <c r="M42" s="233" t="s">
        <v>148</v>
      </c>
      <c r="O42" s="221"/>
    </row>
    <row r="43" spans="1:15" ht="12.75">
      <c r="A43" s="230"/>
      <c r="B43" s="234"/>
      <c r="C43" s="296" t="s">
        <v>136</v>
      </c>
      <c r="D43" s="297"/>
      <c r="E43" s="235">
        <v>1.5</v>
      </c>
      <c r="F43" s="236"/>
      <c r="G43" s="237"/>
      <c r="H43" s="238"/>
      <c r="I43" s="232"/>
      <c r="J43" s="239"/>
      <c r="K43" s="232"/>
      <c r="M43" s="233" t="s">
        <v>136</v>
      </c>
      <c r="O43" s="221"/>
    </row>
    <row r="44" spans="1:80" ht="12.75">
      <c r="A44" s="222">
        <v>12</v>
      </c>
      <c r="B44" s="223" t="s">
        <v>149</v>
      </c>
      <c r="C44" s="224" t="s">
        <v>150</v>
      </c>
      <c r="D44" s="225" t="s">
        <v>101</v>
      </c>
      <c r="E44" s="226">
        <v>26</v>
      </c>
      <c r="F44" s="226">
        <v>0</v>
      </c>
      <c r="G44" s="227">
        <f>E44*F44</f>
        <v>0</v>
      </c>
      <c r="H44" s="228">
        <v>0.008</v>
      </c>
      <c r="I44" s="229">
        <f>E44*H44</f>
        <v>0.20800000000000002</v>
      </c>
      <c r="J44" s="228">
        <v>0</v>
      </c>
      <c r="K44" s="229">
        <f>E44*J44</f>
        <v>0</v>
      </c>
      <c r="O44" s="221">
        <v>2</v>
      </c>
      <c r="AA44" s="194">
        <v>1</v>
      </c>
      <c r="AB44" s="194">
        <v>1</v>
      </c>
      <c r="AC44" s="194">
        <v>1</v>
      </c>
      <c r="AZ44" s="194">
        <v>1</v>
      </c>
      <c r="BA44" s="194">
        <f>IF(AZ44=1,G44,0)</f>
        <v>0</v>
      </c>
      <c r="BB44" s="194">
        <f>IF(AZ44=2,G44,0)</f>
        <v>0</v>
      </c>
      <c r="BC44" s="194">
        <f>IF(AZ44=3,G44,0)</f>
        <v>0</v>
      </c>
      <c r="BD44" s="194">
        <f>IF(AZ44=4,G44,0)</f>
        <v>0</v>
      </c>
      <c r="BE44" s="194">
        <f>IF(AZ44=5,G44,0)</f>
        <v>0</v>
      </c>
      <c r="CA44" s="221">
        <v>1</v>
      </c>
      <c r="CB44" s="221">
        <v>1</v>
      </c>
    </row>
    <row r="45" spans="1:15" ht="12.75">
      <c r="A45" s="230"/>
      <c r="B45" s="234"/>
      <c r="C45" s="296" t="s">
        <v>151</v>
      </c>
      <c r="D45" s="297"/>
      <c r="E45" s="235">
        <v>26</v>
      </c>
      <c r="F45" s="236"/>
      <c r="G45" s="237"/>
      <c r="H45" s="238"/>
      <c r="I45" s="232"/>
      <c r="J45" s="239"/>
      <c r="K45" s="232"/>
      <c r="M45" s="233" t="s">
        <v>151</v>
      </c>
      <c r="O45" s="221"/>
    </row>
    <row r="46" spans="1:57" ht="12.75">
      <c r="A46" s="240"/>
      <c r="B46" s="241" t="s">
        <v>86</v>
      </c>
      <c r="C46" s="242" t="s">
        <v>127</v>
      </c>
      <c r="D46" s="243"/>
      <c r="E46" s="244"/>
      <c r="F46" s="245"/>
      <c r="G46" s="246">
        <f>SUM(G25:G45)</f>
        <v>0</v>
      </c>
      <c r="H46" s="247"/>
      <c r="I46" s="248">
        <f>SUM(I25:I45)</f>
        <v>0.70593402</v>
      </c>
      <c r="J46" s="247"/>
      <c r="K46" s="248">
        <f>SUM(K25:K45)</f>
        <v>0</v>
      </c>
      <c r="O46" s="221">
        <v>4</v>
      </c>
      <c r="BA46" s="249">
        <f>SUM(BA25:BA45)</f>
        <v>0</v>
      </c>
      <c r="BB46" s="249">
        <f>SUM(BB25:BB45)</f>
        <v>0</v>
      </c>
      <c r="BC46" s="249">
        <f>SUM(BC25:BC45)</f>
        <v>0</v>
      </c>
      <c r="BD46" s="249">
        <f>SUM(BD25:BD45)</f>
        <v>0</v>
      </c>
      <c r="BE46" s="249">
        <f>SUM(BE25:BE45)</f>
        <v>0</v>
      </c>
    </row>
    <row r="47" spans="1:15" ht="12.75">
      <c r="A47" s="211" t="s">
        <v>83</v>
      </c>
      <c r="B47" s="212" t="s">
        <v>152</v>
      </c>
      <c r="C47" s="213" t="s">
        <v>153</v>
      </c>
      <c r="D47" s="214"/>
      <c r="E47" s="215"/>
      <c r="F47" s="215"/>
      <c r="G47" s="216"/>
      <c r="H47" s="217"/>
      <c r="I47" s="218"/>
      <c r="J47" s="219"/>
      <c r="K47" s="220"/>
      <c r="O47" s="221">
        <v>1</v>
      </c>
    </row>
    <row r="48" spans="1:80" ht="22.5">
      <c r="A48" s="222">
        <v>13</v>
      </c>
      <c r="B48" s="223" t="s">
        <v>155</v>
      </c>
      <c r="C48" s="224" t="s">
        <v>156</v>
      </c>
      <c r="D48" s="225" t="s">
        <v>101</v>
      </c>
      <c r="E48" s="226">
        <v>0.9025</v>
      </c>
      <c r="F48" s="226">
        <v>0</v>
      </c>
      <c r="G48" s="227">
        <f>E48*F48</f>
        <v>0</v>
      </c>
      <c r="H48" s="228">
        <v>0</v>
      </c>
      <c r="I48" s="229">
        <f>E48*H48</f>
        <v>0</v>
      </c>
      <c r="J48" s="228"/>
      <c r="K48" s="229">
        <f>E48*J48</f>
        <v>0</v>
      </c>
      <c r="O48" s="221">
        <v>2</v>
      </c>
      <c r="AA48" s="194">
        <v>12</v>
      </c>
      <c r="AB48" s="194">
        <v>0</v>
      </c>
      <c r="AC48" s="194">
        <v>40</v>
      </c>
      <c r="AZ48" s="194">
        <v>1</v>
      </c>
      <c r="BA48" s="194">
        <f>IF(AZ48=1,G48,0)</f>
        <v>0</v>
      </c>
      <c r="BB48" s="194">
        <f>IF(AZ48=2,G48,0)</f>
        <v>0</v>
      </c>
      <c r="BC48" s="194">
        <f>IF(AZ48=3,G48,0)</f>
        <v>0</v>
      </c>
      <c r="BD48" s="194">
        <f>IF(AZ48=4,G48,0)</f>
        <v>0</v>
      </c>
      <c r="BE48" s="194">
        <f>IF(AZ48=5,G48,0)</f>
        <v>0</v>
      </c>
      <c r="CA48" s="221">
        <v>12</v>
      </c>
      <c r="CB48" s="221">
        <v>0</v>
      </c>
    </row>
    <row r="49" spans="1:15" ht="12.75">
      <c r="A49" s="230"/>
      <c r="B49" s="231"/>
      <c r="C49" s="293" t="s">
        <v>157</v>
      </c>
      <c r="D49" s="294"/>
      <c r="E49" s="294"/>
      <c r="F49" s="294"/>
      <c r="G49" s="295"/>
      <c r="I49" s="232"/>
      <c r="K49" s="232"/>
      <c r="L49" s="233" t="s">
        <v>157</v>
      </c>
      <c r="O49" s="221">
        <v>3</v>
      </c>
    </row>
    <row r="50" spans="1:15" ht="12.75">
      <c r="A50" s="230"/>
      <c r="B50" s="231"/>
      <c r="C50" s="293" t="s">
        <v>158</v>
      </c>
      <c r="D50" s="294"/>
      <c r="E50" s="294"/>
      <c r="F50" s="294"/>
      <c r="G50" s="295"/>
      <c r="I50" s="232"/>
      <c r="K50" s="232"/>
      <c r="L50" s="233" t="s">
        <v>158</v>
      </c>
      <c r="O50" s="221">
        <v>3</v>
      </c>
    </row>
    <row r="51" spans="1:15" ht="12.75">
      <c r="A51" s="230"/>
      <c r="B51" s="231"/>
      <c r="C51" s="293" t="s">
        <v>159</v>
      </c>
      <c r="D51" s="294"/>
      <c r="E51" s="294"/>
      <c r="F51" s="294"/>
      <c r="G51" s="295"/>
      <c r="I51" s="232"/>
      <c r="K51" s="232"/>
      <c r="L51" s="233" t="s">
        <v>159</v>
      </c>
      <c r="O51" s="221">
        <v>3</v>
      </c>
    </row>
    <row r="52" spans="1:15" ht="12.75">
      <c r="A52" s="230"/>
      <c r="B52" s="231"/>
      <c r="C52" s="293" t="s">
        <v>160</v>
      </c>
      <c r="D52" s="294"/>
      <c r="E52" s="294"/>
      <c r="F52" s="294"/>
      <c r="G52" s="295"/>
      <c r="I52" s="232"/>
      <c r="K52" s="232"/>
      <c r="L52" s="233" t="s">
        <v>160</v>
      </c>
      <c r="O52" s="221">
        <v>3</v>
      </c>
    </row>
    <row r="53" spans="1:15" ht="12.75">
      <c r="A53" s="230"/>
      <c r="B53" s="231"/>
      <c r="C53" s="293" t="s">
        <v>161</v>
      </c>
      <c r="D53" s="294"/>
      <c r="E53" s="294"/>
      <c r="F53" s="294"/>
      <c r="G53" s="295"/>
      <c r="I53" s="232"/>
      <c r="K53" s="232"/>
      <c r="L53" s="233" t="s">
        <v>161</v>
      </c>
      <c r="O53" s="221">
        <v>3</v>
      </c>
    </row>
    <row r="54" spans="1:15" ht="12.75">
      <c r="A54" s="230"/>
      <c r="B54" s="234"/>
      <c r="C54" s="296" t="s">
        <v>162</v>
      </c>
      <c r="D54" s="297"/>
      <c r="E54" s="235">
        <v>0.36</v>
      </c>
      <c r="F54" s="236"/>
      <c r="G54" s="237"/>
      <c r="H54" s="238"/>
      <c r="I54" s="232"/>
      <c r="J54" s="239"/>
      <c r="K54" s="232"/>
      <c r="M54" s="233" t="s">
        <v>162</v>
      </c>
      <c r="O54" s="221"/>
    </row>
    <row r="55" spans="1:15" ht="12.75">
      <c r="A55" s="230"/>
      <c r="B55" s="234"/>
      <c r="C55" s="296" t="s">
        <v>163</v>
      </c>
      <c r="D55" s="297"/>
      <c r="E55" s="235">
        <v>0.5425</v>
      </c>
      <c r="F55" s="236"/>
      <c r="G55" s="237"/>
      <c r="H55" s="238"/>
      <c r="I55" s="232"/>
      <c r="J55" s="239"/>
      <c r="K55" s="232"/>
      <c r="M55" s="233" t="s">
        <v>163</v>
      </c>
      <c r="O55" s="221"/>
    </row>
    <row r="56" spans="1:57" ht="12.75">
      <c r="A56" s="240"/>
      <c r="B56" s="241" t="s">
        <v>86</v>
      </c>
      <c r="C56" s="242" t="s">
        <v>154</v>
      </c>
      <c r="D56" s="243"/>
      <c r="E56" s="244"/>
      <c r="F56" s="245"/>
      <c r="G56" s="246">
        <f>SUM(G47:G55)</f>
        <v>0</v>
      </c>
      <c r="H56" s="247"/>
      <c r="I56" s="248">
        <f>SUM(I47:I55)</f>
        <v>0</v>
      </c>
      <c r="J56" s="247"/>
      <c r="K56" s="248">
        <f>SUM(K47:K55)</f>
        <v>0</v>
      </c>
      <c r="O56" s="221">
        <v>4</v>
      </c>
      <c r="BA56" s="249">
        <f>SUM(BA47:BA55)</f>
        <v>0</v>
      </c>
      <c r="BB56" s="249">
        <f>SUM(BB47:BB55)</f>
        <v>0</v>
      </c>
      <c r="BC56" s="249">
        <f>SUM(BC47:BC55)</f>
        <v>0</v>
      </c>
      <c r="BD56" s="249">
        <f>SUM(BD47:BD55)</f>
        <v>0</v>
      </c>
      <c r="BE56" s="249">
        <f>SUM(BE47:BE55)</f>
        <v>0</v>
      </c>
    </row>
    <row r="57" spans="1:15" ht="12.75">
      <c r="A57" s="211" t="s">
        <v>83</v>
      </c>
      <c r="B57" s="212" t="s">
        <v>164</v>
      </c>
      <c r="C57" s="213" t="s">
        <v>165</v>
      </c>
      <c r="D57" s="214"/>
      <c r="E57" s="215"/>
      <c r="F57" s="215"/>
      <c r="G57" s="216"/>
      <c r="H57" s="217"/>
      <c r="I57" s="218"/>
      <c r="J57" s="219"/>
      <c r="K57" s="220"/>
      <c r="O57" s="221">
        <v>1</v>
      </c>
    </row>
    <row r="58" spans="1:80" ht="12.75">
      <c r="A58" s="222">
        <v>14</v>
      </c>
      <c r="B58" s="223" t="s">
        <v>167</v>
      </c>
      <c r="C58" s="224" t="s">
        <v>168</v>
      </c>
      <c r="D58" s="225" t="s">
        <v>169</v>
      </c>
      <c r="E58" s="226">
        <v>0.0414</v>
      </c>
      <c r="F58" s="226">
        <v>0</v>
      </c>
      <c r="G58" s="227">
        <f>E58*F58</f>
        <v>0</v>
      </c>
      <c r="H58" s="228">
        <v>2.5</v>
      </c>
      <c r="I58" s="229">
        <f>E58*H58</f>
        <v>0.1035</v>
      </c>
      <c r="J58" s="228">
        <v>0</v>
      </c>
      <c r="K58" s="229">
        <f>E58*J58</f>
        <v>0</v>
      </c>
      <c r="O58" s="221">
        <v>2</v>
      </c>
      <c r="AA58" s="194">
        <v>1</v>
      </c>
      <c r="AB58" s="194">
        <v>1</v>
      </c>
      <c r="AC58" s="194">
        <v>1</v>
      </c>
      <c r="AZ58" s="194">
        <v>1</v>
      </c>
      <c r="BA58" s="194">
        <f>IF(AZ58=1,G58,0)</f>
        <v>0</v>
      </c>
      <c r="BB58" s="194">
        <f>IF(AZ58=2,G58,0)</f>
        <v>0</v>
      </c>
      <c r="BC58" s="194">
        <f>IF(AZ58=3,G58,0)</f>
        <v>0</v>
      </c>
      <c r="BD58" s="194">
        <f>IF(AZ58=4,G58,0)</f>
        <v>0</v>
      </c>
      <c r="BE58" s="194">
        <f>IF(AZ58=5,G58,0)</f>
        <v>0</v>
      </c>
      <c r="CA58" s="221">
        <v>1</v>
      </c>
      <c r="CB58" s="221">
        <v>1</v>
      </c>
    </row>
    <row r="59" spans="1:15" ht="12.75">
      <c r="A59" s="230"/>
      <c r="B59" s="234"/>
      <c r="C59" s="296" t="s">
        <v>170</v>
      </c>
      <c r="D59" s="297"/>
      <c r="E59" s="235">
        <v>0.0414</v>
      </c>
      <c r="F59" s="236"/>
      <c r="G59" s="237"/>
      <c r="H59" s="238"/>
      <c r="I59" s="232"/>
      <c r="J59" s="239"/>
      <c r="K59" s="232"/>
      <c r="M59" s="233" t="s">
        <v>170</v>
      </c>
      <c r="O59" s="221"/>
    </row>
    <row r="60" spans="1:80" ht="12.75">
      <c r="A60" s="222">
        <v>15</v>
      </c>
      <c r="B60" s="223" t="s">
        <v>171</v>
      </c>
      <c r="C60" s="224" t="s">
        <v>172</v>
      </c>
      <c r="D60" s="225" t="s">
        <v>101</v>
      </c>
      <c r="E60" s="226">
        <v>142</v>
      </c>
      <c r="F60" s="226">
        <v>0</v>
      </c>
      <c r="G60" s="227">
        <f>E60*F60</f>
        <v>0</v>
      </c>
      <c r="H60" s="228">
        <v>0.00021</v>
      </c>
      <c r="I60" s="229">
        <f>E60*H60</f>
        <v>0.029820000000000003</v>
      </c>
      <c r="J60" s="228">
        <v>0</v>
      </c>
      <c r="K60" s="229">
        <f>E60*J60</f>
        <v>0</v>
      </c>
      <c r="O60" s="221">
        <v>2</v>
      </c>
      <c r="AA60" s="194">
        <v>1</v>
      </c>
      <c r="AB60" s="194">
        <v>1</v>
      </c>
      <c r="AC60" s="194">
        <v>1</v>
      </c>
      <c r="AZ60" s="194">
        <v>1</v>
      </c>
      <c r="BA60" s="194">
        <f>IF(AZ60=1,G60,0)</f>
        <v>0</v>
      </c>
      <c r="BB60" s="194">
        <f>IF(AZ60=2,G60,0)</f>
        <v>0</v>
      </c>
      <c r="BC60" s="194">
        <f>IF(AZ60=3,G60,0)</f>
        <v>0</v>
      </c>
      <c r="BD60" s="194">
        <f>IF(AZ60=4,G60,0)</f>
        <v>0</v>
      </c>
      <c r="BE60" s="194">
        <f>IF(AZ60=5,G60,0)</f>
        <v>0</v>
      </c>
      <c r="CA60" s="221">
        <v>1</v>
      </c>
      <c r="CB60" s="221">
        <v>1</v>
      </c>
    </row>
    <row r="61" spans="1:80" ht="12.75">
      <c r="A61" s="222">
        <v>16</v>
      </c>
      <c r="B61" s="223" t="s">
        <v>173</v>
      </c>
      <c r="C61" s="224" t="s">
        <v>174</v>
      </c>
      <c r="D61" s="225" t="s">
        <v>101</v>
      </c>
      <c r="E61" s="226">
        <v>58</v>
      </c>
      <c r="F61" s="226">
        <v>0</v>
      </c>
      <c r="G61" s="227">
        <f>E61*F61</f>
        <v>0</v>
      </c>
      <c r="H61" s="228">
        <v>0.01071</v>
      </c>
      <c r="I61" s="229">
        <f>E61*H61</f>
        <v>0.6211800000000001</v>
      </c>
      <c r="J61" s="228">
        <v>0</v>
      </c>
      <c r="K61" s="229">
        <f>E61*J61</f>
        <v>0</v>
      </c>
      <c r="O61" s="221">
        <v>2</v>
      </c>
      <c r="AA61" s="194">
        <v>1</v>
      </c>
      <c r="AB61" s="194">
        <v>1</v>
      </c>
      <c r="AC61" s="194">
        <v>1</v>
      </c>
      <c r="AZ61" s="194">
        <v>1</v>
      </c>
      <c r="BA61" s="194">
        <f>IF(AZ61=1,G61,0)</f>
        <v>0</v>
      </c>
      <c r="BB61" s="194">
        <f>IF(AZ61=2,G61,0)</f>
        <v>0</v>
      </c>
      <c r="BC61" s="194">
        <f>IF(AZ61=3,G61,0)</f>
        <v>0</v>
      </c>
      <c r="BD61" s="194">
        <f>IF(AZ61=4,G61,0)</f>
        <v>0</v>
      </c>
      <c r="BE61" s="194">
        <f>IF(AZ61=5,G61,0)</f>
        <v>0</v>
      </c>
      <c r="CA61" s="221">
        <v>1</v>
      </c>
      <c r="CB61" s="221">
        <v>1</v>
      </c>
    </row>
    <row r="62" spans="1:80" ht="12.75">
      <c r="A62" s="222">
        <v>17</v>
      </c>
      <c r="B62" s="223" t="s">
        <v>175</v>
      </c>
      <c r="C62" s="224" t="s">
        <v>176</v>
      </c>
      <c r="D62" s="225" t="s">
        <v>101</v>
      </c>
      <c r="E62" s="226">
        <v>84</v>
      </c>
      <c r="F62" s="226">
        <v>0</v>
      </c>
      <c r="G62" s="227">
        <f>E62*F62</f>
        <v>0</v>
      </c>
      <c r="H62" s="228">
        <v>0.01428</v>
      </c>
      <c r="I62" s="229">
        <f>E62*H62</f>
        <v>1.19952</v>
      </c>
      <c r="J62" s="228">
        <v>0</v>
      </c>
      <c r="K62" s="229">
        <f>E62*J62</f>
        <v>0</v>
      </c>
      <c r="O62" s="221">
        <v>2</v>
      </c>
      <c r="AA62" s="194">
        <v>1</v>
      </c>
      <c r="AB62" s="194">
        <v>1</v>
      </c>
      <c r="AC62" s="194">
        <v>1</v>
      </c>
      <c r="AZ62" s="194">
        <v>1</v>
      </c>
      <c r="BA62" s="194">
        <f>IF(AZ62=1,G62,0)</f>
        <v>0</v>
      </c>
      <c r="BB62" s="194">
        <f>IF(AZ62=2,G62,0)</f>
        <v>0</v>
      </c>
      <c r="BC62" s="194">
        <f>IF(AZ62=3,G62,0)</f>
        <v>0</v>
      </c>
      <c r="BD62" s="194">
        <f>IF(AZ62=4,G62,0)</f>
        <v>0</v>
      </c>
      <c r="BE62" s="194">
        <f>IF(AZ62=5,G62,0)</f>
        <v>0</v>
      </c>
      <c r="CA62" s="221">
        <v>1</v>
      </c>
      <c r="CB62" s="221">
        <v>1</v>
      </c>
    </row>
    <row r="63" spans="1:57" ht="12.75">
      <c r="A63" s="240"/>
      <c r="B63" s="241" t="s">
        <v>86</v>
      </c>
      <c r="C63" s="242" t="s">
        <v>166</v>
      </c>
      <c r="D63" s="243"/>
      <c r="E63" s="244"/>
      <c r="F63" s="245"/>
      <c r="G63" s="246">
        <f>SUM(G57:G62)</f>
        <v>0</v>
      </c>
      <c r="H63" s="247"/>
      <c r="I63" s="248">
        <f>SUM(I57:I62)</f>
        <v>1.9540199999999999</v>
      </c>
      <c r="J63" s="247"/>
      <c r="K63" s="248">
        <f>SUM(K57:K62)</f>
        <v>0</v>
      </c>
      <c r="O63" s="221">
        <v>4</v>
      </c>
      <c r="BA63" s="249">
        <f>SUM(BA57:BA62)</f>
        <v>0</v>
      </c>
      <c r="BB63" s="249">
        <f>SUM(BB57:BB62)</f>
        <v>0</v>
      </c>
      <c r="BC63" s="249">
        <f>SUM(BC57:BC62)</f>
        <v>0</v>
      </c>
      <c r="BD63" s="249">
        <f>SUM(BD57:BD62)</f>
        <v>0</v>
      </c>
      <c r="BE63" s="249">
        <f>SUM(BE57:BE62)</f>
        <v>0</v>
      </c>
    </row>
    <row r="64" spans="1:15" ht="12.75">
      <c r="A64" s="211" t="s">
        <v>83</v>
      </c>
      <c r="B64" s="212" t="s">
        <v>177</v>
      </c>
      <c r="C64" s="213" t="s">
        <v>178</v>
      </c>
      <c r="D64" s="214"/>
      <c r="E64" s="215"/>
      <c r="F64" s="215"/>
      <c r="G64" s="216"/>
      <c r="H64" s="217"/>
      <c r="I64" s="218"/>
      <c r="J64" s="219"/>
      <c r="K64" s="220"/>
      <c r="O64" s="221">
        <v>1</v>
      </c>
    </row>
    <row r="65" spans="1:80" ht="22.5">
      <c r="A65" s="222">
        <v>18</v>
      </c>
      <c r="B65" s="223" t="s">
        <v>180</v>
      </c>
      <c r="C65" s="224" t="s">
        <v>181</v>
      </c>
      <c r="D65" s="225" t="s">
        <v>101</v>
      </c>
      <c r="E65" s="226">
        <v>27</v>
      </c>
      <c r="F65" s="226">
        <v>0</v>
      </c>
      <c r="G65" s="227">
        <f>E65*F65</f>
        <v>0</v>
      </c>
      <c r="H65" s="228">
        <v>0</v>
      </c>
      <c r="I65" s="229">
        <f>E65*H65</f>
        <v>0</v>
      </c>
      <c r="J65" s="228"/>
      <c r="K65" s="229">
        <f>E65*J65</f>
        <v>0</v>
      </c>
      <c r="O65" s="221">
        <v>2</v>
      </c>
      <c r="AA65" s="194">
        <v>12</v>
      </c>
      <c r="AB65" s="194">
        <v>0</v>
      </c>
      <c r="AC65" s="194">
        <v>50</v>
      </c>
      <c r="AZ65" s="194">
        <v>1</v>
      </c>
      <c r="BA65" s="194">
        <f>IF(AZ65=1,G65,0)</f>
        <v>0</v>
      </c>
      <c r="BB65" s="194">
        <f>IF(AZ65=2,G65,0)</f>
        <v>0</v>
      </c>
      <c r="BC65" s="194">
        <f>IF(AZ65=3,G65,0)</f>
        <v>0</v>
      </c>
      <c r="BD65" s="194">
        <f>IF(AZ65=4,G65,0)</f>
        <v>0</v>
      </c>
      <c r="BE65" s="194">
        <f>IF(AZ65=5,G65,0)</f>
        <v>0</v>
      </c>
      <c r="CA65" s="221">
        <v>12</v>
      </c>
      <c r="CB65" s="221">
        <v>0</v>
      </c>
    </row>
    <row r="66" spans="1:15" ht="12.75">
      <c r="A66" s="230"/>
      <c r="B66" s="231"/>
      <c r="C66" s="293" t="s">
        <v>182</v>
      </c>
      <c r="D66" s="294"/>
      <c r="E66" s="294"/>
      <c r="F66" s="294"/>
      <c r="G66" s="295"/>
      <c r="I66" s="232"/>
      <c r="K66" s="232"/>
      <c r="L66" s="233" t="s">
        <v>182</v>
      </c>
      <c r="O66" s="221">
        <v>3</v>
      </c>
    </row>
    <row r="67" spans="1:15" ht="12.75">
      <c r="A67" s="230"/>
      <c r="B67" s="234"/>
      <c r="C67" s="296" t="s">
        <v>183</v>
      </c>
      <c r="D67" s="297"/>
      <c r="E67" s="235">
        <v>1.08</v>
      </c>
      <c r="F67" s="236"/>
      <c r="G67" s="237"/>
      <c r="H67" s="238"/>
      <c r="I67" s="232"/>
      <c r="J67" s="239"/>
      <c r="K67" s="232"/>
      <c r="M67" s="233" t="s">
        <v>183</v>
      </c>
      <c r="O67" s="221"/>
    </row>
    <row r="68" spans="1:15" ht="12.75">
      <c r="A68" s="230"/>
      <c r="B68" s="234"/>
      <c r="C68" s="296" t="s">
        <v>184</v>
      </c>
      <c r="D68" s="297"/>
      <c r="E68" s="235">
        <v>1.62</v>
      </c>
      <c r="F68" s="236"/>
      <c r="G68" s="237"/>
      <c r="H68" s="238"/>
      <c r="I68" s="232"/>
      <c r="J68" s="239"/>
      <c r="K68" s="232"/>
      <c r="M68" s="233" t="s">
        <v>184</v>
      </c>
      <c r="O68" s="221"/>
    </row>
    <row r="69" spans="1:15" ht="12.75">
      <c r="A69" s="230"/>
      <c r="B69" s="234"/>
      <c r="C69" s="296" t="s">
        <v>185</v>
      </c>
      <c r="D69" s="297"/>
      <c r="E69" s="235">
        <v>21.6</v>
      </c>
      <c r="F69" s="236"/>
      <c r="G69" s="237"/>
      <c r="H69" s="238"/>
      <c r="I69" s="232"/>
      <c r="J69" s="239"/>
      <c r="K69" s="232"/>
      <c r="M69" s="233" t="s">
        <v>185</v>
      </c>
      <c r="O69" s="221"/>
    </row>
    <row r="70" spans="1:15" ht="12.75">
      <c r="A70" s="230"/>
      <c r="B70" s="234"/>
      <c r="C70" s="296" t="s">
        <v>184</v>
      </c>
      <c r="D70" s="297"/>
      <c r="E70" s="235">
        <v>1.62</v>
      </c>
      <c r="F70" s="236"/>
      <c r="G70" s="237"/>
      <c r="H70" s="238"/>
      <c r="I70" s="232"/>
      <c r="J70" s="239"/>
      <c r="K70" s="232"/>
      <c r="M70" s="233" t="s">
        <v>184</v>
      </c>
      <c r="O70" s="221"/>
    </row>
    <row r="71" spans="1:15" ht="12.75">
      <c r="A71" s="230"/>
      <c r="B71" s="234"/>
      <c r="C71" s="296" t="s">
        <v>183</v>
      </c>
      <c r="D71" s="297"/>
      <c r="E71" s="235">
        <v>1.08</v>
      </c>
      <c r="F71" s="236"/>
      <c r="G71" s="237"/>
      <c r="H71" s="238"/>
      <c r="I71" s="232"/>
      <c r="J71" s="239"/>
      <c r="K71" s="232"/>
      <c r="M71" s="233" t="s">
        <v>183</v>
      </c>
      <c r="O71" s="221"/>
    </row>
    <row r="72" spans="1:80" ht="22.5">
      <c r="A72" s="222">
        <v>19</v>
      </c>
      <c r="B72" s="223" t="s">
        <v>186</v>
      </c>
      <c r="C72" s="224" t="s">
        <v>187</v>
      </c>
      <c r="D72" s="225" t="s">
        <v>101</v>
      </c>
      <c r="E72" s="226">
        <v>17.28</v>
      </c>
      <c r="F72" s="226">
        <v>0</v>
      </c>
      <c r="G72" s="227">
        <f>E72*F72</f>
        <v>0</v>
      </c>
      <c r="H72" s="228">
        <v>0</v>
      </c>
      <c r="I72" s="229">
        <f>E72*H72</f>
        <v>0</v>
      </c>
      <c r="J72" s="228"/>
      <c r="K72" s="229">
        <f>E72*J72</f>
        <v>0</v>
      </c>
      <c r="O72" s="221">
        <v>2</v>
      </c>
      <c r="AA72" s="194">
        <v>12</v>
      </c>
      <c r="AB72" s="194">
        <v>0</v>
      </c>
      <c r="AC72" s="194">
        <v>51</v>
      </c>
      <c r="AZ72" s="194">
        <v>1</v>
      </c>
      <c r="BA72" s="194">
        <f>IF(AZ72=1,G72,0)</f>
        <v>0</v>
      </c>
      <c r="BB72" s="194">
        <f>IF(AZ72=2,G72,0)</f>
        <v>0</v>
      </c>
      <c r="BC72" s="194">
        <f>IF(AZ72=3,G72,0)</f>
        <v>0</v>
      </c>
      <c r="BD72" s="194">
        <f>IF(AZ72=4,G72,0)</f>
        <v>0</v>
      </c>
      <c r="BE72" s="194">
        <f>IF(AZ72=5,G72,0)</f>
        <v>0</v>
      </c>
      <c r="CA72" s="221">
        <v>12</v>
      </c>
      <c r="CB72" s="221">
        <v>0</v>
      </c>
    </row>
    <row r="73" spans="1:15" ht="12.75">
      <c r="A73" s="230"/>
      <c r="B73" s="231"/>
      <c r="C73" s="293" t="s">
        <v>182</v>
      </c>
      <c r="D73" s="294"/>
      <c r="E73" s="294"/>
      <c r="F73" s="294"/>
      <c r="G73" s="295"/>
      <c r="I73" s="232"/>
      <c r="K73" s="232"/>
      <c r="L73" s="233" t="s">
        <v>182</v>
      </c>
      <c r="O73" s="221">
        <v>3</v>
      </c>
    </row>
    <row r="74" spans="1:15" ht="12.75">
      <c r="A74" s="230"/>
      <c r="B74" s="234"/>
      <c r="C74" s="296" t="s">
        <v>188</v>
      </c>
      <c r="D74" s="297"/>
      <c r="E74" s="235">
        <v>2.16</v>
      </c>
      <c r="F74" s="236"/>
      <c r="G74" s="237"/>
      <c r="H74" s="238"/>
      <c r="I74" s="232"/>
      <c r="J74" s="239"/>
      <c r="K74" s="232"/>
      <c r="M74" s="233" t="s">
        <v>188</v>
      </c>
      <c r="O74" s="221"/>
    </row>
    <row r="75" spans="1:15" ht="12.75">
      <c r="A75" s="230"/>
      <c r="B75" s="234"/>
      <c r="C75" s="296" t="s">
        <v>189</v>
      </c>
      <c r="D75" s="297"/>
      <c r="E75" s="235">
        <v>10.8</v>
      </c>
      <c r="F75" s="236"/>
      <c r="G75" s="237"/>
      <c r="H75" s="238"/>
      <c r="I75" s="232"/>
      <c r="J75" s="239"/>
      <c r="K75" s="232"/>
      <c r="M75" s="233" t="s">
        <v>189</v>
      </c>
      <c r="O75" s="221"/>
    </row>
    <row r="76" spans="1:15" ht="12.75">
      <c r="A76" s="230"/>
      <c r="B76" s="234"/>
      <c r="C76" s="296" t="s">
        <v>190</v>
      </c>
      <c r="D76" s="297"/>
      <c r="E76" s="235">
        <v>4.32</v>
      </c>
      <c r="F76" s="236"/>
      <c r="G76" s="237"/>
      <c r="H76" s="238"/>
      <c r="I76" s="232"/>
      <c r="J76" s="239"/>
      <c r="K76" s="232"/>
      <c r="M76" s="233" t="s">
        <v>190</v>
      </c>
      <c r="O76" s="221"/>
    </row>
    <row r="77" spans="1:57" ht="12.75">
      <c r="A77" s="240"/>
      <c r="B77" s="241" t="s">
        <v>86</v>
      </c>
      <c r="C77" s="242" t="s">
        <v>179</v>
      </c>
      <c r="D77" s="243"/>
      <c r="E77" s="244"/>
      <c r="F77" s="245"/>
      <c r="G77" s="246">
        <f>SUM(G64:G76)</f>
        <v>0</v>
      </c>
      <c r="H77" s="247"/>
      <c r="I77" s="248">
        <f>SUM(I64:I76)</f>
        <v>0</v>
      </c>
      <c r="J77" s="247"/>
      <c r="K77" s="248">
        <f>SUM(K64:K76)</f>
        <v>0</v>
      </c>
      <c r="O77" s="221">
        <v>4</v>
      </c>
      <c r="BA77" s="249">
        <f>SUM(BA64:BA76)</f>
        <v>0</v>
      </c>
      <c r="BB77" s="249">
        <f>SUM(BB64:BB76)</f>
        <v>0</v>
      </c>
      <c r="BC77" s="249">
        <f>SUM(BC64:BC76)</f>
        <v>0</v>
      </c>
      <c r="BD77" s="249">
        <f>SUM(BD64:BD76)</f>
        <v>0</v>
      </c>
      <c r="BE77" s="249">
        <f>SUM(BE64:BE76)</f>
        <v>0</v>
      </c>
    </row>
    <row r="78" spans="1:15" ht="12.75">
      <c r="A78" s="211" t="s">
        <v>83</v>
      </c>
      <c r="B78" s="212" t="s">
        <v>191</v>
      </c>
      <c r="C78" s="213" t="s">
        <v>192</v>
      </c>
      <c r="D78" s="214"/>
      <c r="E78" s="215"/>
      <c r="F78" s="215"/>
      <c r="G78" s="216"/>
      <c r="H78" s="217"/>
      <c r="I78" s="218"/>
      <c r="J78" s="219"/>
      <c r="K78" s="220"/>
      <c r="O78" s="221">
        <v>1</v>
      </c>
    </row>
    <row r="79" spans="1:80" ht="12.75">
      <c r="A79" s="222">
        <v>20</v>
      </c>
      <c r="B79" s="223" t="s">
        <v>194</v>
      </c>
      <c r="C79" s="224" t="s">
        <v>195</v>
      </c>
      <c r="D79" s="225" t="s">
        <v>106</v>
      </c>
      <c r="E79" s="226">
        <v>3</v>
      </c>
      <c r="F79" s="226">
        <v>0</v>
      </c>
      <c r="G79" s="227">
        <f>E79*F79</f>
        <v>0</v>
      </c>
      <c r="H79" s="228">
        <v>0</v>
      </c>
      <c r="I79" s="229">
        <f>E79*H79</f>
        <v>0</v>
      </c>
      <c r="J79" s="228"/>
      <c r="K79" s="229">
        <f>E79*J79</f>
        <v>0</v>
      </c>
      <c r="O79" s="221">
        <v>2</v>
      </c>
      <c r="AA79" s="194">
        <v>12</v>
      </c>
      <c r="AB79" s="194">
        <v>0</v>
      </c>
      <c r="AC79" s="194">
        <v>72</v>
      </c>
      <c r="AZ79" s="194">
        <v>1</v>
      </c>
      <c r="BA79" s="194">
        <f>IF(AZ79=1,G79,0)</f>
        <v>0</v>
      </c>
      <c r="BB79" s="194">
        <f>IF(AZ79=2,G79,0)</f>
        <v>0</v>
      </c>
      <c r="BC79" s="194">
        <f>IF(AZ79=3,G79,0)</f>
        <v>0</v>
      </c>
      <c r="BD79" s="194">
        <f>IF(AZ79=4,G79,0)</f>
        <v>0</v>
      </c>
      <c r="BE79" s="194">
        <f>IF(AZ79=5,G79,0)</f>
        <v>0</v>
      </c>
      <c r="CA79" s="221">
        <v>12</v>
      </c>
      <c r="CB79" s="221">
        <v>0</v>
      </c>
    </row>
    <row r="80" spans="1:15" ht="12.75">
      <c r="A80" s="230"/>
      <c r="B80" s="231"/>
      <c r="C80" s="293" t="s">
        <v>196</v>
      </c>
      <c r="D80" s="294"/>
      <c r="E80" s="294"/>
      <c r="F80" s="294"/>
      <c r="G80" s="295"/>
      <c r="I80" s="232"/>
      <c r="K80" s="232"/>
      <c r="L80" s="233" t="s">
        <v>196</v>
      </c>
      <c r="O80" s="221">
        <v>3</v>
      </c>
    </row>
    <row r="81" spans="1:15" ht="12.75">
      <c r="A81" s="230"/>
      <c r="B81" s="234"/>
      <c r="C81" s="296" t="s">
        <v>197</v>
      </c>
      <c r="D81" s="297"/>
      <c r="E81" s="235">
        <v>3</v>
      </c>
      <c r="F81" s="236"/>
      <c r="G81" s="237"/>
      <c r="H81" s="238"/>
      <c r="I81" s="232"/>
      <c r="J81" s="239"/>
      <c r="K81" s="232"/>
      <c r="M81" s="233" t="s">
        <v>197</v>
      </c>
      <c r="O81" s="221"/>
    </row>
    <row r="82" spans="1:80" ht="12.75">
      <c r="A82" s="222">
        <v>21</v>
      </c>
      <c r="B82" s="223" t="s">
        <v>198</v>
      </c>
      <c r="C82" s="224" t="s">
        <v>199</v>
      </c>
      <c r="D82" s="225" t="s">
        <v>106</v>
      </c>
      <c r="E82" s="226">
        <v>1</v>
      </c>
      <c r="F82" s="226">
        <v>0</v>
      </c>
      <c r="G82" s="227">
        <f>E82*F82</f>
        <v>0</v>
      </c>
      <c r="H82" s="228">
        <v>0</v>
      </c>
      <c r="I82" s="229">
        <f>E82*H82</f>
        <v>0</v>
      </c>
      <c r="J82" s="228"/>
      <c r="K82" s="229">
        <f>E82*J82</f>
        <v>0</v>
      </c>
      <c r="O82" s="221">
        <v>2</v>
      </c>
      <c r="AA82" s="194">
        <v>12</v>
      </c>
      <c r="AB82" s="194">
        <v>0</v>
      </c>
      <c r="AC82" s="194">
        <v>73</v>
      </c>
      <c r="AZ82" s="194">
        <v>1</v>
      </c>
      <c r="BA82" s="194">
        <f>IF(AZ82=1,G82,0)</f>
        <v>0</v>
      </c>
      <c r="BB82" s="194">
        <f>IF(AZ82=2,G82,0)</f>
        <v>0</v>
      </c>
      <c r="BC82" s="194">
        <f>IF(AZ82=3,G82,0)</f>
        <v>0</v>
      </c>
      <c r="BD82" s="194">
        <f>IF(AZ82=4,G82,0)</f>
        <v>0</v>
      </c>
      <c r="BE82" s="194">
        <f>IF(AZ82=5,G82,0)</f>
        <v>0</v>
      </c>
      <c r="CA82" s="221">
        <v>12</v>
      </c>
      <c r="CB82" s="221">
        <v>0</v>
      </c>
    </row>
    <row r="83" spans="1:15" ht="12.75">
      <c r="A83" s="230"/>
      <c r="B83" s="231"/>
      <c r="C83" s="293" t="s">
        <v>196</v>
      </c>
      <c r="D83" s="294"/>
      <c r="E83" s="294"/>
      <c r="F83" s="294"/>
      <c r="G83" s="295"/>
      <c r="I83" s="232"/>
      <c r="K83" s="232"/>
      <c r="L83" s="233" t="s">
        <v>196</v>
      </c>
      <c r="O83" s="221">
        <v>3</v>
      </c>
    </row>
    <row r="84" spans="1:15" ht="12.75">
      <c r="A84" s="230"/>
      <c r="B84" s="234"/>
      <c r="C84" s="296" t="s">
        <v>200</v>
      </c>
      <c r="D84" s="297"/>
      <c r="E84" s="235">
        <v>1</v>
      </c>
      <c r="F84" s="236"/>
      <c r="G84" s="237"/>
      <c r="H84" s="238"/>
      <c r="I84" s="232"/>
      <c r="J84" s="239"/>
      <c r="K84" s="232"/>
      <c r="M84" s="233" t="s">
        <v>200</v>
      </c>
      <c r="O84" s="221"/>
    </row>
    <row r="85" spans="1:80" ht="12.75">
      <c r="A85" s="222">
        <v>22</v>
      </c>
      <c r="B85" s="223" t="s">
        <v>201</v>
      </c>
      <c r="C85" s="224" t="s">
        <v>202</v>
      </c>
      <c r="D85" s="225" t="s">
        <v>106</v>
      </c>
      <c r="E85" s="226">
        <v>1</v>
      </c>
      <c r="F85" s="226">
        <v>0</v>
      </c>
      <c r="G85" s="227">
        <f>E85*F85</f>
        <v>0</v>
      </c>
      <c r="H85" s="228">
        <v>0</v>
      </c>
      <c r="I85" s="229">
        <f>E85*H85</f>
        <v>0</v>
      </c>
      <c r="J85" s="228"/>
      <c r="K85" s="229">
        <f>E85*J85</f>
        <v>0</v>
      </c>
      <c r="O85" s="221">
        <v>2</v>
      </c>
      <c r="AA85" s="194">
        <v>12</v>
      </c>
      <c r="AB85" s="194">
        <v>0</v>
      </c>
      <c r="AC85" s="194">
        <v>74</v>
      </c>
      <c r="AZ85" s="194">
        <v>1</v>
      </c>
      <c r="BA85" s="194">
        <f>IF(AZ85=1,G85,0)</f>
        <v>0</v>
      </c>
      <c r="BB85" s="194">
        <f>IF(AZ85=2,G85,0)</f>
        <v>0</v>
      </c>
      <c r="BC85" s="194">
        <f>IF(AZ85=3,G85,0)</f>
        <v>0</v>
      </c>
      <c r="BD85" s="194">
        <f>IF(AZ85=4,G85,0)</f>
        <v>0</v>
      </c>
      <c r="BE85" s="194">
        <f>IF(AZ85=5,G85,0)</f>
        <v>0</v>
      </c>
      <c r="CA85" s="221">
        <v>12</v>
      </c>
      <c r="CB85" s="221">
        <v>0</v>
      </c>
    </row>
    <row r="86" spans="1:15" ht="12.75">
      <c r="A86" s="230"/>
      <c r="B86" s="231"/>
      <c r="C86" s="293" t="s">
        <v>196</v>
      </c>
      <c r="D86" s="294"/>
      <c r="E86" s="294"/>
      <c r="F86" s="294"/>
      <c r="G86" s="295"/>
      <c r="I86" s="232"/>
      <c r="K86" s="232"/>
      <c r="L86" s="233" t="s">
        <v>196</v>
      </c>
      <c r="O86" s="221">
        <v>3</v>
      </c>
    </row>
    <row r="87" spans="1:15" ht="12.75">
      <c r="A87" s="230"/>
      <c r="B87" s="234"/>
      <c r="C87" s="296" t="s">
        <v>203</v>
      </c>
      <c r="D87" s="297"/>
      <c r="E87" s="235">
        <v>1</v>
      </c>
      <c r="F87" s="236"/>
      <c r="G87" s="237"/>
      <c r="H87" s="238"/>
      <c r="I87" s="232"/>
      <c r="J87" s="239"/>
      <c r="K87" s="232"/>
      <c r="M87" s="233" t="s">
        <v>203</v>
      </c>
      <c r="O87" s="221"/>
    </row>
    <row r="88" spans="1:80" ht="12.75">
      <c r="A88" s="222">
        <v>23</v>
      </c>
      <c r="B88" s="223" t="s">
        <v>204</v>
      </c>
      <c r="C88" s="224" t="s">
        <v>205</v>
      </c>
      <c r="D88" s="225" t="s">
        <v>106</v>
      </c>
      <c r="E88" s="226">
        <v>1</v>
      </c>
      <c r="F88" s="226">
        <v>0</v>
      </c>
      <c r="G88" s="227">
        <f>E88*F88</f>
        <v>0</v>
      </c>
      <c r="H88" s="228">
        <v>0</v>
      </c>
      <c r="I88" s="229">
        <f>E88*H88</f>
        <v>0</v>
      </c>
      <c r="J88" s="228"/>
      <c r="K88" s="229">
        <f>E88*J88</f>
        <v>0</v>
      </c>
      <c r="O88" s="221">
        <v>2</v>
      </c>
      <c r="AA88" s="194">
        <v>12</v>
      </c>
      <c r="AB88" s="194">
        <v>0</v>
      </c>
      <c r="AC88" s="194">
        <v>75</v>
      </c>
      <c r="AZ88" s="194">
        <v>1</v>
      </c>
      <c r="BA88" s="194">
        <f>IF(AZ88=1,G88,0)</f>
        <v>0</v>
      </c>
      <c r="BB88" s="194">
        <f>IF(AZ88=2,G88,0)</f>
        <v>0</v>
      </c>
      <c r="BC88" s="194">
        <f>IF(AZ88=3,G88,0)</f>
        <v>0</v>
      </c>
      <c r="BD88" s="194">
        <f>IF(AZ88=4,G88,0)</f>
        <v>0</v>
      </c>
      <c r="BE88" s="194">
        <f>IF(AZ88=5,G88,0)</f>
        <v>0</v>
      </c>
      <c r="CA88" s="221">
        <v>12</v>
      </c>
      <c r="CB88" s="221">
        <v>0</v>
      </c>
    </row>
    <row r="89" spans="1:15" ht="12.75">
      <c r="A89" s="230"/>
      <c r="B89" s="231"/>
      <c r="C89" s="293" t="s">
        <v>196</v>
      </c>
      <c r="D89" s="294"/>
      <c r="E89" s="294"/>
      <c r="F89" s="294"/>
      <c r="G89" s="295"/>
      <c r="I89" s="232"/>
      <c r="K89" s="232"/>
      <c r="L89" s="233" t="s">
        <v>196</v>
      </c>
      <c r="O89" s="221">
        <v>3</v>
      </c>
    </row>
    <row r="90" spans="1:15" ht="12.75">
      <c r="A90" s="230"/>
      <c r="B90" s="234"/>
      <c r="C90" s="296" t="s">
        <v>206</v>
      </c>
      <c r="D90" s="297"/>
      <c r="E90" s="235">
        <v>1</v>
      </c>
      <c r="F90" s="236"/>
      <c r="G90" s="237"/>
      <c r="H90" s="238"/>
      <c r="I90" s="232"/>
      <c r="J90" s="239"/>
      <c r="K90" s="232"/>
      <c r="M90" s="233" t="s">
        <v>206</v>
      </c>
      <c r="O90" s="221"/>
    </row>
    <row r="91" spans="1:80" ht="12.75">
      <c r="A91" s="222">
        <v>24</v>
      </c>
      <c r="B91" s="223" t="s">
        <v>207</v>
      </c>
      <c r="C91" s="224" t="s">
        <v>208</v>
      </c>
      <c r="D91" s="225" t="s">
        <v>106</v>
      </c>
      <c r="E91" s="226">
        <v>18</v>
      </c>
      <c r="F91" s="226">
        <v>0</v>
      </c>
      <c r="G91" s="227">
        <f>E91*F91</f>
        <v>0</v>
      </c>
      <c r="H91" s="228">
        <v>0</v>
      </c>
      <c r="I91" s="229">
        <f>E91*H91</f>
        <v>0</v>
      </c>
      <c r="J91" s="228"/>
      <c r="K91" s="229">
        <f>E91*J91</f>
        <v>0</v>
      </c>
      <c r="O91" s="221">
        <v>2</v>
      </c>
      <c r="AA91" s="194">
        <v>12</v>
      </c>
      <c r="AB91" s="194">
        <v>0</v>
      </c>
      <c r="AC91" s="194">
        <v>76</v>
      </c>
      <c r="AZ91" s="194">
        <v>1</v>
      </c>
      <c r="BA91" s="194">
        <f>IF(AZ91=1,G91,0)</f>
        <v>0</v>
      </c>
      <c r="BB91" s="194">
        <f>IF(AZ91=2,G91,0)</f>
        <v>0</v>
      </c>
      <c r="BC91" s="194">
        <f>IF(AZ91=3,G91,0)</f>
        <v>0</v>
      </c>
      <c r="BD91" s="194">
        <f>IF(AZ91=4,G91,0)</f>
        <v>0</v>
      </c>
      <c r="BE91" s="194">
        <f>IF(AZ91=5,G91,0)</f>
        <v>0</v>
      </c>
      <c r="CA91" s="221">
        <v>12</v>
      </c>
      <c r="CB91" s="221">
        <v>0</v>
      </c>
    </row>
    <row r="92" spans="1:15" ht="12.75">
      <c r="A92" s="230"/>
      <c r="B92" s="231"/>
      <c r="C92" s="293" t="s">
        <v>196</v>
      </c>
      <c r="D92" s="294"/>
      <c r="E92" s="294"/>
      <c r="F92" s="294"/>
      <c r="G92" s="295"/>
      <c r="I92" s="232"/>
      <c r="K92" s="232"/>
      <c r="L92" s="233" t="s">
        <v>196</v>
      </c>
      <c r="O92" s="221">
        <v>3</v>
      </c>
    </row>
    <row r="93" spans="1:15" ht="12.75">
      <c r="A93" s="230"/>
      <c r="B93" s="234"/>
      <c r="C93" s="296" t="s">
        <v>209</v>
      </c>
      <c r="D93" s="297"/>
      <c r="E93" s="235">
        <v>18</v>
      </c>
      <c r="F93" s="236"/>
      <c r="G93" s="237"/>
      <c r="H93" s="238"/>
      <c r="I93" s="232"/>
      <c r="J93" s="239"/>
      <c r="K93" s="232"/>
      <c r="M93" s="233" t="s">
        <v>209</v>
      </c>
      <c r="O93" s="221"/>
    </row>
    <row r="94" spans="1:80" ht="12.75">
      <c r="A94" s="222">
        <v>25</v>
      </c>
      <c r="B94" s="223" t="s">
        <v>210</v>
      </c>
      <c r="C94" s="224" t="s">
        <v>211</v>
      </c>
      <c r="D94" s="225" t="s">
        <v>106</v>
      </c>
      <c r="E94" s="226">
        <v>43</v>
      </c>
      <c r="F94" s="226">
        <v>0</v>
      </c>
      <c r="G94" s="227">
        <f>E94*F94</f>
        <v>0</v>
      </c>
      <c r="H94" s="228">
        <v>0</v>
      </c>
      <c r="I94" s="229">
        <f>E94*H94</f>
        <v>0</v>
      </c>
      <c r="J94" s="228"/>
      <c r="K94" s="229">
        <f>E94*J94</f>
        <v>0</v>
      </c>
      <c r="O94" s="221">
        <v>2</v>
      </c>
      <c r="AA94" s="194">
        <v>12</v>
      </c>
      <c r="AB94" s="194">
        <v>0</v>
      </c>
      <c r="AC94" s="194">
        <v>77</v>
      </c>
      <c r="AZ94" s="194">
        <v>1</v>
      </c>
      <c r="BA94" s="194">
        <f>IF(AZ94=1,G94,0)</f>
        <v>0</v>
      </c>
      <c r="BB94" s="194">
        <f>IF(AZ94=2,G94,0)</f>
        <v>0</v>
      </c>
      <c r="BC94" s="194">
        <f>IF(AZ94=3,G94,0)</f>
        <v>0</v>
      </c>
      <c r="BD94" s="194">
        <f>IF(AZ94=4,G94,0)</f>
        <v>0</v>
      </c>
      <c r="BE94" s="194">
        <f>IF(AZ94=5,G94,0)</f>
        <v>0</v>
      </c>
      <c r="CA94" s="221">
        <v>12</v>
      </c>
      <c r="CB94" s="221">
        <v>0</v>
      </c>
    </row>
    <row r="95" spans="1:15" ht="12.75">
      <c r="A95" s="230"/>
      <c r="B95" s="231"/>
      <c r="C95" s="293" t="s">
        <v>196</v>
      </c>
      <c r="D95" s="294"/>
      <c r="E95" s="294"/>
      <c r="F95" s="294"/>
      <c r="G95" s="295"/>
      <c r="I95" s="232"/>
      <c r="K95" s="232"/>
      <c r="L95" s="233" t="s">
        <v>196</v>
      </c>
      <c r="O95" s="221">
        <v>3</v>
      </c>
    </row>
    <row r="96" spans="1:15" ht="12.75">
      <c r="A96" s="230"/>
      <c r="B96" s="234"/>
      <c r="C96" s="296" t="s">
        <v>212</v>
      </c>
      <c r="D96" s="297"/>
      <c r="E96" s="235">
        <v>43</v>
      </c>
      <c r="F96" s="236"/>
      <c r="G96" s="237"/>
      <c r="H96" s="238"/>
      <c r="I96" s="232"/>
      <c r="J96" s="239"/>
      <c r="K96" s="232"/>
      <c r="M96" s="233" t="s">
        <v>212</v>
      </c>
      <c r="O96" s="221"/>
    </row>
    <row r="97" spans="1:80" ht="12.75">
      <c r="A97" s="222">
        <v>26</v>
      </c>
      <c r="B97" s="223" t="s">
        <v>213</v>
      </c>
      <c r="C97" s="224" t="s">
        <v>214</v>
      </c>
      <c r="D97" s="225" t="s">
        <v>106</v>
      </c>
      <c r="E97" s="226">
        <v>1</v>
      </c>
      <c r="F97" s="226">
        <v>0</v>
      </c>
      <c r="G97" s="227">
        <f>E97*F97</f>
        <v>0</v>
      </c>
      <c r="H97" s="228">
        <v>0</v>
      </c>
      <c r="I97" s="229">
        <f>E97*H97</f>
        <v>0</v>
      </c>
      <c r="J97" s="228"/>
      <c r="K97" s="229">
        <f>E97*J97</f>
        <v>0</v>
      </c>
      <c r="O97" s="221">
        <v>2</v>
      </c>
      <c r="AA97" s="194">
        <v>12</v>
      </c>
      <c r="AB97" s="194">
        <v>0</v>
      </c>
      <c r="AC97" s="194">
        <v>78</v>
      </c>
      <c r="AZ97" s="194">
        <v>1</v>
      </c>
      <c r="BA97" s="194">
        <f>IF(AZ97=1,G97,0)</f>
        <v>0</v>
      </c>
      <c r="BB97" s="194">
        <f>IF(AZ97=2,G97,0)</f>
        <v>0</v>
      </c>
      <c r="BC97" s="194">
        <f>IF(AZ97=3,G97,0)</f>
        <v>0</v>
      </c>
      <c r="BD97" s="194">
        <f>IF(AZ97=4,G97,0)</f>
        <v>0</v>
      </c>
      <c r="BE97" s="194">
        <f>IF(AZ97=5,G97,0)</f>
        <v>0</v>
      </c>
      <c r="CA97" s="221">
        <v>12</v>
      </c>
      <c r="CB97" s="221">
        <v>0</v>
      </c>
    </row>
    <row r="98" spans="1:15" ht="12.75">
      <c r="A98" s="230"/>
      <c r="B98" s="231"/>
      <c r="C98" s="293" t="s">
        <v>196</v>
      </c>
      <c r="D98" s="294"/>
      <c r="E98" s="294"/>
      <c r="F98" s="294"/>
      <c r="G98" s="295"/>
      <c r="I98" s="232"/>
      <c r="K98" s="232"/>
      <c r="L98" s="233" t="s">
        <v>196</v>
      </c>
      <c r="O98" s="221">
        <v>3</v>
      </c>
    </row>
    <row r="99" spans="1:15" ht="12.75">
      <c r="A99" s="230"/>
      <c r="B99" s="234"/>
      <c r="C99" s="296" t="s">
        <v>215</v>
      </c>
      <c r="D99" s="297"/>
      <c r="E99" s="235">
        <v>1</v>
      </c>
      <c r="F99" s="236"/>
      <c r="G99" s="237"/>
      <c r="H99" s="238"/>
      <c r="I99" s="232"/>
      <c r="J99" s="239"/>
      <c r="K99" s="232"/>
      <c r="M99" s="233" t="s">
        <v>215</v>
      </c>
      <c r="O99" s="221"/>
    </row>
    <row r="100" spans="1:57" ht="12.75">
      <c r="A100" s="240"/>
      <c r="B100" s="241" t="s">
        <v>86</v>
      </c>
      <c r="C100" s="242" t="s">
        <v>193</v>
      </c>
      <c r="D100" s="243"/>
      <c r="E100" s="244"/>
      <c r="F100" s="245"/>
      <c r="G100" s="246">
        <f>SUM(G78:G99)</f>
        <v>0</v>
      </c>
      <c r="H100" s="247"/>
      <c r="I100" s="248">
        <f>SUM(I78:I99)</f>
        <v>0</v>
      </c>
      <c r="J100" s="247"/>
      <c r="K100" s="248">
        <f>SUM(K78:K99)</f>
        <v>0</v>
      </c>
      <c r="O100" s="221">
        <v>4</v>
      </c>
      <c r="BA100" s="249">
        <f>SUM(BA78:BA99)</f>
        <v>0</v>
      </c>
      <c r="BB100" s="249">
        <f>SUM(BB78:BB99)</f>
        <v>0</v>
      </c>
      <c r="BC100" s="249">
        <f>SUM(BC78:BC99)</f>
        <v>0</v>
      </c>
      <c r="BD100" s="249">
        <f>SUM(BD78:BD99)</f>
        <v>0</v>
      </c>
      <c r="BE100" s="249">
        <f>SUM(BE78:BE99)</f>
        <v>0</v>
      </c>
    </row>
    <row r="101" spans="1:15" ht="12.75">
      <c r="A101" s="211" t="s">
        <v>83</v>
      </c>
      <c r="B101" s="212" t="s">
        <v>216</v>
      </c>
      <c r="C101" s="213" t="s">
        <v>217</v>
      </c>
      <c r="D101" s="214"/>
      <c r="E101" s="215"/>
      <c r="F101" s="215"/>
      <c r="G101" s="216"/>
      <c r="H101" s="217"/>
      <c r="I101" s="218"/>
      <c r="J101" s="219"/>
      <c r="K101" s="220"/>
      <c r="O101" s="221">
        <v>1</v>
      </c>
    </row>
    <row r="102" spans="1:80" ht="12.75">
      <c r="A102" s="222">
        <v>27</v>
      </c>
      <c r="B102" s="223" t="s">
        <v>219</v>
      </c>
      <c r="C102" s="224" t="s">
        <v>220</v>
      </c>
      <c r="D102" s="225" t="s">
        <v>101</v>
      </c>
      <c r="E102" s="226">
        <v>171.7</v>
      </c>
      <c r="F102" s="226">
        <v>0</v>
      </c>
      <c r="G102" s="227">
        <f>E102*F102</f>
        <v>0</v>
      </c>
      <c r="H102" s="228">
        <v>0.00158</v>
      </c>
      <c r="I102" s="229">
        <f>E102*H102</f>
        <v>0.27128599999999997</v>
      </c>
      <c r="J102" s="228">
        <v>0</v>
      </c>
      <c r="K102" s="229">
        <f>E102*J102</f>
        <v>0</v>
      </c>
      <c r="O102" s="221">
        <v>2</v>
      </c>
      <c r="AA102" s="194">
        <v>1</v>
      </c>
      <c r="AB102" s="194">
        <v>1</v>
      </c>
      <c r="AC102" s="194">
        <v>1</v>
      </c>
      <c r="AZ102" s="194">
        <v>1</v>
      </c>
      <c r="BA102" s="194">
        <f>IF(AZ102=1,G102,0)</f>
        <v>0</v>
      </c>
      <c r="BB102" s="194">
        <f>IF(AZ102=2,G102,0)</f>
        <v>0</v>
      </c>
      <c r="BC102" s="194">
        <f>IF(AZ102=3,G102,0)</f>
        <v>0</v>
      </c>
      <c r="BD102" s="194">
        <f>IF(AZ102=4,G102,0)</f>
        <v>0</v>
      </c>
      <c r="BE102" s="194">
        <f>IF(AZ102=5,G102,0)</f>
        <v>0</v>
      </c>
      <c r="CA102" s="221">
        <v>1</v>
      </c>
      <c r="CB102" s="221">
        <v>1</v>
      </c>
    </row>
    <row r="103" spans="1:15" ht="12.75">
      <c r="A103" s="230"/>
      <c r="B103" s="234"/>
      <c r="C103" s="296" t="s">
        <v>221</v>
      </c>
      <c r="D103" s="297"/>
      <c r="E103" s="235">
        <v>33</v>
      </c>
      <c r="F103" s="236"/>
      <c r="G103" s="237"/>
      <c r="H103" s="238"/>
      <c r="I103" s="232"/>
      <c r="J103" s="239"/>
      <c r="K103" s="232"/>
      <c r="M103" s="261">
        <v>9.481250000000001</v>
      </c>
      <c r="O103" s="221"/>
    </row>
    <row r="104" spans="1:15" ht="12.75">
      <c r="A104" s="230"/>
      <c r="B104" s="234"/>
      <c r="C104" s="296" t="s">
        <v>222</v>
      </c>
      <c r="D104" s="297"/>
      <c r="E104" s="235">
        <v>138.7</v>
      </c>
      <c r="F104" s="236"/>
      <c r="G104" s="237"/>
      <c r="H104" s="238"/>
      <c r="I104" s="232"/>
      <c r="J104" s="239"/>
      <c r="K104" s="232"/>
      <c r="M104" s="233" t="s">
        <v>222</v>
      </c>
      <c r="O104" s="221"/>
    </row>
    <row r="105" spans="1:57" ht="12.75">
      <c r="A105" s="240"/>
      <c r="B105" s="241" t="s">
        <v>86</v>
      </c>
      <c r="C105" s="242" t="s">
        <v>218</v>
      </c>
      <c r="D105" s="243"/>
      <c r="E105" s="244"/>
      <c r="F105" s="245"/>
      <c r="G105" s="246">
        <f>SUM(G101:G104)</f>
        <v>0</v>
      </c>
      <c r="H105" s="247"/>
      <c r="I105" s="248">
        <f>SUM(I101:I104)</f>
        <v>0.27128599999999997</v>
      </c>
      <c r="J105" s="247"/>
      <c r="K105" s="248">
        <f>SUM(K101:K104)</f>
        <v>0</v>
      </c>
      <c r="O105" s="221">
        <v>4</v>
      </c>
      <c r="BA105" s="249">
        <f>SUM(BA101:BA104)</f>
        <v>0</v>
      </c>
      <c r="BB105" s="249">
        <f>SUM(BB101:BB104)</f>
        <v>0</v>
      </c>
      <c r="BC105" s="249">
        <f>SUM(BC101:BC104)</f>
        <v>0</v>
      </c>
      <c r="BD105" s="249">
        <f>SUM(BD101:BD104)</f>
        <v>0</v>
      </c>
      <c r="BE105" s="249">
        <f>SUM(BE101:BE104)</f>
        <v>0</v>
      </c>
    </row>
    <row r="106" spans="1:15" ht="12.75">
      <c r="A106" s="211" t="s">
        <v>83</v>
      </c>
      <c r="B106" s="212" t="s">
        <v>223</v>
      </c>
      <c r="C106" s="213" t="s">
        <v>224</v>
      </c>
      <c r="D106" s="214"/>
      <c r="E106" s="215"/>
      <c r="F106" s="215"/>
      <c r="G106" s="216"/>
      <c r="H106" s="217"/>
      <c r="I106" s="218"/>
      <c r="J106" s="219"/>
      <c r="K106" s="220"/>
      <c r="O106" s="221">
        <v>1</v>
      </c>
    </row>
    <row r="107" spans="1:80" ht="22.5">
      <c r="A107" s="222">
        <v>28</v>
      </c>
      <c r="B107" s="223" t="s">
        <v>226</v>
      </c>
      <c r="C107" s="224" t="s">
        <v>227</v>
      </c>
      <c r="D107" s="225" t="s">
        <v>139</v>
      </c>
      <c r="E107" s="226">
        <v>1</v>
      </c>
      <c r="F107" s="226">
        <v>0</v>
      </c>
      <c r="G107" s="227">
        <f>E107*F107</f>
        <v>0</v>
      </c>
      <c r="H107" s="228">
        <v>4E-05</v>
      </c>
      <c r="I107" s="229">
        <f>E107*H107</f>
        <v>4E-05</v>
      </c>
      <c r="J107" s="228">
        <v>0</v>
      </c>
      <c r="K107" s="229">
        <f>E107*J107</f>
        <v>0</v>
      </c>
      <c r="O107" s="221">
        <v>2</v>
      </c>
      <c r="AA107" s="194">
        <v>1</v>
      </c>
      <c r="AB107" s="194">
        <v>1</v>
      </c>
      <c r="AC107" s="194">
        <v>1</v>
      </c>
      <c r="AZ107" s="194">
        <v>1</v>
      </c>
      <c r="BA107" s="194">
        <f>IF(AZ107=1,G107,0)</f>
        <v>0</v>
      </c>
      <c r="BB107" s="194">
        <f>IF(AZ107=2,G107,0)</f>
        <v>0</v>
      </c>
      <c r="BC107" s="194">
        <f>IF(AZ107=3,G107,0)</f>
        <v>0</v>
      </c>
      <c r="BD107" s="194">
        <f>IF(AZ107=4,G107,0)</f>
        <v>0</v>
      </c>
      <c r="BE107" s="194">
        <f>IF(AZ107=5,G107,0)</f>
        <v>0</v>
      </c>
      <c r="CA107" s="221">
        <v>1</v>
      </c>
      <c r="CB107" s="221">
        <v>1</v>
      </c>
    </row>
    <row r="108" spans="1:80" ht="22.5">
      <c r="A108" s="222">
        <v>29</v>
      </c>
      <c r="B108" s="223" t="s">
        <v>228</v>
      </c>
      <c r="C108" s="224" t="s">
        <v>229</v>
      </c>
      <c r="D108" s="225" t="s">
        <v>101</v>
      </c>
      <c r="E108" s="226">
        <v>171.7</v>
      </c>
      <c r="F108" s="226">
        <v>0</v>
      </c>
      <c r="G108" s="227">
        <f>E108*F108</f>
        <v>0</v>
      </c>
      <c r="H108" s="228">
        <v>4E-05</v>
      </c>
      <c r="I108" s="229">
        <f>E108*H108</f>
        <v>0.006868</v>
      </c>
      <c r="J108" s="228">
        <v>0</v>
      </c>
      <c r="K108" s="229">
        <f>E108*J108</f>
        <v>0</v>
      </c>
      <c r="O108" s="221">
        <v>2</v>
      </c>
      <c r="AA108" s="194">
        <v>1</v>
      </c>
      <c r="AB108" s="194">
        <v>1</v>
      </c>
      <c r="AC108" s="194">
        <v>1</v>
      </c>
      <c r="AZ108" s="194">
        <v>1</v>
      </c>
      <c r="BA108" s="194">
        <f>IF(AZ108=1,G108,0)</f>
        <v>0</v>
      </c>
      <c r="BB108" s="194">
        <f>IF(AZ108=2,G108,0)</f>
        <v>0</v>
      </c>
      <c r="BC108" s="194">
        <f>IF(AZ108=3,G108,0)</f>
        <v>0</v>
      </c>
      <c r="BD108" s="194">
        <f>IF(AZ108=4,G108,0)</f>
        <v>0</v>
      </c>
      <c r="BE108" s="194">
        <f>IF(AZ108=5,G108,0)</f>
        <v>0</v>
      </c>
      <c r="CA108" s="221">
        <v>1</v>
      </c>
      <c r="CB108" s="221">
        <v>1</v>
      </c>
    </row>
    <row r="109" spans="1:57" ht="12.75">
      <c r="A109" s="240"/>
      <c r="B109" s="241" t="s">
        <v>86</v>
      </c>
      <c r="C109" s="242" t="s">
        <v>225</v>
      </c>
      <c r="D109" s="243"/>
      <c r="E109" s="244"/>
      <c r="F109" s="245"/>
      <c r="G109" s="246">
        <f>SUM(G106:G108)</f>
        <v>0</v>
      </c>
      <c r="H109" s="247"/>
      <c r="I109" s="248">
        <f>SUM(I106:I108)</f>
        <v>0.006908</v>
      </c>
      <c r="J109" s="247"/>
      <c r="K109" s="248">
        <f>SUM(K106:K108)</f>
        <v>0</v>
      </c>
      <c r="O109" s="221">
        <v>4</v>
      </c>
      <c r="BA109" s="249">
        <f>SUM(BA106:BA108)</f>
        <v>0</v>
      </c>
      <c r="BB109" s="249">
        <f>SUM(BB106:BB108)</f>
        <v>0</v>
      </c>
      <c r="BC109" s="249">
        <f>SUM(BC106:BC108)</f>
        <v>0</v>
      </c>
      <c r="BD109" s="249">
        <f>SUM(BD106:BD108)</f>
        <v>0</v>
      </c>
      <c r="BE109" s="249">
        <f>SUM(BE106:BE108)</f>
        <v>0</v>
      </c>
    </row>
    <row r="110" spans="1:15" ht="12.75">
      <c r="A110" s="211" t="s">
        <v>83</v>
      </c>
      <c r="B110" s="212" t="s">
        <v>230</v>
      </c>
      <c r="C110" s="213" t="s">
        <v>231</v>
      </c>
      <c r="D110" s="214"/>
      <c r="E110" s="215"/>
      <c r="F110" s="215"/>
      <c r="G110" s="216"/>
      <c r="H110" s="217"/>
      <c r="I110" s="218"/>
      <c r="J110" s="219"/>
      <c r="K110" s="220"/>
      <c r="O110" s="221">
        <v>1</v>
      </c>
    </row>
    <row r="111" spans="1:80" ht="12.75">
      <c r="A111" s="222">
        <v>30</v>
      </c>
      <c r="B111" s="223" t="s">
        <v>233</v>
      </c>
      <c r="C111" s="224" t="s">
        <v>234</v>
      </c>
      <c r="D111" s="225" t="s">
        <v>101</v>
      </c>
      <c r="E111" s="226">
        <v>2.97</v>
      </c>
      <c r="F111" s="226">
        <v>0</v>
      </c>
      <c r="G111" s="227">
        <f>E111*F111</f>
        <v>0</v>
      </c>
      <c r="H111" s="228">
        <v>0.00033</v>
      </c>
      <c r="I111" s="229">
        <f>E111*H111</f>
        <v>0.0009801</v>
      </c>
      <c r="J111" s="228">
        <v>-0.0279</v>
      </c>
      <c r="K111" s="229">
        <f>E111*J111</f>
        <v>-0.082863</v>
      </c>
      <c r="O111" s="221">
        <v>2</v>
      </c>
      <c r="AA111" s="194">
        <v>1</v>
      </c>
      <c r="AB111" s="194">
        <v>1</v>
      </c>
      <c r="AC111" s="194">
        <v>1</v>
      </c>
      <c r="AZ111" s="194">
        <v>1</v>
      </c>
      <c r="BA111" s="194">
        <f>IF(AZ111=1,G111,0)</f>
        <v>0</v>
      </c>
      <c r="BB111" s="194">
        <f>IF(AZ111=2,G111,0)</f>
        <v>0</v>
      </c>
      <c r="BC111" s="194">
        <f>IF(AZ111=3,G111,0)</f>
        <v>0</v>
      </c>
      <c r="BD111" s="194">
        <f>IF(AZ111=4,G111,0)</f>
        <v>0</v>
      </c>
      <c r="BE111" s="194">
        <f>IF(AZ111=5,G111,0)</f>
        <v>0</v>
      </c>
      <c r="CA111" s="221">
        <v>1</v>
      </c>
      <c r="CB111" s="221">
        <v>1</v>
      </c>
    </row>
    <row r="112" spans="1:15" ht="12.75">
      <c r="A112" s="230"/>
      <c r="B112" s="234"/>
      <c r="C112" s="296" t="s">
        <v>235</v>
      </c>
      <c r="D112" s="297"/>
      <c r="E112" s="235">
        <v>2.97</v>
      </c>
      <c r="F112" s="236"/>
      <c r="G112" s="237"/>
      <c r="H112" s="238"/>
      <c r="I112" s="232"/>
      <c r="J112" s="239"/>
      <c r="K112" s="232"/>
      <c r="M112" s="233" t="s">
        <v>235</v>
      </c>
      <c r="O112" s="221"/>
    </row>
    <row r="113" spans="1:80" ht="12.75">
      <c r="A113" s="222">
        <v>31</v>
      </c>
      <c r="B113" s="223" t="s">
        <v>236</v>
      </c>
      <c r="C113" s="224" t="s">
        <v>237</v>
      </c>
      <c r="D113" s="225" t="s">
        <v>101</v>
      </c>
      <c r="E113" s="226">
        <v>3.44</v>
      </c>
      <c r="F113" s="226">
        <v>0</v>
      </c>
      <c r="G113" s="227">
        <f>E113*F113</f>
        <v>0</v>
      </c>
      <c r="H113" s="228">
        <v>0.00067</v>
      </c>
      <c r="I113" s="229">
        <f>E113*H113</f>
        <v>0.0023048</v>
      </c>
      <c r="J113" s="228">
        <v>-0.168</v>
      </c>
      <c r="K113" s="229">
        <f>E113*J113</f>
        <v>-0.57792</v>
      </c>
      <c r="O113" s="221">
        <v>2</v>
      </c>
      <c r="AA113" s="194">
        <v>1</v>
      </c>
      <c r="AB113" s="194">
        <v>1</v>
      </c>
      <c r="AC113" s="194">
        <v>1</v>
      </c>
      <c r="AZ113" s="194">
        <v>1</v>
      </c>
      <c r="BA113" s="194">
        <f>IF(AZ113=1,G113,0)</f>
        <v>0</v>
      </c>
      <c r="BB113" s="194">
        <f>IF(AZ113=2,G113,0)</f>
        <v>0</v>
      </c>
      <c r="BC113" s="194">
        <f>IF(AZ113=3,G113,0)</f>
        <v>0</v>
      </c>
      <c r="BD113" s="194">
        <f>IF(AZ113=4,G113,0)</f>
        <v>0</v>
      </c>
      <c r="BE113" s="194">
        <f>IF(AZ113=5,G113,0)</f>
        <v>0</v>
      </c>
      <c r="CA113" s="221">
        <v>1</v>
      </c>
      <c r="CB113" s="221">
        <v>1</v>
      </c>
    </row>
    <row r="114" spans="1:15" ht="12.75">
      <c r="A114" s="230"/>
      <c r="B114" s="234"/>
      <c r="C114" s="296" t="s">
        <v>238</v>
      </c>
      <c r="D114" s="297"/>
      <c r="E114" s="235">
        <v>3.44</v>
      </c>
      <c r="F114" s="236"/>
      <c r="G114" s="237"/>
      <c r="H114" s="238"/>
      <c r="I114" s="232"/>
      <c r="J114" s="239"/>
      <c r="K114" s="232"/>
      <c r="M114" s="233" t="s">
        <v>238</v>
      </c>
      <c r="O114" s="221"/>
    </row>
    <row r="115" spans="1:80" ht="12.75">
      <c r="A115" s="222">
        <v>32</v>
      </c>
      <c r="B115" s="223" t="s">
        <v>239</v>
      </c>
      <c r="C115" s="224" t="s">
        <v>240</v>
      </c>
      <c r="D115" s="225" t="s">
        <v>101</v>
      </c>
      <c r="E115" s="226">
        <v>35.3985</v>
      </c>
      <c r="F115" s="226">
        <v>0</v>
      </c>
      <c r="G115" s="227">
        <f>E115*F115</f>
        <v>0</v>
      </c>
      <c r="H115" s="228">
        <v>0.00067</v>
      </c>
      <c r="I115" s="229">
        <f>E115*H115</f>
        <v>0.023716995</v>
      </c>
      <c r="J115" s="228">
        <v>-0.324</v>
      </c>
      <c r="K115" s="229">
        <f>E115*J115</f>
        <v>-11.469114</v>
      </c>
      <c r="O115" s="221">
        <v>2</v>
      </c>
      <c r="AA115" s="194">
        <v>1</v>
      </c>
      <c r="AB115" s="194">
        <v>1</v>
      </c>
      <c r="AC115" s="194">
        <v>1</v>
      </c>
      <c r="AZ115" s="194">
        <v>1</v>
      </c>
      <c r="BA115" s="194">
        <f>IF(AZ115=1,G115,0)</f>
        <v>0</v>
      </c>
      <c r="BB115" s="194">
        <f>IF(AZ115=2,G115,0)</f>
        <v>0</v>
      </c>
      <c r="BC115" s="194">
        <f>IF(AZ115=3,G115,0)</f>
        <v>0</v>
      </c>
      <c r="BD115" s="194">
        <f>IF(AZ115=4,G115,0)</f>
        <v>0</v>
      </c>
      <c r="BE115" s="194">
        <f>IF(AZ115=5,G115,0)</f>
        <v>0</v>
      </c>
      <c r="CA115" s="221">
        <v>1</v>
      </c>
      <c r="CB115" s="221">
        <v>1</v>
      </c>
    </row>
    <row r="116" spans="1:15" ht="12.75">
      <c r="A116" s="230"/>
      <c r="B116" s="234"/>
      <c r="C116" s="296" t="s">
        <v>241</v>
      </c>
      <c r="D116" s="297"/>
      <c r="E116" s="235">
        <v>11.398</v>
      </c>
      <c r="F116" s="236"/>
      <c r="G116" s="237"/>
      <c r="H116" s="238"/>
      <c r="I116" s="232"/>
      <c r="J116" s="239"/>
      <c r="K116" s="232"/>
      <c r="M116" s="233" t="s">
        <v>241</v>
      </c>
      <c r="O116" s="221"/>
    </row>
    <row r="117" spans="1:15" ht="12.75">
      <c r="A117" s="230"/>
      <c r="B117" s="234"/>
      <c r="C117" s="296" t="s">
        <v>242</v>
      </c>
      <c r="D117" s="297"/>
      <c r="E117" s="235">
        <v>14.1525</v>
      </c>
      <c r="F117" s="236"/>
      <c r="G117" s="237"/>
      <c r="H117" s="238"/>
      <c r="I117" s="232"/>
      <c r="J117" s="239"/>
      <c r="K117" s="232"/>
      <c r="M117" s="233" t="s">
        <v>242</v>
      </c>
      <c r="O117" s="221"/>
    </row>
    <row r="118" spans="1:15" ht="12.75">
      <c r="A118" s="230"/>
      <c r="B118" s="234"/>
      <c r="C118" s="296" t="s">
        <v>243</v>
      </c>
      <c r="D118" s="297"/>
      <c r="E118" s="235">
        <v>2.73</v>
      </c>
      <c r="F118" s="236"/>
      <c r="G118" s="237"/>
      <c r="H118" s="238"/>
      <c r="I118" s="232"/>
      <c r="J118" s="239"/>
      <c r="K118" s="232"/>
      <c r="M118" s="233" t="s">
        <v>243</v>
      </c>
      <c r="O118" s="221"/>
    </row>
    <row r="119" spans="1:15" ht="12.75">
      <c r="A119" s="230"/>
      <c r="B119" s="234"/>
      <c r="C119" s="296" t="s">
        <v>244</v>
      </c>
      <c r="D119" s="297"/>
      <c r="E119" s="235">
        <v>2.168</v>
      </c>
      <c r="F119" s="236"/>
      <c r="G119" s="237"/>
      <c r="H119" s="238"/>
      <c r="I119" s="232"/>
      <c r="J119" s="239"/>
      <c r="K119" s="232"/>
      <c r="M119" s="233" t="s">
        <v>244</v>
      </c>
      <c r="O119" s="221"/>
    </row>
    <row r="120" spans="1:15" ht="12.75">
      <c r="A120" s="230"/>
      <c r="B120" s="234"/>
      <c r="C120" s="296" t="s">
        <v>245</v>
      </c>
      <c r="D120" s="297"/>
      <c r="E120" s="235">
        <v>4.95</v>
      </c>
      <c r="F120" s="236"/>
      <c r="G120" s="237"/>
      <c r="H120" s="238"/>
      <c r="I120" s="232"/>
      <c r="J120" s="239"/>
      <c r="K120" s="232"/>
      <c r="M120" s="233" t="s">
        <v>245</v>
      </c>
      <c r="O120" s="221"/>
    </row>
    <row r="121" spans="1:80" ht="12.75">
      <c r="A121" s="222">
        <v>33</v>
      </c>
      <c r="B121" s="223" t="s">
        <v>246</v>
      </c>
      <c r="C121" s="224" t="s">
        <v>247</v>
      </c>
      <c r="D121" s="225" t="s">
        <v>169</v>
      </c>
      <c r="E121" s="226">
        <v>2.9567</v>
      </c>
      <c r="F121" s="226">
        <v>0</v>
      </c>
      <c r="G121" s="227">
        <f>E121*F121</f>
        <v>0</v>
      </c>
      <c r="H121" s="228">
        <v>0.00147</v>
      </c>
      <c r="I121" s="229">
        <f>E121*H121</f>
        <v>0.004346349</v>
      </c>
      <c r="J121" s="228">
        <v>-2.4</v>
      </c>
      <c r="K121" s="229">
        <f>E121*J121</f>
        <v>-7.09608</v>
      </c>
      <c r="O121" s="221">
        <v>2</v>
      </c>
      <c r="AA121" s="194">
        <v>1</v>
      </c>
      <c r="AB121" s="194">
        <v>1</v>
      </c>
      <c r="AC121" s="194">
        <v>1</v>
      </c>
      <c r="AZ121" s="194">
        <v>1</v>
      </c>
      <c r="BA121" s="194">
        <f>IF(AZ121=1,G121,0)</f>
        <v>0</v>
      </c>
      <c r="BB121" s="194">
        <f>IF(AZ121=2,G121,0)</f>
        <v>0</v>
      </c>
      <c r="BC121" s="194">
        <f>IF(AZ121=3,G121,0)</f>
        <v>0</v>
      </c>
      <c r="BD121" s="194">
        <f>IF(AZ121=4,G121,0)</f>
        <v>0</v>
      </c>
      <c r="BE121" s="194">
        <f>IF(AZ121=5,G121,0)</f>
        <v>0</v>
      </c>
      <c r="CA121" s="221">
        <v>1</v>
      </c>
      <c r="CB121" s="221">
        <v>1</v>
      </c>
    </row>
    <row r="122" spans="1:15" ht="12.75">
      <c r="A122" s="230"/>
      <c r="B122" s="234"/>
      <c r="C122" s="296" t="s">
        <v>248</v>
      </c>
      <c r="D122" s="297"/>
      <c r="E122" s="235">
        <v>2.76</v>
      </c>
      <c r="F122" s="236"/>
      <c r="G122" s="237"/>
      <c r="H122" s="238"/>
      <c r="I122" s="232"/>
      <c r="J122" s="239"/>
      <c r="K122" s="232"/>
      <c r="M122" s="233" t="s">
        <v>248</v>
      </c>
      <c r="O122" s="221"/>
    </row>
    <row r="123" spans="1:15" ht="12.75">
      <c r="A123" s="230"/>
      <c r="B123" s="234"/>
      <c r="C123" s="296" t="s">
        <v>249</v>
      </c>
      <c r="D123" s="297"/>
      <c r="E123" s="235">
        <v>0.1966</v>
      </c>
      <c r="F123" s="236"/>
      <c r="G123" s="237"/>
      <c r="H123" s="238"/>
      <c r="I123" s="232"/>
      <c r="J123" s="239"/>
      <c r="K123" s="232"/>
      <c r="M123" s="233" t="s">
        <v>249</v>
      </c>
      <c r="O123" s="221"/>
    </row>
    <row r="124" spans="1:80" ht="12.75">
      <c r="A124" s="222">
        <v>34</v>
      </c>
      <c r="B124" s="223" t="s">
        <v>250</v>
      </c>
      <c r="C124" s="224" t="s">
        <v>251</v>
      </c>
      <c r="D124" s="225" t="s">
        <v>101</v>
      </c>
      <c r="E124" s="226">
        <v>142</v>
      </c>
      <c r="F124" s="226">
        <v>0</v>
      </c>
      <c r="G124" s="227">
        <f>E124*F124</f>
        <v>0</v>
      </c>
      <c r="H124" s="228">
        <v>0</v>
      </c>
      <c r="I124" s="229">
        <f>E124*H124</f>
        <v>0</v>
      </c>
      <c r="J124" s="228">
        <v>-0.00175</v>
      </c>
      <c r="K124" s="229">
        <f>E124*J124</f>
        <v>-0.2485</v>
      </c>
      <c r="O124" s="221">
        <v>2</v>
      </c>
      <c r="AA124" s="194">
        <v>1</v>
      </c>
      <c r="AB124" s="194">
        <v>1</v>
      </c>
      <c r="AC124" s="194">
        <v>1</v>
      </c>
      <c r="AZ124" s="194">
        <v>1</v>
      </c>
      <c r="BA124" s="194">
        <f>IF(AZ124=1,G124,0)</f>
        <v>0</v>
      </c>
      <c r="BB124" s="194">
        <f>IF(AZ124=2,G124,0)</f>
        <v>0</v>
      </c>
      <c r="BC124" s="194">
        <f>IF(AZ124=3,G124,0)</f>
        <v>0</v>
      </c>
      <c r="BD124" s="194">
        <f>IF(AZ124=4,G124,0)</f>
        <v>0</v>
      </c>
      <c r="BE124" s="194">
        <f>IF(AZ124=5,G124,0)</f>
        <v>0</v>
      </c>
      <c r="CA124" s="221">
        <v>1</v>
      </c>
      <c r="CB124" s="221">
        <v>1</v>
      </c>
    </row>
    <row r="125" spans="1:15" ht="12.75">
      <c r="A125" s="230"/>
      <c r="B125" s="234"/>
      <c r="C125" s="296" t="s">
        <v>252</v>
      </c>
      <c r="D125" s="297"/>
      <c r="E125" s="235">
        <v>142</v>
      </c>
      <c r="F125" s="236"/>
      <c r="G125" s="237"/>
      <c r="H125" s="238"/>
      <c r="I125" s="232"/>
      <c r="J125" s="239"/>
      <c r="K125" s="232"/>
      <c r="M125" s="233" t="s">
        <v>252</v>
      </c>
      <c r="O125" s="221"/>
    </row>
    <row r="126" spans="1:80" ht="22.5">
      <c r="A126" s="222">
        <v>35</v>
      </c>
      <c r="B126" s="223" t="s">
        <v>253</v>
      </c>
      <c r="C126" s="224" t="s">
        <v>254</v>
      </c>
      <c r="D126" s="225" t="s">
        <v>101</v>
      </c>
      <c r="E126" s="226">
        <v>32.7</v>
      </c>
      <c r="F126" s="226">
        <v>0</v>
      </c>
      <c r="G126" s="227">
        <f>E126*F126</f>
        <v>0</v>
      </c>
      <c r="H126" s="228">
        <v>0</v>
      </c>
      <c r="I126" s="229">
        <f>E126*H126</f>
        <v>0</v>
      </c>
      <c r="J126" s="228">
        <v>-0.02</v>
      </c>
      <c r="K126" s="229">
        <f>E126*J126</f>
        <v>-0.654</v>
      </c>
      <c r="O126" s="221">
        <v>2</v>
      </c>
      <c r="AA126" s="194">
        <v>1</v>
      </c>
      <c r="AB126" s="194">
        <v>1</v>
      </c>
      <c r="AC126" s="194">
        <v>1</v>
      </c>
      <c r="AZ126" s="194">
        <v>1</v>
      </c>
      <c r="BA126" s="194">
        <f>IF(AZ126=1,G126,0)</f>
        <v>0</v>
      </c>
      <c r="BB126" s="194">
        <f>IF(AZ126=2,G126,0)</f>
        <v>0</v>
      </c>
      <c r="BC126" s="194">
        <f>IF(AZ126=3,G126,0)</f>
        <v>0</v>
      </c>
      <c r="BD126" s="194">
        <f>IF(AZ126=4,G126,0)</f>
        <v>0</v>
      </c>
      <c r="BE126" s="194">
        <f>IF(AZ126=5,G126,0)</f>
        <v>0</v>
      </c>
      <c r="CA126" s="221">
        <v>1</v>
      </c>
      <c r="CB126" s="221">
        <v>1</v>
      </c>
    </row>
    <row r="127" spans="1:15" ht="12.75">
      <c r="A127" s="230"/>
      <c r="B127" s="234"/>
      <c r="C127" s="296" t="s">
        <v>255</v>
      </c>
      <c r="D127" s="297"/>
      <c r="E127" s="235">
        <v>22.7</v>
      </c>
      <c r="F127" s="236"/>
      <c r="G127" s="237"/>
      <c r="H127" s="238"/>
      <c r="I127" s="232"/>
      <c r="J127" s="239"/>
      <c r="K127" s="232"/>
      <c r="M127" s="233" t="s">
        <v>255</v>
      </c>
      <c r="O127" s="221"/>
    </row>
    <row r="128" spans="1:15" ht="12.75">
      <c r="A128" s="230"/>
      <c r="B128" s="234"/>
      <c r="C128" s="296" t="s">
        <v>256</v>
      </c>
      <c r="D128" s="297"/>
      <c r="E128" s="235">
        <v>10</v>
      </c>
      <c r="F128" s="236"/>
      <c r="G128" s="237"/>
      <c r="H128" s="238"/>
      <c r="I128" s="232"/>
      <c r="J128" s="239"/>
      <c r="K128" s="232"/>
      <c r="M128" s="261">
        <v>13.590277777777779</v>
      </c>
      <c r="O128" s="221"/>
    </row>
    <row r="129" spans="1:80" ht="12.75">
      <c r="A129" s="222">
        <v>36</v>
      </c>
      <c r="B129" s="223" t="s">
        <v>257</v>
      </c>
      <c r="C129" s="224" t="s">
        <v>258</v>
      </c>
      <c r="D129" s="225" t="s">
        <v>106</v>
      </c>
      <c r="E129" s="226">
        <v>6</v>
      </c>
      <c r="F129" s="226">
        <v>0</v>
      </c>
      <c r="G129" s="227">
        <f>E129*F129</f>
        <v>0</v>
      </c>
      <c r="H129" s="228">
        <v>0</v>
      </c>
      <c r="I129" s="229">
        <f>E129*H129</f>
        <v>0</v>
      </c>
      <c r="J129" s="228">
        <v>0</v>
      </c>
      <c r="K129" s="229">
        <f>E129*J129</f>
        <v>0</v>
      </c>
      <c r="O129" s="221">
        <v>2</v>
      </c>
      <c r="AA129" s="194">
        <v>1</v>
      </c>
      <c r="AB129" s="194">
        <v>1</v>
      </c>
      <c r="AC129" s="194">
        <v>1</v>
      </c>
      <c r="AZ129" s="194">
        <v>1</v>
      </c>
      <c r="BA129" s="194">
        <f>IF(AZ129=1,G129,0)</f>
        <v>0</v>
      </c>
      <c r="BB129" s="194">
        <f>IF(AZ129=2,G129,0)</f>
        <v>0</v>
      </c>
      <c r="BC129" s="194">
        <f>IF(AZ129=3,G129,0)</f>
        <v>0</v>
      </c>
      <c r="BD129" s="194">
        <f>IF(AZ129=4,G129,0)</f>
        <v>0</v>
      </c>
      <c r="BE129" s="194">
        <f>IF(AZ129=5,G129,0)</f>
        <v>0</v>
      </c>
      <c r="CA129" s="221">
        <v>1</v>
      </c>
      <c r="CB129" s="221">
        <v>1</v>
      </c>
    </row>
    <row r="130" spans="1:80" ht="12.75">
      <c r="A130" s="222">
        <v>37</v>
      </c>
      <c r="B130" s="223" t="s">
        <v>259</v>
      </c>
      <c r="C130" s="224" t="s">
        <v>260</v>
      </c>
      <c r="D130" s="225" t="s">
        <v>101</v>
      </c>
      <c r="E130" s="226">
        <v>9.5815</v>
      </c>
      <c r="F130" s="226">
        <v>0</v>
      </c>
      <c r="G130" s="227">
        <f>E130*F130</f>
        <v>0</v>
      </c>
      <c r="H130" s="228">
        <v>0.00117</v>
      </c>
      <c r="I130" s="229">
        <f>E130*H130</f>
        <v>0.011210355</v>
      </c>
      <c r="J130" s="228">
        <v>-0.076</v>
      </c>
      <c r="K130" s="229">
        <f>E130*J130</f>
        <v>-0.728194</v>
      </c>
      <c r="O130" s="221">
        <v>2</v>
      </c>
      <c r="AA130" s="194">
        <v>1</v>
      </c>
      <c r="AB130" s="194">
        <v>1</v>
      </c>
      <c r="AC130" s="194">
        <v>1</v>
      </c>
      <c r="AZ130" s="194">
        <v>1</v>
      </c>
      <c r="BA130" s="194">
        <f>IF(AZ130=1,G130,0)</f>
        <v>0</v>
      </c>
      <c r="BB130" s="194">
        <f>IF(AZ130=2,G130,0)</f>
        <v>0</v>
      </c>
      <c r="BC130" s="194">
        <f>IF(AZ130=3,G130,0)</f>
        <v>0</v>
      </c>
      <c r="BD130" s="194">
        <f>IF(AZ130=4,G130,0)</f>
        <v>0</v>
      </c>
      <c r="BE130" s="194">
        <f>IF(AZ130=5,G130,0)</f>
        <v>0</v>
      </c>
      <c r="CA130" s="221">
        <v>1</v>
      </c>
      <c r="CB130" s="221">
        <v>1</v>
      </c>
    </row>
    <row r="131" spans="1:15" ht="12.75">
      <c r="A131" s="230"/>
      <c r="B131" s="234"/>
      <c r="C131" s="296" t="s">
        <v>261</v>
      </c>
      <c r="D131" s="297"/>
      <c r="E131" s="235">
        <v>3.152</v>
      </c>
      <c r="F131" s="236"/>
      <c r="G131" s="237"/>
      <c r="H131" s="238"/>
      <c r="I131" s="232"/>
      <c r="J131" s="239"/>
      <c r="K131" s="232"/>
      <c r="M131" s="233" t="s">
        <v>261</v>
      </c>
      <c r="O131" s="221"/>
    </row>
    <row r="132" spans="1:15" ht="12.75">
      <c r="A132" s="230"/>
      <c r="B132" s="234"/>
      <c r="C132" s="296" t="s">
        <v>262</v>
      </c>
      <c r="D132" s="297"/>
      <c r="E132" s="235">
        <v>1.8</v>
      </c>
      <c r="F132" s="236"/>
      <c r="G132" s="237"/>
      <c r="H132" s="238"/>
      <c r="I132" s="232"/>
      <c r="J132" s="239"/>
      <c r="K132" s="232"/>
      <c r="M132" s="233" t="s">
        <v>262</v>
      </c>
      <c r="O132" s="221"/>
    </row>
    <row r="133" spans="1:15" ht="12.75">
      <c r="A133" s="230"/>
      <c r="B133" s="234"/>
      <c r="C133" s="296" t="s">
        <v>263</v>
      </c>
      <c r="D133" s="297"/>
      <c r="E133" s="235">
        <v>2.8565</v>
      </c>
      <c r="F133" s="236"/>
      <c r="G133" s="237"/>
      <c r="H133" s="238"/>
      <c r="I133" s="232"/>
      <c r="J133" s="239"/>
      <c r="K133" s="232"/>
      <c r="M133" s="233" t="s">
        <v>263</v>
      </c>
      <c r="O133" s="221"/>
    </row>
    <row r="134" spans="1:15" ht="12.75">
      <c r="A134" s="230"/>
      <c r="B134" s="234"/>
      <c r="C134" s="296" t="s">
        <v>264</v>
      </c>
      <c r="D134" s="297"/>
      <c r="E134" s="235">
        <v>1.773</v>
      </c>
      <c r="F134" s="236"/>
      <c r="G134" s="237"/>
      <c r="H134" s="238"/>
      <c r="I134" s="232"/>
      <c r="J134" s="239"/>
      <c r="K134" s="232"/>
      <c r="M134" s="233" t="s">
        <v>264</v>
      </c>
      <c r="O134" s="221"/>
    </row>
    <row r="135" spans="1:80" ht="12.75">
      <c r="A135" s="222">
        <v>38</v>
      </c>
      <c r="B135" s="223" t="s">
        <v>265</v>
      </c>
      <c r="C135" s="224" t="s">
        <v>266</v>
      </c>
      <c r="D135" s="225" t="s">
        <v>101</v>
      </c>
      <c r="E135" s="226">
        <v>0.36</v>
      </c>
      <c r="F135" s="226">
        <v>0</v>
      </c>
      <c r="G135" s="227">
        <f>E135*F135</f>
        <v>0</v>
      </c>
      <c r="H135" s="228">
        <v>0</v>
      </c>
      <c r="I135" s="229">
        <f>E135*H135</f>
        <v>0</v>
      </c>
      <c r="J135" s="228"/>
      <c r="K135" s="229">
        <f>E135*J135</f>
        <v>0</v>
      </c>
      <c r="O135" s="221">
        <v>2</v>
      </c>
      <c r="AA135" s="194">
        <v>12</v>
      </c>
      <c r="AB135" s="194">
        <v>0</v>
      </c>
      <c r="AC135" s="194">
        <v>13</v>
      </c>
      <c r="AZ135" s="194">
        <v>1</v>
      </c>
      <c r="BA135" s="194">
        <f>IF(AZ135=1,G135,0)</f>
        <v>0</v>
      </c>
      <c r="BB135" s="194">
        <f>IF(AZ135=2,G135,0)</f>
        <v>0</v>
      </c>
      <c r="BC135" s="194">
        <f>IF(AZ135=3,G135,0)</f>
        <v>0</v>
      </c>
      <c r="BD135" s="194">
        <f>IF(AZ135=4,G135,0)</f>
        <v>0</v>
      </c>
      <c r="BE135" s="194">
        <f>IF(AZ135=5,G135,0)</f>
        <v>0</v>
      </c>
      <c r="CA135" s="221">
        <v>12</v>
      </c>
      <c r="CB135" s="221">
        <v>0</v>
      </c>
    </row>
    <row r="136" spans="1:15" ht="12.75">
      <c r="A136" s="230"/>
      <c r="B136" s="234"/>
      <c r="C136" s="296" t="s">
        <v>162</v>
      </c>
      <c r="D136" s="297"/>
      <c r="E136" s="235">
        <v>0.36</v>
      </c>
      <c r="F136" s="236"/>
      <c r="G136" s="237"/>
      <c r="H136" s="238"/>
      <c r="I136" s="232"/>
      <c r="J136" s="239"/>
      <c r="K136" s="232"/>
      <c r="M136" s="233" t="s">
        <v>162</v>
      </c>
      <c r="O136" s="221"/>
    </row>
    <row r="137" spans="1:80" ht="12.75">
      <c r="A137" s="222">
        <v>39</v>
      </c>
      <c r="B137" s="223" t="s">
        <v>267</v>
      </c>
      <c r="C137" s="224" t="s">
        <v>268</v>
      </c>
      <c r="D137" s="225" t="s">
        <v>106</v>
      </c>
      <c r="E137" s="226">
        <v>1</v>
      </c>
      <c r="F137" s="226">
        <v>0</v>
      </c>
      <c r="G137" s="227">
        <f>E137*F137</f>
        <v>0</v>
      </c>
      <c r="H137" s="228">
        <v>0</v>
      </c>
      <c r="I137" s="229">
        <f>E137*H137</f>
        <v>0</v>
      </c>
      <c r="J137" s="228"/>
      <c r="K137" s="229">
        <f>E137*J137</f>
        <v>0</v>
      </c>
      <c r="O137" s="221">
        <v>2</v>
      </c>
      <c r="AA137" s="194">
        <v>12</v>
      </c>
      <c r="AB137" s="194">
        <v>0</v>
      </c>
      <c r="AC137" s="194">
        <v>82</v>
      </c>
      <c r="AZ137" s="194">
        <v>1</v>
      </c>
      <c r="BA137" s="194">
        <f>IF(AZ137=1,G137,0)</f>
        <v>0</v>
      </c>
      <c r="BB137" s="194">
        <f>IF(AZ137=2,G137,0)</f>
        <v>0</v>
      </c>
      <c r="BC137" s="194">
        <f>IF(AZ137=3,G137,0)</f>
        <v>0</v>
      </c>
      <c r="BD137" s="194">
        <f>IF(AZ137=4,G137,0)</f>
        <v>0</v>
      </c>
      <c r="BE137" s="194">
        <f>IF(AZ137=5,G137,0)</f>
        <v>0</v>
      </c>
      <c r="CA137" s="221">
        <v>12</v>
      </c>
      <c r="CB137" s="221">
        <v>0</v>
      </c>
    </row>
    <row r="138" spans="1:80" ht="22.5">
      <c r="A138" s="222">
        <v>40</v>
      </c>
      <c r="B138" s="223" t="s">
        <v>269</v>
      </c>
      <c r="C138" s="224" t="s">
        <v>270</v>
      </c>
      <c r="D138" s="225" t="s">
        <v>139</v>
      </c>
      <c r="E138" s="226">
        <v>1</v>
      </c>
      <c r="F138" s="226">
        <v>0</v>
      </c>
      <c r="G138" s="227">
        <f>E138*F138</f>
        <v>0</v>
      </c>
      <c r="H138" s="228">
        <v>0</v>
      </c>
      <c r="I138" s="229">
        <f>E138*H138</f>
        <v>0</v>
      </c>
      <c r="J138" s="228"/>
      <c r="K138" s="229">
        <f>E138*J138</f>
        <v>0</v>
      </c>
      <c r="O138" s="221">
        <v>2</v>
      </c>
      <c r="AA138" s="194">
        <v>12</v>
      </c>
      <c r="AB138" s="194">
        <v>0</v>
      </c>
      <c r="AC138" s="194">
        <v>85</v>
      </c>
      <c r="AZ138" s="194">
        <v>1</v>
      </c>
      <c r="BA138" s="194">
        <f>IF(AZ138=1,G138,0)</f>
        <v>0</v>
      </c>
      <c r="BB138" s="194">
        <f>IF(AZ138=2,G138,0)</f>
        <v>0</v>
      </c>
      <c r="BC138" s="194">
        <f>IF(AZ138=3,G138,0)</f>
        <v>0</v>
      </c>
      <c r="BD138" s="194">
        <f>IF(AZ138=4,G138,0)</f>
        <v>0</v>
      </c>
      <c r="BE138" s="194">
        <f>IF(AZ138=5,G138,0)</f>
        <v>0</v>
      </c>
      <c r="CA138" s="221">
        <v>12</v>
      </c>
      <c r="CB138" s="221">
        <v>0</v>
      </c>
    </row>
    <row r="139" spans="1:57" ht="12.75">
      <c r="A139" s="240"/>
      <c r="B139" s="241" t="s">
        <v>86</v>
      </c>
      <c r="C139" s="242" t="s">
        <v>232</v>
      </c>
      <c r="D139" s="243"/>
      <c r="E139" s="244"/>
      <c r="F139" s="245"/>
      <c r="G139" s="246">
        <f>SUM(G110:G138)</f>
        <v>0</v>
      </c>
      <c r="H139" s="247"/>
      <c r="I139" s="248">
        <f>SUM(I110:I138)</f>
        <v>0.042558599</v>
      </c>
      <c r="J139" s="247"/>
      <c r="K139" s="248">
        <f>SUM(K110:K138)</f>
        <v>-20.856671</v>
      </c>
      <c r="O139" s="221">
        <v>4</v>
      </c>
      <c r="BA139" s="249">
        <f>SUM(BA110:BA138)</f>
        <v>0</v>
      </c>
      <c r="BB139" s="249">
        <f>SUM(BB110:BB138)</f>
        <v>0</v>
      </c>
      <c r="BC139" s="249">
        <f>SUM(BC110:BC138)</f>
        <v>0</v>
      </c>
      <c r="BD139" s="249">
        <f>SUM(BD110:BD138)</f>
        <v>0</v>
      </c>
      <c r="BE139" s="249">
        <f>SUM(BE110:BE138)</f>
        <v>0</v>
      </c>
    </row>
    <row r="140" spans="1:15" ht="12.75">
      <c r="A140" s="211" t="s">
        <v>83</v>
      </c>
      <c r="B140" s="212" t="s">
        <v>271</v>
      </c>
      <c r="C140" s="213" t="s">
        <v>272</v>
      </c>
      <c r="D140" s="214"/>
      <c r="E140" s="215"/>
      <c r="F140" s="215"/>
      <c r="G140" s="216"/>
      <c r="H140" s="217"/>
      <c r="I140" s="218"/>
      <c r="J140" s="219"/>
      <c r="K140" s="220"/>
      <c r="O140" s="221">
        <v>1</v>
      </c>
    </row>
    <row r="141" spans="1:80" ht="12.75">
      <c r="A141" s="222">
        <v>41</v>
      </c>
      <c r="B141" s="223" t="s">
        <v>274</v>
      </c>
      <c r="C141" s="224" t="s">
        <v>275</v>
      </c>
      <c r="D141" s="225" t="s">
        <v>276</v>
      </c>
      <c r="E141" s="226">
        <v>46</v>
      </c>
      <c r="F141" s="226">
        <v>0</v>
      </c>
      <c r="G141" s="227">
        <f>E141*F141</f>
        <v>0</v>
      </c>
      <c r="H141" s="228">
        <v>0</v>
      </c>
      <c r="I141" s="229">
        <f>E141*H141</f>
        <v>0</v>
      </c>
      <c r="J141" s="228">
        <v>-0.008</v>
      </c>
      <c r="K141" s="229">
        <f>E141*J141</f>
        <v>-0.368</v>
      </c>
      <c r="O141" s="221">
        <v>2</v>
      </c>
      <c r="AA141" s="194">
        <v>1</v>
      </c>
      <c r="AB141" s="194">
        <v>1</v>
      </c>
      <c r="AC141" s="194">
        <v>1</v>
      </c>
      <c r="AZ141" s="194">
        <v>1</v>
      </c>
      <c r="BA141" s="194">
        <f>IF(AZ141=1,G141,0)</f>
        <v>0</v>
      </c>
      <c r="BB141" s="194">
        <f>IF(AZ141=2,G141,0)</f>
        <v>0</v>
      </c>
      <c r="BC141" s="194">
        <f>IF(AZ141=3,G141,0)</f>
        <v>0</v>
      </c>
      <c r="BD141" s="194">
        <f>IF(AZ141=4,G141,0)</f>
        <v>0</v>
      </c>
      <c r="BE141" s="194">
        <f>IF(AZ141=5,G141,0)</f>
        <v>0</v>
      </c>
      <c r="CA141" s="221">
        <v>1</v>
      </c>
      <c r="CB141" s="221">
        <v>1</v>
      </c>
    </row>
    <row r="142" spans="1:80" ht="12.75">
      <c r="A142" s="222">
        <v>42</v>
      </c>
      <c r="B142" s="223" t="s">
        <v>277</v>
      </c>
      <c r="C142" s="224" t="s">
        <v>278</v>
      </c>
      <c r="D142" s="225" t="s">
        <v>101</v>
      </c>
      <c r="E142" s="226">
        <v>55.685</v>
      </c>
      <c r="F142" s="226">
        <v>0</v>
      </c>
      <c r="G142" s="227">
        <f>E142*F142</f>
        <v>0</v>
      </c>
      <c r="H142" s="228">
        <v>0</v>
      </c>
      <c r="I142" s="229">
        <f>E142*H142</f>
        <v>0</v>
      </c>
      <c r="J142" s="228">
        <v>-0.068</v>
      </c>
      <c r="K142" s="229">
        <f>E142*J142</f>
        <v>-3.7865800000000003</v>
      </c>
      <c r="O142" s="221">
        <v>2</v>
      </c>
      <c r="AA142" s="194">
        <v>1</v>
      </c>
      <c r="AB142" s="194">
        <v>1</v>
      </c>
      <c r="AC142" s="194">
        <v>1</v>
      </c>
      <c r="AZ142" s="194">
        <v>1</v>
      </c>
      <c r="BA142" s="194">
        <f>IF(AZ142=1,G142,0)</f>
        <v>0</v>
      </c>
      <c r="BB142" s="194">
        <f>IF(AZ142=2,G142,0)</f>
        <v>0</v>
      </c>
      <c r="BC142" s="194">
        <f>IF(AZ142=3,G142,0)</f>
        <v>0</v>
      </c>
      <c r="BD142" s="194">
        <f>IF(AZ142=4,G142,0)</f>
        <v>0</v>
      </c>
      <c r="BE142" s="194">
        <f>IF(AZ142=5,G142,0)</f>
        <v>0</v>
      </c>
      <c r="CA142" s="221">
        <v>1</v>
      </c>
      <c r="CB142" s="221">
        <v>1</v>
      </c>
    </row>
    <row r="143" spans="1:15" ht="12.75">
      <c r="A143" s="230"/>
      <c r="B143" s="234"/>
      <c r="C143" s="296" t="s">
        <v>279</v>
      </c>
      <c r="D143" s="297"/>
      <c r="E143" s="235">
        <v>9.2425</v>
      </c>
      <c r="F143" s="236"/>
      <c r="G143" s="237"/>
      <c r="H143" s="238"/>
      <c r="I143" s="232"/>
      <c r="J143" s="239"/>
      <c r="K143" s="232"/>
      <c r="M143" s="233" t="s">
        <v>279</v>
      </c>
      <c r="O143" s="221"/>
    </row>
    <row r="144" spans="1:15" ht="12.75">
      <c r="A144" s="230"/>
      <c r="B144" s="234"/>
      <c r="C144" s="296" t="s">
        <v>280</v>
      </c>
      <c r="D144" s="297"/>
      <c r="E144" s="235">
        <v>4.8</v>
      </c>
      <c r="F144" s="236"/>
      <c r="G144" s="237"/>
      <c r="H144" s="238"/>
      <c r="I144" s="232"/>
      <c r="J144" s="239"/>
      <c r="K144" s="232"/>
      <c r="M144" s="233" t="s">
        <v>280</v>
      </c>
      <c r="O144" s="221"/>
    </row>
    <row r="145" spans="1:15" ht="12.75">
      <c r="A145" s="230"/>
      <c r="B145" s="234"/>
      <c r="C145" s="296" t="s">
        <v>281</v>
      </c>
      <c r="D145" s="297"/>
      <c r="E145" s="235">
        <v>41.6425</v>
      </c>
      <c r="F145" s="236"/>
      <c r="G145" s="237"/>
      <c r="H145" s="238"/>
      <c r="I145" s="232"/>
      <c r="J145" s="239"/>
      <c r="K145" s="232"/>
      <c r="M145" s="233" t="s">
        <v>281</v>
      </c>
      <c r="O145" s="221"/>
    </row>
    <row r="146" spans="1:57" ht="12.75">
      <c r="A146" s="240"/>
      <c r="B146" s="241" t="s">
        <v>86</v>
      </c>
      <c r="C146" s="242" t="s">
        <v>273</v>
      </c>
      <c r="D146" s="243"/>
      <c r="E146" s="244"/>
      <c r="F146" s="245"/>
      <c r="G146" s="246">
        <f>SUM(G140:G145)</f>
        <v>0</v>
      </c>
      <c r="H146" s="247"/>
      <c r="I146" s="248">
        <f>SUM(I140:I145)</f>
        <v>0</v>
      </c>
      <c r="J146" s="247"/>
      <c r="K146" s="248">
        <f>SUM(K140:K145)</f>
        <v>-4.15458</v>
      </c>
      <c r="O146" s="221">
        <v>4</v>
      </c>
      <c r="BA146" s="249">
        <f>SUM(BA140:BA145)</f>
        <v>0</v>
      </c>
      <c r="BB146" s="249">
        <f>SUM(BB140:BB145)</f>
        <v>0</v>
      </c>
      <c r="BC146" s="249">
        <f>SUM(BC140:BC145)</f>
        <v>0</v>
      </c>
      <c r="BD146" s="249">
        <f>SUM(BD140:BD145)</f>
        <v>0</v>
      </c>
      <c r="BE146" s="249">
        <f>SUM(BE140:BE145)</f>
        <v>0</v>
      </c>
    </row>
    <row r="147" spans="1:15" ht="12.75">
      <c r="A147" s="211" t="s">
        <v>83</v>
      </c>
      <c r="B147" s="212" t="s">
        <v>282</v>
      </c>
      <c r="C147" s="213" t="s">
        <v>283</v>
      </c>
      <c r="D147" s="214"/>
      <c r="E147" s="215"/>
      <c r="F147" s="215"/>
      <c r="G147" s="216"/>
      <c r="H147" s="217"/>
      <c r="I147" s="218"/>
      <c r="J147" s="219"/>
      <c r="K147" s="220"/>
      <c r="O147" s="221">
        <v>1</v>
      </c>
    </row>
    <row r="148" spans="1:80" ht="12.75">
      <c r="A148" s="222">
        <v>43</v>
      </c>
      <c r="B148" s="223" t="s">
        <v>285</v>
      </c>
      <c r="C148" s="224" t="s">
        <v>286</v>
      </c>
      <c r="D148" s="225" t="s">
        <v>123</v>
      </c>
      <c r="E148" s="226">
        <v>7.799479027</v>
      </c>
      <c r="F148" s="226">
        <v>0</v>
      </c>
      <c r="G148" s="227">
        <f>E148*F148</f>
        <v>0</v>
      </c>
      <c r="H148" s="228">
        <v>0</v>
      </c>
      <c r="I148" s="229">
        <f>E148*H148</f>
        <v>0</v>
      </c>
      <c r="J148" s="228"/>
      <c r="K148" s="229">
        <f>E148*J148</f>
        <v>0</v>
      </c>
      <c r="O148" s="221">
        <v>2</v>
      </c>
      <c r="AA148" s="194">
        <v>7</v>
      </c>
      <c r="AB148" s="194">
        <v>1</v>
      </c>
      <c r="AC148" s="194">
        <v>2</v>
      </c>
      <c r="AZ148" s="194">
        <v>1</v>
      </c>
      <c r="BA148" s="194">
        <f>IF(AZ148=1,G148,0)</f>
        <v>0</v>
      </c>
      <c r="BB148" s="194">
        <f>IF(AZ148=2,G148,0)</f>
        <v>0</v>
      </c>
      <c r="BC148" s="194">
        <f>IF(AZ148=3,G148,0)</f>
        <v>0</v>
      </c>
      <c r="BD148" s="194">
        <f>IF(AZ148=4,G148,0)</f>
        <v>0</v>
      </c>
      <c r="BE148" s="194">
        <f>IF(AZ148=5,G148,0)</f>
        <v>0</v>
      </c>
      <c r="CA148" s="221">
        <v>7</v>
      </c>
      <c r="CB148" s="221">
        <v>1</v>
      </c>
    </row>
    <row r="149" spans="1:57" ht="12.75">
      <c r="A149" s="240"/>
      <c r="B149" s="241" t="s">
        <v>86</v>
      </c>
      <c r="C149" s="242" t="s">
        <v>284</v>
      </c>
      <c r="D149" s="243"/>
      <c r="E149" s="244"/>
      <c r="F149" s="245"/>
      <c r="G149" s="246">
        <f>SUM(G147:G148)</f>
        <v>0</v>
      </c>
      <c r="H149" s="247"/>
      <c r="I149" s="248">
        <f>SUM(I147:I148)</f>
        <v>0</v>
      </c>
      <c r="J149" s="247"/>
      <c r="K149" s="248">
        <f>SUM(K147:K148)</f>
        <v>0</v>
      </c>
      <c r="O149" s="221">
        <v>4</v>
      </c>
      <c r="BA149" s="249">
        <f>SUM(BA147:BA148)</f>
        <v>0</v>
      </c>
      <c r="BB149" s="249">
        <f>SUM(BB147:BB148)</f>
        <v>0</v>
      </c>
      <c r="BC149" s="249">
        <f>SUM(BC147:BC148)</f>
        <v>0</v>
      </c>
      <c r="BD149" s="249">
        <f>SUM(BD147:BD148)</f>
        <v>0</v>
      </c>
      <c r="BE149" s="249">
        <f>SUM(BE147:BE148)</f>
        <v>0</v>
      </c>
    </row>
    <row r="150" spans="1:15" ht="12.75">
      <c r="A150" s="211" t="s">
        <v>83</v>
      </c>
      <c r="B150" s="212" t="s">
        <v>287</v>
      </c>
      <c r="C150" s="213" t="s">
        <v>288</v>
      </c>
      <c r="D150" s="214"/>
      <c r="E150" s="215"/>
      <c r="F150" s="215"/>
      <c r="G150" s="216"/>
      <c r="H150" s="217"/>
      <c r="I150" s="218"/>
      <c r="J150" s="219"/>
      <c r="K150" s="220"/>
      <c r="O150" s="221">
        <v>1</v>
      </c>
    </row>
    <row r="151" spans="1:80" ht="22.5">
      <c r="A151" s="222">
        <v>44</v>
      </c>
      <c r="B151" s="223" t="s">
        <v>290</v>
      </c>
      <c r="C151" s="224" t="s">
        <v>291</v>
      </c>
      <c r="D151" s="225" t="s">
        <v>101</v>
      </c>
      <c r="E151" s="226">
        <v>97.93</v>
      </c>
      <c r="F151" s="226">
        <v>0</v>
      </c>
      <c r="G151" s="227">
        <f>E151*F151</f>
        <v>0</v>
      </c>
      <c r="H151" s="228">
        <v>0.00378</v>
      </c>
      <c r="I151" s="229">
        <f>E151*H151</f>
        <v>0.37017540000000004</v>
      </c>
      <c r="J151" s="228">
        <v>0</v>
      </c>
      <c r="K151" s="229">
        <f>E151*J151</f>
        <v>0</v>
      </c>
      <c r="O151" s="221">
        <v>2</v>
      </c>
      <c r="AA151" s="194">
        <v>2</v>
      </c>
      <c r="AB151" s="194">
        <v>0</v>
      </c>
      <c r="AC151" s="194">
        <v>0</v>
      </c>
      <c r="AZ151" s="194">
        <v>2</v>
      </c>
      <c r="BA151" s="194">
        <f>IF(AZ151=1,G151,0)</f>
        <v>0</v>
      </c>
      <c r="BB151" s="194">
        <f>IF(AZ151=2,G151,0)</f>
        <v>0</v>
      </c>
      <c r="BC151" s="194">
        <f>IF(AZ151=3,G151,0)</f>
        <v>0</v>
      </c>
      <c r="BD151" s="194">
        <f>IF(AZ151=4,G151,0)</f>
        <v>0</v>
      </c>
      <c r="BE151" s="194">
        <f>IF(AZ151=5,G151,0)</f>
        <v>0</v>
      </c>
      <c r="CA151" s="221">
        <v>2</v>
      </c>
      <c r="CB151" s="221">
        <v>0</v>
      </c>
    </row>
    <row r="152" spans="1:15" ht="12.75">
      <c r="A152" s="230"/>
      <c r="B152" s="234"/>
      <c r="C152" s="296" t="s">
        <v>292</v>
      </c>
      <c r="D152" s="297"/>
      <c r="E152" s="235">
        <v>60</v>
      </c>
      <c r="F152" s="236"/>
      <c r="G152" s="237"/>
      <c r="H152" s="238"/>
      <c r="I152" s="232"/>
      <c r="J152" s="239"/>
      <c r="K152" s="232"/>
      <c r="M152" s="233">
        <v>60</v>
      </c>
      <c r="O152" s="221"/>
    </row>
    <row r="153" spans="1:15" ht="12.75">
      <c r="A153" s="230"/>
      <c r="B153" s="234"/>
      <c r="C153" s="296" t="s">
        <v>293</v>
      </c>
      <c r="D153" s="297"/>
      <c r="E153" s="235">
        <v>37.93</v>
      </c>
      <c r="F153" s="236"/>
      <c r="G153" s="237"/>
      <c r="H153" s="238"/>
      <c r="I153" s="232"/>
      <c r="J153" s="239"/>
      <c r="K153" s="232"/>
      <c r="M153" s="233" t="s">
        <v>293</v>
      </c>
      <c r="O153" s="221"/>
    </row>
    <row r="154" spans="1:57" ht="12.75">
      <c r="A154" s="240"/>
      <c r="B154" s="241" t="s">
        <v>86</v>
      </c>
      <c r="C154" s="242" t="s">
        <v>289</v>
      </c>
      <c r="D154" s="243"/>
      <c r="E154" s="244"/>
      <c r="F154" s="245"/>
      <c r="G154" s="246">
        <f>SUM(G150:G153)</f>
        <v>0</v>
      </c>
      <c r="H154" s="247"/>
      <c r="I154" s="248">
        <f>SUM(I150:I153)</f>
        <v>0.37017540000000004</v>
      </c>
      <c r="J154" s="247"/>
      <c r="K154" s="248">
        <f>SUM(K150:K153)</f>
        <v>0</v>
      </c>
      <c r="O154" s="221">
        <v>4</v>
      </c>
      <c r="BA154" s="249">
        <f>SUM(BA150:BA153)</f>
        <v>0</v>
      </c>
      <c r="BB154" s="249">
        <f>SUM(BB150:BB153)</f>
        <v>0</v>
      </c>
      <c r="BC154" s="249">
        <f>SUM(BC150:BC153)</f>
        <v>0</v>
      </c>
      <c r="BD154" s="249">
        <f>SUM(BD150:BD153)</f>
        <v>0</v>
      </c>
      <c r="BE154" s="249">
        <f>SUM(BE150:BE153)</f>
        <v>0</v>
      </c>
    </row>
    <row r="155" spans="1:15" ht="12.75">
      <c r="A155" s="211" t="s">
        <v>83</v>
      </c>
      <c r="B155" s="212" t="s">
        <v>294</v>
      </c>
      <c r="C155" s="213" t="s">
        <v>295</v>
      </c>
      <c r="D155" s="214"/>
      <c r="E155" s="215"/>
      <c r="F155" s="215"/>
      <c r="G155" s="216"/>
      <c r="H155" s="217"/>
      <c r="I155" s="218"/>
      <c r="J155" s="219"/>
      <c r="K155" s="220"/>
      <c r="O155" s="221">
        <v>1</v>
      </c>
    </row>
    <row r="156" spans="1:80" ht="22.5">
      <c r="A156" s="222">
        <v>45</v>
      </c>
      <c r="B156" s="223" t="s">
        <v>297</v>
      </c>
      <c r="C156" s="224" t="s">
        <v>298</v>
      </c>
      <c r="D156" s="225" t="s">
        <v>106</v>
      </c>
      <c r="E156" s="226">
        <v>1</v>
      </c>
      <c r="F156" s="226">
        <v>0</v>
      </c>
      <c r="G156" s="227">
        <f>E156*F156</f>
        <v>0</v>
      </c>
      <c r="H156" s="228">
        <v>0</v>
      </c>
      <c r="I156" s="229">
        <f>E156*H156</f>
        <v>0</v>
      </c>
      <c r="J156" s="228"/>
      <c r="K156" s="229">
        <f>E156*J156</f>
        <v>0</v>
      </c>
      <c r="O156" s="221">
        <v>2</v>
      </c>
      <c r="AA156" s="194">
        <v>12</v>
      </c>
      <c r="AB156" s="194">
        <v>0</v>
      </c>
      <c r="AC156" s="194">
        <v>41</v>
      </c>
      <c r="AZ156" s="194">
        <v>2</v>
      </c>
      <c r="BA156" s="194">
        <f>IF(AZ156=1,G156,0)</f>
        <v>0</v>
      </c>
      <c r="BB156" s="194">
        <f>IF(AZ156=2,G156,0)</f>
        <v>0</v>
      </c>
      <c r="BC156" s="194">
        <f>IF(AZ156=3,G156,0)</f>
        <v>0</v>
      </c>
      <c r="BD156" s="194">
        <f>IF(AZ156=4,G156,0)</f>
        <v>0</v>
      </c>
      <c r="BE156" s="194">
        <f>IF(AZ156=5,G156,0)</f>
        <v>0</v>
      </c>
      <c r="CA156" s="221">
        <v>12</v>
      </c>
      <c r="CB156" s="221">
        <v>0</v>
      </c>
    </row>
    <row r="157" spans="1:15" ht="12.75">
      <c r="A157" s="230"/>
      <c r="B157" s="231"/>
      <c r="C157" s="293" t="s">
        <v>299</v>
      </c>
      <c r="D157" s="294"/>
      <c r="E157" s="294"/>
      <c r="F157" s="294"/>
      <c r="G157" s="295"/>
      <c r="I157" s="232"/>
      <c r="K157" s="232"/>
      <c r="L157" s="233" t="s">
        <v>299</v>
      </c>
      <c r="O157" s="221">
        <v>3</v>
      </c>
    </row>
    <row r="158" spans="1:15" ht="12.75">
      <c r="A158" s="230"/>
      <c r="B158" s="234"/>
      <c r="C158" s="296" t="s">
        <v>300</v>
      </c>
      <c r="D158" s="297"/>
      <c r="E158" s="235">
        <v>1</v>
      </c>
      <c r="F158" s="236"/>
      <c r="G158" s="237"/>
      <c r="H158" s="238"/>
      <c r="I158" s="232"/>
      <c r="J158" s="239"/>
      <c r="K158" s="232"/>
      <c r="M158" s="233" t="s">
        <v>300</v>
      </c>
      <c r="O158" s="221"/>
    </row>
    <row r="159" spans="1:80" ht="22.5">
      <c r="A159" s="222">
        <v>46</v>
      </c>
      <c r="B159" s="223" t="s">
        <v>301</v>
      </c>
      <c r="C159" s="224" t="s">
        <v>302</v>
      </c>
      <c r="D159" s="225" t="s">
        <v>106</v>
      </c>
      <c r="E159" s="226">
        <v>1</v>
      </c>
      <c r="F159" s="226">
        <v>0</v>
      </c>
      <c r="G159" s="227">
        <f>E159*F159</f>
        <v>0</v>
      </c>
      <c r="H159" s="228">
        <v>0</v>
      </c>
      <c r="I159" s="229">
        <f>E159*H159</f>
        <v>0</v>
      </c>
      <c r="J159" s="228"/>
      <c r="K159" s="229">
        <f>E159*J159</f>
        <v>0</v>
      </c>
      <c r="O159" s="221">
        <v>2</v>
      </c>
      <c r="AA159" s="194">
        <v>12</v>
      </c>
      <c r="AB159" s="194">
        <v>0</v>
      </c>
      <c r="AC159" s="194">
        <v>42</v>
      </c>
      <c r="AZ159" s="194">
        <v>2</v>
      </c>
      <c r="BA159" s="194">
        <f>IF(AZ159=1,G159,0)</f>
        <v>0</v>
      </c>
      <c r="BB159" s="194">
        <f>IF(AZ159=2,G159,0)</f>
        <v>0</v>
      </c>
      <c r="BC159" s="194">
        <f>IF(AZ159=3,G159,0)</f>
        <v>0</v>
      </c>
      <c r="BD159" s="194">
        <f>IF(AZ159=4,G159,0)</f>
        <v>0</v>
      </c>
      <c r="BE159" s="194">
        <f>IF(AZ159=5,G159,0)</f>
        <v>0</v>
      </c>
      <c r="CA159" s="221">
        <v>12</v>
      </c>
      <c r="CB159" s="221">
        <v>0</v>
      </c>
    </row>
    <row r="160" spans="1:15" ht="12.75">
      <c r="A160" s="230"/>
      <c r="B160" s="231"/>
      <c r="C160" s="293" t="s">
        <v>299</v>
      </c>
      <c r="D160" s="294"/>
      <c r="E160" s="294"/>
      <c r="F160" s="294"/>
      <c r="G160" s="295"/>
      <c r="I160" s="232"/>
      <c r="K160" s="232"/>
      <c r="L160" s="233" t="s">
        <v>299</v>
      </c>
      <c r="O160" s="221">
        <v>3</v>
      </c>
    </row>
    <row r="161" spans="1:15" ht="12.75">
      <c r="A161" s="230"/>
      <c r="B161" s="234"/>
      <c r="C161" s="296" t="s">
        <v>303</v>
      </c>
      <c r="D161" s="297"/>
      <c r="E161" s="235">
        <v>1</v>
      </c>
      <c r="F161" s="236"/>
      <c r="G161" s="237"/>
      <c r="H161" s="238"/>
      <c r="I161" s="232"/>
      <c r="J161" s="239"/>
      <c r="K161" s="232"/>
      <c r="M161" s="233" t="s">
        <v>303</v>
      </c>
      <c r="O161" s="221"/>
    </row>
    <row r="162" spans="1:80" ht="22.5">
      <c r="A162" s="222">
        <v>47</v>
      </c>
      <c r="B162" s="223" t="s">
        <v>304</v>
      </c>
      <c r="C162" s="224" t="s">
        <v>305</v>
      </c>
      <c r="D162" s="225" t="s">
        <v>106</v>
      </c>
      <c r="E162" s="226">
        <v>1</v>
      </c>
      <c r="F162" s="226">
        <v>0</v>
      </c>
      <c r="G162" s="227">
        <f>E162*F162</f>
        <v>0</v>
      </c>
      <c r="H162" s="228">
        <v>0</v>
      </c>
      <c r="I162" s="229">
        <f>E162*H162</f>
        <v>0</v>
      </c>
      <c r="J162" s="228"/>
      <c r="K162" s="229">
        <f>E162*J162</f>
        <v>0</v>
      </c>
      <c r="O162" s="221">
        <v>2</v>
      </c>
      <c r="AA162" s="194">
        <v>12</v>
      </c>
      <c r="AB162" s="194">
        <v>0</v>
      </c>
      <c r="AC162" s="194">
        <v>43</v>
      </c>
      <c r="AZ162" s="194">
        <v>2</v>
      </c>
      <c r="BA162" s="194">
        <f>IF(AZ162=1,G162,0)</f>
        <v>0</v>
      </c>
      <c r="BB162" s="194">
        <f>IF(AZ162=2,G162,0)</f>
        <v>0</v>
      </c>
      <c r="BC162" s="194">
        <f>IF(AZ162=3,G162,0)</f>
        <v>0</v>
      </c>
      <c r="BD162" s="194">
        <f>IF(AZ162=4,G162,0)</f>
        <v>0</v>
      </c>
      <c r="BE162" s="194">
        <f>IF(AZ162=5,G162,0)</f>
        <v>0</v>
      </c>
      <c r="CA162" s="221">
        <v>12</v>
      </c>
      <c r="CB162" s="221">
        <v>0</v>
      </c>
    </row>
    <row r="163" spans="1:15" ht="12.75">
      <c r="A163" s="230"/>
      <c r="B163" s="231"/>
      <c r="C163" s="293" t="s">
        <v>299</v>
      </c>
      <c r="D163" s="294"/>
      <c r="E163" s="294"/>
      <c r="F163" s="294"/>
      <c r="G163" s="295"/>
      <c r="I163" s="232"/>
      <c r="K163" s="232"/>
      <c r="L163" s="233" t="s">
        <v>299</v>
      </c>
      <c r="O163" s="221">
        <v>3</v>
      </c>
    </row>
    <row r="164" spans="1:15" ht="12.75">
      <c r="A164" s="230"/>
      <c r="B164" s="234"/>
      <c r="C164" s="296" t="s">
        <v>306</v>
      </c>
      <c r="D164" s="297"/>
      <c r="E164" s="235">
        <v>1</v>
      </c>
      <c r="F164" s="236"/>
      <c r="G164" s="237"/>
      <c r="H164" s="238"/>
      <c r="I164" s="232"/>
      <c r="J164" s="239"/>
      <c r="K164" s="232"/>
      <c r="M164" s="233" t="s">
        <v>306</v>
      </c>
      <c r="O164" s="221"/>
    </row>
    <row r="165" spans="1:80" ht="22.5">
      <c r="A165" s="222">
        <v>48</v>
      </c>
      <c r="B165" s="223" t="s">
        <v>307</v>
      </c>
      <c r="C165" s="224" t="s">
        <v>308</v>
      </c>
      <c r="D165" s="225" t="s">
        <v>106</v>
      </c>
      <c r="E165" s="226">
        <v>1</v>
      </c>
      <c r="F165" s="226">
        <v>0</v>
      </c>
      <c r="G165" s="227">
        <f>E165*F165</f>
        <v>0</v>
      </c>
      <c r="H165" s="228">
        <v>0</v>
      </c>
      <c r="I165" s="229">
        <f>E165*H165</f>
        <v>0</v>
      </c>
      <c r="J165" s="228"/>
      <c r="K165" s="229">
        <f>E165*J165</f>
        <v>0</v>
      </c>
      <c r="O165" s="221">
        <v>2</v>
      </c>
      <c r="AA165" s="194">
        <v>12</v>
      </c>
      <c r="AB165" s="194">
        <v>0</v>
      </c>
      <c r="AC165" s="194">
        <v>44</v>
      </c>
      <c r="AZ165" s="194">
        <v>2</v>
      </c>
      <c r="BA165" s="194">
        <f>IF(AZ165=1,G165,0)</f>
        <v>0</v>
      </c>
      <c r="BB165" s="194">
        <f>IF(AZ165=2,G165,0)</f>
        <v>0</v>
      </c>
      <c r="BC165" s="194">
        <f>IF(AZ165=3,G165,0)</f>
        <v>0</v>
      </c>
      <c r="BD165" s="194">
        <f>IF(AZ165=4,G165,0)</f>
        <v>0</v>
      </c>
      <c r="BE165" s="194">
        <f>IF(AZ165=5,G165,0)</f>
        <v>0</v>
      </c>
      <c r="CA165" s="221">
        <v>12</v>
      </c>
      <c r="CB165" s="221">
        <v>0</v>
      </c>
    </row>
    <row r="166" spans="1:15" ht="12.75">
      <c r="A166" s="230"/>
      <c r="B166" s="231"/>
      <c r="C166" s="293" t="s">
        <v>299</v>
      </c>
      <c r="D166" s="294"/>
      <c r="E166" s="294"/>
      <c r="F166" s="294"/>
      <c r="G166" s="295"/>
      <c r="I166" s="232"/>
      <c r="K166" s="232"/>
      <c r="L166" s="233" t="s">
        <v>299</v>
      </c>
      <c r="O166" s="221">
        <v>3</v>
      </c>
    </row>
    <row r="167" spans="1:15" ht="12.75">
      <c r="A167" s="230"/>
      <c r="B167" s="234"/>
      <c r="C167" s="296" t="s">
        <v>309</v>
      </c>
      <c r="D167" s="297"/>
      <c r="E167" s="235">
        <v>1</v>
      </c>
      <c r="F167" s="236"/>
      <c r="G167" s="237"/>
      <c r="H167" s="238"/>
      <c r="I167" s="232"/>
      <c r="J167" s="239"/>
      <c r="K167" s="232"/>
      <c r="M167" s="233" t="s">
        <v>309</v>
      </c>
      <c r="O167" s="221"/>
    </row>
    <row r="168" spans="1:80" ht="12.75">
      <c r="A168" s="222">
        <v>49</v>
      </c>
      <c r="B168" s="223" t="s">
        <v>310</v>
      </c>
      <c r="C168" s="224" t="s">
        <v>311</v>
      </c>
      <c r="D168" s="225" t="s">
        <v>12</v>
      </c>
      <c r="E168" s="226"/>
      <c r="F168" s="226">
        <v>0</v>
      </c>
      <c r="G168" s="227">
        <f>E168*F168</f>
        <v>0</v>
      </c>
      <c r="H168" s="228">
        <v>0</v>
      </c>
      <c r="I168" s="229">
        <f>E168*H168</f>
        <v>0</v>
      </c>
      <c r="J168" s="228"/>
      <c r="K168" s="229">
        <f>E168*J168</f>
        <v>0</v>
      </c>
      <c r="O168" s="221">
        <v>2</v>
      </c>
      <c r="AA168" s="194">
        <v>7</v>
      </c>
      <c r="AB168" s="194">
        <v>1002</v>
      </c>
      <c r="AC168" s="194">
        <v>5</v>
      </c>
      <c r="AZ168" s="194">
        <v>2</v>
      </c>
      <c r="BA168" s="194">
        <f>IF(AZ168=1,G168,0)</f>
        <v>0</v>
      </c>
      <c r="BB168" s="194">
        <f>IF(AZ168=2,G168,0)</f>
        <v>0</v>
      </c>
      <c r="BC168" s="194">
        <f>IF(AZ168=3,G168,0)</f>
        <v>0</v>
      </c>
      <c r="BD168" s="194">
        <f>IF(AZ168=4,G168,0)</f>
        <v>0</v>
      </c>
      <c r="BE168" s="194">
        <f>IF(AZ168=5,G168,0)</f>
        <v>0</v>
      </c>
      <c r="CA168" s="221">
        <v>7</v>
      </c>
      <c r="CB168" s="221">
        <v>1002</v>
      </c>
    </row>
    <row r="169" spans="1:57" ht="12.75">
      <c r="A169" s="240"/>
      <c r="B169" s="241" t="s">
        <v>86</v>
      </c>
      <c r="C169" s="242" t="s">
        <v>296</v>
      </c>
      <c r="D169" s="243"/>
      <c r="E169" s="244"/>
      <c r="F169" s="245"/>
      <c r="G169" s="246">
        <f>SUM(G155:G168)</f>
        <v>0</v>
      </c>
      <c r="H169" s="247"/>
      <c r="I169" s="248">
        <f>SUM(I155:I168)</f>
        <v>0</v>
      </c>
      <c r="J169" s="247"/>
      <c r="K169" s="248">
        <f>SUM(K155:K168)</f>
        <v>0</v>
      </c>
      <c r="O169" s="221">
        <v>4</v>
      </c>
      <c r="BA169" s="249">
        <f>SUM(BA155:BA168)</f>
        <v>0</v>
      </c>
      <c r="BB169" s="249">
        <f>SUM(BB155:BB168)</f>
        <v>0</v>
      </c>
      <c r="BC169" s="249">
        <f>SUM(BC155:BC168)</f>
        <v>0</v>
      </c>
      <c r="BD169" s="249">
        <f>SUM(BD155:BD168)</f>
        <v>0</v>
      </c>
      <c r="BE169" s="249">
        <f>SUM(BE155:BE168)</f>
        <v>0</v>
      </c>
    </row>
    <row r="170" spans="1:15" ht="12.75">
      <c r="A170" s="211" t="s">
        <v>83</v>
      </c>
      <c r="B170" s="212" t="s">
        <v>312</v>
      </c>
      <c r="C170" s="213" t="s">
        <v>313</v>
      </c>
      <c r="D170" s="214"/>
      <c r="E170" s="215"/>
      <c r="F170" s="215"/>
      <c r="G170" s="216"/>
      <c r="H170" s="217"/>
      <c r="I170" s="218"/>
      <c r="J170" s="219"/>
      <c r="K170" s="220"/>
      <c r="O170" s="221">
        <v>1</v>
      </c>
    </row>
    <row r="171" spans="1:80" ht="12.75">
      <c r="A171" s="222">
        <v>50</v>
      </c>
      <c r="B171" s="223" t="s">
        <v>315</v>
      </c>
      <c r="C171" s="224" t="s">
        <v>316</v>
      </c>
      <c r="D171" s="225" t="s">
        <v>101</v>
      </c>
      <c r="E171" s="226">
        <v>67.8</v>
      </c>
      <c r="F171" s="226">
        <v>0</v>
      </c>
      <c r="G171" s="227">
        <f>E171*F171</f>
        <v>0</v>
      </c>
      <c r="H171" s="228">
        <v>0</v>
      </c>
      <c r="I171" s="229">
        <f>E171*H171</f>
        <v>0</v>
      </c>
      <c r="J171" s="228">
        <v>-0.005</v>
      </c>
      <c r="K171" s="229">
        <f>E171*J171</f>
        <v>-0.33899999999999997</v>
      </c>
      <c r="O171" s="221">
        <v>2</v>
      </c>
      <c r="AA171" s="194">
        <v>1</v>
      </c>
      <c r="AB171" s="194">
        <v>7</v>
      </c>
      <c r="AC171" s="194">
        <v>7</v>
      </c>
      <c r="AZ171" s="194">
        <v>2</v>
      </c>
      <c r="BA171" s="194">
        <f>IF(AZ171=1,G171,0)</f>
        <v>0</v>
      </c>
      <c r="BB171" s="194">
        <f>IF(AZ171=2,G171,0)</f>
        <v>0</v>
      </c>
      <c r="BC171" s="194">
        <f>IF(AZ171=3,G171,0)</f>
        <v>0</v>
      </c>
      <c r="BD171" s="194">
        <f>IF(AZ171=4,G171,0)</f>
        <v>0</v>
      </c>
      <c r="BE171" s="194">
        <f>IF(AZ171=5,G171,0)</f>
        <v>0</v>
      </c>
      <c r="CA171" s="221">
        <v>1</v>
      </c>
      <c r="CB171" s="221">
        <v>7</v>
      </c>
    </row>
    <row r="172" spans="1:15" ht="12.75">
      <c r="A172" s="230"/>
      <c r="B172" s="234"/>
      <c r="C172" s="296" t="s">
        <v>317</v>
      </c>
      <c r="D172" s="297"/>
      <c r="E172" s="235">
        <v>34.8</v>
      </c>
      <c r="F172" s="236"/>
      <c r="G172" s="237"/>
      <c r="H172" s="238"/>
      <c r="I172" s="232"/>
      <c r="J172" s="239"/>
      <c r="K172" s="232"/>
      <c r="M172" s="233" t="s">
        <v>317</v>
      </c>
      <c r="O172" s="221"/>
    </row>
    <row r="173" spans="1:15" ht="12.75">
      <c r="A173" s="230"/>
      <c r="B173" s="234"/>
      <c r="C173" s="296" t="s">
        <v>221</v>
      </c>
      <c r="D173" s="297"/>
      <c r="E173" s="235">
        <v>33</v>
      </c>
      <c r="F173" s="236"/>
      <c r="G173" s="237"/>
      <c r="H173" s="238"/>
      <c r="I173" s="232"/>
      <c r="J173" s="239"/>
      <c r="K173" s="232"/>
      <c r="M173" s="261">
        <v>9.481250000000001</v>
      </c>
      <c r="O173" s="221"/>
    </row>
    <row r="174" spans="1:80" ht="12.75">
      <c r="A174" s="222">
        <v>51</v>
      </c>
      <c r="B174" s="223" t="s">
        <v>318</v>
      </c>
      <c r="C174" s="224" t="s">
        <v>319</v>
      </c>
      <c r="D174" s="225" t="s">
        <v>101</v>
      </c>
      <c r="E174" s="226">
        <v>67.8</v>
      </c>
      <c r="F174" s="226">
        <v>0</v>
      </c>
      <c r="G174" s="227">
        <f>E174*F174</f>
        <v>0</v>
      </c>
      <c r="H174" s="228">
        <v>0</v>
      </c>
      <c r="I174" s="229">
        <f>E174*H174</f>
        <v>0</v>
      </c>
      <c r="J174" s="228">
        <v>-0.002</v>
      </c>
      <c r="K174" s="229">
        <f>E174*J174</f>
        <v>-0.1356</v>
      </c>
      <c r="O174" s="221">
        <v>2</v>
      </c>
      <c r="AA174" s="194">
        <v>1</v>
      </c>
      <c r="AB174" s="194">
        <v>7</v>
      </c>
      <c r="AC174" s="194">
        <v>7</v>
      </c>
      <c r="AZ174" s="194">
        <v>2</v>
      </c>
      <c r="BA174" s="194">
        <f>IF(AZ174=1,G174,0)</f>
        <v>0</v>
      </c>
      <c r="BB174" s="194">
        <f>IF(AZ174=2,G174,0)</f>
        <v>0</v>
      </c>
      <c r="BC174" s="194">
        <f>IF(AZ174=3,G174,0)</f>
        <v>0</v>
      </c>
      <c r="BD174" s="194">
        <f>IF(AZ174=4,G174,0)</f>
        <v>0</v>
      </c>
      <c r="BE174" s="194">
        <f>IF(AZ174=5,G174,0)</f>
        <v>0</v>
      </c>
      <c r="CA174" s="221">
        <v>1</v>
      </c>
      <c r="CB174" s="221">
        <v>7</v>
      </c>
    </row>
    <row r="175" spans="1:15" ht="12.75">
      <c r="A175" s="230"/>
      <c r="B175" s="234"/>
      <c r="C175" s="296" t="s">
        <v>317</v>
      </c>
      <c r="D175" s="297"/>
      <c r="E175" s="235">
        <v>34.8</v>
      </c>
      <c r="F175" s="236"/>
      <c r="G175" s="237"/>
      <c r="H175" s="238"/>
      <c r="I175" s="232"/>
      <c r="J175" s="239"/>
      <c r="K175" s="232"/>
      <c r="M175" s="233" t="s">
        <v>317</v>
      </c>
      <c r="O175" s="221"/>
    </row>
    <row r="176" spans="1:15" ht="12.75">
      <c r="A176" s="230"/>
      <c r="B176" s="234"/>
      <c r="C176" s="296" t="s">
        <v>221</v>
      </c>
      <c r="D176" s="297"/>
      <c r="E176" s="235">
        <v>33</v>
      </c>
      <c r="F176" s="236"/>
      <c r="G176" s="237"/>
      <c r="H176" s="238"/>
      <c r="I176" s="232"/>
      <c r="J176" s="239"/>
      <c r="K176" s="232"/>
      <c r="M176" s="261">
        <v>9.481250000000001</v>
      </c>
      <c r="O176" s="221"/>
    </row>
    <row r="177" spans="1:80" ht="22.5">
      <c r="A177" s="222">
        <v>52</v>
      </c>
      <c r="B177" s="223" t="s">
        <v>320</v>
      </c>
      <c r="C177" s="224" t="s">
        <v>321</v>
      </c>
      <c r="D177" s="225" t="s">
        <v>101</v>
      </c>
      <c r="E177" s="226">
        <v>33</v>
      </c>
      <c r="F177" s="226">
        <v>0</v>
      </c>
      <c r="G177" s="227">
        <f>E177*F177</f>
        <v>0</v>
      </c>
      <c r="H177" s="228">
        <v>0.00647</v>
      </c>
      <c r="I177" s="229">
        <f>E177*H177</f>
        <v>0.21351</v>
      </c>
      <c r="J177" s="228">
        <v>0</v>
      </c>
      <c r="K177" s="229">
        <f>E177*J177</f>
        <v>0</v>
      </c>
      <c r="O177" s="221">
        <v>2</v>
      </c>
      <c r="AA177" s="194">
        <v>1</v>
      </c>
      <c r="AB177" s="194">
        <v>7</v>
      </c>
      <c r="AC177" s="194">
        <v>7</v>
      </c>
      <c r="AZ177" s="194">
        <v>2</v>
      </c>
      <c r="BA177" s="194">
        <f>IF(AZ177=1,G177,0)</f>
        <v>0</v>
      </c>
      <c r="BB177" s="194">
        <f>IF(AZ177=2,G177,0)</f>
        <v>0</v>
      </c>
      <c r="BC177" s="194">
        <f>IF(AZ177=3,G177,0)</f>
        <v>0</v>
      </c>
      <c r="BD177" s="194">
        <f>IF(AZ177=4,G177,0)</f>
        <v>0</v>
      </c>
      <c r="BE177" s="194">
        <f>IF(AZ177=5,G177,0)</f>
        <v>0</v>
      </c>
      <c r="CA177" s="221">
        <v>1</v>
      </c>
      <c r="CB177" s="221">
        <v>7</v>
      </c>
    </row>
    <row r="178" spans="1:15" ht="12.75">
      <c r="A178" s="230"/>
      <c r="B178" s="234"/>
      <c r="C178" s="296" t="s">
        <v>221</v>
      </c>
      <c r="D178" s="297"/>
      <c r="E178" s="235">
        <v>33</v>
      </c>
      <c r="F178" s="236"/>
      <c r="G178" s="237"/>
      <c r="H178" s="238"/>
      <c r="I178" s="232"/>
      <c r="J178" s="239"/>
      <c r="K178" s="232"/>
      <c r="M178" s="261">
        <v>9.481250000000001</v>
      </c>
      <c r="O178" s="221"/>
    </row>
    <row r="179" spans="1:80" ht="12.75">
      <c r="A179" s="222">
        <v>53</v>
      </c>
      <c r="B179" s="223" t="s">
        <v>322</v>
      </c>
      <c r="C179" s="224" t="s">
        <v>323</v>
      </c>
      <c r="D179" s="225" t="s">
        <v>12</v>
      </c>
      <c r="E179" s="226"/>
      <c r="F179" s="226">
        <v>0</v>
      </c>
      <c r="G179" s="227">
        <f>E179*F179</f>
        <v>0</v>
      </c>
      <c r="H179" s="228">
        <v>0</v>
      </c>
      <c r="I179" s="229">
        <f>E179*H179</f>
        <v>0</v>
      </c>
      <c r="J179" s="228"/>
      <c r="K179" s="229">
        <f>E179*J179</f>
        <v>0</v>
      </c>
      <c r="O179" s="221">
        <v>2</v>
      </c>
      <c r="AA179" s="194">
        <v>7</v>
      </c>
      <c r="AB179" s="194">
        <v>1002</v>
      </c>
      <c r="AC179" s="194">
        <v>5</v>
      </c>
      <c r="AZ179" s="194">
        <v>2</v>
      </c>
      <c r="BA179" s="194">
        <f>IF(AZ179=1,G179,0)</f>
        <v>0</v>
      </c>
      <c r="BB179" s="194">
        <f>IF(AZ179=2,G179,0)</f>
        <v>0</v>
      </c>
      <c r="BC179" s="194">
        <f>IF(AZ179=3,G179,0)</f>
        <v>0</v>
      </c>
      <c r="BD179" s="194">
        <f>IF(AZ179=4,G179,0)</f>
        <v>0</v>
      </c>
      <c r="BE179" s="194">
        <f>IF(AZ179=5,G179,0)</f>
        <v>0</v>
      </c>
      <c r="CA179" s="221">
        <v>7</v>
      </c>
      <c r="CB179" s="221">
        <v>1002</v>
      </c>
    </row>
    <row r="180" spans="1:57" ht="12.75">
      <c r="A180" s="240"/>
      <c r="B180" s="241" t="s">
        <v>86</v>
      </c>
      <c r="C180" s="242" t="s">
        <v>314</v>
      </c>
      <c r="D180" s="243"/>
      <c r="E180" s="244"/>
      <c r="F180" s="245"/>
      <c r="G180" s="246">
        <f>SUM(G170:G179)</f>
        <v>0</v>
      </c>
      <c r="H180" s="247"/>
      <c r="I180" s="248">
        <f>SUM(I170:I179)</f>
        <v>0.21351</v>
      </c>
      <c r="J180" s="247"/>
      <c r="K180" s="248">
        <f>SUM(K170:K179)</f>
        <v>-0.47459999999999997</v>
      </c>
      <c r="O180" s="221">
        <v>4</v>
      </c>
      <c r="BA180" s="249">
        <f>SUM(BA170:BA179)</f>
        <v>0</v>
      </c>
      <c r="BB180" s="249">
        <f>SUM(BB170:BB179)</f>
        <v>0</v>
      </c>
      <c r="BC180" s="249">
        <f>SUM(BC170:BC179)</f>
        <v>0</v>
      </c>
      <c r="BD180" s="249">
        <f>SUM(BD170:BD179)</f>
        <v>0</v>
      </c>
      <c r="BE180" s="249">
        <f>SUM(BE170:BE179)</f>
        <v>0</v>
      </c>
    </row>
    <row r="181" spans="1:15" ht="12.75">
      <c r="A181" s="211" t="s">
        <v>83</v>
      </c>
      <c r="B181" s="212" t="s">
        <v>324</v>
      </c>
      <c r="C181" s="213" t="s">
        <v>325</v>
      </c>
      <c r="D181" s="214"/>
      <c r="E181" s="215"/>
      <c r="F181" s="215"/>
      <c r="G181" s="216"/>
      <c r="H181" s="217"/>
      <c r="I181" s="218"/>
      <c r="J181" s="219"/>
      <c r="K181" s="220"/>
      <c r="O181" s="221">
        <v>1</v>
      </c>
    </row>
    <row r="182" spans="1:80" ht="12.75">
      <c r="A182" s="222">
        <v>54</v>
      </c>
      <c r="B182" s="223" t="s">
        <v>327</v>
      </c>
      <c r="C182" s="224" t="s">
        <v>328</v>
      </c>
      <c r="D182" s="225" t="s">
        <v>101</v>
      </c>
      <c r="E182" s="226">
        <v>58</v>
      </c>
      <c r="F182" s="226">
        <v>0</v>
      </c>
      <c r="G182" s="227">
        <f>E182*F182</f>
        <v>0</v>
      </c>
      <c r="H182" s="228">
        <v>0.00504</v>
      </c>
      <c r="I182" s="229">
        <f>E182*H182</f>
        <v>0.29232</v>
      </c>
      <c r="J182" s="228">
        <v>0</v>
      </c>
      <c r="K182" s="229">
        <f>E182*J182</f>
        <v>0</v>
      </c>
      <c r="O182" s="221">
        <v>2</v>
      </c>
      <c r="AA182" s="194">
        <v>1</v>
      </c>
      <c r="AB182" s="194">
        <v>7</v>
      </c>
      <c r="AC182" s="194">
        <v>7</v>
      </c>
      <c r="AZ182" s="194">
        <v>2</v>
      </c>
      <c r="BA182" s="194">
        <f>IF(AZ182=1,G182,0)</f>
        <v>0</v>
      </c>
      <c r="BB182" s="194">
        <f>IF(AZ182=2,G182,0)</f>
        <v>0</v>
      </c>
      <c r="BC182" s="194">
        <f>IF(AZ182=3,G182,0)</f>
        <v>0</v>
      </c>
      <c r="BD182" s="194">
        <f>IF(AZ182=4,G182,0)</f>
        <v>0</v>
      </c>
      <c r="BE182" s="194">
        <f>IF(AZ182=5,G182,0)</f>
        <v>0</v>
      </c>
      <c r="CA182" s="221">
        <v>1</v>
      </c>
      <c r="CB182" s="221">
        <v>7</v>
      </c>
    </row>
    <row r="183" spans="1:80" ht="12.75">
      <c r="A183" s="222">
        <v>55</v>
      </c>
      <c r="B183" s="223" t="s">
        <v>329</v>
      </c>
      <c r="C183" s="224" t="s">
        <v>330</v>
      </c>
      <c r="D183" s="225" t="s">
        <v>276</v>
      </c>
      <c r="E183" s="226">
        <v>12.35</v>
      </c>
      <c r="F183" s="226">
        <v>0</v>
      </c>
      <c r="G183" s="227">
        <f>E183*F183</f>
        <v>0</v>
      </c>
      <c r="H183" s="228">
        <v>0.00048</v>
      </c>
      <c r="I183" s="229">
        <f>E183*H183</f>
        <v>0.005928</v>
      </c>
      <c r="J183" s="228">
        <v>0</v>
      </c>
      <c r="K183" s="229">
        <f>E183*J183</f>
        <v>0</v>
      </c>
      <c r="O183" s="221">
        <v>2</v>
      </c>
      <c r="AA183" s="194">
        <v>1</v>
      </c>
      <c r="AB183" s="194">
        <v>7</v>
      </c>
      <c r="AC183" s="194">
        <v>7</v>
      </c>
      <c r="AZ183" s="194">
        <v>2</v>
      </c>
      <c r="BA183" s="194">
        <f>IF(AZ183=1,G183,0)</f>
        <v>0</v>
      </c>
      <c r="BB183" s="194">
        <f>IF(AZ183=2,G183,0)</f>
        <v>0</v>
      </c>
      <c r="BC183" s="194">
        <f>IF(AZ183=3,G183,0)</f>
        <v>0</v>
      </c>
      <c r="BD183" s="194">
        <f>IF(AZ183=4,G183,0)</f>
        <v>0</v>
      </c>
      <c r="BE183" s="194">
        <f>IF(AZ183=5,G183,0)</f>
        <v>0</v>
      </c>
      <c r="CA183" s="221">
        <v>1</v>
      </c>
      <c r="CB183" s="221">
        <v>7</v>
      </c>
    </row>
    <row r="184" spans="1:15" ht="12.75">
      <c r="A184" s="230"/>
      <c r="B184" s="234"/>
      <c r="C184" s="296" t="s">
        <v>331</v>
      </c>
      <c r="D184" s="297"/>
      <c r="E184" s="235">
        <v>12.35</v>
      </c>
      <c r="F184" s="236"/>
      <c r="G184" s="237"/>
      <c r="H184" s="238"/>
      <c r="I184" s="232"/>
      <c r="J184" s="239"/>
      <c r="K184" s="232"/>
      <c r="M184" s="233" t="s">
        <v>331</v>
      </c>
      <c r="O184" s="221"/>
    </row>
    <row r="185" spans="1:80" ht="22.5">
      <c r="A185" s="222">
        <v>56</v>
      </c>
      <c r="B185" s="223" t="s">
        <v>332</v>
      </c>
      <c r="C185" s="224" t="s">
        <v>333</v>
      </c>
      <c r="D185" s="225" t="s">
        <v>101</v>
      </c>
      <c r="E185" s="226">
        <v>64.96</v>
      </c>
      <c r="F185" s="226">
        <v>0</v>
      </c>
      <c r="G185" s="227">
        <f>E185*F185</f>
        <v>0</v>
      </c>
      <c r="H185" s="228">
        <v>0.0335</v>
      </c>
      <c r="I185" s="229">
        <f>E185*H185</f>
        <v>2.17616</v>
      </c>
      <c r="J185" s="228"/>
      <c r="K185" s="229">
        <f>E185*J185</f>
        <v>0</v>
      </c>
      <c r="O185" s="221">
        <v>2</v>
      </c>
      <c r="AA185" s="194">
        <v>12</v>
      </c>
      <c r="AB185" s="194">
        <v>0</v>
      </c>
      <c r="AC185" s="194">
        <v>26</v>
      </c>
      <c r="AZ185" s="194">
        <v>2</v>
      </c>
      <c r="BA185" s="194">
        <f>IF(AZ185=1,G185,0)</f>
        <v>0</v>
      </c>
      <c r="BB185" s="194">
        <f>IF(AZ185=2,G185,0)</f>
        <v>0</v>
      </c>
      <c r="BC185" s="194">
        <f>IF(AZ185=3,G185,0)</f>
        <v>0</v>
      </c>
      <c r="BD185" s="194">
        <f>IF(AZ185=4,G185,0)</f>
        <v>0</v>
      </c>
      <c r="BE185" s="194">
        <f>IF(AZ185=5,G185,0)</f>
        <v>0</v>
      </c>
      <c r="CA185" s="221">
        <v>12</v>
      </c>
      <c r="CB185" s="221">
        <v>0</v>
      </c>
    </row>
    <row r="186" spans="1:15" ht="12.75">
      <c r="A186" s="230"/>
      <c r="B186" s="234"/>
      <c r="C186" s="296" t="s">
        <v>334</v>
      </c>
      <c r="D186" s="297"/>
      <c r="E186" s="235">
        <v>64.96</v>
      </c>
      <c r="F186" s="236"/>
      <c r="G186" s="237"/>
      <c r="H186" s="238"/>
      <c r="I186" s="232"/>
      <c r="J186" s="239"/>
      <c r="K186" s="232"/>
      <c r="M186" s="233" t="s">
        <v>334</v>
      </c>
      <c r="O186" s="221"/>
    </row>
    <row r="187" spans="1:80" ht="12.75">
      <c r="A187" s="222">
        <v>57</v>
      </c>
      <c r="B187" s="223" t="s">
        <v>335</v>
      </c>
      <c r="C187" s="224" t="s">
        <v>336</v>
      </c>
      <c r="D187" s="225" t="s">
        <v>12</v>
      </c>
      <c r="E187" s="226"/>
      <c r="F187" s="226">
        <v>0</v>
      </c>
      <c r="G187" s="227">
        <f>E187*F187</f>
        <v>0</v>
      </c>
      <c r="H187" s="228">
        <v>0</v>
      </c>
      <c r="I187" s="229">
        <f>E187*H187</f>
        <v>0</v>
      </c>
      <c r="J187" s="228"/>
      <c r="K187" s="229">
        <f>E187*J187</f>
        <v>0</v>
      </c>
      <c r="O187" s="221">
        <v>2</v>
      </c>
      <c r="AA187" s="194">
        <v>7</v>
      </c>
      <c r="AB187" s="194">
        <v>1002</v>
      </c>
      <c r="AC187" s="194">
        <v>5</v>
      </c>
      <c r="AZ187" s="194">
        <v>2</v>
      </c>
      <c r="BA187" s="194">
        <f>IF(AZ187=1,G187,0)</f>
        <v>0</v>
      </c>
      <c r="BB187" s="194">
        <f>IF(AZ187=2,G187,0)</f>
        <v>0</v>
      </c>
      <c r="BC187" s="194">
        <f>IF(AZ187=3,G187,0)</f>
        <v>0</v>
      </c>
      <c r="BD187" s="194">
        <f>IF(AZ187=4,G187,0)</f>
        <v>0</v>
      </c>
      <c r="BE187" s="194">
        <f>IF(AZ187=5,G187,0)</f>
        <v>0</v>
      </c>
      <c r="CA187" s="221">
        <v>7</v>
      </c>
      <c r="CB187" s="221">
        <v>1002</v>
      </c>
    </row>
    <row r="188" spans="1:57" ht="12.75">
      <c r="A188" s="240"/>
      <c r="B188" s="241" t="s">
        <v>86</v>
      </c>
      <c r="C188" s="242" t="s">
        <v>326</v>
      </c>
      <c r="D188" s="243"/>
      <c r="E188" s="244"/>
      <c r="F188" s="245"/>
      <c r="G188" s="246">
        <f>SUM(G181:G187)</f>
        <v>0</v>
      </c>
      <c r="H188" s="247"/>
      <c r="I188" s="248">
        <f>SUM(I181:I187)</f>
        <v>2.474408</v>
      </c>
      <c r="J188" s="247"/>
      <c r="K188" s="248">
        <f>SUM(K181:K187)</f>
        <v>0</v>
      </c>
      <c r="O188" s="221">
        <v>4</v>
      </c>
      <c r="BA188" s="249">
        <f>SUM(BA181:BA187)</f>
        <v>0</v>
      </c>
      <c r="BB188" s="249">
        <f>SUM(BB181:BB187)</f>
        <v>0</v>
      </c>
      <c r="BC188" s="249">
        <f>SUM(BC181:BC187)</f>
        <v>0</v>
      </c>
      <c r="BD188" s="249">
        <f>SUM(BD181:BD187)</f>
        <v>0</v>
      </c>
      <c r="BE188" s="249">
        <f>SUM(BE181:BE187)</f>
        <v>0</v>
      </c>
    </row>
    <row r="189" spans="1:15" ht="12.75">
      <c r="A189" s="211" t="s">
        <v>83</v>
      </c>
      <c r="B189" s="212" t="s">
        <v>337</v>
      </c>
      <c r="C189" s="213" t="s">
        <v>338</v>
      </c>
      <c r="D189" s="214"/>
      <c r="E189" s="215"/>
      <c r="F189" s="215"/>
      <c r="G189" s="216"/>
      <c r="H189" s="217"/>
      <c r="I189" s="218"/>
      <c r="J189" s="219"/>
      <c r="K189" s="220"/>
      <c r="O189" s="221">
        <v>1</v>
      </c>
    </row>
    <row r="190" spans="1:80" ht="12.75">
      <c r="A190" s="222">
        <v>58</v>
      </c>
      <c r="B190" s="223" t="s">
        <v>340</v>
      </c>
      <c r="C190" s="224" t="s">
        <v>341</v>
      </c>
      <c r="D190" s="225" t="s">
        <v>101</v>
      </c>
      <c r="E190" s="226">
        <v>84</v>
      </c>
      <c r="F190" s="226">
        <v>0</v>
      </c>
      <c r="G190" s="227">
        <f>E190*F190</f>
        <v>0</v>
      </c>
      <c r="H190" s="228">
        <v>0.01225</v>
      </c>
      <c r="I190" s="229">
        <f>E190*H190</f>
        <v>1.0290000000000001</v>
      </c>
      <c r="J190" s="228">
        <v>0</v>
      </c>
      <c r="K190" s="229">
        <f>E190*J190</f>
        <v>0</v>
      </c>
      <c r="O190" s="221">
        <v>2</v>
      </c>
      <c r="AA190" s="194">
        <v>2</v>
      </c>
      <c r="AB190" s="194">
        <v>7</v>
      </c>
      <c r="AC190" s="194">
        <v>7</v>
      </c>
      <c r="AZ190" s="194">
        <v>2</v>
      </c>
      <c r="BA190" s="194">
        <f>IF(AZ190=1,G190,0)</f>
        <v>0</v>
      </c>
      <c r="BB190" s="194">
        <f>IF(AZ190=2,G190,0)</f>
        <v>0</v>
      </c>
      <c r="BC190" s="194">
        <f>IF(AZ190=3,G190,0)</f>
        <v>0</v>
      </c>
      <c r="BD190" s="194">
        <f>IF(AZ190=4,G190,0)</f>
        <v>0</v>
      </c>
      <c r="BE190" s="194">
        <f>IF(AZ190=5,G190,0)</f>
        <v>0</v>
      </c>
      <c r="CA190" s="221">
        <v>2</v>
      </c>
      <c r="CB190" s="221">
        <v>7</v>
      </c>
    </row>
    <row r="191" spans="1:57" ht="12.75">
      <c r="A191" s="240"/>
      <c r="B191" s="241" t="s">
        <v>86</v>
      </c>
      <c r="C191" s="242" t="s">
        <v>339</v>
      </c>
      <c r="D191" s="243"/>
      <c r="E191" s="244"/>
      <c r="F191" s="245"/>
      <c r="G191" s="246">
        <f>SUM(G189:G190)</f>
        <v>0</v>
      </c>
      <c r="H191" s="247"/>
      <c r="I191" s="248">
        <f>SUM(I189:I190)</f>
        <v>1.0290000000000001</v>
      </c>
      <c r="J191" s="247"/>
      <c r="K191" s="248">
        <f>SUM(K189:K190)</f>
        <v>0</v>
      </c>
      <c r="O191" s="221">
        <v>4</v>
      </c>
      <c r="BA191" s="249">
        <f>SUM(BA189:BA190)</f>
        <v>0</v>
      </c>
      <c r="BB191" s="249">
        <f>SUM(BB189:BB190)</f>
        <v>0</v>
      </c>
      <c r="BC191" s="249">
        <f>SUM(BC189:BC190)</f>
        <v>0</v>
      </c>
      <c r="BD191" s="249">
        <f>SUM(BD189:BD190)</f>
        <v>0</v>
      </c>
      <c r="BE191" s="249">
        <f>SUM(BE189:BE190)</f>
        <v>0</v>
      </c>
    </row>
    <row r="192" spans="1:15" ht="12.75">
      <c r="A192" s="211" t="s">
        <v>83</v>
      </c>
      <c r="B192" s="212" t="s">
        <v>342</v>
      </c>
      <c r="C192" s="213" t="s">
        <v>343</v>
      </c>
      <c r="D192" s="214"/>
      <c r="E192" s="215"/>
      <c r="F192" s="215"/>
      <c r="G192" s="216"/>
      <c r="H192" s="217"/>
      <c r="I192" s="218"/>
      <c r="J192" s="219"/>
      <c r="K192" s="220"/>
      <c r="O192" s="221">
        <v>1</v>
      </c>
    </row>
    <row r="193" spans="1:80" ht="12.75">
      <c r="A193" s="222">
        <v>59</v>
      </c>
      <c r="B193" s="223" t="s">
        <v>345</v>
      </c>
      <c r="C193" s="224" t="s">
        <v>346</v>
      </c>
      <c r="D193" s="225" t="s">
        <v>101</v>
      </c>
      <c r="E193" s="226">
        <v>88.2</v>
      </c>
      <c r="F193" s="226">
        <v>0</v>
      </c>
      <c r="G193" s="227">
        <f>E193*F193</f>
        <v>0</v>
      </c>
      <c r="H193" s="228">
        <v>0</v>
      </c>
      <c r="I193" s="229">
        <f>E193*H193</f>
        <v>0</v>
      </c>
      <c r="J193" s="228">
        <v>-0.001</v>
      </c>
      <c r="K193" s="229">
        <f>E193*J193</f>
        <v>-0.0882</v>
      </c>
      <c r="O193" s="221">
        <v>2</v>
      </c>
      <c r="AA193" s="194">
        <v>1</v>
      </c>
      <c r="AB193" s="194">
        <v>7</v>
      </c>
      <c r="AC193" s="194">
        <v>7</v>
      </c>
      <c r="AZ193" s="194">
        <v>2</v>
      </c>
      <c r="BA193" s="194">
        <f>IF(AZ193=1,G193,0)</f>
        <v>0</v>
      </c>
      <c r="BB193" s="194">
        <f>IF(AZ193=2,G193,0)</f>
        <v>0</v>
      </c>
      <c r="BC193" s="194">
        <f>IF(AZ193=3,G193,0)</f>
        <v>0</v>
      </c>
      <c r="BD193" s="194">
        <f>IF(AZ193=4,G193,0)</f>
        <v>0</v>
      </c>
      <c r="BE193" s="194">
        <f>IF(AZ193=5,G193,0)</f>
        <v>0</v>
      </c>
      <c r="CA193" s="221">
        <v>1</v>
      </c>
      <c r="CB193" s="221">
        <v>7</v>
      </c>
    </row>
    <row r="194" spans="1:15" ht="12.75">
      <c r="A194" s="230"/>
      <c r="B194" s="234"/>
      <c r="C194" s="296" t="s">
        <v>347</v>
      </c>
      <c r="D194" s="297"/>
      <c r="E194" s="235">
        <v>53.4</v>
      </c>
      <c r="F194" s="236"/>
      <c r="G194" s="237"/>
      <c r="H194" s="238"/>
      <c r="I194" s="232"/>
      <c r="J194" s="239"/>
      <c r="K194" s="232"/>
      <c r="M194" s="233" t="s">
        <v>347</v>
      </c>
      <c r="O194" s="221"/>
    </row>
    <row r="195" spans="1:15" ht="12.75">
      <c r="A195" s="230"/>
      <c r="B195" s="234"/>
      <c r="C195" s="296" t="s">
        <v>317</v>
      </c>
      <c r="D195" s="297"/>
      <c r="E195" s="235">
        <v>34.8</v>
      </c>
      <c r="F195" s="236"/>
      <c r="G195" s="237"/>
      <c r="H195" s="238"/>
      <c r="I195" s="232"/>
      <c r="J195" s="239"/>
      <c r="K195" s="232"/>
      <c r="M195" s="233" t="s">
        <v>317</v>
      </c>
      <c r="O195" s="221"/>
    </row>
    <row r="196" spans="1:57" ht="12.75">
      <c r="A196" s="240"/>
      <c r="B196" s="241" t="s">
        <v>86</v>
      </c>
      <c r="C196" s="242" t="s">
        <v>344</v>
      </c>
      <c r="D196" s="243"/>
      <c r="E196" s="244"/>
      <c r="F196" s="245"/>
      <c r="G196" s="246">
        <f>SUM(G192:G195)</f>
        <v>0</v>
      </c>
      <c r="H196" s="247"/>
      <c r="I196" s="248">
        <f>SUM(I192:I195)</f>
        <v>0</v>
      </c>
      <c r="J196" s="247"/>
      <c r="K196" s="248">
        <f>SUM(K192:K195)</f>
        <v>-0.0882</v>
      </c>
      <c r="O196" s="221">
        <v>4</v>
      </c>
      <c r="BA196" s="249">
        <f>SUM(BA192:BA195)</f>
        <v>0</v>
      </c>
      <c r="BB196" s="249">
        <f>SUM(BB192:BB195)</f>
        <v>0</v>
      </c>
      <c r="BC196" s="249">
        <f>SUM(BC192:BC195)</f>
        <v>0</v>
      </c>
      <c r="BD196" s="249">
        <f>SUM(BD192:BD195)</f>
        <v>0</v>
      </c>
      <c r="BE196" s="249">
        <f>SUM(BE192:BE195)</f>
        <v>0</v>
      </c>
    </row>
    <row r="197" spans="1:15" ht="12.75">
      <c r="A197" s="211" t="s">
        <v>83</v>
      </c>
      <c r="B197" s="212" t="s">
        <v>348</v>
      </c>
      <c r="C197" s="213" t="s">
        <v>349</v>
      </c>
      <c r="D197" s="214"/>
      <c r="E197" s="215"/>
      <c r="F197" s="215"/>
      <c r="G197" s="216"/>
      <c r="H197" s="217"/>
      <c r="I197" s="218"/>
      <c r="J197" s="219"/>
      <c r="K197" s="220"/>
      <c r="O197" s="221">
        <v>1</v>
      </c>
    </row>
    <row r="198" spans="1:80" ht="12.75">
      <c r="A198" s="222">
        <v>60</v>
      </c>
      <c r="B198" s="223" t="s">
        <v>351</v>
      </c>
      <c r="C198" s="224" t="s">
        <v>352</v>
      </c>
      <c r="D198" s="225" t="s">
        <v>101</v>
      </c>
      <c r="E198" s="226">
        <v>75.86</v>
      </c>
      <c r="F198" s="226">
        <v>0</v>
      </c>
      <c r="G198" s="227">
        <f>E198*F198</f>
        <v>0</v>
      </c>
      <c r="H198" s="228">
        <v>0.00535</v>
      </c>
      <c r="I198" s="229">
        <f>E198*H198</f>
        <v>0.40585099999999996</v>
      </c>
      <c r="J198" s="228">
        <v>0</v>
      </c>
      <c r="K198" s="229">
        <f>E198*J198</f>
        <v>0</v>
      </c>
      <c r="O198" s="221">
        <v>2</v>
      </c>
      <c r="AA198" s="194">
        <v>1</v>
      </c>
      <c r="AB198" s="194">
        <v>7</v>
      </c>
      <c r="AC198" s="194">
        <v>7</v>
      </c>
      <c r="AZ198" s="194">
        <v>2</v>
      </c>
      <c r="BA198" s="194">
        <f>IF(AZ198=1,G198,0)</f>
        <v>0</v>
      </c>
      <c r="BB198" s="194">
        <f>IF(AZ198=2,G198,0)</f>
        <v>0</v>
      </c>
      <c r="BC198" s="194">
        <f>IF(AZ198=3,G198,0)</f>
        <v>0</v>
      </c>
      <c r="BD198" s="194">
        <f>IF(AZ198=4,G198,0)</f>
        <v>0</v>
      </c>
      <c r="BE198" s="194">
        <f>IF(AZ198=5,G198,0)</f>
        <v>0</v>
      </c>
      <c r="CA198" s="221">
        <v>1</v>
      </c>
      <c r="CB198" s="221">
        <v>7</v>
      </c>
    </row>
    <row r="199" spans="1:15" ht="12.75">
      <c r="A199" s="230"/>
      <c r="B199" s="234"/>
      <c r="C199" s="296" t="s">
        <v>353</v>
      </c>
      <c r="D199" s="297"/>
      <c r="E199" s="235">
        <v>75.86</v>
      </c>
      <c r="F199" s="236"/>
      <c r="G199" s="237"/>
      <c r="H199" s="238"/>
      <c r="I199" s="232"/>
      <c r="J199" s="239"/>
      <c r="K199" s="232"/>
      <c r="M199" s="233" t="s">
        <v>353</v>
      </c>
      <c r="O199" s="221"/>
    </row>
    <row r="200" spans="1:80" ht="12.75">
      <c r="A200" s="222">
        <v>61</v>
      </c>
      <c r="B200" s="223" t="s">
        <v>354</v>
      </c>
      <c r="C200" s="224" t="s">
        <v>355</v>
      </c>
      <c r="D200" s="225" t="s">
        <v>276</v>
      </c>
      <c r="E200" s="226">
        <v>40</v>
      </c>
      <c r="F200" s="226">
        <v>0</v>
      </c>
      <c r="G200" s="227">
        <f>E200*F200</f>
        <v>0</v>
      </c>
      <c r="H200" s="228">
        <v>0.00042</v>
      </c>
      <c r="I200" s="229">
        <f>E200*H200</f>
        <v>0.016800000000000002</v>
      </c>
      <c r="J200" s="228">
        <v>0</v>
      </c>
      <c r="K200" s="229">
        <f>E200*J200</f>
        <v>0</v>
      </c>
      <c r="O200" s="221">
        <v>2</v>
      </c>
      <c r="AA200" s="194">
        <v>1</v>
      </c>
      <c r="AB200" s="194">
        <v>7</v>
      </c>
      <c r="AC200" s="194">
        <v>7</v>
      </c>
      <c r="AZ200" s="194">
        <v>2</v>
      </c>
      <c r="BA200" s="194">
        <f>IF(AZ200=1,G200,0)</f>
        <v>0</v>
      </c>
      <c r="BB200" s="194">
        <f>IF(AZ200=2,G200,0)</f>
        <v>0</v>
      </c>
      <c r="BC200" s="194">
        <f>IF(AZ200=3,G200,0)</f>
        <v>0</v>
      </c>
      <c r="BD200" s="194">
        <f>IF(AZ200=4,G200,0)</f>
        <v>0</v>
      </c>
      <c r="BE200" s="194">
        <f>IF(AZ200=5,G200,0)</f>
        <v>0</v>
      </c>
      <c r="CA200" s="221">
        <v>1</v>
      </c>
      <c r="CB200" s="221">
        <v>7</v>
      </c>
    </row>
    <row r="201" spans="1:80" ht="12.75">
      <c r="A201" s="222">
        <v>62</v>
      </c>
      <c r="B201" s="223" t="s">
        <v>356</v>
      </c>
      <c r="C201" s="224" t="s">
        <v>357</v>
      </c>
      <c r="D201" s="225" t="s">
        <v>276</v>
      </c>
      <c r="E201" s="226">
        <v>70</v>
      </c>
      <c r="F201" s="226">
        <v>0</v>
      </c>
      <c r="G201" s="227">
        <f>E201*F201</f>
        <v>0</v>
      </c>
      <c r="H201" s="228">
        <v>0.00042</v>
      </c>
      <c r="I201" s="229">
        <f>E201*H201</f>
        <v>0.029400000000000003</v>
      </c>
      <c r="J201" s="228">
        <v>0</v>
      </c>
      <c r="K201" s="229">
        <f>E201*J201</f>
        <v>0</v>
      </c>
      <c r="O201" s="221">
        <v>2</v>
      </c>
      <c r="AA201" s="194">
        <v>1</v>
      </c>
      <c r="AB201" s="194">
        <v>7</v>
      </c>
      <c r="AC201" s="194">
        <v>7</v>
      </c>
      <c r="AZ201" s="194">
        <v>2</v>
      </c>
      <c r="BA201" s="194">
        <f>IF(AZ201=1,G201,0)</f>
        <v>0</v>
      </c>
      <c r="BB201" s="194">
        <f>IF(AZ201=2,G201,0)</f>
        <v>0</v>
      </c>
      <c r="BC201" s="194">
        <f>IF(AZ201=3,G201,0)</f>
        <v>0</v>
      </c>
      <c r="BD201" s="194">
        <f>IF(AZ201=4,G201,0)</f>
        <v>0</v>
      </c>
      <c r="BE201" s="194">
        <f>IF(AZ201=5,G201,0)</f>
        <v>0</v>
      </c>
      <c r="CA201" s="221">
        <v>1</v>
      </c>
      <c r="CB201" s="221">
        <v>7</v>
      </c>
    </row>
    <row r="202" spans="1:80" ht="12.75">
      <c r="A202" s="222">
        <v>63</v>
      </c>
      <c r="B202" s="223" t="s">
        <v>358</v>
      </c>
      <c r="C202" s="224" t="s">
        <v>359</v>
      </c>
      <c r="D202" s="225" t="s">
        <v>101</v>
      </c>
      <c r="E202" s="226">
        <v>84.9632</v>
      </c>
      <c r="F202" s="226">
        <v>0</v>
      </c>
      <c r="G202" s="227">
        <f>E202*F202</f>
        <v>0</v>
      </c>
      <c r="H202" s="228">
        <v>0.0122</v>
      </c>
      <c r="I202" s="229">
        <f>E202*H202</f>
        <v>1.03655104</v>
      </c>
      <c r="J202" s="228"/>
      <c r="K202" s="229">
        <f>E202*J202</f>
        <v>0</v>
      </c>
      <c r="O202" s="221">
        <v>2</v>
      </c>
      <c r="AA202" s="194">
        <v>12</v>
      </c>
      <c r="AB202" s="194">
        <v>0</v>
      </c>
      <c r="AC202" s="194">
        <v>37</v>
      </c>
      <c r="AZ202" s="194">
        <v>2</v>
      </c>
      <c r="BA202" s="194">
        <f>IF(AZ202=1,G202,0)</f>
        <v>0</v>
      </c>
      <c r="BB202" s="194">
        <f>IF(AZ202=2,G202,0)</f>
        <v>0</v>
      </c>
      <c r="BC202" s="194">
        <f>IF(AZ202=3,G202,0)</f>
        <v>0</v>
      </c>
      <c r="BD202" s="194">
        <f>IF(AZ202=4,G202,0)</f>
        <v>0</v>
      </c>
      <c r="BE202" s="194">
        <f>IF(AZ202=5,G202,0)</f>
        <v>0</v>
      </c>
      <c r="CA202" s="221">
        <v>12</v>
      </c>
      <c r="CB202" s="221">
        <v>0</v>
      </c>
    </row>
    <row r="203" spans="1:15" ht="12.75">
      <c r="A203" s="230"/>
      <c r="B203" s="234"/>
      <c r="C203" s="296" t="s">
        <v>360</v>
      </c>
      <c r="D203" s="297"/>
      <c r="E203" s="235">
        <v>84.9632</v>
      </c>
      <c r="F203" s="236"/>
      <c r="G203" s="237"/>
      <c r="H203" s="238"/>
      <c r="I203" s="232"/>
      <c r="J203" s="239"/>
      <c r="K203" s="232"/>
      <c r="M203" s="233" t="s">
        <v>360</v>
      </c>
      <c r="O203" s="221"/>
    </row>
    <row r="204" spans="1:80" ht="12.75">
      <c r="A204" s="222">
        <v>64</v>
      </c>
      <c r="B204" s="223" t="s">
        <v>361</v>
      </c>
      <c r="C204" s="224" t="s">
        <v>362</v>
      </c>
      <c r="D204" s="225" t="s">
        <v>12</v>
      </c>
      <c r="E204" s="226"/>
      <c r="F204" s="226">
        <v>0</v>
      </c>
      <c r="G204" s="227">
        <f>E204*F204</f>
        <v>0</v>
      </c>
      <c r="H204" s="228">
        <v>0</v>
      </c>
      <c r="I204" s="229">
        <f>E204*H204</f>
        <v>0</v>
      </c>
      <c r="J204" s="228"/>
      <c r="K204" s="229">
        <f>E204*J204</f>
        <v>0</v>
      </c>
      <c r="O204" s="221">
        <v>2</v>
      </c>
      <c r="AA204" s="194">
        <v>7</v>
      </c>
      <c r="AB204" s="194">
        <v>1002</v>
      </c>
      <c r="AC204" s="194">
        <v>5</v>
      </c>
      <c r="AZ204" s="194">
        <v>2</v>
      </c>
      <c r="BA204" s="194">
        <f>IF(AZ204=1,G204,0)</f>
        <v>0</v>
      </c>
      <c r="BB204" s="194">
        <f>IF(AZ204=2,G204,0)</f>
        <v>0</v>
      </c>
      <c r="BC204" s="194">
        <f>IF(AZ204=3,G204,0)</f>
        <v>0</v>
      </c>
      <c r="BD204" s="194">
        <f>IF(AZ204=4,G204,0)</f>
        <v>0</v>
      </c>
      <c r="BE204" s="194">
        <f>IF(AZ204=5,G204,0)</f>
        <v>0</v>
      </c>
      <c r="CA204" s="221">
        <v>7</v>
      </c>
      <c r="CB204" s="221">
        <v>1002</v>
      </c>
    </row>
    <row r="205" spans="1:57" ht="12.75">
      <c r="A205" s="240"/>
      <c r="B205" s="241" t="s">
        <v>86</v>
      </c>
      <c r="C205" s="242" t="s">
        <v>350</v>
      </c>
      <c r="D205" s="243"/>
      <c r="E205" s="244"/>
      <c r="F205" s="245"/>
      <c r="G205" s="246">
        <f>SUM(G197:G204)</f>
        <v>0</v>
      </c>
      <c r="H205" s="247"/>
      <c r="I205" s="248">
        <f>SUM(I197:I204)</f>
        <v>1.48860204</v>
      </c>
      <c r="J205" s="247"/>
      <c r="K205" s="248">
        <f>SUM(K197:K204)</f>
        <v>0</v>
      </c>
      <c r="O205" s="221">
        <v>4</v>
      </c>
      <c r="BA205" s="249">
        <f>SUM(BA197:BA204)</f>
        <v>0</v>
      </c>
      <c r="BB205" s="249">
        <f>SUM(BB197:BB204)</f>
        <v>0</v>
      </c>
      <c r="BC205" s="249">
        <f>SUM(BC197:BC204)</f>
        <v>0</v>
      </c>
      <c r="BD205" s="249">
        <f>SUM(BD197:BD204)</f>
        <v>0</v>
      </c>
      <c r="BE205" s="249">
        <f>SUM(BE197:BE204)</f>
        <v>0</v>
      </c>
    </row>
    <row r="206" spans="1:15" ht="12.75">
      <c r="A206" s="211" t="s">
        <v>83</v>
      </c>
      <c r="B206" s="212" t="s">
        <v>363</v>
      </c>
      <c r="C206" s="213" t="s">
        <v>364</v>
      </c>
      <c r="D206" s="214"/>
      <c r="E206" s="215"/>
      <c r="F206" s="215"/>
      <c r="G206" s="216"/>
      <c r="H206" s="217"/>
      <c r="I206" s="218"/>
      <c r="J206" s="219"/>
      <c r="K206" s="220"/>
      <c r="O206" s="221">
        <v>1</v>
      </c>
    </row>
    <row r="207" spans="1:80" ht="12.75">
      <c r="A207" s="222">
        <v>65</v>
      </c>
      <c r="B207" s="223" t="s">
        <v>366</v>
      </c>
      <c r="C207" s="224" t="s">
        <v>367</v>
      </c>
      <c r="D207" s="225" t="s">
        <v>106</v>
      </c>
      <c r="E207" s="226">
        <v>10</v>
      </c>
      <c r="F207" s="226">
        <v>0</v>
      </c>
      <c r="G207" s="227">
        <f>E207*F207</f>
        <v>0</v>
      </c>
      <c r="H207" s="228">
        <v>0</v>
      </c>
      <c r="I207" s="229">
        <f>E207*H207</f>
        <v>0</v>
      </c>
      <c r="J207" s="228"/>
      <c r="K207" s="229">
        <f>E207*J207</f>
        <v>0</v>
      </c>
      <c r="O207" s="221">
        <v>2</v>
      </c>
      <c r="AA207" s="194">
        <v>12</v>
      </c>
      <c r="AB207" s="194">
        <v>0</v>
      </c>
      <c r="AC207" s="194">
        <v>71</v>
      </c>
      <c r="AZ207" s="194">
        <v>2</v>
      </c>
      <c r="BA207" s="194">
        <f>IF(AZ207=1,G207,0)</f>
        <v>0</v>
      </c>
      <c r="BB207" s="194">
        <f>IF(AZ207=2,G207,0)</f>
        <v>0</v>
      </c>
      <c r="BC207" s="194">
        <f>IF(AZ207=3,G207,0)</f>
        <v>0</v>
      </c>
      <c r="BD207" s="194">
        <f>IF(AZ207=4,G207,0)</f>
        <v>0</v>
      </c>
      <c r="BE207" s="194">
        <f>IF(AZ207=5,G207,0)</f>
        <v>0</v>
      </c>
      <c r="CA207" s="221">
        <v>12</v>
      </c>
      <c r="CB207" s="221">
        <v>0</v>
      </c>
    </row>
    <row r="208" spans="1:57" ht="12.75">
      <c r="A208" s="240"/>
      <c r="B208" s="241" t="s">
        <v>86</v>
      </c>
      <c r="C208" s="242" t="s">
        <v>365</v>
      </c>
      <c r="D208" s="243"/>
      <c r="E208" s="244"/>
      <c r="F208" s="245"/>
      <c r="G208" s="246">
        <f>SUM(G206:G207)</f>
        <v>0</v>
      </c>
      <c r="H208" s="247"/>
      <c r="I208" s="248">
        <f>SUM(I206:I207)</f>
        <v>0</v>
      </c>
      <c r="J208" s="247"/>
      <c r="K208" s="248">
        <f>SUM(K206:K207)</f>
        <v>0</v>
      </c>
      <c r="O208" s="221">
        <v>4</v>
      </c>
      <c r="BA208" s="249">
        <f>SUM(BA206:BA207)</f>
        <v>0</v>
      </c>
      <c r="BB208" s="249">
        <f>SUM(BB206:BB207)</f>
        <v>0</v>
      </c>
      <c r="BC208" s="249">
        <f>SUM(BC206:BC207)</f>
        <v>0</v>
      </c>
      <c r="BD208" s="249">
        <f>SUM(BD206:BD207)</f>
        <v>0</v>
      </c>
      <c r="BE208" s="249">
        <f>SUM(BE206:BE207)</f>
        <v>0</v>
      </c>
    </row>
    <row r="209" spans="1:15" ht="12.75">
      <c r="A209" s="211" t="s">
        <v>83</v>
      </c>
      <c r="B209" s="212" t="s">
        <v>368</v>
      </c>
      <c r="C209" s="213" t="s">
        <v>369</v>
      </c>
      <c r="D209" s="214"/>
      <c r="E209" s="215"/>
      <c r="F209" s="215"/>
      <c r="G209" s="216"/>
      <c r="H209" s="217"/>
      <c r="I209" s="218"/>
      <c r="J209" s="219"/>
      <c r="K209" s="220"/>
      <c r="O209" s="221">
        <v>1</v>
      </c>
    </row>
    <row r="210" spans="1:80" ht="12.75">
      <c r="A210" s="222">
        <v>66</v>
      </c>
      <c r="B210" s="223" t="s">
        <v>371</v>
      </c>
      <c r="C210" s="224" t="s">
        <v>372</v>
      </c>
      <c r="D210" s="225" t="s">
        <v>101</v>
      </c>
      <c r="E210" s="226">
        <v>90</v>
      </c>
      <c r="F210" s="226">
        <v>0</v>
      </c>
      <c r="G210" s="227">
        <f>E210*F210</f>
        <v>0</v>
      </c>
      <c r="H210" s="228">
        <v>5E-05</v>
      </c>
      <c r="I210" s="229">
        <f>E210*H210</f>
        <v>0.0045000000000000005</v>
      </c>
      <c r="J210" s="228">
        <v>0</v>
      </c>
      <c r="K210" s="229">
        <f>E210*J210</f>
        <v>0</v>
      </c>
      <c r="O210" s="221">
        <v>2</v>
      </c>
      <c r="AA210" s="194">
        <v>1</v>
      </c>
      <c r="AB210" s="194">
        <v>7</v>
      </c>
      <c r="AC210" s="194">
        <v>7</v>
      </c>
      <c r="AZ210" s="194">
        <v>2</v>
      </c>
      <c r="BA210" s="194">
        <f>IF(AZ210=1,G210,0)</f>
        <v>0</v>
      </c>
      <c r="BB210" s="194">
        <f>IF(AZ210=2,G210,0)</f>
        <v>0</v>
      </c>
      <c r="BC210" s="194">
        <f>IF(AZ210=3,G210,0)</f>
        <v>0</v>
      </c>
      <c r="BD210" s="194">
        <f>IF(AZ210=4,G210,0)</f>
        <v>0</v>
      </c>
      <c r="BE210" s="194">
        <f>IF(AZ210=5,G210,0)</f>
        <v>0</v>
      </c>
      <c r="CA210" s="221">
        <v>1</v>
      </c>
      <c r="CB210" s="221">
        <v>7</v>
      </c>
    </row>
    <row r="211" spans="1:80" ht="12.75">
      <c r="A211" s="222">
        <v>67</v>
      </c>
      <c r="B211" s="223" t="s">
        <v>373</v>
      </c>
      <c r="C211" s="224" t="s">
        <v>374</v>
      </c>
      <c r="D211" s="225" t="s">
        <v>101</v>
      </c>
      <c r="E211" s="226">
        <v>90</v>
      </c>
      <c r="F211" s="226">
        <v>0</v>
      </c>
      <c r="G211" s="227">
        <f>E211*F211</f>
        <v>0</v>
      </c>
      <c r="H211" s="228">
        <v>0.0003</v>
      </c>
      <c r="I211" s="229">
        <f>E211*H211</f>
        <v>0.026999999999999996</v>
      </c>
      <c r="J211" s="228">
        <v>0</v>
      </c>
      <c r="K211" s="229">
        <f>E211*J211</f>
        <v>0</v>
      </c>
      <c r="O211" s="221">
        <v>2</v>
      </c>
      <c r="AA211" s="194">
        <v>1</v>
      </c>
      <c r="AB211" s="194">
        <v>7</v>
      </c>
      <c r="AC211" s="194">
        <v>7</v>
      </c>
      <c r="AZ211" s="194">
        <v>2</v>
      </c>
      <c r="BA211" s="194">
        <f>IF(AZ211=1,G211,0)</f>
        <v>0</v>
      </c>
      <c r="BB211" s="194">
        <f>IF(AZ211=2,G211,0)</f>
        <v>0</v>
      </c>
      <c r="BC211" s="194">
        <f>IF(AZ211=3,G211,0)</f>
        <v>0</v>
      </c>
      <c r="BD211" s="194">
        <f>IF(AZ211=4,G211,0)</f>
        <v>0</v>
      </c>
      <c r="BE211" s="194">
        <f>IF(AZ211=5,G211,0)</f>
        <v>0</v>
      </c>
      <c r="CA211" s="221">
        <v>1</v>
      </c>
      <c r="CB211" s="221">
        <v>7</v>
      </c>
    </row>
    <row r="212" spans="1:80" ht="12.75">
      <c r="A212" s="222">
        <v>68</v>
      </c>
      <c r="B212" s="223" t="s">
        <v>375</v>
      </c>
      <c r="C212" s="224" t="s">
        <v>376</v>
      </c>
      <c r="D212" s="225" t="s">
        <v>101</v>
      </c>
      <c r="E212" s="226">
        <v>293.96</v>
      </c>
      <c r="F212" s="226">
        <v>0</v>
      </c>
      <c r="G212" s="227">
        <f>E212*F212</f>
        <v>0</v>
      </c>
      <c r="H212" s="228">
        <v>7E-05</v>
      </c>
      <c r="I212" s="229">
        <f>E212*H212</f>
        <v>0.020577199999999997</v>
      </c>
      <c r="J212" s="228">
        <v>0</v>
      </c>
      <c r="K212" s="229">
        <f>E212*J212</f>
        <v>0</v>
      </c>
      <c r="O212" s="221">
        <v>2</v>
      </c>
      <c r="AA212" s="194">
        <v>1</v>
      </c>
      <c r="AB212" s="194">
        <v>7</v>
      </c>
      <c r="AC212" s="194">
        <v>7</v>
      </c>
      <c r="AZ212" s="194">
        <v>2</v>
      </c>
      <c r="BA212" s="194">
        <f>IF(AZ212=1,G212,0)</f>
        <v>0</v>
      </c>
      <c r="BB212" s="194">
        <f>IF(AZ212=2,G212,0)</f>
        <v>0</v>
      </c>
      <c r="BC212" s="194">
        <f>IF(AZ212=3,G212,0)</f>
        <v>0</v>
      </c>
      <c r="BD212" s="194">
        <f>IF(AZ212=4,G212,0)</f>
        <v>0</v>
      </c>
      <c r="BE212" s="194">
        <f>IF(AZ212=5,G212,0)</f>
        <v>0</v>
      </c>
      <c r="CA212" s="221">
        <v>1</v>
      </c>
      <c r="CB212" s="221">
        <v>7</v>
      </c>
    </row>
    <row r="213" spans="1:15" ht="12.75">
      <c r="A213" s="230"/>
      <c r="B213" s="234"/>
      <c r="C213" s="296" t="s">
        <v>377</v>
      </c>
      <c r="D213" s="297"/>
      <c r="E213" s="235">
        <v>61.005</v>
      </c>
      <c r="F213" s="236"/>
      <c r="G213" s="237"/>
      <c r="H213" s="238"/>
      <c r="I213" s="232"/>
      <c r="J213" s="239"/>
      <c r="K213" s="232"/>
      <c r="M213" s="233" t="s">
        <v>377</v>
      </c>
      <c r="O213" s="221"/>
    </row>
    <row r="214" spans="1:15" ht="12.75">
      <c r="A214" s="230"/>
      <c r="B214" s="234"/>
      <c r="C214" s="296" t="s">
        <v>378</v>
      </c>
      <c r="D214" s="297"/>
      <c r="E214" s="235">
        <v>44.385</v>
      </c>
      <c r="F214" s="236"/>
      <c r="G214" s="237"/>
      <c r="H214" s="238"/>
      <c r="I214" s="232"/>
      <c r="J214" s="239"/>
      <c r="K214" s="232"/>
      <c r="M214" s="233" t="s">
        <v>378</v>
      </c>
      <c r="O214" s="221"/>
    </row>
    <row r="215" spans="1:15" ht="12.75">
      <c r="A215" s="230"/>
      <c r="B215" s="234"/>
      <c r="C215" s="296" t="s">
        <v>135</v>
      </c>
      <c r="D215" s="297"/>
      <c r="E215" s="235">
        <v>10</v>
      </c>
      <c r="F215" s="236"/>
      <c r="G215" s="237"/>
      <c r="H215" s="238"/>
      <c r="I215" s="232"/>
      <c r="J215" s="239"/>
      <c r="K215" s="232"/>
      <c r="M215" s="233">
        <v>10</v>
      </c>
      <c r="O215" s="221"/>
    </row>
    <row r="216" spans="1:15" ht="12.75">
      <c r="A216" s="230"/>
      <c r="B216" s="234"/>
      <c r="C216" s="296" t="s">
        <v>379</v>
      </c>
      <c r="D216" s="297"/>
      <c r="E216" s="235">
        <v>40.73</v>
      </c>
      <c r="F216" s="236"/>
      <c r="G216" s="237"/>
      <c r="H216" s="238"/>
      <c r="I216" s="232"/>
      <c r="J216" s="239"/>
      <c r="K216" s="232"/>
      <c r="M216" s="233" t="s">
        <v>379</v>
      </c>
      <c r="O216" s="221"/>
    </row>
    <row r="217" spans="1:15" ht="12.75">
      <c r="A217" s="230"/>
      <c r="B217" s="234"/>
      <c r="C217" s="296" t="s">
        <v>380</v>
      </c>
      <c r="D217" s="297"/>
      <c r="E217" s="235">
        <v>50</v>
      </c>
      <c r="F217" s="236"/>
      <c r="G217" s="237"/>
      <c r="H217" s="238"/>
      <c r="I217" s="232"/>
      <c r="J217" s="239"/>
      <c r="K217" s="232"/>
      <c r="M217" s="233" t="s">
        <v>380</v>
      </c>
      <c r="O217" s="221"/>
    </row>
    <row r="218" spans="1:15" ht="12.75">
      <c r="A218" s="230"/>
      <c r="B218" s="234"/>
      <c r="C218" s="296" t="s">
        <v>381</v>
      </c>
      <c r="D218" s="297"/>
      <c r="E218" s="235">
        <v>30</v>
      </c>
      <c r="F218" s="236"/>
      <c r="G218" s="237"/>
      <c r="H218" s="238"/>
      <c r="I218" s="232"/>
      <c r="J218" s="239"/>
      <c r="K218" s="232"/>
      <c r="M218" s="233" t="s">
        <v>381</v>
      </c>
      <c r="O218" s="221"/>
    </row>
    <row r="219" spans="1:15" ht="22.5">
      <c r="A219" s="230"/>
      <c r="B219" s="234"/>
      <c r="C219" s="296" t="s">
        <v>382</v>
      </c>
      <c r="D219" s="297"/>
      <c r="E219" s="235">
        <v>57.84</v>
      </c>
      <c r="F219" s="236"/>
      <c r="G219" s="237"/>
      <c r="H219" s="238"/>
      <c r="I219" s="232"/>
      <c r="J219" s="239"/>
      <c r="K219" s="232"/>
      <c r="M219" s="233" t="s">
        <v>382</v>
      </c>
      <c r="O219" s="221"/>
    </row>
    <row r="220" spans="1:80" ht="12.75">
      <c r="A220" s="222">
        <v>69</v>
      </c>
      <c r="B220" s="223" t="s">
        <v>383</v>
      </c>
      <c r="C220" s="224" t="s">
        <v>384</v>
      </c>
      <c r="D220" s="225" t="s">
        <v>101</v>
      </c>
      <c r="E220" s="226">
        <v>293.96</v>
      </c>
      <c r="F220" s="226">
        <v>0</v>
      </c>
      <c r="G220" s="227">
        <f>E220*F220</f>
        <v>0</v>
      </c>
      <c r="H220" s="228">
        <v>0.00015</v>
      </c>
      <c r="I220" s="229">
        <f>E220*H220</f>
        <v>0.044093999999999994</v>
      </c>
      <c r="J220" s="228">
        <v>0</v>
      </c>
      <c r="K220" s="229">
        <f>E220*J220</f>
        <v>0</v>
      </c>
      <c r="O220" s="221">
        <v>2</v>
      </c>
      <c r="AA220" s="194">
        <v>1</v>
      </c>
      <c r="AB220" s="194">
        <v>7</v>
      </c>
      <c r="AC220" s="194">
        <v>7</v>
      </c>
      <c r="AZ220" s="194">
        <v>2</v>
      </c>
      <c r="BA220" s="194">
        <f>IF(AZ220=1,G220,0)</f>
        <v>0</v>
      </c>
      <c r="BB220" s="194">
        <f>IF(AZ220=2,G220,0)</f>
        <v>0</v>
      </c>
      <c r="BC220" s="194">
        <f>IF(AZ220=3,G220,0)</f>
        <v>0</v>
      </c>
      <c r="BD220" s="194">
        <f>IF(AZ220=4,G220,0)</f>
        <v>0</v>
      </c>
      <c r="BE220" s="194">
        <f>IF(AZ220=5,G220,0)</f>
        <v>0</v>
      </c>
      <c r="CA220" s="221">
        <v>1</v>
      </c>
      <c r="CB220" s="221">
        <v>7</v>
      </c>
    </row>
    <row r="221" spans="1:57" ht="12.75">
      <c r="A221" s="240"/>
      <c r="B221" s="241" t="s">
        <v>86</v>
      </c>
      <c r="C221" s="242" t="s">
        <v>370</v>
      </c>
      <c r="D221" s="243"/>
      <c r="E221" s="244"/>
      <c r="F221" s="245"/>
      <c r="G221" s="246">
        <f>SUM(G209:G220)</f>
        <v>0</v>
      </c>
      <c r="H221" s="247"/>
      <c r="I221" s="248">
        <f>SUM(I209:I220)</f>
        <v>0.09617119999999998</v>
      </c>
      <c r="J221" s="247"/>
      <c r="K221" s="248">
        <f>SUM(K209:K220)</f>
        <v>0</v>
      </c>
      <c r="O221" s="221">
        <v>4</v>
      </c>
      <c r="BA221" s="249">
        <f>SUM(BA209:BA220)</f>
        <v>0</v>
      </c>
      <c r="BB221" s="249">
        <f>SUM(BB209:BB220)</f>
        <v>0</v>
      </c>
      <c r="BC221" s="249">
        <f>SUM(BC209:BC220)</f>
        <v>0</v>
      </c>
      <c r="BD221" s="249">
        <f>SUM(BD209:BD220)</f>
        <v>0</v>
      </c>
      <c r="BE221" s="249">
        <f>SUM(BE209:BE220)</f>
        <v>0</v>
      </c>
    </row>
    <row r="222" spans="1:15" ht="12.75">
      <c r="A222" s="211" t="s">
        <v>83</v>
      </c>
      <c r="B222" s="212" t="s">
        <v>385</v>
      </c>
      <c r="C222" s="213" t="s">
        <v>386</v>
      </c>
      <c r="D222" s="214"/>
      <c r="E222" s="215"/>
      <c r="F222" s="215"/>
      <c r="G222" s="216"/>
      <c r="H222" s="217"/>
      <c r="I222" s="218"/>
      <c r="J222" s="219"/>
      <c r="K222" s="220"/>
      <c r="O222" s="221">
        <v>1</v>
      </c>
    </row>
    <row r="223" spans="1:80" ht="12.75">
      <c r="A223" s="222">
        <v>70</v>
      </c>
      <c r="B223" s="223" t="s">
        <v>388</v>
      </c>
      <c r="C223" s="224" t="s">
        <v>389</v>
      </c>
      <c r="D223" s="225" t="s">
        <v>106</v>
      </c>
      <c r="E223" s="226">
        <v>1</v>
      </c>
      <c r="F223" s="226">
        <v>0</v>
      </c>
      <c r="G223" s="227">
        <f aca="true" t="shared" si="0" ref="G223:G231">E223*F223</f>
        <v>0</v>
      </c>
      <c r="H223" s="228">
        <v>0</v>
      </c>
      <c r="I223" s="229">
        <f aca="true" t="shared" si="1" ref="I223:I231">E223*H223</f>
        <v>0</v>
      </c>
      <c r="J223" s="228">
        <v>0</v>
      </c>
      <c r="K223" s="229">
        <f aca="true" t="shared" si="2" ref="K223:K231">E223*J223</f>
        <v>0</v>
      </c>
      <c r="O223" s="221">
        <v>2</v>
      </c>
      <c r="AA223" s="194">
        <v>1</v>
      </c>
      <c r="AB223" s="194">
        <v>1</v>
      </c>
      <c r="AC223" s="194">
        <v>1</v>
      </c>
      <c r="AZ223" s="194">
        <v>1</v>
      </c>
      <c r="BA223" s="194">
        <f aca="true" t="shared" si="3" ref="BA223:BA231">IF(AZ223=1,G223,0)</f>
        <v>0</v>
      </c>
      <c r="BB223" s="194">
        <f aca="true" t="shared" si="4" ref="BB223:BB231">IF(AZ223=2,G223,0)</f>
        <v>0</v>
      </c>
      <c r="BC223" s="194">
        <f aca="true" t="shared" si="5" ref="BC223:BC231">IF(AZ223=3,G223,0)</f>
        <v>0</v>
      </c>
      <c r="BD223" s="194">
        <f aca="true" t="shared" si="6" ref="BD223:BD231">IF(AZ223=4,G223,0)</f>
        <v>0</v>
      </c>
      <c r="BE223" s="194">
        <f aca="true" t="shared" si="7" ref="BE223:BE231">IF(AZ223=5,G223,0)</f>
        <v>0</v>
      </c>
      <c r="CA223" s="221">
        <v>1</v>
      </c>
      <c r="CB223" s="221">
        <v>1</v>
      </c>
    </row>
    <row r="224" spans="1:80" ht="12.75">
      <c r="A224" s="222">
        <v>71</v>
      </c>
      <c r="B224" s="223" t="s">
        <v>390</v>
      </c>
      <c r="C224" s="224" t="s">
        <v>391</v>
      </c>
      <c r="D224" s="225" t="s">
        <v>392</v>
      </c>
      <c r="E224" s="226">
        <v>1</v>
      </c>
      <c r="F224" s="226">
        <v>0</v>
      </c>
      <c r="G224" s="227">
        <f t="shared" si="0"/>
        <v>0</v>
      </c>
      <c r="H224" s="228">
        <v>0</v>
      </c>
      <c r="I224" s="229">
        <f t="shared" si="1"/>
        <v>0</v>
      </c>
      <c r="J224" s="228">
        <v>0</v>
      </c>
      <c r="K224" s="229">
        <f t="shared" si="2"/>
        <v>0</v>
      </c>
      <c r="O224" s="221">
        <v>2</v>
      </c>
      <c r="AA224" s="194">
        <v>1</v>
      </c>
      <c r="AB224" s="194">
        <v>0</v>
      </c>
      <c r="AC224" s="194">
        <v>0</v>
      </c>
      <c r="AZ224" s="194">
        <v>1</v>
      </c>
      <c r="BA224" s="194">
        <f t="shared" si="3"/>
        <v>0</v>
      </c>
      <c r="BB224" s="194">
        <f t="shared" si="4"/>
        <v>0</v>
      </c>
      <c r="BC224" s="194">
        <f t="shared" si="5"/>
        <v>0</v>
      </c>
      <c r="BD224" s="194">
        <f t="shared" si="6"/>
        <v>0</v>
      </c>
      <c r="BE224" s="194">
        <f t="shared" si="7"/>
        <v>0</v>
      </c>
      <c r="CA224" s="221">
        <v>1</v>
      </c>
      <c r="CB224" s="221">
        <v>0</v>
      </c>
    </row>
    <row r="225" spans="1:80" ht="12.75">
      <c r="A225" s="222">
        <v>72</v>
      </c>
      <c r="B225" s="223" t="s">
        <v>393</v>
      </c>
      <c r="C225" s="224" t="s">
        <v>394</v>
      </c>
      <c r="D225" s="225" t="s">
        <v>123</v>
      </c>
      <c r="E225" s="226">
        <v>25.610051</v>
      </c>
      <c r="F225" s="226">
        <v>0</v>
      </c>
      <c r="G225" s="227">
        <f t="shared" si="0"/>
        <v>0</v>
      </c>
      <c r="H225" s="228">
        <v>0</v>
      </c>
      <c r="I225" s="229">
        <f t="shared" si="1"/>
        <v>0</v>
      </c>
      <c r="J225" s="228"/>
      <c r="K225" s="229">
        <f t="shared" si="2"/>
        <v>0</v>
      </c>
      <c r="O225" s="221">
        <v>2</v>
      </c>
      <c r="AA225" s="194">
        <v>8</v>
      </c>
      <c r="AB225" s="194">
        <v>0</v>
      </c>
      <c r="AC225" s="194">
        <v>3</v>
      </c>
      <c r="AZ225" s="194">
        <v>1</v>
      </c>
      <c r="BA225" s="194">
        <f t="shared" si="3"/>
        <v>0</v>
      </c>
      <c r="BB225" s="194">
        <f t="shared" si="4"/>
        <v>0</v>
      </c>
      <c r="BC225" s="194">
        <f t="shared" si="5"/>
        <v>0</v>
      </c>
      <c r="BD225" s="194">
        <f t="shared" si="6"/>
        <v>0</v>
      </c>
      <c r="BE225" s="194">
        <f t="shared" si="7"/>
        <v>0</v>
      </c>
      <c r="CA225" s="221">
        <v>8</v>
      </c>
      <c r="CB225" s="221">
        <v>0</v>
      </c>
    </row>
    <row r="226" spans="1:80" ht="12.75">
      <c r="A226" s="222">
        <v>73</v>
      </c>
      <c r="B226" s="223" t="s">
        <v>395</v>
      </c>
      <c r="C226" s="224" t="s">
        <v>396</v>
      </c>
      <c r="D226" s="225" t="s">
        <v>123</v>
      </c>
      <c r="E226" s="226">
        <v>25.610051</v>
      </c>
      <c r="F226" s="226">
        <v>0</v>
      </c>
      <c r="G226" s="227">
        <f t="shared" si="0"/>
        <v>0</v>
      </c>
      <c r="H226" s="228">
        <v>0</v>
      </c>
      <c r="I226" s="229">
        <f t="shared" si="1"/>
        <v>0</v>
      </c>
      <c r="J226" s="228"/>
      <c r="K226" s="229">
        <f t="shared" si="2"/>
        <v>0</v>
      </c>
      <c r="O226" s="221">
        <v>2</v>
      </c>
      <c r="AA226" s="194">
        <v>8</v>
      </c>
      <c r="AB226" s="194">
        <v>0</v>
      </c>
      <c r="AC226" s="194">
        <v>3</v>
      </c>
      <c r="AZ226" s="194">
        <v>1</v>
      </c>
      <c r="BA226" s="194">
        <f t="shared" si="3"/>
        <v>0</v>
      </c>
      <c r="BB226" s="194">
        <f t="shared" si="4"/>
        <v>0</v>
      </c>
      <c r="BC226" s="194">
        <f t="shared" si="5"/>
        <v>0</v>
      </c>
      <c r="BD226" s="194">
        <f t="shared" si="6"/>
        <v>0</v>
      </c>
      <c r="BE226" s="194">
        <f t="shared" si="7"/>
        <v>0</v>
      </c>
      <c r="CA226" s="221">
        <v>8</v>
      </c>
      <c r="CB226" s="221">
        <v>0</v>
      </c>
    </row>
    <row r="227" spans="1:80" ht="12.75">
      <c r="A227" s="222">
        <v>74</v>
      </c>
      <c r="B227" s="223" t="s">
        <v>397</v>
      </c>
      <c r="C227" s="224" t="s">
        <v>398</v>
      </c>
      <c r="D227" s="225" t="s">
        <v>123</v>
      </c>
      <c r="E227" s="226">
        <v>486.590969</v>
      </c>
      <c r="F227" s="226">
        <v>0</v>
      </c>
      <c r="G227" s="227">
        <f t="shared" si="0"/>
        <v>0</v>
      </c>
      <c r="H227" s="228">
        <v>0</v>
      </c>
      <c r="I227" s="229">
        <f t="shared" si="1"/>
        <v>0</v>
      </c>
      <c r="J227" s="228"/>
      <c r="K227" s="229">
        <f t="shared" si="2"/>
        <v>0</v>
      </c>
      <c r="O227" s="221">
        <v>2</v>
      </c>
      <c r="AA227" s="194">
        <v>8</v>
      </c>
      <c r="AB227" s="194">
        <v>0</v>
      </c>
      <c r="AC227" s="194">
        <v>3</v>
      </c>
      <c r="AZ227" s="194">
        <v>1</v>
      </c>
      <c r="BA227" s="194">
        <f t="shared" si="3"/>
        <v>0</v>
      </c>
      <c r="BB227" s="194">
        <f t="shared" si="4"/>
        <v>0</v>
      </c>
      <c r="BC227" s="194">
        <f t="shared" si="5"/>
        <v>0</v>
      </c>
      <c r="BD227" s="194">
        <f t="shared" si="6"/>
        <v>0</v>
      </c>
      <c r="BE227" s="194">
        <f t="shared" si="7"/>
        <v>0</v>
      </c>
      <c r="CA227" s="221">
        <v>8</v>
      </c>
      <c r="CB227" s="221">
        <v>0</v>
      </c>
    </row>
    <row r="228" spans="1:80" ht="12.75">
      <c r="A228" s="222">
        <v>75</v>
      </c>
      <c r="B228" s="223" t="s">
        <v>399</v>
      </c>
      <c r="C228" s="224" t="s">
        <v>400</v>
      </c>
      <c r="D228" s="225" t="s">
        <v>123</v>
      </c>
      <c r="E228" s="226">
        <v>25.610051</v>
      </c>
      <c r="F228" s="226">
        <v>0</v>
      </c>
      <c r="G228" s="227">
        <f t="shared" si="0"/>
        <v>0</v>
      </c>
      <c r="H228" s="228">
        <v>0</v>
      </c>
      <c r="I228" s="229">
        <f t="shared" si="1"/>
        <v>0</v>
      </c>
      <c r="J228" s="228"/>
      <c r="K228" s="229">
        <f t="shared" si="2"/>
        <v>0</v>
      </c>
      <c r="O228" s="221">
        <v>2</v>
      </c>
      <c r="AA228" s="194">
        <v>8</v>
      </c>
      <c r="AB228" s="194">
        <v>0</v>
      </c>
      <c r="AC228" s="194">
        <v>3</v>
      </c>
      <c r="AZ228" s="194">
        <v>1</v>
      </c>
      <c r="BA228" s="194">
        <f t="shared" si="3"/>
        <v>0</v>
      </c>
      <c r="BB228" s="194">
        <f t="shared" si="4"/>
        <v>0</v>
      </c>
      <c r="BC228" s="194">
        <f t="shared" si="5"/>
        <v>0</v>
      </c>
      <c r="BD228" s="194">
        <f t="shared" si="6"/>
        <v>0</v>
      </c>
      <c r="BE228" s="194">
        <f t="shared" si="7"/>
        <v>0</v>
      </c>
      <c r="CA228" s="221">
        <v>8</v>
      </c>
      <c r="CB228" s="221">
        <v>0</v>
      </c>
    </row>
    <row r="229" spans="1:80" ht="12.75">
      <c r="A229" s="222">
        <v>76</v>
      </c>
      <c r="B229" s="223" t="s">
        <v>401</v>
      </c>
      <c r="C229" s="224" t="s">
        <v>402</v>
      </c>
      <c r="D229" s="225" t="s">
        <v>123</v>
      </c>
      <c r="E229" s="226">
        <v>256.10051</v>
      </c>
      <c r="F229" s="226">
        <v>0</v>
      </c>
      <c r="G229" s="227">
        <f t="shared" si="0"/>
        <v>0</v>
      </c>
      <c r="H229" s="228">
        <v>0</v>
      </c>
      <c r="I229" s="229">
        <f t="shared" si="1"/>
        <v>0</v>
      </c>
      <c r="J229" s="228"/>
      <c r="K229" s="229">
        <f t="shared" si="2"/>
        <v>0</v>
      </c>
      <c r="O229" s="221">
        <v>2</v>
      </c>
      <c r="AA229" s="194">
        <v>8</v>
      </c>
      <c r="AB229" s="194">
        <v>0</v>
      </c>
      <c r="AC229" s="194">
        <v>3</v>
      </c>
      <c r="AZ229" s="194">
        <v>1</v>
      </c>
      <c r="BA229" s="194">
        <f t="shared" si="3"/>
        <v>0</v>
      </c>
      <c r="BB229" s="194">
        <f t="shared" si="4"/>
        <v>0</v>
      </c>
      <c r="BC229" s="194">
        <f t="shared" si="5"/>
        <v>0</v>
      </c>
      <c r="BD229" s="194">
        <f t="shared" si="6"/>
        <v>0</v>
      </c>
      <c r="BE229" s="194">
        <f t="shared" si="7"/>
        <v>0</v>
      </c>
      <c r="CA229" s="221">
        <v>8</v>
      </c>
      <c r="CB229" s="221">
        <v>0</v>
      </c>
    </row>
    <row r="230" spans="1:80" ht="12.75">
      <c r="A230" s="222">
        <v>77</v>
      </c>
      <c r="B230" s="223" t="s">
        <v>403</v>
      </c>
      <c r="C230" s="224" t="s">
        <v>404</v>
      </c>
      <c r="D230" s="225" t="s">
        <v>123</v>
      </c>
      <c r="E230" s="226">
        <v>25.610051</v>
      </c>
      <c r="F230" s="226">
        <v>0</v>
      </c>
      <c r="G230" s="227">
        <f t="shared" si="0"/>
        <v>0</v>
      </c>
      <c r="H230" s="228">
        <v>0</v>
      </c>
      <c r="I230" s="229">
        <f t="shared" si="1"/>
        <v>0</v>
      </c>
      <c r="J230" s="228"/>
      <c r="K230" s="229">
        <f t="shared" si="2"/>
        <v>0</v>
      </c>
      <c r="O230" s="221">
        <v>2</v>
      </c>
      <c r="AA230" s="194">
        <v>8</v>
      </c>
      <c r="AB230" s="194">
        <v>0</v>
      </c>
      <c r="AC230" s="194">
        <v>3</v>
      </c>
      <c r="AZ230" s="194">
        <v>1</v>
      </c>
      <c r="BA230" s="194">
        <f t="shared" si="3"/>
        <v>0</v>
      </c>
      <c r="BB230" s="194">
        <f t="shared" si="4"/>
        <v>0</v>
      </c>
      <c r="BC230" s="194">
        <f t="shared" si="5"/>
        <v>0</v>
      </c>
      <c r="BD230" s="194">
        <f t="shared" si="6"/>
        <v>0</v>
      </c>
      <c r="BE230" s="194">
        <f t="shared" si="7"/>
        <v>0</v>
      </c>
      <c r="CA230" s="221">
        <v>8</v>
      </c>
      <c r="CB230" s="221">
        <v>0</v>
      </c>
    </row>
    <row r="231" spans="1:80" ht="12.75">
      <c r="A231" s="222">
        <v>78</v>
      </c>
      <c r="B231" s="223" t="s">
        <v>405</v>
      </c>
      <c r="C231" s="224" t="s">
        <v>406</v>
      </c>
      <c r="D231" s="225" t="s">
        <v>123</v>
      </c>
      <c r="E231" s="226">
        <v>25.610051</v>
      </c>
      <c r="F231" s="226">
        <v>0</v>
      </c>
      <c r="G231" s="227">
        <f t="shared" si="0"/>
        <v>0</v>
      </c>
      <c r="H231" s="228">
        <v>0</v>
      </c>
      <c r="I231" s="229">
        <f t="shared" si="1"/>
        <v>0</v>
      </c>
      <c r="J231" s="228"/>
      <c r="K231" s="229">
        <f t="shared" si="2"/>
        <v>0</v>
      </c>
      <c r="O231" s="221">
        <v>2</v>
      </c>
      <c r="AA231" s="194">
        <v>8</v>
      </c>
      <c r="AB231" s="194">
        <v>0</v>
      </c>
      <c r="AC231" s="194">
        <v>3</v>
      </c>
      <c r="AZ231" s="194">
        <v>1</v>
      </c>
      <c r="BA231" s="194">
        <f t="shared" si="3"/>
        <v>0</v>
      </c>
      <c r="BB231" s="194">
        <f t="shared" si="4"/>
        <v>0</v>
      </c>
      <c r="BC231" s="194">
        <f t="shared" si="5"/>
        <v>0</v>
      </c>
      <c r="BD231" s="194">
        <f t="shared" si="6"/>
        <v>0</v>
      </c>
      <c r="BE231" s="194">
        <f t="shared" si="7"/>
        <v>0</v>
      </c>
      <c r="CA231" s="221">
        <v>8</v>
      </c>
      <c r="CB231" s="221">
        <v>0</v>
      </c>
    </row>
    <row r="232" spans="1:57" ht="12.75">
      <c r="A232" s="240"/>
      <c r="B232" s="241" t="s">
        <v>86</v>
      </c>
      <c r="C232" s="242" t="s">
        <v>387</v>
      </c>
      <c r="D232" s="243"/>
      <c r="E232" s="244"/>
      <c r="F232" s="245"/>
      <c r="G232" s="246">
        <f>SUM(G222:G231)</f>
        <v>0</v>
      </c>
      <c r="H232" s="247"/>
      <c r="I232" s="248">
        <f>SUM(I222:I231)</f>
        <v>0</v>
      </c>
      <c r="J232" s="247"/>
      <c r="K232" s="248">
        <f>SUM(K222:K231)</f>
        <v>0</v>
      </c>
      <c r="O232" s="221">
        <v>4</v>
      </c>
      <c r="BA232" s="249">
        <f>SUM(BA222:BA231)</f>
        <v>0</v>
      </c>
      <c r="BB232" s="249">
        <f>SUM(BB222:BB231)</f>
        <v>0</v>
      </c>
      <c r="BC232" s="249">
        <f>SUM(BC222:BC231)</f>
        <v>0</v>
      </c>
      <c r="BD232" s="249">
        <f>SUM(BD222:BD231)</f>
        <v>0</v>
      </c>
      <c r="BE232" s="249">
        <f>SUM(BE222:BE231)</f>
        <v>0</v>
      </c>
    </row>
    <row r="233" ht="12.75">
      <c r="E233" s="194"/>
    </row>
    <row r="234" ht="12.75">
      <c r="E234" s="194"/>
    </row>
    <row r="235" ht="12.75">
      <c r="E235" s="194"/>
    </row>
    <row r="236" ht="12.75">
      <c r="E236" s="194"/>
    </row>
    <row r="237" ht="12.75">
      <c r="E237" s="194"/>
    </row>
    <row r="238" ht="12.75">
      <c r="E238" s="194"/>
    </row>
    <row r="239" ht="12.75">
      <c r="E239" s="194"/>
    </row>
    <row r="240" ht="12.75">
      <c r="E240" s="194"/>
    </row>
    <row r="241" ht="12.75">
      <c r="E241" s="194"/>
    </row>
    <row r="242" ht="12.75">
      <c r="E242" s="194"/>
    </row>
    <row r="243" ht="12.75">
      <c r="E243" s="194"/>
    </row>
    <row r="244" ht="12.75">
      <c r="E244" s="194"/>
    </row>
    <row r="245" ht="12.75">
      <c r="E245" s="194"/>
    </row>
    <row r="246" ht="12.75">
      <c r="E246" s="194"/>
    </row>
    <row r="247" ht="12.75">
      <c r="E247" s="194"/>
    </row>
    <row r="248" ht="12.75">
      <c r="E248" s="194"/>
    </row>
    <row r="249" ht="12.75">
      <c r="E249" s="194"/>
    </row>
    <row r="250" ht="12.75">
      <c r="E250" s="194"/>
    </row>
    <row r="251" ht="12.75">
      <c r="E251" s="194"/>
    </row>
    <row r="252" ht="12.75">
      <c r="E252" s="194"/>
    </row>
    <row r="253" ht="12.75">
      <c r="E253" s="194"/>
    </row>
    <row r="254" ht="12.75">
      <c r="E254" s="194"/>
    </row>
    <row r="255" ht="12.75">
      <c r="E255" s="194"/>
    </row>
    <row r="256" spans="1:7" ht="12.75">
      <c r="A256" s="239"/>
      <c r="B256" s="239"/>
      <c r="C256" s="239"/>
      <c r="D256" s="239"/>
      <c r="E256" s="239"/>
      <c r="F256" s="239"/>
      <c r="G256" s="239"/>
    </row>
    <row r="257" spans="1:7" ht="12.75">
      <c r="A257" s="239"/>
      <c r="B257" s="239"/>
      <c r="C257" s="239"/>
      <c r="D257" s="239"/>
      <c r="E257" s="239"/>
      <c r="F257" s="239"/>
      <c r="G257" s="239"/>
    </row>
    <row r="258" spans="1:7" ht="12.75">
      <c r="A258" s="239"/>
      <c r="B258" s="239"/>
      <c r="C258" s="239"/>
      <c r="D258" s="239"/>
      <c r="E258" s="239"/>
      <c r="F258" s="239"/>
      <c r="G258" s="239"/>
    </row>
    <row r="259" spans="1:7" ht="12.75">
      <c r="A259" s="239"/>
      <c r="B259" s="239"/>
      <c r="C259" s="239"/>
      <c r="D259" s="239"/>
      <c r="E259" s="239"/>
      <c r="F259" s="239"/>
      <c r="G259" s="239"/>
    </row>
    <row r="260" ht="12.75">
      <c r="E260" s="194"/>
    </row>
    <row r="261" ht="12.75">
      <c r="E261" s="194"/>
    </row>
    <row r="262" ht="12.75">
      <c r="E262" s="194"/>
    </row>
    <row r="263" ht="12.75">
      <c r="E263" s="194"/>
    </row>
    <row r="264" ht="12.75">
      <c r="E264" s="194"/>
    </row>
    <row r="265" ht="12.75">
      <c r="E265" s="194"/>
    </row>
    <row r="266" ht="12.75">
      <c r="E266" s="194"/>
    </row>
    <row r="267" ht="12.75">
      <c r="E267" s="194"/>
    </row>
    <row r="268" ht="12.75">
      <c r="E268" s="194"/>
    </row>
    <row r="269" ht="12.75">
      <c r="E269" s="194"/>
    </row>
    <row r="270" ht="12.75">
      <c r="E270" s="194"/>
    </row>
    <row r="271" ht="12.75">
      <c r="E271" s="194"/>
    </row>
    <row r="272" ht="12.75">
      <c r="E272" s="194"/>
    </row>
    <row r="273" ht="12.75">
      <c r="E273" s="194"/>
    </row>
    <row r="274" ht="12.75">
      <c r="E274" s="194"/>
    </row>
    <row r="275" ht="12.75">
      <c r="E275" s="194"/>
    </row>
    <row r="276" ht="12.75">
      <c r="E276" s="194"/>
    </row>
    <row r="277" ht="12.75">
      <c r="E277" s="194"/>
    </row>
    <row r="278" ht="12.75">
      <c r="E278" s="194"/>
    </row>
    <row r="279" ht="12.75">
      <c r="E279" s="194"/>
    </row>
    <row r="280" ht="12.75">
      <c r="E280" s="194"/>
    </row>
    <row r="281" ht="12.75">
      <c r="E281" s="194"/>
    </row>
    <row r="282" ht="12.75">
      <c r="E282" s="194"/>
    </row>
    <row r="283" ht="12.75">
      <c r="E283" s="194"/>
    </row>
    <row r="284" ht="12.75">
      <c r="E284" s="194"/>
    </row>
    <row r="285" ht="12.75">
      <c r="E285" s="194"/>
    </row>
    <row r="286" ht="12.75">
      <c r="E286" s="194"/>
    </row>
    <row r="287" ht="12.75">
      <c r="E287" s="194"/>
    </row>
    <row r="288" ht="12.75">
      <c r="E288" s="194"/>
    </row>
    <row r="289" ht="12.75">
      <c r="E289" s="194"/>
    </row>
    <row r="290" ht="12.75">
      <c r="E290" s="194"/>
    </row>
    <row r="291" spans="1:2" ht="12.75">
      <c r="A291" s="250"/>
      <c r="B291" s="250"/>
    </row>
    <row r="292" spans="1:7" ht="12.75">
      <c r="A292" s="239"/>
      <c r="B292" s="239"/>
      <c r="C292" s="251"/>
      <c r="D292" s="251"/>
      <c r="E292" s="252"/>
      <c r="F292" s="251"/>
      <c r="G292" s="253"/>
    </row>
    <row r="293" spans="1:7" ht="12.75">
      <c r="A293" s="254"/>
      <c r="B293" s="254"/>
      <c r="C293" s="239"/>
      <c r="D293" s="239"/>
      <c r="E293" s="255"/>
      <c r="F293" s="239"/>
      <c r="G293" s="239"/>
    </row>
    <row r="294" spans="1:7" ht="12.75">
      <c r="A294" s="239"/>
      <c r="B294" s="239"/>
      <c r="C294" s="239"/>
      <c r="D294" s="239"/>
      <c r="E294" s="255"/>
      <c r="F294" s="239"/>
      <c r="G294" s="239"/>
    </row>
    <row r="295" spans="1:7" ht="12.75">
      <c r="A295" s="239"/>
      <c r="B295" s="239"/>
      <c r="C295" s="239"/>
      <c r="D295" s="239"/>
      <c r="E295" s="255"/>
      <c r="F295" s="239"/>
      <c r="G295" s="239"/>
    </row>
    <row r="296" spans="1:7" ht="12.75">
      <c r="A296" s="239"/>
      <c r="B296" s="239"/>
      <c r="C296" s="239"/>
      <c r="D296" s="239"/>
      <c r="E296" s="255"/>
      <c r="F296" s="239"/>
      <c r="G296" s="239"/>
    </row>
    <row r="297" spans="1:7" ht="12.75">
      <c r="A297" s="239"/>
      <c r="B297" s="239"/>
      <c r="C297" s="239"/>
      <c r="D297" s="239"/>
      <c r="E297" s="255"/>
      <c r="F297" s="239"/>
      <c r="G297" s="239"/>
    </row>
    <row r="298" spans="1:7" ht="12.75">
      <c r="A298" s="239"/>
      <c r="B298" s="239"/>
      <c r="C298" s="239"/>
      <c r="D298" s="239"/>
      <c r="E298" s="255"/>
      <c r="F298" s="239"/>
      <c r="G298" s="239"/>
    </row>
    <row r="299" spans="1:7" ht="12.75">
      <c r="A299" s="239"/>
      <c r="B299" s="239"/>
      <c r="C299" s="239"/>
      <c r="D299" s="239"/>
      <c r="E299" s="255"/>
      <c r="F299" s="239"/>
      <c r="G299" s="239"/>
    </row>
    <row r="300" spans="1:7" ht="12.75">
      <c r="A300" s="239"/>
      <c r="B300" s="239"/>
      <c r="C300" s="239"/>
      <c r="D300" s="239"/>
      <c r="E300" s="255"/>
      <c r="F300" s="239"/>
      <c r="G300" s="239"/>
    </row>
    <row r="301" spans="1:7" ht="12.75">
      <c r="A301" s="239"/>
      <c r="B301" s="239"/>
      <c r="C301" s="239"/>
      <c r="D301" s="239"/>
      <c r="E301" s="255"/>
      <c r="F301" s="239"/>
      <c r="G301" s="239"/>
    </row>
    <row r="302" spans="1:7" ht="12.75">
      <c r="A302" s="239"/>
      <c r="B302" s="239"/>
      <c r="C302" s="239"/>
      <c r="D302" s="239"/>
      <c r="E302" s="255"/>
      <c r="F302" s="239"/>
      <c r="G302" s="239"/>
    </row>
    <row r="303" spans="1:7" ht="12.75">
      <c r="A303" s="239"/>
      <c r="B303" s="239"/>
      <c r="C303" s="239"/>
      <c r="D303" s="239"/>
      <c r="E303" s="255"/>
      <c r="F303" s="239"/>
      <c r="G303" s="239"/>
    </row>
    <row r="304" spans="1:7" ht="12.75">
      <c r="A304" s="239"/>
      <c r="B304" s="239"/>
      <c r="C304" s="239"/>
      <c r="D304" s="239"/>
      <c r="E304" s="255"/>
      <c r="F304" s="239"/>
      <c r="G304" s="239"/>
    </row>
    <row r="305" spans="1:7" ht="12.75">
      <c r="A305" s="239"/>
      <c r="B305" s="239"/>
      <c r="C305" s="239"/>
      <c r="D305" s="239"/>
      <c r="E305" s="255"/>
      <c r="F305" s="239"/>
      <c r="G305" s="239"/>
    </row>
  </sheetData>
  <mergeCells count="110">
    <mergeCell ref="C219:D219"/>
    <mergeCell ref="C213:D213"/>
    <mergeCell ref="C214:D214"/>
    <mergeCell ref="C215:D215"/>
    <mergeCell ref="C216:D216"/>
    <mergeCell ref="C217:D217"/>
    <mergeCell ref="C218:D218"/>
    <mergeCell ref="C194:D194"/>
    <mergeCell ref="C195:D195"/>
    <mergeCell ref="C199:D199"/>
    <mergeCell ref="C203:D203"/>
    <mergeCell ref="C184:D184"/>
    <mergeCell ref="C186:D186"/>
    <mergeCell ref="C172:D172"/>
    <mergeCell ref="C173:D173"/>
    <mergeCell ref="C175:D175"/>
    <mergeCell ref="C176:D176"/>
    <mergeCell ref="C178:D178"/>
    <mergeCell ref="C157:G157"/>
    <mergeCell ref="C158:D158"/>
    <mergeCell ref="C160:G160"/>
    <mergeCell ref="C161:D161"/>
    <mergeCell ref="C163:G163"/>
    <mergeCell ref="C164:D164"/>
    <mergeCell ref="C166:G166"/>
    <mergeCell ref="C167:D167"/>
    <mergeCell ref="C152:D152"/>
    <mergeCell ref="C153:D153"/>
    <mergeCell ref="C133:D133"/>
    <mergeCell ref="C134:D134"/>
    <mergeCell ref="C136:D136"/>
    <mergeCell ref="C143:D143"/>
    <mergeCell ref="C144:D144"/>
    <mergeCell ref="C145:D145"/>
    <mergeCell ref="C123:D123"/>
    <mergeCell ref="C125:D125"/>
    <mergeCell ref="C127:D127"/>
    <mergeCell ref="C128:D128"/>
    <mergeCell ref="C131:D131"/>
    <mergeCell ref="C132:D132"/>
    <mergeCell ref="C112:D112"/>
    <mergeCell ref="C114:D114"/>
    <mergeCell ref="C116:D116"/>
    <mergeCell ref="C117:D117"/>
    <mergeCell ref="C118:D118"/>
    <mergeCell ref="C119:D119"/>
    <mergeCell ref="C120:D120"/>
    <mergeCell ref="C122:D122"/>
    <mergeCell ref="C103:D103"/>
    <mergeCell ref="C104:D104"/>
    <mergeCell ref="C92:G92"/>
    <mergeCell ref="C93:D93"/>
    <mergeCell ref="C95:G95"/>
    <mergeCell ref="C96:D96"/>
    <mergeCell ref="C98:G98"/>
    <mergeCell ref="C99:D99"/>
    <mergeCell ref="C80:G80"/>
    <mergeCell ref="C81:D81"/>
    <mergeCell ref="C83:G83"/>
    <mergeCell ref="C84:D84"/>
    <mergeCell ref="C86:G86"/>
    <mergeCell ref="C87:D87"/>
    <mergeCell ref="C89:G89"/>
    <mergeCell ref="C90:D90"/>
    <mergeCell ref="C70:D70"/>
    <mergeCell ref="C71:D71"/>
    <mergeCell ref="C73:G73"/>
    <mergeCell ref="C74:D74"/>
    <mergeCell ref="C75:D75"/>
    <mergeCell ref="C76:D76"/>
    <mergeCell ref="C55:D55"/>
    <mergeCell ref="C59:D59"/>
    <mergeCell ref="C66:G66"/>
    <mergeCell ref="C67:D67"/>
    <mergeCell ref="C68:D68"/>
    <mergeCell ref="C69:D69"/>
    <mergeCell ref="C45:D45"/>
    <mergeCell ref="C49:G49"/>
    <mergeCell ref="C50:G50"/>
    <mergeCell ref="C51:G51"/>
    <mergeCell ref="C52:G52"/>
    <mergeCell ref="C53:G53"/>
    <mergeCell ref="C54:D54"/>
    <mergeCell ref="C27:D27"/>
    <mergeCell ref="C28:D28"/>
    <mergeCell ref="C29:D29"/>
    <mergeCell ref="C30:D30"/>
    <mergeCell ref="C31:D31"/>
    <mergeCell ref="C32:D32"/>
    <mergeCell ref="C33:D33"/>
    <mergeCell ref="C37:D37"/>
    <mergeCell ref="C38:D38"/>
    <mergeCell ref="C17:D17"/>
    <mergeCell ref="C18:D18"/>
    <mergeCell ref="C20:D20"/>
    <mergeCell ref="C23:D23"/>
    <mergeCell ref="C39:D39"/>
    <mergeCell ref="C40:D40"/>
    <mergeCell ref="C41:D41"/>
    <mergeCell ref="C42:D42"/>
    <mergeCell ref="C43:D43"/>
    <mergeCell ref="A1:G1"/>
    <mergeCell ref="A3:B3"/>
    <mergeCell ref="A4:B4"/>
    <mergeCell ref="E4:G4"/>
    <mergeCell ref="C9:G9"/>
    <mergeCell ref="C10:D10"/>
    <mergeCell ref="C13:D13"/>
    <mergeCell ref="C15:G15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5" sqref="D15: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408</v>
      </c>
      <c r="D2" s="78" t="s">
        <v>409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408</v>
      </c>
      <c r="B5" s="91"/>
      <c r="C5" s="92" t="s">
        <v>409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'02 02 Rek'!E10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'02 02 Rek'!F10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'02 02 Rek'!H10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'02 02 Rek'!G10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'02 02 Rek'!I10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E12" sqref="D12:E16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408</v>
      </c>
      <c r="I1" s="172"/>
    </row>
    <row r="2" spans="1:9" ht="13.5" thickBot="1">
      <c r="A2" s="283" t="s">
        <v>67</v>
      </c>
      <c r="B2" s="284"/>
      <c r="C2" s="173" t="s">
        <v>410</v>
      </c>
      <c r="D2" s="174"/>
      <c r="E2" s="175"/>
      <c r="F2" s="174"/>
      <c r="G2" s="285" t="s">
        <v>409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2.75">
      <c r="A7" s="256" t="str">
        <f>'02 02 Pol'!B7</f>
        <v>M21-1</v>
      </c>
      <c r="B7" s="62" t="str">
        <f>'02 02 Pol'!C7</f>
        <v>Momtáz + dodávka elektroinstalace</v>
      </c>
      <c r="D7" s="185"/>
      <c r="E7" s="257">
        <f>'02 02 Pol'!BA47</f>
        <v>0</v>
      </c>
      <c r="F7" s="258">
        <f>'02 02 Pol'!BB47</f>
        <v>0</v>
      </c>
      <c r="G7" s="258">
        <f>'02 02 Pol'!BC47</f>
        <v>0</v>
      </c>
      <c r="H7" s="258">
        <f>'02 02 Pol'!BD47</f>
        <v>0</v>
      </c>
      <c r="I7" s="259">
        <f>'02 02 Pol'!BE47</f>
        <v>0</v>
      </c>
    </row>
    <row r="8" spans="1:9" s="108" customFormat="1" ht="12.75">
      <c r="A8" s="256" t="str">
        <f>'02 02 Pol'!B48</f>
        <v>M21-2</v>
      </c>
      <c r="B8" s="62" t="str">
        <f>'02 02 Pol'!C48</f>
        <v>Dodávka + montáž rozvodnice</v>
      </c>
      <c r="D8" s="185"/>
      <c r="E8" s="257">
        <f>'02 02 Pol'!BA70</f>
        <v>0</v>
      </c>
      <c r="F8" s="258">
        <f>'02 02 Pol'!BB70</f>
        <v>0</v>
      </c>
      <c r="G8" s="258">
        <f>'02 02 Pol'!BC70</f>
        <v>0</v>
      </c>
      <c r="H8" s="258">
        <f>'02 02 Pol'!BD70</f>
        <v>0</v>
      </c>
      <c r="I8" s="259">
        <f>'02 02 Pol'!BE70</f>
        <v>0</v>
      </c>
    </row>
    <row r="9" spans="1:9" s="108" customFormat="1" ht="13.5" thickBot="1">
      <c r="A9" s="256" t="str">
        <f>'02 02 Pol'!B71</f>
        <v>M21-3</v>
      </c>
      <c r="B9" s="62" t="str">
        <f>'02 02 Pol'!C71</f>
        <v>Revize</v>
      </c>
      <c r="D9" s="185"/>
      <c r="E9" s="257">
        <f>'02 02 Pol'!BA73</f>
        <v>0</v>
      </c>
      <c r="F9" s="258">
        <f>'02 02 Pol'!BB73</f>
        <v>0</v>
      </c>
      <c r="G9" s="258">
        <f>'02 02 Pol'!BC73</f>
        <v>0</v>
      </c>
      <c r="H9" s="258">
        <f>'02 02 Pol'!BD73</f>
        <v>0</v>
      </c>
      <c r="I9" s="259">
        <f>'02 02 Pol'!BE73</f>
        <v>0</v>
      </c>
    </row>
    <row r="10" spans="1:256" ht="19.5" customHeight="1" thickBot="1">
      <c r="A10" s="186"/>
      <c r="B10" s="187" t="s">
        <v>70</v>
      </c>
      <c r="C10" s="187"/>
      <c r="D10" s="188"/>
      <c r="E10" s="189">
        <f>SUM(E7:E9)</f>
        <v>0</v>
      </c>
      <c r="F10" s="190">
        <f>SUM(F7:F9)</f>
        <v>0</v>
      </c>
      <c r="G10" s="190">
        <f>SUM(G7:G9)</f>
        <v>0</v>
      </c>
      <c r="H10" s="190">
        <f>SUM(H7:H9)</f>
        <v>0</v>
      </c>
      <c r="I10" s="191">
        <f>SUM(I7:I9)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9" ht="12.75">
      <c r="A11" s="108"/>
      <c r="B11" s="108"/>
      <c r="C11" s="108"/>
      <c r="D11" s="108"/>
      <c r="E11" s="108"/>
      <c r="F11" s="108"/>
      <c r="G11" s="108"/>
      <c r="H11" s="108"/>
      <c r="I11" s="108"/>
    </row>
    <row r="13" spans="2:9" ht="12.75">
      <c r="B13" s="14"/>
      <c r="F13" s="192"/>
      <c r="G13" s="193"/>
      <c r="H13" s="193"/>
      <c r="I13" s="46"/>
    </row>
    <row r="14" spans="6:9" ht="12.75">
      <c r="F14" s="192"/>
      <c r="G14" s="193"/>
      <c r="H14" s="193"/>
      <c r="I14" s="46"/>
    </row>
    <row r="15" spans="6:9" ht="12.75">
      <c r="F15" s="192"/>
      <c r="G15" s="193"/>
      <c r="H15" s="193"/>
      <c r="I15" s="46"/>
    </row>
    <row r="16" spans="6:9" ht="12.75">
      <c r="F16" s="192"/>
      <c r="G16" s="193"/>
      <c r="H16" s="193"/>
      <c r="I16" s="46"/>
    </row>
    <row r="17" spans="6:9" ht="12.75">
      <c r="F17" s="192"/>
      <c r="G17" s="193"/>
      <c r="H17" s="193"/>
      <c r="I17" s="46"/>
    </row>
    <row r="18" spans="6:9" ht="12.75">
      <c r="F18" s="192"/>
      <c r="G18" s="193"/>
      <c r="H18" s="193"/>
      <c r="I18" s="46"/>
    </row>
    <row r="19" spans="6:9" ht="12.75">
      <c r="F19" s="192"/>
      <c r="G19" s="193"/>
      <c r="H19" s="193"/>
      <c r="I19" s="46"/>
    </row>
    <row r="20" spans="6:9" ht="12.75">
      <c r="F20" s="192"/>
      <c r="G20" s="193"/>
      <c r="H20" s="193"/>
      <c r="I20" s="46"/>
    </row>
    <row r="21" spans="6:9" ht="12.75">
      <c r="F21" s="192"/>
      <c r="G21" s="193"/>
      <c r="H21" s="193"/>
      <c r="I21" s="46"/>
    </row>
    <row r="22" spans="6:9" ht="12.75">
      <c r="F22" s="192"/>
      <c r="G22" s="193"/>
      <c r="H22" s="193"/>
      <c r="I22" s="46"/>
    </row>
    <row r="23" spans="6:9" ht="12.75">
      <c r="F23" s="192"/>
      <c r="G23" s="193"/>
      <c r="H23" s="193"/>
      <c r="I23" s="46"/>
    </row>
    <row r="24" spans="6:9" ht="12.75">
      <c r="F24" s="192"/>
      <c r="G24" s="193"/>
      <c r="H24" s="193"/>
      <c r="I24" s="46"/>
    </row>
    <row r="25" spans="6:9" ht="12.75">
      <c r="F25" s="192"/>
      <c r="G25" s="193"/>
      <c r="H25" s="193"/>
      <c r="I25" s="46"/>
    </row>
    <row r="26" spans="6:9" ht="12.75">
      <c r="F26" s="192"/>
      <c r="G26" s="193"/>
      <c r="H26" s="193"/>
      <c r="I26" s="46"/>
    </row>
    <row r="27" spans="6:9" ht="12.75">
      <c r="F27" s="192"/>
      <c r="G27" s="193"/>
      <c r="H27" s="193"/>
      <c r="I27" s="46"/>
    </row>
    <row r="28" spans="6:9" ht="12.75">
      <c r="F28" s="192"/>
      <c r="G28" s="193"/>
      <c r="H28" s="193"/>
      <c r="I28" s="46"/>
    </row>
    <row r="29" spans="6:9" ht="12.75">
      <c r="F29" s="192"/>
      <c r="G29" s="193"/>
      <c r="H29" s="193"/>
      <c r="I29" s="46"/>
    </row>
    <row r="30" spans="6:9" ht="12.75">
      <c r="F30" s="192"/>
      <c r="G30" s="193"/>
      <c r="H30" s="193"/>
      <c r="I30" s="46"/>
    </row>
    <row r="31" spans="6:9" ht="12.75"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  <row r="61" spans="6:9" ht="12.75">
      <c r="F61" s="192"/>
      <c r="G61" s="193"/>
      <c r="H61" s="193"/>
      <c r="I61" s="46"/>
    </row>
    <row r="62" spans="6:9" ht="12.75">
      <c r="F62" s="192"/>
      <c r="G62" s="193"/>
      <c r="H62" s="193"/>
      <c r="I62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46"/>
  <sheetViews>
    <sheetView showGridLines="0" showZeros="0" zoomScaleSheetLayoutView="100" workbookViewId="0" topLeftCell="A35">
      <selection activeCell="J1" sqref="J1:J1048576 K1:K1048576"/>
    </sheetView>
  </sheetViews>
  <sheetFormatPr defaultColWidth="9.125" defaultRowHeight="12.75"/>
  <cols>
    <col min="1" max="1" width="4.375" style="194" customWidth="1"/>
    <col min="2" max="2" width="11.625" style="194" customWidth="1"/>
    <col min="3" max="3" width="40.375" style="194" customWidth="1"/>
    <col min="4" max="4" width="5.625" style="194" customWidth="1"/>
    <col min="5" max="5" width="8.625" style="204" customWidth="1"/>
    <col min="6" max="6" width="9.875" style="194" customWidth="1"/>
    <col min="7" max="7" width="13.875" style="194" customWidth="1"/>
    <col min="8" max="8" width="11.75390625" style="194" hidden="1" customWidth="1"/>
    <col min="9" max="9" width="11.625" style="194" hidden="1" customWidth="1"/>
    <col min="10" max="10" width="11.00390625" style="194" hidden="1" customWidth="1"/>
    <col min="11" max="11" width="10.375" style="194" hidden="1" customWidth="1"/>
    <col min="12" max="12" width="75.25390625" style="194" customWidth="1"/>
    <col min="13" max="13" width="45.25390625" style="194" customWidth="1"/>
    <col min="14" max="256" width="9.125" style="194" customWidth="1"/>
    <col min="257" max="257" width="4.375" style="194" customWidth="1"/>
    <col min="258" max="258" width="11.625" style="194" customWidth="1"/>
    <col min="259" max="259" width="40.375" style="194" customWidth="1"/>
    <col min="260" max="260" width="5.625" style="194" customWidth="1"/>
    <col min="261" max="261" width="8.625" style="194" customWidth="1"/>
    <col min="262" max="262" width="9.875" style="194" customWidth="1"/>
    <col min="263" max="263" width="13.875" style="194" customWidth="1"/>
    <col min="264" max="264" width="11.75390625" style="194" customWidth="1"/>
    <col min="265" max="265" width="11.625" style="194" customWidth="1"/>
    <col min="266" max="266" width="11.00390625" style="194" customWidth="1"/>
    <col min="267" max="267" width="10.375" style="194" customWidth="1"/>
    <col min="268" max="268" width="75.25390625" style="194" customWidth="1"/>
    <col min="269" max="269" width="45.25390625" style="194" customWidth="1"/>
    <col min="270" max="512" width="9.125" style="194" customWidth="1"/>
    <col min="513" max="513" width="4.375" style="194" customWidth="1"/>
    <col min="514" max="514" width="11.625" style="194" customWidth="1"/>
    <col min="515" max="515" width="40.375" style="194" customWidth="1"/>
    <col min="516" max="516" width="5.625" style="194" customWidth="1"/>
    <col min="517" max="517" width="8.625" style="194" customWidth="1"/>
    <col min="518" max="518" width="9.875" style="194" customWidth="1"/>
    <col min="519" max="519" width="13.875" style="194" customWidth="1"/>
    <col min="520" max="520" width="11.75390625" style="194" customWidth="1"/>
    <col min="521" max="521" width="11.625" style="194" customWidth="1"/>
    <col min="522" max="522" width="11.00390625" style="194" customWidth="1"/>
    <col min="523" max="523" width="10.375" style="194" customWidth="1"/>
    <col min="524" max="524" width="75.25390625" style="194" customWidth="1"/>
    <col min="525" max="525" width="45.25390625" style="194" customWidth="1"/>
    <col min="526" max="768" width="9.125" style="194" customWidth="1"/>
    <col min="769" max="769" width="4.375" style="194" customWidth="1"/>
    <col min="770" max="770" width="11.625" style="194" customWidth="1"/>
    <col min="771" max="771" width="40.375" style="194" customWidth="1"/>
    <col min="772" max="772" width="5.625" style="194" customWidth="1"/>
    <col min="773" max="773" width="8.625" style="194" customWidth="1"/>
    <col min="774" max="774" width="9.875" style="194" customWidth="1"/>
    <col min="775" max="775" width="13.875" style="194" customWidth="1"/>
    <col min="776" max="776" width="11.75390625" style="194" customWidth="1"/>
    <col min="777" max="777" width="11.625" style="194" customWidth="1"/>
    <col min="778" max="778" width="11.00390625" style="194" customWidth="1"/>
    <col min="779" max="779" width="10.375" style="194" customWidth="1"/>
    <col min="780" max="780" width="75.25390625" style="194" customWidth="1"/>
    <col min="781" max="781" width="45.25390625" style="194" customWidth="1"/>
    <col min="782" max="1024" width="9.125" style="194" customWidth="1"/>
    <col min="1025" max="1025" width="4.375" style="194" customWidth="1"/>
    <col min="1026" max="1026" width="11.625" style="194" customWidth="1"/>
    <col min="1027" max="1027" width="40.375" style="194" customWidth="1"/>
    <col min="1028" max="1028" width="5.625" style="194" customWidth="1"/>
    <col min="1029" max="1029" width="8.625" style="194" customWidth="1"/>
    <col min="1030" max="1030" width="9.875" style="194" customWidth="1"/>
    <col min="1031" max="1031" width="13.875" style="194" customWidth="1"/>
    <col min="1032" max="1032" width="11.75390625" style="194" customWidth="1"/>
    <col min="1033" max="1033" width="11.625" style="194" customWidth="1"/>
    <col min="1034" max="1034" width="11.00390625" style="194" customWidth="1"/>
    <col min="1035" max="1035" width="10.375" style="194" customWidth="1"/>
    <col min="1036" max="1036" width="75.25390625" style="194" customWidth="1"/>
    <col min="1037" max="1037" width="45.25390625" style="194" customWidth="1"/>
    <col min="1038" max="1280" width="9.125" style="194" customWidth="1"/>
    <col min="1281" max="1281" width="4.375" style="194" customWidth="1"/>
    <col min="1282" max="1282" width="11.625" style="194" customWidth="1"/>
    <col min="1283" max="1283" width="40.375" style="194" customWidth="1"/>
    <col min="1284" max="1284" width="5.625" style="194" customWidth="1"/>
    <col min="1285" max="1285" width="8.625" style="194" customWidth="1"/>
    <col min="1286" max="1286" width="9.875" style="194" customWidth="1"/>
    <col min="1287" max="1287" width="13.875" style="194" customWidth="1"/>
    <col min="1288" max="1288" width="11.75390625" style="194" customWidth="1"/>
    <col min="1289" max="1289" width="11.625" style="194" customWidth="1"/>
    <col min="1290" max="1290" width="11.00390625" style="194" customWidth="1"/>
    <col min="1291" max="1291" width="10.375" style="194" customWidth="1"/>
    <col min="1292" max="1292" width="75.25390625" style="194" customWidth="1"/>
    <col min="1293" max="1293" width="45.25390625" style="194" customWidth="1"/>
    <col min="1294" max="1536" width="9.125" style="194" customWidth="1"/>
    <col min="1537" max="1537" width="4.375" style="194" customWidth="1"/>
    <col min="1538" max="1538" width="11.625" style="194" customWidth="1"/>
    <col min="1539" max="1539" width="40.375" style="194" customWidth="1"/>
    <col min="1540" max="1540" width="5.625" style="194" customWidth="1"/>
    <col min="1541" max="1541" width="8.625" style="194" customWidth="1"/>
    <col min="1542" max="1542" width="9.875" style="194" customWidth="1"/>
    <col min="1543" max="1543" width="13.875" style="194" customWidth="1"/>
    <col min="1544" max="1544" width="11.75390625" style="194" customWidth="1"/>
    <col min="1545" max="1545" width="11.625" style="194" customWidth="1"/>
    <col min="1546" max="1546" width="11.00390625" style="194" customWidth="1"/>
    <col min="1547" max="1547" width="10.375" style="194" customWidth="1"/>
    <col min="1548" max="1548" width="75.25390625" style="194" customWidth="1"/>
    <col min="1549" max="1549" width="45.25390625" style="194" customWidth="1"/>
    <col min="1550" max="1792" width="9.125" style="194" customWidth="1"/>
    <col min="1793" max="1793" width="4.375" style="194" customWidth="1"/>
    <col min="1794" max="1794" width="11.625" style="194" customWidth="1"/>
    <col min="1795" max="1795" width="40.375" style="194" customWidth="1"/>
    <col min="1796" max="1796" width="5.625" style="194" customWidth="1"/>
    <col min="1797" max="1797" width="8.625" style="194" customWidth="1"/>
    <col min="1798" max="1798" width="9.875" style="194" customWidth="1"/>
    <col min="1799" max="1799" width="13.875" style="194" customWidth="1"/>
    <col min="1800" max="1800" width="11.75390625" style="194" customWidth="1"/>
    <col min="1801" max="1801" width="11.625" style="194" customWidth="1"/>
    <col min="1802" max="1802" width="11.00390625" style="194" customWidth="1"/>
    <col min="1803" max="1803" width="10.375" style="194" customWidth="1"/>
    <col min="1804" max="1804" width="75.25390625" style="194" customWidth="1"/>
    <col min="1805" max="1805" width="45.25390625" style="194" customWidth="1"/>
    <col min="1806" max="2048" width="9.125" style="194" customWidth="1"/>
    <col min="2049" max="2049" width="4.375" style="194" customWidth="1"/>
    <col min="2050" max="2050" width="11.625" style="194" customWidth="1"/>
    <col min="2051" max="2051" width="40.375" style="194" customWidth="1"/>
    <col min="2052" max="2052" width="5.625" style="194" customWidth="1"/>
    <col min="2053" max="2053" width="8.625" style="194" customWidth="1"/>
    <col min="2054" max="2054" width="9.875" style="194" customWidth="1"/>
    <col min="2055" max="2055" width="13.875" style="194" customWidth="1"/>
    <col min="2056" max="2056" width="11.75390625" style="194" customWidth="1"/>
    <col min="2057" max="2057" width="11.625" style="194" customWidth="1"/>
    <col min="2058" max="2058" width="11.00390625" style="194" customWidth="1"/>
    <col min="2059" max="2059" width="10.375" style="194" customWidth="1"/>
    <col min="2060" max="2060" width="75.25390625" style="194" customWidth="1"/>
    <col min="2061" max="2061" width="45.25390625" style="194" customWidth="1"/>
    <col min="2062" max="2304" width="9.125" style="194" customWidth="1"/>
    <col min="2305" max="2305" width="4.375" style="194" customWidth="1"/>
    <col min="2306" max="2306" width="11.625" style="194" customWidth="1"/>
    <col min="2307" max="2307" width="40.375" style="194" customWidth="1"/>
    <col min="2308" max="2308" width="5.625" style="194" customWidth="1"/>
    <col min="2309" max="2309" width="8.625" style="194" customWidth="1"/>
    <col min="2310" max="2310" width="9.875" style="194" customWidth="1"/>
    <col min="2311" max="2311" width="13.875" style="194" customWidth="1"/>
    <col min="2312" max="2312" width="11.75390625" style="194" customWidth="1"/>
    <col min="2313" max="2313" width="11.625" style="194" customWidth="1"/>
    <col min="2314" max="2314" width="11.00390625" style="194" customWidth="1"/>
    <col min="2315" max="2315" width="10.375" style="194" customWidth="1"/>
    <col min="2316" max="2316" width="75.25390625" style="194" customWidth="1"/>
    <col min="2317" max="2317" width="45.25390625" style="194" customWidth="1"/>
    <col min="2318" max="2560" width="9.125" style="194" customWidth="1"/>
    <col min="2561" max="2561" width="4.375" style="194" customWidth="1"/>
    <col min="2562" max="2562" width="11.625" style="194" customWidth="1"/>
    <col min="2563" max="2563" width="40.375" style="194" customWidth="1"/>
    <col min="2564" max="2564" width="5.625" style="194" customWidth="1"/>
    <col min="2565" max="2565" width="8.625" style="194" customWidth="1"/>
    <col min="2566" max="2566" width="9.875" style="194" customWidth="1"/>
    <col min="2567" max="2567" width="13.875" style="194" customWidth="1"/>
    <col min="2568" max="2568" width="11.75390625" style="194" customWidth="1"/>
    <col min="2569" max="2569" width="11.625" style="194" customWidth="1"/>
    <col min="2570" max="2570" width="11.00390625" style="194" customWidth="1"/>
    <col min="2571" max="2571" width="10.375" style="194" customWidth="1"/>
    <col min="2572" max="2572" width="75.25390625" style="194" customWidth="1"/>
    <col min="2573" max="2573" width="45.25390625" style="194" customWidth="1"/>
    <col min="2574" max="2816" width="9.125" style="194" customWidth="1"/>
    <col min="2817" max="2817" width="4.375" style="194" customWidth="1"/>
    <col min="2818" max="2818" width="11.625" style="194" customWidth="1"/>
    <col min="2819" max="2819" width="40.375" style="194" customWidth="1"/>
    <col min="2820" max="2820" width="5.625" style="194" customWidth="1"/>
    <col min="2821" max="2821" width="8.625" style="194" customWidth="1"/>
    <col min="2822" max="2822" width="9.875" style="194" customWidth="1"/>
    <col min="2823" max="2823" width="13.875" style="194" customWidth="1"/>
    <col min="2824" max="2824" width="11.75390625" style="194" customWidth="1"/>
    <col min="2825" max="2825" width="11.625" style="194" customWidth="1"/>
    <col min="2826" max="2826" width="11.00390625" style="194" customWidth="1"/>
    <col min="2827" max="2827" width="10.375" style="194" customWidth="1"/>
    <col min="2828" max="2828" width="75.25390625" style="194" customWidth="1"/>
    <col min="2829" max="2829" width="45.25390625" style="194" customWidth="1"/>
    <col min="2830" max="3072" width="9.125" style="194" customWidth="1"/>
    <col min="3073" max="3073" width="4.375" style="194" customWidth="1"/>
    <col min="3074" max="3074" width="11.625" style="194" customWidth="1"/>
    <col min="3075" max="3075" width="40.375" style="194" customWidth="1"/>
    <col min="3076" max="3076" width="5.625" style="194" customWidth="1"/>
    <col min="3077" max="3077" width="8.625" style="194" customWidth="1"/>
    <col min="3078" max="3078" width="9.875" style="194" customWidth="1"/>
    <col min="3079" max="3079" width="13.875" style="194" customWidth="1"/>
    <col min="3080" max="3080" width="11.75390625" style="194" customWidth="1"/>
    <col min="3081" max="3081" width="11.625" style="194" customWidth="1"/>
    <col min="3082" max="3082" width="11.00390625" style="194" customWidth="1"/>
    <col min="3083" max="3083" width="10.375" style="194" customWidth="1"/>
    <col min="3084" max="3084" width="75.25390625" style="194" customWidth="1"/>
    <col min="3085" max="3085" width="45.25390625" style="194" customWidth="1"/>
    <col min="3086" max="3328" width="9.125" style="194" customWidth="1"/>
    <col min="3329" max="3329" width="4.375" style="194" customWidth="1"/>
    <col min="3330" max="3330" width="11.625" style="194" customWidth="1"/>
    <col min="3331" max="3331" width="40.375" style="194" customWidth="1"/>
    <col min="3332" max="3332" width="5.625" style="194" customWidth="1"/>
    <col min="3333" max="3333" width="8.625" style="194" customWidth="1"/>
    <col min="3334" max="3334" width="9.875" style="194" customWidth="1"/>
    <col min="3335" max="3335" width="13.875" style="194" customWidth="1"/>
    <col min="3336" max="3336" width="11.75390625" style="194" customWidth="1"/>
    <col min="3337" max="3337" width="11.625" style="194" customWidth="1"/>
    <col min="3338" max="3338" width="11.00390625" style="194" customWidth="1"/>
    <col min="3339" max="3339" width="10.375" style="194" customWidth="1"/>
    <col min="3340" max="3340" width="75.25390625" style="194" customWidth="1"/>
    <col min="3341" max="3341" width="45.25390625" style="194" customWidth="1"/>
    <col min="3342" max="3584" width="9.125" style="194" customWidth="1"/>
    <col min="3585" max="3585" width="4.375" style="194" customWidth="1"/>
    <col min="3586" max="3586" width="11.625" style="194" customWidth="1"/>
    <col min="3587" max="3587" width="40.375" style="194" customWidth="1"/>
    <col min="3588" max="3588" width="5.625" style="194" customWidth="1"/>
    <col min="3589" max="3589" width="8.625" style="194" customWidth="1"/>
    <col min="3590" max="3590" width="9.875" style="194" customWidth="1"/>
    <col min="3591" max="3591" width="13.875" style="194" customWidth="1"/>
    <col min="3592" max="3592" width="11.75390625" style="194" customWidth="1"/>
    <col min="3593" max="3593" width="11.625" style="194" customWidth="1"/>
    <col min="3594" max="3594" width="11.00390625" style="194" customWidth="1"/>
    <col min="3595" max="3595" width="10.375" style="194" customWidth="1"/>
    <col min="3596" max="3596" width="75.25390625" style="194" customWidth="1"/>
    <col min="3597" max="3597" width="45.25390625" style="194" customWidth="1"/>
    <col min="3598" max="3840" width="9.125" style="194" customWidth="1"/>
    <col min="3841" max="3841" width="4.375" style="194" customWidth="1"/>
    <col min="3842" max="3842" width="11.625" style="194" customWidth="1"/>
    <col min="3843" max="3843" width="40.375" style="194" customWidth="1"/>
    <col min="3844" max="3844" width="5.625" style="194" customWidth="1"/>
    <col min="3845" max="3845" width="8.625" style="194" customWidth="1"/>
    <col min="3846" max="3846" width="9.875" style="194" customWidth="1"/>
    <col min="3847" max="3847" width="13.875" style="194" customWidth="1"/>
    <col min="3848" max="3848" width="11.75390625" style="194" customWidth="1"/>
    <col min="3849" max="3849" width="11.625" style="194" customWidth="1"/>
    <col min="3850" max="3850" width="11.00390625" style="194" customWidth="1"/>
    <col min="3851" max="3851" width="10.375" style="194" customWidth="1"/>
    <col min="3852" max="3852" width="75.25390625" style="194" customWidth="1"/>
    <col min="3853" max="3853" width="45.25390625" style="194" customWidth="1"/>
    <col min="3854" max="4096" width="9.125" style="194" customWidth="1"/>
    <col min="4097" max="4097" width="4.375" style="194" customWidth="1"/>
    <col min="4098" max="4098" width="11.625" style="194" customWidth="1"/>
    <col min="4099" max="4099" width="40.375" style="194" customWidth="1"/>
    <col min="4100" max="4100" width="5.625" style="194" customWidth="1"/>
    <col min="4101" max="4101" width="8.625" style="194" customWidth="1"/>
    <col min="4102" max="4102" width="9.875" style="194" customWidth="1"/>
    <col min="4103" max="4103" width="13.875" style="194" customWidth="1"/>
    <col min="4104" max="4104" width="11.75390625" style="194" customWidth="1"/>
    <col min="4105" max="4105" width="11.625" style="194" customWidth="1"/>
    <col min="4106" max="4106" width="11.00390625" style="194" customWidth="1"/>
    <col min="4107" max="4107" width="10.375" style="194" customWidth="1"/>
    <col min="4108" max="4108" width="75.25390625" style="194" customWidth="1"/>
    <col min="4109" max="4109" width="45.25390625" style="194" customWidth="1"/>
    <col min="4110" max="4352" width="9.125" style="194" customWidth="1"/>
    <col min="4353" max="4353" width="4.375" style="194" customWidth="1"/>
    <col min="4354" max="4354" width="11.625" style="194" customWidth="1"/>
    <col min="4355" max="4355" width="40.375" style="194" customWidth="1"/>
    <col min="4356" max="4356" width="5.625" style="194" customWidth="1"/>
    <col min="4357" max="4357" width="8.625" style="194" customWidth="1"/>
    <col min="4358" max="4358" width="9.875" style="194" customWidth="1"/>
    <col min="4359" max="4359" width="13.875" style="194" customWidth="1"/>
    <col min="4360" max="4360" width="11.75390625" style="194" customWidth="1"/>
    <col min="4361" max="4361" width="11.625" style="194" customWidth="1"/>
    <col min="4362" max="4362" width="11.00390625" style="194" customWidth="1"/>
    <col min="4363" max="4363" width="10.375" style="194" customWidth="1"/>
    <col min="4364" max="4364" width="75.25390625" style="194" customWidth="1"/>
    <col min="4365" max="4365" width="45.25390625" style="194" customWidth="1"/>
    <col min="4366" max="4608" width="9.125" style="194" customWidth="1"/>
    <col min="4609" max="4609" width="4.375" style="194" customWidth="1"/>
    <col min="4610" max="4610" width="11.625" style="194" customWidth="1"/>
    <col min="4611" max="4611" width="40.375" style="194" customWidth="1"/>
    <col min="4612" max="4612" width="5.625" style="194" customWidth="1"/>
    <col min="4613" max="4613" width="8.625" style="194" customWidth="1"/>
    <col min="4614" max="4614" width="9.875" style="194" customWidth="1"/>
    <col min="4615" max="4615" width="13.875" style="194" customWidth="1"/>
    <col min="4616" max="4616" width="11.75390625" style="194" customWidth="1"/>
    <col min="4617" max="4617" width="11.625" style="194" customWidth="1"/>
    <col min="4618" max="4618" width="11.00390625" style="194" customWidth="1"/>
    <col min="4619" max="4619" width="10.375" style="194" customWidth="1"/>
    <col min="4620" max="4620" width="75.25390625" style="194" customWidth="1"/>
    <col min="4621" max="4621" width="45.25390625" style="194" customWidth="1"/>
    <col min="4622" max="4864" width="9.125" style="194" customWidth="1"/>
    <col min="4865" max="4865" width="4.375" style="194" customWidth="1"/>
    <col min="4866" max="4866" width="11.625" style="194" customWidth="1"/>
    <col min="4867" max="4867" width="40.375" style="194" customWidth="1"/>
    <col min="4868" max="4868" width="5.625" style="194" customWidth="1"/>
    <col min="4869" max="4869" width="8.625" style="194" customWidth="1"/>
    <col min="4870" max="4870" width="9.875" style="194" customWidth="1"/>
    <col min="4871" max="4871" width="13.875" style="194" customWidth="1"/>
    <col min="4872" max="4872" width="11.75390625" style="194" customWidth="1"/>
    <col min="4873" max="4873" width="11.625" style="194" customWidth="1"/>
    <col min="4874" max="4874" width="11.00390625" style="194" customWidth="1"/>
    <col min="4875" max="4875" width="10.375" style="194" customWidth="1"/>
    <col min="4876" max="4876" width="75.25390625" style="194" customWidth="1"/>
    <col min="4877" max="4877" width="45.25390625" style="194" customWidth="1"/>
    <col min="4878" max="5120" width="9.125" style="194" customWidth="1"/>
    <col min="5121" max="5121" width="4.375" style="194" customWidth="1"/>
    <col min="5122" max="5122" width="11.625" style="194" customWidth="1"/>
    <col min="5123" max="5123" width="40.375" style="194" customWidth="1"/>
    <col min="5124" max="5124" width="5.625" style="194" customWidth="1"/>
    <col min="5125" max="5125" width="8.625" style="194" customWidth="1"/>
    <col min="5126" max="5126" width="9.875" style="194" customWidth="1"/>
    <col min="5127" max="5127" width="13.875" style="194" customWidth="1"/>
    <col min="5128" max="5128" width="11.75390625" style="194" customWidth="1"/>
    <col min="5129" max="5129" width="11.625" style="194" customWidth="1"/>
    <col min="5130" max="5130" width="11.00390625" style="194" customWidth="1"/>
    <col min="5131" max="5131" width="10.375" style="194" customWidth="1"/>
    <col min="5132" max="5132" width="75.25390625" style="194" customWidth="1"/>
    <col min="5133" max="5133" width="45.25390625" style="194" customWidth="1"/>
    <col min="5134" max="5376" width="9.125" style="194" customWidth="1"/>
    <col min="5377" max="5377" width="4.375" style="194" customWidth="1"/>
    <col min="5378" max="5378" width="11.625" style="194" customWidth="1"/>
    <col min="5379" max="5379" width="40.375" style="194" customWidth="1"/>
    <col min="5380" max="5380" width="5.625" style="194" customWidth="1"/>
    <col min="5381" max="5381" width="8.625" style="194" customWidth="1"/>
    <col min="5382" max="5382" width="9.875" style="194" customWidth="1"/>
    <col min="5383" max="5383" width="13.875" style="194" customWidth="1"/>
    <col min="5384" max="5384" width="11.75390625" style="194" customWidth="1"/>
    <col min="5385" max="5385" width="11.625" style="194" customWidth="1"/>
    <col min="5386" max="5386" width="11.00390625" style="194" customWidth="1"/>
    <col min="5387" max="5387" width="10.375" style="194" customWidth="1"/>
    <col min="5388" max="5388" width="75.25390625" style="194" customWidth="1"/>
    <col min="5389" max="5389" width="45.25390625" style="194" customWidth="1"/>
    <col min="5390" max="5632" width="9.125" style="194" customWidth="1"/>
    <col min="5633" max="5633" width="4.375" style="194" customWidth="1"/>
    <col min="5634" max="5634" width="11.625" style="194" customWidth="1"/>
    <col min="5635" max="5635" width="40.375" style="194" customWidth="1"/>
    <col min="5636" max="5636" width="5.625" style="194" customWidth="1"/>
    <col min="5637" max="5637" width="8.625" style="194" customWidth="1"/>
    <col min="5638" max="5638" width="9.875" style="194" customWidth="1"/>
    <col min="5639" max="5639" width="13.875" style="194" customWidth="1"/>
    <col min="5640" max="5640" width="11.75390625" style="194" customWidth="1"/>
    <col min="5641" max="5641" width="11.625" style="194" customWidth="1"/>
    <col min="5642" max="5642" width="11.00390625" style="194" customWidth="1"/>
    <col min="5643" max="5643" width="10.375" style="194" customWidth="1"/>
    <col min="5644" max="5644" width="75.25390625" style="194" customWidth="1"/>
    <col min="5645" max="5645" width="45.25390625" style="194" customWidth="1"/>
    <col min="5646" max="5888" width="9.125" style="194" customWidth="1"/>
    <col min="5889" max="5889" width="4.375" style="194" customWidth="1"/>
    <col min="5890" max="5890" width="11.625" style="194" customWidth="1"/>
    <col min="5891" max="5891" width="40.375" style="194" customWidth="1"/>
    <col min="5892" max="5892" width="5.625" style="194" customWidth="1"/>
    <col min="5893" max="5893" width="8.625" style="194" customWidth="1"/>
    <col min="5894" max="5894" width="9.875" style="194" customWidth="1"/>
    <col min="5895" max="5895" width="13.875" style="194" customWidth="1"/>
    <col min="5896" max="5896" width="11.75390625" style="194" customWidth="1"/>
    <col min="5897" max="5897" width="11.625" style="194" customWidth="1"/>
    <col min="5898" max="5898" width="11.00390625" style="194" customWidth="1"/>
    <col min="5899" max="5899" width="10.375" style="194" customWidth="1"/>
    <col min="5900" max="5900" width="75.25390625" style="194" customWidth="1"/>
    <col min="5901" max="5901" width="45.25390625" style="194" customWidth="1"/>
    <col min="5902" max="6144" width="9.125" style="194" customWidth="1"/>
    <col min="6145" max="6145" width="4.375" style="194" customWidth="1"/>
    <col min="6146" max="6146" width="11.625" style="194" customWidth="1"/>
    <col min="6147" max="6147" width="40.375" style="194" customWidth="1"/>
    <col min="6148" max="6148" width="5.625" style="194" customWidth="1"/>
    <col min="6149" max="6149" width="8.625" style="194" customWidth="1"/>
    <col min="6150" max="6150" width="9.875" style="194" customWidth="1"/>
    <col min="6151" max="6151" width="13.875" style="194" customWidth="1"/>
    <col min="6152" max="6152" width="11.75390625" style="194" customWidth="1"/>
    <col min="6153" max="6153" width="11.625" style="194" customWidth="1"/>
    <col min="6154" max="6154" width="11.00390625" style="194" customWidth="1"/>
    <col min="6155" max="6155" width="10.375" style="194" customWidth="1"/>
    <col min="6156" max="6156" width="75.25390625" style="194" customWidth="1"/>
    <col min="6157" max="6157" width="45.25390625" style="194" customWidth="1"/>
    <col min="6158" max="6400" width="9.125" style="194" customWidth="1"/>
    <col min="6401" max="6401" width="4.375" style="194" customWidth="1"/>
    <col min="6402" max="6402" width="11.625" style="194" customWidth="1"/>
    <col min="6403" max="6403" width="40.375" style="194" customWidth="1"/>
    <col min="6404" max="6404" width="5.625" style="194" customWidth="1"/>
    <col min="6405" max="6405" width="8.625" style="194" customWidth="1"/>
    <col min="6406" max="6406" width="9.875" style="194" customWidth="1"/>
    <col min="6407" max="6407" width="13.875" style="194" customWidth="1"/>
    <col min="6408" max="6408" width="11.75390625" style="194" customWidth="1"/>
    <col min="6409" max="6409" width="11.625" style="194" customWidth="1"/>
    <col min="6410" max="6410" width="11.00390625" style="194" customWidth="1"/>
    <col min="6411" max="6411" width="10.375" style="194" customWidth="1"/>
    <col min="6412" max="6412" width="75.25390625" style="194" customWidth="1"/>
    <col min="6413" max="6413" width="45.25390625" style="194" customWidth="1"/>
    <col min="6414" max="6656" width="9.125" style="194" customWidth="1"/>
    <col min="6657" max="6657" width="4.375" style="194" customWidth="1"/>
    <col min="6658" max="6658" width="11.625" style="194" customWidth="1"/>
    <col min="6659" max="6659" width="40.375" style="194" customWidth="1"/>
    <col min="6660" max="6660" width="5.625" style="194" customWidth="1"/>
    <col min="6661" max="6661" width="8.625" style="194" customWidth="1"/>
    <col min="6662" max="6662" width="9.875" style="194" customWidth="1"/>
    <col min="6663" max="6663" width="13.875" style="194" customWidth="1"/>
    <col min="6664" max="6664" width="11.75390625" style="194" customWidth="1"/>
    <col min="6665" max="6665" width="11.625" style="194" customWidth="1"/>
    <col min="6666" max="6666" width="11.00390625" style="194" customWidth="1"/>
    <col min="6667" max="6667" width="10.375" style="194" customWidth="1"/>
    <col min="6668" max="6668" width="75.25390625" style="194" customWidth="1"/>
    <col min="6669" max="6669" width="45.25390625" style="194" customWidth="1"/>
    <col min="6670" max="6912" width="9.125" style="194" customWidth="1"/>
    <col min="6913" max="6913" width="4.375" style="194" customWidth="1"/>
    <col min="6914" max="6914" width="11.625" style="194" customWidth="1"/>
    <col min="6915" max="6915" width="40.375" style="194" customWidth="1"/>
    <col min="6916" max="6916" width="5.625" style="194" customWidth="1"/>
    <col min="6917" max="6917" width="8.625" style="194" customWidth="1"/>
    <col min="6918" max="6918" width="9.875" style="194" customWidth="1"/>
    <col min="6919" max="6919" width="13.875" style="194" customWidth="1"/>
    <col min="6920" max="6920" width="11.75390625" style="194" customWidth="1"/>
    <col min="6921" max="6921" width="11.625" style="194" customWidth="1"/>
    <col min="6922" max="6922" width="11.00390625" style="194" customWidth="1"/>
    <col min="6923" max="6923" width="10.375" style="194" customWidth="1"/>
    <col min="6924" max="6924" width="75.25390625" style="194" customWidth="1"/>
    <col min="6925" max="6925" width="45.25390625" style="194" customWidth="1"/>
    <col min="6926" max="7168" width="9.125" style="194" customWidth="1"/>
    <col min="7169" max="7169" width="4.375" style="194" customWidth="1"/>
    <col min="7170" max="7170" width="11.625" style="194" customWidth="1"/>
    <col min="7171" max="7171" width="40.375" style="194" customWidth="1"/>
    <col min="7172" max="7172" width="5.625" style="194" customWidth="1"/>
    <col min="7173" max="7173" width="8.625" style="194" customWidth="1"/>
    <col min="7174" max="7174" width="9.875" style="194" customWidth="1"/>
    <col min="7175" max="7175" width="13.875" style="194" customWidth="1"/>
    <col min="7176" max="7176" width="11.75390625" style="194" customWidth="1"/>
    <col min="7177" max="7177" width="11.625" style="194" customWidth="1"/>
    <col min="7178" max="7178" width="11.00390625" style="194" customWidth="1"/>
    <col min="7179" max="7179" width="10.375" style="194" customWidth="1"/>
    <col min="7180" max="7180" width="75.25390625" style="194" customWidth="1"/>
    <col min="7181" max="7181" width="45.25390625" style="194" customWidth="1"/>
    <col min="7182" max="7424" width="9.125" style="194" customWidth="1"/>
    <col min="7425" max="7425" width="4.375" style="194" customWidth="1"/>
    <col min="7426" max="7426" width="11.625" style="194" customWidth="1"/>
    <col min="7427" max="7427" width="40.375" style="194" customWidth="1"/>
    <col min="7428" max="7428" width="5.625" style="194" customWidth="1"/>
    <col min="7429" max="7429" width="8.625" style="194" customWidth="1"/>
    <col min="7430" max="7430" width="9.875" style="194" customWidth="1"/>
    <col min="7431" max="7431" width="13.875" style="194" customWidth="1"/>
    <col min="7432" max="7432" width="11.75390625" style="194" customWidth="1"/>
    <col min="7433" max="7433" width="11.625" style="194" customWidth="1"/>
    <col min="7434" max="7434" width="11.00390625" style="194" customWidth="1"/>
    <col min="7435" max="7435" width="10.375" style="194" customWidth="1"/>
    <col min="7436" max="7436" width="75.25390625" style="194" customWidth="1"/>
    <col min="7437" max="7437" width="45.25390625" style="194" customWidth="1"/>
    <col min="7438" max="7680" width="9.125" style="194" customWidth="1"/>
    <col min="7681" max="7681" width="4.375" style="194" customWidth="1"/>
    <col min="7682" max="7682" width="11.625" style="194" customWidth="1"/>
    <col min="7683" max="7683" width="40.375" style="194" customWidth="1"/>
    <col min="7684" max="7684" width="5.625" style="194" customWidth="1"/>
    <col min="7685" max="7685" width="8.625" style="194" customWidth="1"/>
    <col min="7686" max="7686" width="9.875" style="194" customWidth="1"/>
    <col min="7687" max="7687" width="13.875" style="194" customWidth="1"/>
    <col min="7688" max="7688" width="11.75390625" style="194" customWidth="1"/>
    <col min="7689" max="7689" width="11.625" style="194" customWidth="1"/>
    <col min="7690" max="7690" width="11.00390625" style="194" customWidth="1"/>
    <col min="7691" max="7691" width="10.375" style="194" customWidth="1"/>
    <col min="7692" max="7692" width="75.25390625" style="194" customWidth="1"/>
    <col min="7693" max="7693" width="45.25390625" style="194" customWidth="1"/>
    <col min="7694" max="7936" width="9.125" style="194" customWidth="1"/>
    <col min="7937" max="7937" width="4.375" style="194" customWidth="1"/>
    <col min="7938" max="7938" width="11.625" style="194" customWidth="1"/>
    <col min="7939" max="7939" width="40.375" style="194" customWidth="1"/>
    <col min="7940" max="7940" width="5.625" style="194" customWidth="1"/>
    <col min="7941" max="7941" width="8.625" style="194" customWidth="1"/>
    <col min="7942" max="7942" width="9.875" style="194" customWidth="1"/>
    <col min="7943" max="7943" width="13.875" style="194" customWidth="1"/>
    <col min="7944" max="7944" width="11.75390625" style="194" customWidth="1"/>
    <col min="7945" max="7945" width="11.625" style="194" customWidth="1"/>
    <col min="7946" max="7946" width="11.00390625" style="194" customWidth="1"/>
    <col min="7947" max="7947" width="10.375" style="194" customWidth="1"/>
    <col min="7948" max="7948" width="75.25390625" style="194" customWidth="1"/>
    <col min="7949" max="7949" width="45.25390625" style="194" customWidth="1"/>
    <col min="7950" max="8192" width="9.125" style="194" customWidth="1"/>
    <col min="8193" max="8193" width="4.375" style="194" customWidth="1"/>
    <col min="8194" max="8194" width="11.625" style="194" customWidth="1"/>
    <col min="8195" max="8195" width="40.375" style="194" customWidth="1"/>
    <col min="8196" max="8196" width="5.625" style="194" customWidth="1"/>
    <col min="8197" max="8197" width="8.625" style="194" customWidth="1"/>
    <col min="8198" max="8198" width="9.875" style="194" customWidth="1"/>
    <col min="8199" max="8199" width="13.875" style="194" customWidth="1"/>
    <col min="8200" max="8200" width="11.75390625" style="194" customWidth="1"/>
    <col min="8201" max="8201" width="11.625" style="194" customWidth="1"/>
    <col min="8202" max="8202" width="11.00390625" style="194" customWidth="1"/>
    <col min="8203" max="8203" width="10.375" style="194" customWidth="1"/>
    <col min="8204" max="8204" width="75.25390625" style="194" customWidth="1"/>
    <col min="8205" max="8205" width="45.25390625" style="194" customWidth="1"/>
    <col min="8206" max="8448" width="9.125" style="194" customWidth="1"/>
    <col min="8449" max="8449" width="4.375" style="194" customWidth="1"/>
    <col min="8450" max="8450" width="11.625" style="194" customWidth="1"/>
    <col min="8451" max="8451" width="40.375" style="194" customWidth="1"/>
    <col min="8452" max="8452" width="5.625" style="194" customWidth="1"/>
    <col min="8453" max="8453" width="8.625" style="194" customWidth="1"/>
    <col min="8454" max="8454" width="9.875" style="194" customWidth="1"/>
    <col min="8455" max="8455" width="13.875" style="194" customWidth="1"/>
    <col min="8456" max="8456" width="11.75390625" style="194" customWidth="1"/>
    <col min="8457" max="8457" width="11.625" style="194" customWidth="1"/>
    <col min="8458" max="8458" width="11.00390625" style="194" customWidth="1"/>
    <col min="8459" max="8459" width="10.375" style="194" customWidth="1"/>
    <col min="8460" max="8460" width="75.25390625" style="194" customWidth="1"/>
    <col min="8461" max="8461" width="45.25390625" style="194" customWidth="1"/>
    <col min="8462" max="8704" width="9.125" style="194" customWidth="1"/>
    <col min="8705" max="8705" width="4.375" style="194" customWidth="1"/>
    <col min="8706" max="8706" width="11.625" style="194" customWidth="1"/>
    <col min="8707" max="8707" width="40.375" style="194" customWidth="1"/>
    <col min="8708" max="8708" width="5.625" style="194" customWidth="1"/>
    <col min="8709" max="8709" width="8.625" style="194" customWidth="1"/>
    <col min="8710" max="8710" width="9.875" style="194" customWidth="1"/>
    <col min="8711" max="8711" width="13.875" style="194" customWidth="1"/>
    <col min="8712" max="8712" width="11.75390625" style="194" customWidth="1"/>
    <col min="8713" max="8713" width="11.625" style="194" customWidth="1"/>
    <col min="8714" max="8714" width="11.00390625" style="194" customWidth="1"/>
    <col min="8715" max="8715" width="10.375" style="194" customWidth="1"/>
    <col min="8716" max="8716" width="75.25390625" style="194" customWidth="1"/>
    <col min="8717" max="8717" width="45.25390625" style="194" customWidth="1"/>
    <col min="8718" max="8960" width="9.125" style="194" customWidth="1"/>
    <col min="8961" max="8961" width="4.375" style="194" customWidth="1"/>
    <col min="8962" max="8962" width="11.625" style="194" customWidth="1"/>
    <col min="8963" max="8963" width="40.375" style="194" customWidth="1"/>
    <col min="8964" max="8964" width="5.625" style="194" customWidth="1"/>
    <col min="8965" max="8965" width="8.625" style="194" customWidth="1"/>
    <col min="8966" max="8966" width="9.875" style="194" customWidth="1"/>
    <col min="8967" max="8967" width="13.875" style="194" customWidth="1"/>
    <col min="8968" max="8968" width="11.75390625" style="194" customWidth="1"/>
    <col min="8969" max="8969" width="11.625" style="194" customWidth="1"/>
    <col min="8970" max="8970" width="11.00390625" style="194" customWidth="1"/>
    <col min="8971" max="8971" width="10.375" style="194" customWidth="1"/>
    <col min="8972" max="8972" width="75.25390625" style="194" customWidth="1"/>
    <col min="8973" max="8973" width="45.25390625" style="194" customWidth="1"/>
    <col min="8974" max="9216" width="9.125" style="194" customWidth="1"/>
    <col min="9217" max="9217" width="4.375" style="194" customWidth="1"/>
    <col min="9218" max="9218" width="11.625" style="194" customWidth="1"/>
    <col min="9219" max="9219" width="40.375" style="194" customWidth="1"/>
    <col min="9220" max="9220" width="5.625" style="194" customWidth="1"/>
    <col min="9221" max="9221" width="8.625" style="194" customWidth="1"/>
    <col min="9222" max="9222" width="9.875" style="194" customWidth="1"/>
    <col min="9223" max="9223" width="13.875" style="194" customWidth="1"/>
    <col min="9224" max="9224" width="11.75390625" style="194" customWidth="1"/>
    <col min="9225" max="9225" width="11.625" style="194" customWidth="1"/>
    <col min="9226" max="9226" width="11.00390625" style="194" customWidth="1"/>
    <col min="9227" max="9227" width="10.375" style="194" customWidth="1"/>
    <col min="9228" max="9228" width="75.25390625" style="194" customWidth="1"/>
    <col min="9229" max="9229" width="45.25390625" style="194" customWidth="1"/>
    <col min="9230" max="9472" width="9.125" style="194" customWidth="1"/>
    <col min="9473" max="9473" width="4.375" style="194" customWidth="1"/>
    <col min="9474" max="9474" width="11.625" style="194" customWidth="1"/>
    <col min="9475" max="9475" width="40.375" style="194" customWidth="1"/>
    <col min="9476" max="9476" width="5.625" style="194" customWidth="1"/>
    <col min="9477" max="9477" width="8.625" style="194" customWidth="1"/>
    <col min="9478" max="9478" width="9.875" style="194" customWidth="1"/>
    <col min="9479" max="9479" width="13.875" style="194" customWidth="1"/>
    <col min="9480" max="9480" width="11.75390625" style="194" customWidth="1"/>
    <col min="9481" max="9481" width="11.625" style="194" customWidth="1"/>
    <col min="9482" max="9482" width="11.00390625" style="194" customWidth="1"/>
    <col min="9483" max="9483" width="10.375" style="194" customWidth="1"/>
    <col min="9484" max="9484" width="75.25390625" style="194" customWidth="1"/>
    <col min="9485" max="9485" width="45.25390625" style="194" customWidth="1"/>
    <col min="9486" max="9728" width="9.125" style="194" customWidth="1"/>
    <col min="9729" max="9729" width="4.375" style="194" customWidth="1"/>
    <col min="9730" max="9730" width="11.625" style="194" customWidth="1"/>
    <col min="9731" max="9731" width="40.375" style="194" customWidth="1"/>
    <col min="9732" max="9732" width="5.625" style="194" customWidth="1"/>
    <col min="9733" max="9733" width="8.625" style="194" customWidth="1"/>
    <col min="9734" max="9734" width="9.875" style="194" customWidth="1"/>
    <col min="9735" max="9735" width="13.875" style="194" customWidth="1"/>
    <col min="9736" max="9736" width="11.75390625" style="194" customWidth="1"/>
    <col min="9737" max="9737" width="11.625" style="194" customWidth="1"/>
    <col min="9738" max="9738" width="11.00390625" style="194" customWidth="1"/>
    <col min="9739" max="9739" width="10.375" style="194" customWidth="1"/>
    <col min="9740" max="9740" width="75.25390625" style="194" customWidth="1"/>
    <col min="9741" max="9741" width="45.25390625" style="194" customWidth="1"/>
    <col min="9742" max="9984" width="9.125" style="194" customWidth="1"/>
    <col min="9985" max="9985" width="4.375" style="194" customWidth="1"/>
    <col min="9986" max="9986" width="11.625" style="194" customWidth="1"/>
    <col min="9987" max="9987" width="40.375" style="194" customWidth="1"/>
    <col min="9988" max="9988" width="5.625" style="194" customWidth="1"/>
    <col min="9989" max="9989" width="8.625" style="194" customWidth="1"/>
    <col min="9990" max="9990" width="9.875" style="194" customWidth="1"/>
    <col min="9991" max="9991" width="13.875" style="194" customWidth="1"/>
    <col min="9992" max="9992" width="11.75390625" style="194" customWidth="1"/>
    <col min="9993" max="9993" width="11.625" style="194" customWidth="1"/>
    <col min="9994" max="9994" width="11.00390625" style="194" customWidth="1"/>
    <col min="9995" max="9995" width="10.375" style="194" customWidth="1"/>
    <col min="9996" max="9996" width="75.25390625" style="194" customWidth="1"/>
    <col min="9997" max="9997" width="45.25390625" style="194" customWidth="1"/>
    <col min="9998" max="10240" width="9.125" style="194" customWidth="1"/>
    <col min="10241" max="10241" width="4.375" style="194" customWidth="1"/>
    <col min="10242" max="10242" width="11.625" style="194" customWidth="1"/>
    <col min="10243" max="10243" width="40.375" style="194" customWidth="1"/>
    <col min="10244" max="10244" width="5.625" style="194" customWidth="1"/>
    <col min="10245" max="10245" width="8.625" style="194" customWidth="1"/>
    <col min="10246" max="10246" width="9.875" style="194" customWidth="1"/>
    <col min="10247" max="10247" width="13.875" style="194" customWidth="1"/>
    <col min="10248" max="10248" width="11.75390625" style="194" customWidth="1"/>
    <col min="10249" max="10249" width="11.625" style="194" customWidth="1"/>
    <col min="10250" max="10250" width="11.00390625" style="194" customWidth="1"/>
    <col min="10251" max="10251" width="10.375" style="194" customWidth="1"/>
    <col min="10252" max="10252" width="75.25390625" style="194" customWidth="1"/>
    <col min="10253" max="10253" width="45.25390625" style="194" customWidth="1"/>
    <col min="10254" max="10496" width="9.125" style="194" customWidth="1"/>
    <col min="10497" max="10497" width="4.375" style="194" customWidth="1"/>
    <col min="10498" max="10498" width="11.625" style="194" customWidth="1"/>
    <col min="10499" max="10499" width="40.375" style="194" customWidth="1"/>
    <col min="10500" max="10500" width="5.625" style="194" customWidth="1"/>
    <col min="10501" max="10501" width="8.625" style="194" customWidth="1"/>
    <col min="10502" max="10502" width="9.875" style="194" customWidth="1"/>
    <col min="10503" max="10503" width="13.875" style="194" customWidth="1"/>
    <col min="10504" max="10504" width="11.75390625" style="194" customWidth="1"/>
    <col min="10505" max="10505" width="11.625" style="194" customWidth="1"/>
    <col min="10506" max="10506" width="11.00390625" style="194" customWidth="1"/>
    <col min="10507" max="10507" width="10.375" style="194" customWidth="1"/>
    <col min="10508" max="10508" width="75.25390625" style="194" customWidth="1"/>
    <col min="10509" max="10509" width="45.25390625" style="194" customWidth="1"/>
    <col min="10510" max="10752" width="9.125" style="194" customWidth="1"/>
    <col min="10753" max="10753" width="4.375" style="194" customWidth="1"/>
    <col min="10754" max="10754" width="11.625" style="194" customWidth="1"/>
    <col min="10755" max="10755" width="40.375" style="194" customWidth="1"/>
    <col min="10756" max="10756" width="5.625" style="194" customWidth="1"/>
    <col min="10757" max="10757" width="8.625" style="194" customWidth="1"/>
    <col min="10758" max="10758" width="9.875" style="194" customWidth="1"/>
    <col min="10759" max="10759" width="13.875" style="194" customWidth="1"/>
    <col min="10760" max="10760" width="11.75390625" style="194" customWidth="1"/>
    <col min="10761" max="10761" width="11.625" style="194" customWidth="1"/>
    <col min="10762" max="10762" width="11.00390625" style="194" customWidth="1"/>
    <col min="10763" max="10763" width="10.375" style="194" customWidth="1"/>
    <col min="10764" max="10764" width="75.25390625" style="194" customWidth="1"/>
    <col min="10765" max="10765" width="45.25390625" style="194" customWidth="1"/>
    <col min="10766" max="11008" width="9.125" style="194" customWidth="1"/>
    <col min="11009" max="11009" width="4.375" style="194" customWidth="1"/>
    <col min="11010" max="11010" width="11.625" style="194" customWidth="1"/>
    <col min="11011" max="11011" width="40.375" style="194" customWidth="1"/>
    <col min="11012" max="11012" width="5.625" style="194" customWidth="1"/>
    <col min="11013" max="11013" width="8.625" style="194" customWidth="1"/>
    <col min="11014" max="11014" width="9.875" style="194" customWidth="1"/>
    <col min="11015" max="11015" width="13.875" style="194" customWidth="1"/>
    <col min="11016" max="11016" width="11.75390625" style="194" customWidth="1"/>
    <col min="11017" max="11017" width="11.625" style="194" customWidth="1"/>
    <col min="11018" max="11018" width="11.00390625" style="194" customWidth="1"/>
    <col min="11019" max="11019" width="10.375" style="194" customWidth="1"/>
    <col min="11020" max="11020" width="75.25390625" style="194" customWidth="1"/>
    <col min="11021" max="11021" width="45.25390625" style="194" customWidth="1"/>
    <col min="11022" max="11264" width="9.125" style="194" customWidth="1"/>
    <col min="11265" max="11265" width="4.375" style="194" customWidth="1"/>
    <col min="11266" max="11266" width="11.625" style="194" customWidth="1"/>
    <col min="11267" max="11267" width="40.375" style="194" customWidth="1"/>
    <col min="11268" max="11268" width="5.625" style="194" customWidth="1"/>
    <col min="11269" max="11269" width="8.625" style="194" customWidth="1"/>
    <col min="11270" max="11270" width="9.875" style="194" customWidth="1"/>
    <col min="11271" max="11271" width="13.875" style="194" customWidth="1"/>
    <col min="11272" max="11272" width="11.75390625" style="194" customWidth="1"/>
    <col min="11273" max="11273" width="11.625" style="194" customWidth="1"/>
    <col min="11274" max="11274" width="11.00390625" style="194" customWidth="1"/>
    <col min="11275" max="11275" width="10.375" style="194" customWidth="1"/>
    <col min="11276" max="11276" width="75.25390625" style="194" customWidth="1"/>
    <col min="11277" max="11277" width="45.25390625" style="194" customWidth="1"/>
    <col min="11278" max="11520" width="9.125" style="194" customWidth="1"/>
    <col min="11521" max="11521" width="4.375" style="194" customWidth="1"/>
    <col min="11522" max="11522" width="11.625" style="194" customWidth="1"/>
    <col min="11523" max="11523" width="40.375" style="194" customWidth="1"/>
    <col min="11524" max="11524" width="5.625" style="194" customWidth="1"/>
    <col min="11525" max="11525" width="8.625" style="194" customWidth="1"/>
    <col min="11526" max="11526" width="9.875" style="194" customWidth="1"/>
    <col min="11527" max="11527" width="13.875" style="194" customWidth="1"/>
    <col min="11528" max="11528" width="11.75390625" style="194" customWidth="1"/>
    <col min="11529" max="11529" width="11.625" style="194" customWidth="1"/>
    <col min="11530" max="11530" width="11.00390625" style="194" customWidth="1"/>
    <col min="11531" max="11531" width="10.375" style="194" customWidth="1"/>
    <col min="11532" max="11532" width="75.25390625" style="194" customWidth="1"/>
    <col min="11533" max="11533" width="45.25390625" style="194" customWidth="1"/>
    <col min="11534" max="11776" width="9.125" style="194" customWidth="1"/>
    <col min="11777" max="11777" width="4.375" style="194" customWidth="1"/>
    <col min="11778" max="11778" width="11.625" style="194" customWidth="1"/>
    <col min="11779" max="11779" width="40.375" style="194" customWidth="1"/>
    <col min="11780" max="11780" width="5.625" style="194" customWidth="1"/>
    <col min="11781" max="11781" width="8.625" style="194" customWidth="1"/>
    <col min="11782" max="11782" width="9.875" style="194" customWidth="1"/>
    <col min="11783" max="11783" width="13.875" style="194" customWidth="1"/>
    <col min="11784" max="11784" width="11.75390625" style="194" customWidth="1"/>
    <col min="11785" max="11785" width="11.625" style="194" customWidth="1"/>
    <col min="11786" max="11786" width="11.00390625" style="194" customWidth="1"/>
    <col min="11787" max="11787" width="10.375" style="194" customWidth="1"/>
    <col min="11788" max="11788" width="75.25390625" style="194" customWidth="1"/>
    <col min="11789" max="11789" width="45.25390625" style="194" customWidth="1"/>
    <col min="11790" max="12032" width="9.125" style="194" customWidth="1"/>
    <col min="12033" max="12033" width="4.375" style="194" customWidth="1"/>
    <col min="12034" max="12034" width="11.625" style="194" customWidth="1"/>
    <col min="12035" max="12035" width="40.375" style="194" customWidth="1"/>
    <col min="12036" max="12036" width="5.625" style="194" customWidth="1"/>
    <col min="12037" max="12037" width="8.625" style="194" customWidth="1"/>
    <col min="12038" max="12038" width="9.875" style="194" customWidth="1"/>
    <col min="12039" max="12039" width="13.875" style="194" customWidth="1"/>
    <col min="12040" max="12040" width="11.75390625" style="194" customWidth="1"/>
    <col min="12041" max="12041" width="11.625" style="194" customWidth="1"/>
    <col min="12042" max="12042" width="11.00390625" style="194" customWidth="1"/>
    <col min="12043" max="12043" width="10.375" style="194" customWidth="1"/>
    <col min="12044" max="12044" width="75.25390625" style="194" customWidth="1"/>
    <col min="12045" max="12045" width="45.25390625" style="194" customWidth="1"/>
    <col min="12046" max="12288" width="9.125" style="194" customWidth="1"/>
    <col min="12289" max="12289" width="4.375" style="194" customWidth="1"/>
    <col min="12290" max="12290" width="11.625" style="194" customWidth="1"/>
    <col min="12291" max="12291" width="40.375" style="194" customWidth="1"/>
    <col min="12292" max="12292" width="5.625" style="194" customWidth="1"/>
    <col min="12293" max="12293" width="8.625" style="194" customWidth="1"/>
    <col min="12294" max="12294" width="9.875" style="194" customWidth="1"/>
    <col min="12295" max="12295" width="13.875" style="194" customWidth="1"/>
    <col min="12296" max="12296" width="11.75390625" style="194" customWidth="1"/>
    <col min="12297" max="12297" width="11.625" style="194" customWidth="1"/>
    <col min="12298" max="12298" width="11.00390625" style="194" customWidth="1"/>
    <col min="12299" max="12299" width="10.375" style="194" customWidth="1"/>
    <col min="12300" max="12300" width="75.25390625" style="194" customWidth="1"/>
    <col min="12301" max="12301" width="45.25390625" style="194" customWidth="1"/>
    <col min="12302" max="12544" width="9.125" style="194" customWidth="1"/>
    <col min="12545" max="12545" width="4.375" style="194" customWidth="1"/>
    <col min="12546" max="12546" width="11.625" style="194" customWidth="1"/>
    <col min="12547" max="12547" width="40.375" style="194" customWidth="1"/>
    <col min="12548" max="12548" width="5.625" style="194" customWidth="1"/>
    <col min="12549" max="12549" width="8.625" style="194" customWidth="1"/>
    <col min="12550" max="12550" width="9.875" style="194" customWidth="1"/>
    <col min="12551" max="12551" width="13.875" style="194" customWidth="1"/>
    <col min="12552" max="12552" width="11.75390625" style="194" customWidth="1"/>
    <col min="12553" max="12553" width="11.625" style="194" customWidth="1"/>
    <col min="12554" max="12554" width="11.00390625" style="194" customWidth="1"/>
    <col min="12555" max="12555" width="10.375" style="194" customWidth="1"/>
    <col min="12556" max="12556" width="75.25390625" style="194" customWidth="1"/>
    <col min="12557" max="12557" width="45.25390625" style="194" customWidth="1"/>
    <col min="12558" max="12800" width="9.125" style="194" customWidth="1"/>
    <col min="12801" max="12801" width="4.375" style="194" customWidth="1"/>
    <col min="12802" max="12802" width="11.625" style="194" customWidth="1"/>
    <col min="12803" max="12803" width="40.375" style="194" customWidth="1"/>
    <col min="12804" max="12804" width="5.625" style="194" customWidth="1"/>
    <col min="12805" max="12805" width="8.625" style="194" customWidth="1"/>
    <col min="12806" max="12806" width="9.875" style="194" customWidth="1"/>
    <col min="12807" max="12807" width="13.875" style="194" customWidth="1"/>
    <col min="12808" max="12808" width="11.75390625" style="194" customWidth="1"/>
    <col min="12809" max="12809" width="11.625" style="194" customWidth="1"/>
    <col min="12810" max="12810" width="11.00390625" style="194" customWidth="1"/>
    <col min="12811" max="12811" width="10.375" style="194" customWidth="1"/>
    <col min="12812" max="12812" width="75.25390625" style="194" customWidth="1"/>
    <col min="12813" max="12813" width="45.25390625" style="194" customWidth="1"/>
    <col min="12814" max="13056" width="9.125" style="194" customWidth="1"/>
    <col min="13057" max="13057" width="4.375" style="194" customWidth="1"/>
    <col min="13058" max="13058" width="11.625" style="194" customWidth="1"/>
    <col min="13059" max="13059" width="40.375" style="194" customWidth="1"/>
    <col min="13060" max="13060" width="5.625" style="194" customWidth="1"/>
    <col min="13061" max="13061" width="8.625" style="194" customWidth="1"/>
    <col min="13062" max="13062" width="9.875" style="194" customWidth="1"/>
    <col min="13063" max="13063" width="13.875" style="194" customWidth="1"/>
    <col min="13064" max="13064" width="11.75390625" style="194" customWidth="1"/>
    <col min="13065" max="13065" width="11.625" style="194" customWidth="1"/>
    <col min="13066" max="13066" width="11.00390625" style="194" customWidth="1"/>
    <col min="13067" max="13067" width="10.375" style="194" customWidth="1"/>
    <col min="13068" max="13068" width="75.25390625" style="194" customWidth="1"/>
    <col min="13069" max="13069" width="45.25390625" style="194" customWidth="1"/>
    <col min="13070" max="13312" width="9.125" style="194" customWidth="1"/>
    <col min="13313" max="13313" width="4.375" style="194" customWidth="1"/>
    <col min="13314" max="13314" width="11.625" style="194" customWidth="1"/>
    <col min="13315" max="13315" width="40.375" style="194" customWidth="1"/>
    <col min="13316" max="13316" width="5.625" style="194" customWidth="1"/>
    <col min="13317" max="13317" width="8.625" style="194" customWidth="1"/>
    <col min="13318" max="13318" width="9.875" style="194" customWidth="1"/>
    <col min="13319" max="13319" width="13.875" style="194" customWidth="1"/>
    <col min="13320" max="13320" width="11.75390625" style="194" customWidth="1"/>
    <col min="13321" max="13321" width="11.625" style="194" customWidth="1"/>
    <col min="13322" max="13322" width="11.00390625" style="194" customWidth="1"/>
    <col min="13323" max="13323" width="10.375" style="194" customWidth="1"/>
    <col min="13324" max="13324" width="75.25390625" style="194" customWidth="1"/>
    <col min="13325" max="13325" width="45.25390625" style="194" customWidth="1"/>
    <col min="13326" max="13568" width="9.125" style="194" customWidth="1"/>
    <col min="13569" max="13569" width="4.375" style="194" customWidth="1"/>
    <col min="13570" max="13570" width="11.625" style="194" customWidth="1"/>
    <col min="13571" max="13571" width="40.375" style="194" customWidth="1"/>
    <col min="13572" max="13572" width="5.625" style="194" customWidth="1"/>
    <col min="13573" max="13573" width="8.625" style="194" customWidth="1"/>
    <col min="13574" max="13574" width="9.875" style="194" customWidth="1"/>
    <col min="13575" max="13575" width="13.875" style="194" customWidth="1"/>
    <col min="13576" max="13576" width="11.75390625" style="194" customWidth="1"/>
    <col min="13577" max="13577" width="11.625" style="194" customWidth="1"/>
    <col min="13578" max="13578" width="11.00390625" style="194" customWidth="1"/>
    <col min="13579" max="13579" width="10.375" style="194" customWidth="1"/>
    <col min="13580" max="13580" width="75.25390625" style="194" customWidth="1"/>
    <col min="13581" max="13581" width="45.25390625" style="194" customWidth="1"/>
    <col min="13582" max="13824" width="9.125" style="194" customWidth="1"/>
    <col min="13825" max="13825" width="4.375" style="194" customWidth="1"/>
    <col min="13826" max="13826" width="11.625" style="194" customWidth="1"/>
    <col min="13827" max="13827" width="40.375" style="194" customWidth="1"/>
    <col min="13828" max="13828" width="5.625" style="194" customWidth="1"/>
    <col min="13829" max="13829" width="8.625" style="194" customWidth="1"/>
    <col min="13830" max="13830" width="9.875" style="194" customWidth="1"/>
    <col min="13831" max="13831" width="13.875" style="194" customWidth="1"/>
    <col min="13832" max="13832" width="11.75390625" style="194" customWidth="1"/>
    <col min="13833" max="13833" width="11.625" style="194" customWidth="1"/>
    <col min="13834" max="13834" width="11.00390625" style="194" customWidth="1"/>
    <col min="13835" max="13835" width="10.375" style="194" customWidth="1"/>
    <col min="13836" max="13836" width="75.25390625" style="194" customWidth="1"/>
    <col min="13837" max="13837" width="45.25390625" style="194" customWidth="1"/>
    <col min="13838" max="14080" width="9.125" style="194" customWidth="1"/>
    <col min="14081" max="14081" width="4.375" style="194" customWidth="1"/>
    <col min="14082" max="14082" width="11.625" style="194" customWidth="1"/>
    <col min="14083" max="14083" width="40.375" style="194" customWidth="1"/>
    <col min="14084" max="14084" width="5.625" style="194" customWidth="1"/>
    <col min="14085" max="14085" width="8.625" style="194" customWidth="1"/>
    <col min="14086" max="14086" width="9.875" style="194" customWidth="1"/>
    <col min="14087" max="14087" width="13.875" style="194" customWidth="1"/>
    <col min="14088" max="14088" width="11.75390625" style="194" customWidth="1"/>
    <col min="14089" max="14089" width="11.625" style="194" customWidth="1"/>
    <col min="14090" max="14090" width="11.00390625" style="194" customWidth="1"/>
    <col min="14091" max="14091" width="10.375" style="194" customWidth="1"/>
    <col min="14092" max="14092" width="75.25390625" style="194" customWidth="1"/>
    <col min="14093" max="14093" width="45.25390625" style="194" customWidth="1"/>
    <col min="14094" max="14336" width="9.125" style="194" customWidth="1"/>
    <col min="14337" max="14337" width="4.375" style="194" customWidth="1"/>
    <col min="14338" max="14338" width="11.625" style="194" customWidth="1"/>
    <col min="14339" max="14339" width="40.375" style="194" customWidth="1"/>
    <col min="14340" max="14340" width="5.625" style="194" customWidth="1"/>
    <col min="14341" max="14341" width="8.625" style="194" customWidth="1"/>
    <col min="14342" max="14342" width="9.875" style="194" customWidth="1"/>
    <col min="14343" max="14343" width="13.875" style="194" customWidth="1"/>
    <col min="14344" max="14344" width="11.75390625" style="194" customWidth="1"/>
    <col min="14345" max="14345" width="11.625" style="194" customWidth="1"/>
    <col min="14346" max="14346" width="11.00390625" style="194" customWidth="1"/>
    <col min="14347" max="14347" width="10.375" style="194" customWidth="1"/>
    <col min="14348" max="14348" width="75.25390625" style="194" customWidth="1"/>
    <col min="14349" max="14349" width="45.25390625" style="194" customWidth="1"/>
    <col min="14350" max="14592" width="9.125" style="194" customWidth="1"/>
    <col min="14593" max="14593" width="4.375" style="194" customWidth="1"/>
    <col min="14594" max="14594" width="11.625" style="194" customWidth="1"/>
    <col min="14595" max="14595" width="40.375" style="194" customWidth="1"/>
    <col min="14596" max="14596" width="5.625" style="194" customWidth="1"/>
    <col min="14597" max="14597" width="8.625" style="194" customWidth="1"/>
    <col min="14598" max="14598" width="9.875" style="194" customWidth="1"/>
    <col min="14599" max="14599" width="13.875" style="194" customWidth="1"/>
    <col min="14600" max="14600" width="11.75390625" style="194" customWidth="1"/>
    <col min="14601" max="14601" width="11.625" style="194" customWidth="1"/>
    <col min="14602" max="14602" width="11.00390625" style="194" customWidth="1"/>
    <col min="14603" max="14603" width="10.375" style="194" customWidth="1"/>
    <col min="14604" max="14604" width="75.25390625" style="194" customWidth="1"/>
    <col min="14605" max="14605" width="45.25390625" style="194" customWidth="1"/>
    <col min="14606" max="14848" width="9.125" style="194" customWidth="1"/>
    <col min="14849" max="14849" width="4.375" style="194" customWidth="1"/>
    <col min="14850" max="14850" width="11.625" style="194" customWidth="1"/>
    <col min="14851" max="14851" width="40.375" style="194" customWidth="1"/>
    <col min="14852" max="14852" width="5.625" style="194" customWidth="1"/>
    <col min="14853" max="14853" width="8.625" style="194" customWidth="1"/>
    <col min="14854" max="14854" width="9.875" style="194" customWidth="1"/>
    <col min="14855" max="14855" width="13.875" style="194" customWidth="1"/>
    <col min="14856" max="14856" width="11.75390625" style="194" customWidth="1"/>
    <col min="14857" max="14857" width="11.625" style="194" customWidth="1"/>
    <col min="14858" max="14858" width="11.00390625" style="194" customWidth="1"/>
    <col min="14859" max="14859" width="10.375" style="194" customWidth="1"/>
    <col min="14860" max="14860" width="75.25390625" style="194" customWidth="1"/>
    <col min="14861" max="14861" width="45.25390625" style="194" customWidth="1"/>
    <col min="14862" max="15104" width="9.125" style="194" customWidth="1"/>
    <col min="15105" max="15105" width="4.375" style="194" customWidth="1"/>
    <col min="15106" max="15106" width="11.625" style="194" customWidth="1"/>
    <col min="15107" max="15107" width="40.375" style="194" customWidth="1"/>
    <col min="15108" max="15108" width="5.625" style="194" customWidth="1"/>
    <col min="15109" max="15109" width="8.625" style="194" customWidth="1"/>
    <col min="15110" max="15110" width="9.875" style="194" customWidth="1"/>
    <col min="15111" max="15111" width="13.875" style="194" customWidth="1"/>
    <col min="15112" max="15112" width="11.75390625" style="194" customWidth="1"/>
    <col min="15113" max="15113" width="11.625" style="194" customWidth="1"/>
    <col min="15114" max="15114" width="11.00390625" style="194" customWidth="1"/>
    <col min="15115" max="15115" width="10.375" style="194" customWidth="1"/>
    <col min="15116" max="15116" width="75.25390625" style="194" customWidth="1"/>
    <col min="15117" max="15117" width="45.25390625" style="194" customWidth="1"/>
    <col min="15118" max="15360" width="9.125" style="194" customWidth="1"/>
    <col min="15361" max="15361" width="4.375" style="194" customWidth="1"/>
    <col min="15362" max="15362" width="11.625" style="194" customWidth="1"/>
    <col min="15363" max="15363" width="40.375" style="194" customWidth="1"/>
    <col min="15364" max="15364" width="5.625" style="194" customWidth="1"/>
    <col min="15365" max="15365" width="8.625" style="194" customWidth="1"/>
    <col min="15366" max="15366" width="9.875" style="194" customWidth="1"/>
    <col min="15367" max="15367" width="13.875" style="194" customWidth="1"/>
    <col min="15368" max="15368" width="11.75390625" style="194" customWidth="1"/>
    <col min="15369" max="15369" width="11.625" style="194" customWidth="1"/>
    <col min="15370" max="15370" width="11.00390625" style="194" customWidth="1"/>
    <col min="15371" max="15371" width="10.375" style="194" customWidth="1"/>
    <col min="15372" max="15372" width="75.25390625" style="194" customWidth="1"/>
    <col min="15373" max="15373" width="45.25390625" style="194" customWidth="1"/>
    <col min="15374" max="15616" width="9.125" style="194" customWidth="1"/>
    <col min="15617" max="15617" width="4.375" style="194" customWidth="1"/>
    <col min="15618" max="15618" width="11.625" style="194" customWidth="1"/>
    <col min="15619" max="15619" width="40.375" style="194" customWidth="1"/>
    <col min="15620" max="15620" width="5.625" style="194" customWidth="1"/>
    <col min="15621" max="15621" width="8.625" style="194" customWidth="1"/>
    <col min="15622" max="15622" width="9.875" style="194" customWidth="1"/>
    <col min="15623" max="15623" width="13.875" style="194" customWidth="1"/>
    <col min="15624" max="15624" width="11.75390625" style="194" customWidth="1"/>
    <col min="15625" max="15625" width="11.625" style="194" customWidth="1"/>
    <col min="15626" max="15626" width="11.00390625" style="194" customWidth="1"/>
    <col min="15627" max="15627" width="10.375" style="194" customWidth="1"/>
    <col min="15628" max="15628" width="75.25390625" style="194" customWidth="1"/>
    <col min="15629" max="15629" width="45.25390625" style="194" customWidth="1"/>
    <col min="15630" max="15872" width="9.125" style="194" customWidth="1"/>
    <col min="15873" max="15873" width="4.375" style="194" customWidth="1"/>
    <col min="15874" max="15874" width="11.625" style="194" customWidth="1"/>
    <col min="15875" max="15875" width="40.375" style="194" customWidth="1"/>
    <col min="15876" max="15876" width="5.625" style="194" customWidth="1"/>
    <col min="15877" max="15877" width="8.625" style="194" customWidth="1"/>
    <col min="15878" max="15878" width="9.875" style="194" customWidth="1"/>
    <col min="15879" max="15879" width="13.875" style="194" customWidth="1"/>
    <col min="15880" max="15880" width="11.75390625" style="194" customWidth="1"/>
    <col min="15881" max="15881" width="11.625" style="194" customWidth="1"/>
    <col min="15882" max="15882" width="11.00390625" style="194" customWidth="1"/>
    <col min="15883" max="15883" width="10.375" style="194" customWidth="1"/>
    <col min="15884" max="15884" width="75.25390625" style="194" customWidth="1"/>
    <col min="15885" max="15885" width="45.25390625" style="194" customWidth="1"/>
    <col min="15886" max="16128" width="9.125" style="194" customWidth="1"/>
    <col min="16129" max="16129" width="4.375" style="194" customWidth="1"/>
    <col min="16130" max="16130" width="11.625" style="194" customWidth="1"/>
    <col min="16131" max="16131" width="40.375" style="194" customWidth="1"/>
    <col min="16132" max="16132" width="5.625" style="194" customWidth="1"/>
    <col min="16133" max="16133" width="8.625" style="194" customWidth="1"/>
    <col min="16134" max="16134" width="9.875" style="194" customWidth="1"/>
    <col min="16135" max="16135" width="13.875" style="194" customWidth="1"/>
    <col min="16136" max="16136" width="11.75390625" style="194" customWidth="1"/>
    <col min="16137" max="16137" width="11.625" style="194" customWidth="1"/>
    <col min="16138" max="16138" width="11.00390625" style="194" customWidth="1"/>
    <col min="16139" max="16139" width="10.375" style="194" customWidth="1"/>
    <col min="16140" max="16140" width="75.25390625" style="194" customWidth="1"/>
    <col min="16141" max="16141" width="45.25390625" style="194" customWidth="1"/>
    <col min="16142" max="16384" width="9.125" style="194" customWidth="1"/>
  </cols>
  <sheetData>
    <row r="1" spans="1:7" ht="15.75">
      <c r="A1" s="288" t="s">
        <v>88</v>
      </c>
      <c r="B1" s="288"/>
      <c r="C1" s="288"/>
      <c r="D1" s="288"/>
      <c r="E1" s="288"/>
      <c r="F1" s="288"/>
      <c r="G1" s="288"/>
    </row>
    <row r="2" spans="2:7" ht="14.25" customHeight="1" thickBot="1">
      <c r="B2" s="195"/>
      <c r="C2" s="196"/>
      <c r="D2" s="196"/>
      <c r="E2" s="197"/>
      <c r="F2" s="196"/>
      <c r="G2" s="196"/>
    </row>
    <row r="3" spans="1:7" ht="13.5" thickTop="1">
      <c r="A3" s="281" t="s">
        <v>2</v>
      </c>
      <c r="B3" s="282"/>
      <c r="C3" s="167" t="s">
        <v>91</v>
      </c>
      <c r="D3" s="198"/>
      <c r="E3" s="199" t="s">
        <v>71</v>
      </c>
      <c r="F3" s="200" t="str">
        <f>'02 02 Rek'!H1</f>
        <v>02</v>
      </c>
      <c r="G3" s="201"/>
    </row>
    <row r="4" spans="1:7" ht="13.5" thickBot="1">
      <c r="A4" s="289" t="s">
        <v>67</v>
      </c>
      <c r="B4" s="284"/>
      <c r="C4" s="173" t="s">
        <v>410</v>
      </c>
      <c r="D4" s="202"/>
      <c r="E4" s="290" t="str">
        <f>'02 02 Rek'!G2</f>
        <v>Elektroinstalace</v>
      </c>
      <c r="F4" s="291"/>
      <c r="G4" s="292"/>
    </row>
    <row r="5" spans="1:7" ht="13.5" thickTop="1">
      <c r="A5" s="203"/>
      <c r="G5" s="205"/>
    </row>
    <row r="6" spans="1:11" ht="27" customHeight="1">
      <c r="A6" s="206" t="s">
        <v>72</v>
      </c>
      <c r="B6" s="207" t="s">
        <v>73</v>
      </c>
      <c r="C6" s="207" t="s">
        <v>74</v>
      </c>
      <c r="D6" s="207" t="s">
        <v>75</v>
      </c>
      <c r="E6" s="208" t="s">
        <v>76</v>
      </c>
      <c r="F6" s="207" t="s">
        <v>77</v>
      </c>
      <c r="G6" s="209" t="s">
        <v>78</v>
      </c>
      <c r="H6" s="210" t="s">
        <v>79</v>
      </c>
      <c r="I6" s="210" t="s">
        <v>80</v>
      </c>
      <c r="J6" s="210" t="s">
        <v>81</v>
      </c>
      <c r="K6" s="210" t="s">
        <v>82</v>
      </c>
    </row>
    <row r="7" spans="1:15" ht="12.75">
      <c r="A7" s="211" t="s">
        <v>83</v>
      </c>
      <c r="B7" s="212" t="s">
        <v>411</v>
      </c>
      <c r="C7" s="213" t="s">
        <v>412</v>
      </c>
      <c r="D7" s="214"/>
      <c r="E7" s="215"/>
      <c r="F7" s="215"/>
      <c r="G7" s="216"/>
      <c r="H7" s="217"/>
      <c r="I7" s="218"/>
      <c r="J7" s="219"/>
      <c r="K7" s="220"/>
      <c r="O7" s="221">
        <v>1</v>
      </c>
    </row>
    <row r="8" spans="1:80" ht="12.75">
      <c r="A8" s="222">
        <v>1</v>
      </c>
      <c r="B8" s="223" t="s">
        <v>84</v>
      </c>
      <c r="C8" s="224" t="s">
        <v>414</v>
      </c>
      <c r="D8" s="225" t="s">
        <v>85</v>
      </c>
      <c r="E8" s="226">
        <v>39</v>
      </c>
      <c r="F8" s="226">
        <v>0</v>
      </c>
      <c r="G8" s="227">
        <f aca="true" t="shared" si="0" ref="G8:G38">E8*F8</f>
        <v>0</v>
      </c>
      <c r="H8" s="228">
        <v>0</v>
      </c>
      <c r="I8" s="229">
        <f aca="true" t="shared" si="1" ref="I8:I38">E8*H8</f>
        <v>0</v>
      </c>
      <c r="J8" s="228"/>
      <c r="K8" s="229">
        <f aca="true" t="shared" si="2" ref="K8:K38">E8*J8</f>
        <v>0</v>
      </c>
      <c r="O8" s="221">
        <v>2</v>
      </c>
      <c r="AA8" s="194">
        <v>12</v>
      </c>
      <c r="AB8" s="194">
        <v>0</v>
      </c>
      <c r="AC8" s="194">
        <v>1</v>
      </c>
      <c r="AZ8" s="194">
        <v>1</v>
      </c>
      <c r="BA8" s="194">
        <f aca="true" t="shared" si="3" ref="BA8:BA38">IF(AZ8=1,G8,0)</f>
        <v>0</v>
      </c>
      <c r="BB8" s="194">
        <f aca="true" t="shared" si="4" ref="BB8:BB38">IF(AZ8=2,G8,0)</f>
        <v>0</v>
      </c>
      <c r="BC8" s="194">
        <f aca="true" t="shared" si="5" ref="BC8:BC38">IF(AZ8=3,G8,0)</f>
        <v>0</v>
      </c>
      <c r="BD8" s="194">
        <f aca="true" t="shared" si="6" ref="BD8:BD38">IF(AZ8=4,G8,0)</f>
        <v>0</v>
      </c>
      <c r="BE8" s="194">
        <f aca="true" t="shared" si="7" ref="BE8:BE38">IF(AZ8=5,G8,0)</f>
        <v>0</v>
      </c>
      <c r="CA8" s="221">
        <v>12</v>
      </c>
      <c r="CB8" s="221">
        <v>0</v>
      </c>
    </row>
    <row r="9" spans="1:80" ht="12.75">
      <c r="A9" s="222">
        <v>2</v>
      </c>
      <c r="B9" s="223" t="s">
        <v>415</v>
      </c>
      <c r="C9" s="224" t="s">
        <v>416</v>
      </c>
      <c r="D9" s="225" t="s">
        <v>85</v>
      </c>
      <c r="E9" s="226">
        <v>1</v>
      </c>
      <c r="F9" s="226">
        <v>0</v>
      </c>
      <c r="G9" s="227">
        <f t="shared" si="0"/>
        <v>0</v>
      </c>
      <c r="H9" s="228">
        <v>0</v>
      </c>
      <c r="I9" s="229">
        <f t="shared" si="1"/>
        <v>0</v>
      </c>
      <c r="J9" s="228"/>
      <c r="K9" s="229">
        <f t="shared" si="2"/>
        <v>0</v>
      </c>
      <c r="O9" s="221">
        <v>2</v>
      </c>
      <c r="AA9" s="194">
        <v>12</v>
      </c>
      <c r="AB9" s="194">
        <v>0</v>
      </c>
      <c r="AC9" s="194">
        <v>2</v>
      </c>
      <c r="AZ9" s="194">
        <v>1</v>
      </c>
      <c r="BA9" s="194">
        <f t="shared" si="3"/>
        <v>0</v>
      </c>
      <c r="BB9" s="194">
        <f t="shared" si="4"/>
        <v>0</v>
      </c>
      <c r="BC9" s="194">
        <f t="shared" si="5"/>
        <v>0</v>
      </c>
      <c r="BD9" s="194">
        <f t="shared" si="6"/>
        <v>0</v>
      </c>
      <c r="BE9" s="194">
        <f t="shared" si="7"/>
        <v>0</v>
      </c>
      <c r="CA9" s="221">
        <v>12</v>
      </c>
      <c r="CB9" s="221">
        <v>0</v>
      </c>
    </row>
    <row r="10" spans="1:80" ht="12.75">
      <c r="A10" s="222">
        <v>3</v>
      </c>
      <c r="B10" s="223" t="s">
        <v>96</v>
      </c>
      <c r="C10" s="224" t="s">
        <v>417</v>
      </c>
      <c r="D10" s="225" t="s">
        <v>85</v>
      </c>
      <c r="E10" s="226">
        <v>4</v>
      </c>
      <c r="F10" s="226">
        <v>0</v>
      </c>
      <c r="G10" s="227">
        <f t="shared" si="0"/>
        <v>0</v>
      </c>
      <c r="H10" s="228">
        <v>0</v>
      </c>
      <c r="I10" s="229">
        <f t="shared" si="1"/>
        <v>0</v>
      </c>
      <c r="J10" s="228"/>
      <c r="K10" s="229">
        <f t="shared" si="2"/>
        <v>0</v>
      </c>
      <c r="O10" s="221">
        <v>2</v>
      </c>
      <c r="AA10" s="194">
        <v>12</v>
      </c>
      <c r="AB10" s="194">
        <v>0</v>
      </c>
      <c r="AC10" s="194">
        <v>3</v>
      </c>
      <c r="AZ10" s="194">
        <v>1</v>
      </c>
      <c r="BA10" s="194">
        <f t="shared" si="3"/>
        <v>0</v>
      </c>
      <c r="BB10" s="194">
        <f t="shared" si="4"/>
        <v>0</v>
      </c>
      <c r="BC10" s="194">
        <f t="shared" si="5"/>
        <v>0</v>
      </c>
      <c r="BD10" s="194">
        <f t="shared" si="6"/>
        <v>0</v>
      </c>
      <c r="BE10" s="194">
        <f t="shared" si="7"/>
        <v>0</v>
      </c>
      <c r="CA10" s="221">
        <v>12</v>
      </c>
      <c r="CB10" s="221">
        <v>0</v>
      </c>
    </row>
    <row r="11" spans="1:80" ht="12.75">
      <c r="A11" s="222">
        <v>4</v>
      </c>
      <c r="B11" s="223" t="s">
        <v>418</v>
      </c>
      <c r="C11" s="224" t="s">
        <v>419</v>
      </c>
      <c r="D11" s="225" t="s">
        <v>85</v>
      </c>
      <c r="E11" s="226">
        <v>2</v>
      </c>
      <c r="F11" s="226">
        <v>0</v>
      </c>
      <c r="G11" s="227">
        <f t="shared" si="0"/>
        <v>0</v>
      </c>
      <c r="H11" s="228">
        <v>0</v>
      </c>
      <c r="I11" s="229">
        <f t="shared" si="1"/>
        <v>0</v>
      </c>
      <c r="J11" s="228"/>
      <c r="K11" s="229">
        <f t="shared" si="2"/>
        <v>0</v>
      </c>
      <c r="O11" s="221">
        <v>2</v>
      </c>
      <c r="AA11" s="194">
        <v>12</v>
      </c>
      <c r="AB11" s="194">
        <v>0</v>
      </c>
      <c r="AC11" s="194">
        <v>4</v>
      </c>
      <c r="AZ11" s="194">
        <v>1</v>
      </c>
      <c r="BA11" s="194">
        <f t="shared" si="3"/>
        <v>0</v>
      </c>
      <c r="BB11" s="194">
        <f t="shared" si="4"/>
        <v>0</v>
      </c>
      <c r="BC11" s="194">
        <f t="shared" si="5"/>
        <v>0</v>
      </c>
      <c r="BD11" s="194">
        <f t="shared" si="6"/>
        <v>0</v>
      </c>
      <c r="BE11" s="194">
        <f t="shared" si="7"/>
        <v>0</v>
      </c>
      <c r="CA11" s="221">
        <v>12</v>
      </c>
      <c r="CB11" s="221">
        <v>0</v>
      </c>
    </row>
    <row r="12" spans="1:80" ht="12.75">
      <c r="A12" s="222">
        <v>5</v>
      </c>
      <c r="B12" s="223" t="s">
        <v>420</v>
      </c>
      <c r="C12" s="224" t="s">
        <v>421</v>
      </c>
      <c r="D12" s="225" t="s">
        <v>85</v>
      </c>
      <c r="E12" s="226">
        <v>1</v>
      </c>
      <c r="F12" s="226">
        <v>0</v>
      </c>
      <c r="G12" s="227">
        <f t="shared" si="0"/>
        <v>0</v>
      </c>
      <c r="H12" s="228">
        <v>0</v>
      </c>
      <c r="I12" s="229">
        <f t="shared" si="1"/>
        <v>0</v>
      </c>
      <c r="J12" s="228"/>
      <c r="K12" s="229">
        <f t="shared" si="2"/>
        <v>0</v>
      </c>
      <c r="O12" s="221">
        <v>2</v>
      </c>
      <c r="AA12" s="194">
        <v>12</v>
      </c>
      <c r="AB12" s="194">
        <v>0</v>
      </c>
      <c r="AC12" s="194">
        <v>5</v>
      </c>
      <c r="AZ12" s="194">
        <v>1</v>
      </c>
      <c r="BA12" s="194">
        <f t="shared" si="3"/>
        <v>0</v>
      </c>
      <c r="BB12" s="194">
        <f t="shared" si="4"/>
        <v>0</v>
      </c>
      <c r="BC12" s="194">
        <f t="shared" si="5"/>
        <v>0</v>
      </c>
      <c r="BD12" s="194">
        <f t="shared" si="6"/>
        <v>0</v>
      </c>
      <c r="BE12" s="194">
        <f t="shared" si="7"/>
        <v>0</v>
      </c>
      <c r="CA12" s="221">
        <v>12</v>
      </c>
      <c r="CB12" s="221">
        <v>0</v>
      </c>
    </row>
    <row r="13" spans="1:80" ht="12.75">
      <c r="A13" s="222">
        <v>6</v>
      </c>
      <c r="B13" s="223" t="s">
        <v>422</v>
      </c>
      <c r="C13" s="224" t="s">
        <v>423</v>
      </c>
      <c r="D13" s="225" t="s">
        <v>85</v>
      </c>
      <c r="E13" s="226">
        <v>5</v>
      </c>
      <c r="F13" s="226">
        <v>0</v>
      </c>
      <c r="G13" s="227">
        <f t="shared" si="0"/>
        <v>0</v>
      </c>
      <c r="H13" s="228">
        <v>0</v>
      </c>
      <c r="I13" s="229">
        <f t="shared" si="1"/>
        <v>0</v>
      </c>
      <c r="J13" s="228"/>
      <c r="K13" s="229">
        <f t="shared" si="2"/>
        <v>0</v>
      </c>
      <c r="O13" s="221">
        <v>2</v>
      </c>
      <c r="AA13" s="194">
        <v>12</v>
      </c>
      <c r="AB13" s="194">
        <v>0</v>
      </c>
      <c r="AC13" s="194">
        <v>6</v>
      </c>
      <c r="AZ13" s="194">
        <v>1</v>
      </c>
      <c r="BA13" s="194">
        <f t="shared" si="3"/>
        <v>0</v>
      </c>
      <c r="BB13" s="194">
        <f t="shared" si="4"/>
        <v>0</v>
      </c>
      <c r="BC13" s="194">
        <f t="shared" si="5"/>
        <v>0</v>
      </c>
      <c r="BD13" s="194">
        <f t="shared" si="6"/>
        <v>0</v>
      </c>
      <c r="BE13" s="194">
        <f t="shared" si="7"/>
        <v>0</v>
      </c>
      <c r="CA13" s="221">
        <v>12</v>
      </c>
      <c r="CB13" s="221">
        <v>0</v>
      </c>
    </row>
    <row r="14" spans="1:80" ht="12.75">
      <c r="A14" s="222">
        <v>7</v>
      </c>
      <c r="B14" s="223" t="s">
        <v>424</v>
      </c>
      <c r="C14" s="224" t="s">
        <v>425</v>
      </c>
      <c r="D14" s="225" t="s">
        <v>85</v>
      </c>
      <c r="E14" s="226">
        <v>45</v>
      </c>
      <c r="F14" s="226">
        <v>0</v>
      </c>
      <c r="G14" s="227">
        <f t="shared" si="0"/>
        <v>0</v>
      </c>
      <c r="H14" s="228">
        <v>0</v>
      </c>
      <c r="I14" s="229">
        <f t="shared" si="1"/>
        <v>0</v>
      </c>
      <c r="J14" s="228"/>
      <c r="K14" s="229">
        <f t="shared" si="2"/>
        <v>0</v>
      </c>
      <c r="O14" s="221">
        <v>2</v>
      </c>
      <c r="AA14" s="194">
        <v>12</v>
      </c>
      <c r="AB14" s="194">
        <v>0</v>
      </c>
      <c r="AC14" s="194">
        <v>7</v>
      </c>
      <c r="AZ14" s="194">
        <v>1</v>
      </c>
      <c r="BA14" s="194">
        <f t="shared" si="3"/>
        <v>0</v>
      </c>
      <c r="BB14" s="194">
        <f t="shared" si="4"/>
        <v>0</v>
      </c>
      <c r="BC14" s="194">
        <f t="shared" si="5"/>
        <v>0</v>
      </c>
      <c r="BD14" s="194">
        <f t="shared" si="6"/>
        <v>0</v>
      </c>
      <c r="BE14" s="194">
        <f t="shared" si="7"/>
        <v>0</v>
      </c>
      <c r="CA14" s="221">
        <v>12</v>
      </c>
      <c r="CB14" s="221">
        <v>0</v>
      </c>
    </row>
    <row r="15" spans="1:80" ht="12.75">
      <c r="A15" s="222">
        <v>8</v>
      </c>
      <c r="B15" s="223" t="s">
        <v>426</v>
      </c>
      <c r="C15" s="224" t="s">
        <v>427</v>
      </c>
      <c r="D15" s="225" t="s">
        <v>85</v>
      </c>
      <c r="E15" s="226">
        <v>62</v>
      </c>
      <c r="F15" s="226">
        <v>0</v>
      </c>
      <c r="G15" s="227">
        <f t="shared" si="0"/>
        <v>0</v>
      </c>
      <c r="H15" s="228">
        <v>0</v>
      </c>
      <c r="I15" s="229">
        <f t="shared" si="1"/>
        <v>0</v>
      </c>
      <c r="J15" s="228"/>
      <c r="K15" s="229">
        <f t="shared" si="2"/>
        <v>0</v>
      </c>
      <c r="O15" s="221">
        <v>2</v>
      </c>
      <c r="AA15" s="194">
        <v>12</v>
      </c>
      <c r="AB15" s="194">
        <v>0</v>
      </c>
      <c r="AC15" s="194">
        <v>8</v>
      </c>
      <c r="AZ15" s="194">
        <v>1</v>
      </c>
      <c r="BA15" s="194">
        <f t="shared" si="3"/>
        <v>0</v>
      </c>
      <c r="BB15" s="194">
        <f t="shared" si="4"/>
        <v>0</v>
      </c>
      <c r="BC15" s="194">
        <f t="shared" si="5"/>
        <v>0</v>
      </c>
      <c r="BD15" s="194">
        <f t="shared" si="6"/>
        <v>0</v>
      </c>
      <c r="BE15" s="194">
        <f t="shared" si="7"/>
        <v>0</v>
      </c>
      <c r="CA15" s="221">
        <v>12</v>
      </c>
      <c r="CB15" s="221">
        <v>0</v>
      </c>
    </row>
    <row r="16" spans="1:80" ht="22.5">
      <c r="A16" s="222">
        <v>9</v>
      </c>
      <c r="B16" s="223" t="s">
        <v>428</v>
      </c>
      <c r="C16" s="224" t="s">
        <v>429</v>
      </c>
      <c r="D16" s="225" t="s">
        <v>276</v>
      </c>
      <c r="E16" s="226">
        <v>60</v>
      </c>
      <c r="F16" s="226">
        <v>0</v>
      </c>
      <c r="G16" s="227">
        <f t="shared" si="0"/>
        <v>0</v>
      </c>
      <c r="H16" s="228">
        <v>0</v>
      </c>
      <c r="I16" s="229">
        <f t="shared" si="1"/>
        <v>0</v>
      </c>
      <c r="J16" s="228"/>
      <c r="K16" s="229">
        <f t="shared" si="2"/>
        <v>0</v>
      </c>
      <c r="O16" s="221">
        <v>2</v>
      </c>
      <c r="AA16" s="194">
        <v>12</v>
      </c>
      <c r="AB16" s="194">
        <v>0</v>
      </c>
      <c r="AC16" s="194">
        <v>9</v>
      </c>
      <c r="AZ16" s="194">
        <v>1</v>
      </c>
      <c r="BA16" s="194">
        <f t="shared" si="3"/>
        <v>0</v>
      </c>
      <c r="BB16" s="194">
        <f t="shared" si="4"/>
        <v>0</v>
      </c>
      <c r="BC16" s="194">
        <f t="shared" si="5"/>
        <v>0</v>
      </c>
      <c r="BD16" s="194">
        <f t="shared" si="6"/>
        <v>0</v>
      </c>
      <c r="BE16" s="194">
        <f t="shared" si="7"/>
        <v>0</v>
      </c>
      <c r="CA16" s="221">
        <v>12</v>
      </c>
      <c r="CB16" s="221">
        <v>0</v>
      </c>
    </row>
    <row r="17" spans="1:80" ht="12.75">
      <c r="A17" s="222">
        <v>10</v>
      </c>
      <c r="B17" s="223" t="s">
        <v>135</v>
      </c>
      <c r="C17" s="224" t="s">
        <v>430</v>
      </c>
      <c r="D17" s="225" t="s">
        <v>276</v>
      </c>
      <c r="E17" s="226">
        <v>75</v>
      </c>
      <c r="F17" s="226">
        <v>0</v>
      </c>
      <c r="G17" s="227">
        <f t="shared" si="0"/>
        <v>0</v>
      </c>
      <c r="H17" s="228">
        <v>0</v>
      </c>
      <c r="I17" s="229">
        <f t="shared" si="1"/>
        <v>0</v>
      </c>
      <c r="J17" s="228"/>
      <c r="K17" s="229">
        <f t="shared" si="2"/>
        <v>0</v>
      </c>
      <c r="O17" s="221">
        <v>2</v>
      </c>
      <c r="AA17" s="194">
        <v>12</v>
      </c>
      <c r="AB17" s="194">
        <v>0</v>
      </c>
      <c r="AC17" s="194">
        <v>10</v>
      </c>
      <c r="AZ17" s="194">
        <v>1</v>
      </c>
      <c r="BA17" s="194">
        <f t="shared" si="3"/>
        <v>0</v>
      </c>
      <c r="BB17" s="194">
        <f t="shared" si="4"/>
        <v>0</v>
      </c>
      <c r="BC17" s="194">
        <f t="shared" si="5"/>
        <v>0</v>
      </c>
      <c r="BD17" s="194">
        <f t="shared" si="6"/>
        <v>0</v>
      </c>
      <c r="BE17" s="194">
        <f t="shared" si="7"/>
        <v>0</v>
      </c>
      <c r="CA17" s="221">
        <v>12</v>
      </c>
      <c r="CB17" s="221">
        <v>0</v>
      </c>
    </row>
    <row r="18" spans="1:80" ht="12.75">
      <c r="A18" s="222">
        <v>11</v>
      </c>
      <c r="B18" s="223" t="s">
        <v>431</v>
      </c>
      <c r="C18" s="224" t="s">
        <v>432</v>
      </c>
      <c r="D18" s="225" t="s">
        <v>276</v>
      </c>
      <c r="E18" s="226">
        <v>250</v>
      </c>
      <c r="F18" s="226">
        <v>0</v>
      </c>
      <c r="G18" s="227">
        <f t="shared" si="0"/>
        <v>0</v>
      </c>
      <c r="H18" s="228">
        <v>0</v>
      </c>
      <c r="I18" s="229">
        <f t="shared" si="1"/>
        <v>0</v>
      </c>
      <c r="J18" s="228"/>
      <c r="K18" s="229">
        <f t="shared" si="2"/>
        <v>0</v>
      </c>
      <c r="O18" s="221">
        <v>2</v>
      </c>
      <c r="AA18" s="194">
        <v>12</v>
      </c>
      <c r="AB18" s="194">
        <v>0</v>
      </c>
      <c r="AC18" s="194">
        <v>11</v>
      </c>
      <c r="AZ18" s="194">
        <v>1</v>
      </c>
      <c r="BA18" s="194">
        <f t="shared" si="3"/>
        <v>0</v>
      </c>
      <c r="BB18" s="194">
        <f t="shared" si="4"/>
        <v>0</v>
      </c>
      <c r="BC18" s="194">
        <f t="shared" si="5"/>
        <v>0</v>
      </c>
      <c r="BD18" s="194">
        <f t="shared" si="6"/>
        <v>0</v>
      </c>
      <c r="BE18" s="194">
        <f t="shared" si="7"/>
        <v>0</v>
      </c>
      <c r="CA18" s="221">
        <v>12</v>
      </c>
      <c r="CB18" s="221">
        <v>0</v>
      </c>
    </row>
    <row r="19" spans="1:80" ht="12.75">
      <c r="A19" s="222">
        <v>12</v>
      </c>
      <c r="B19" s="223" t="s">
        <v>433</v>
      </c>
      <c r="C19" s="224" t="s">
        <v>434</v>
      </c>
      <c r="D19" s="225" t="s">
        <v>276</v>
      </c>
      <c r="E19" s="226">
        <v>1000</v>
      </c>
      <c r="F19" s="226">
        <v>0</v>
      </c>
      <c r="G19" s="227">
        <f t="shared" si="0"/>
        <v>0</v>
      </c>
      <c r="H19" s="228">
        <v>0</v>
      </c>
      <c r="I19" s="229">
        <f t="shared" si="1"/>
        <v>0</v>
      </c>
      <c r="J19" s="228"/>
      <c r="K19" s="229">
        <f t="shared" si="2"/>
        <v>0</v>
      </c>
      <c r="O19" s="221">
        <v>2</v>
      </c>
      <c r="AA19" s="194">
        <v>12</v>
      </c>
      <c r="AB19" s="194">
        <v>0</v>
      </c>
      <c r="AC19" s="194">
        <v>12</v>
      </c>
      <c r="AZ19" s="194">
        <v>1</v>
      </c>
      <c r="BA19" s="194">
        <f t="shared" si="3"/>
        <v>0</v>
      </c>
      <c r="BB19" s="194">
        <f t="shared" si="4"/>
        <v>0</v>
      </c>
      <c r="BC19" s="194">
        <f t="shared" si="5"/>
        <v>0</v>
      </c>
      <c r="BD19" s="194">
        <f t="shared" si="6"/>
        <v>0</v>
      </c>
      <c r="BE19" s="194">
        <f t="shared" si="7"/>
        <v>0</v>
      </c>
      <c r="CA19" s="221">
        <v>12</v>
      </c>
      <c r="CB19" s="221">
        <v>0</v>
      </c>
    </row>
    <row r="20" spans="1:80" ht="12.75">
      <c r="A20" s="222">
        <v>13</v>
      </c>
      <c r="B20" s="223" t="s">
        <v>435</v>
      </c>
      <c r="C20" s="224" t="s">
        <v>436</v>
      </c>
      <c r="D20" s="225" t="s">
        <v>276</v>
      </c>
      <c r="E20" s="226">
        <v>50</v>
      </c>
      <c r="F20" s="226">
        <v>0</v>
      </c>
      <c r="G20" s="227">
        <f t="shared" si="0"/>
        <v>0</v>
      </c>
      <c r="H20" s="228">
        <v>0</v>
      </c>
      <c r="I20" s="229">
        <f t="shared" si="1"/>
        <v>0</v>
      </c>
      <c r="J20" s="228"/>
      <c r="K20" s="229">
        <f t="shared" si="2"/>
        <v>0</v>
      </c>
      <c r="O20" s="221">
        <v>2</v>
      </c>
      <c r="AA20" s="194">
        <v>12</v>
      </c>
      <c r="AB20" s="194">
        <v>0</v>
      </c>
      <c r="AC20" s="194">
        <v>13</v>
      </c>
      <c r="AZ20" s="194">
        <v>1</v>
      </c>
      <c r="BA20" s="194">
        <f t="shared" si="3"/>
        <v>0</v>
      </c>
      <c r="BB20" s="194">
        <f t="shared" si="4"/>
        <v>0</v>
      </c>
      <c r="BC20" s="194">
        <f t="shared" si="5"/>
        <v>0</v>
      </c>
      <c r="BD20" s="194">
        <f t="shared" si="6"/>
        <v>0</v>
      </c>
      <c r="BE20" s="194">
        <f t="shared" si="7"/>
        <v>0</v>
      </c>
      <c r="CA20" s="221">
        <v>12</v>
      </c>
      <c r="CB20" s="221">
        <v>0</v>
      </c>
    </row>
    <row r="21" spans="1:80" ht="12.75">
      <c r="A21" s="222">
        <v>14</v>
      </c>
      <c r="B21" s="223" t="s">
        <v>437</v>
      </c>
      <c r="C21" s="224" t="s">
        <v>438</v>
      </c>
      <c r="D21" s="225" t="s">
        <v>276</v>
      </c>
      <c r="E21" s="226">
        <v>10</v>
      </c>
      <c r="F21" s="226">
        <v>0</v>
      </c>
      <c r="G21" s="227">
        <f t="shared" si="0"/>
        <v>0</v>
      </c>
      <c r="H21" s="228">
        <v>0</v>
      </c>
      <c r="I21" s="229">
        <f t="shared" si="1"/>
        <v>0</v>
      </c>
      <c r="J21" s="228"/>
      <c r="K21" s="229">
        <f t="shared" si="2"/>
        <v>0</v>
      </c>
      <c r="O21" s="221">
        <v>2</v>
      </c>
      <c r="AA21" s="194">
        <v>12</v>
      </c>
      <c r="AB21" s="194">
        <v>0</v>
      </c>
      <c r="AC21" s="194">
        <v>14</v>
      </c>
      <c r="AZ21" s="194">
        <v>1</v>
      </c>
      <c r="BA21" s="194">
        <f t="shared" si="3"/>
        <v>0</v>
      </c>
      <c r="BB21" s="194">
        <f t="shared" si="4"/>
        <v>0</v>
      </c>
      <c r="BC21" s="194">
        <f t="shared" si="5"/>
        <v>0</v>
      </c>
      <c r="BD21" s="194">
        <f t="shared" si="6"/>
        <v>0</v>
      </c>
      <c r="BE21" s="194">
        <f t="shared" si="7"/>
        <v>0</v>
      </c>
      <c r="CA21" s="221">
        <v>12</v>
      </c>
      <c r="CB21" s="221">
        <v>0</v>
      </c>
    </row>
    <row r="22" spans="1:80" ht="12.75">
      <c r="A22" s="222">
        <v>15</v>
      </c>
      <c r="B22" s="223" t="s">
        <v>439</v>
      </c>
      <c r="C22" s="224" t="s">
        <v>440</v>
      </c>
      <c r="D22" s="225" t="s">
        <v>276</v>
      </c>
      <c r="E22" s="226">
        <v>50</v>
      </c>
      <c r="F22" s="226">
        <v>0</v>
      </c>
      <c r="G22" s="227">
        <f t="shared" si="0"/>
        <v>0</v>
      </c>
      <c r="H22" s="228">
        <v>0</v>
      </c>
      <c r="I22" s="229">
        <f t="shared" si="1"/>
        <v>0</v>
      </c>
      <c r="J22" s="228"/>
      <c r="K22" s="229">
        <f t="shared" si="2"/>
        <v>0</v>
      </c>
      <c r="O22" s="221">
        <v>2</v>
      </c>
      <c r="AA22" s="194">
        <v>12</v>
      </c>
      <c r="AB22" s="194">
        <v>0</v>
      </c>
      <c r="AC22" s="194">
        <v>15</v>
      </c>
      <c r="AZ22" s="194">
        <v>1</v>
      </c>
      <c r="BA22" s="194">
        <f t="shared" si="3"/>
        <v>0</v>
      </c>
      <c r="BB22" s="194">
        <f t="shared" si="4"/>
        <v>0</v>
      </c>
      <c r="BC22" s="194">
        <f t="shared" si="5"/>
        <v>0</v>
      </c>
      <c r="BD22" s="194">
        <f t="shared" si="6"/>
        <v>0</v>
      </c>
      <c r="BE22" s="194">
        <f t="shared" si="7"/>
        <v>0</v>
      </c>
      <c r="CA22" s="221">
        <v>12</v>
      </c>
      <c r="CB22" s="221">
        <v>0</v>
      </c>
    </row>
    <row r="23" spans="1:80" ht="12.75">
      <c r="A23" s="222">
        <v>16</v>
      </c>
      <c r="B23" s="223" t="s">
        <v>441</v>
      </c>
      <c r="C23" s="224" t="s">
        <v>442</v>
      </c>
      <c r="D23" s="225" t="s">
        <v>276</v>
      </c>
      <c r="E23" s="226">
        <v>300</v>
      </c>
      <c r="F23" s="226">
        <v>0</v>
      </c>
      <c r="G23" s="227">
        <f t="shared" si="0"/>
        <v>0</v>
      </c>
      <c r="H23" s="228">
        <v>0</v>
      </c>
      <c r="I23" s="229">
        <f t="shared" si="1"/>
        <v>0</v>
      </c>
      <c r="J23" s="228"/>
      <c r="K23" s="229">
        <f t="shared" si="2"/>
        <v>0</v>
      </c>
      <c r="O23" s="221">
        <v>2</v>
      </c>
      <c r="AA23" s="194">
        <v>12</v>
      </c>
      <c r="AB23" s="194">
        <v>0</v>
      </c>
      <c r="AC23" s="194">
        <v>16</v>
      </c>
      <c r="AZ23" s="194">
        <v>1</v>
      </c>
      <c r="BA23" s="194">
        <f t="shared" si="3"/>
        <v>0</v>
      </c>
      <c r="BB23" s="194">
        <f t="shared" si="4"/>
        <v>0</v>
      </c>
      <c r="BC23" s="194">
        <f t="shared" si="5"/>
        <v>0</v>
      </c>
      <c r="BD23" s="194">
        <f t="shared" si="6"/>
        <v>0</v>
      </c>
      <c r="BE23" s="194">
        <f t="shared" si="7"/>
        <v>0</v>
      </c>
      <c r="CA23" s="221">
        <v>12</v>
      </c>
      <c r="CB23" s="221">
        <v>0</v>
      </c>
    </row>
    <row r="24" spans="1:80" ht="12.75">
      <c r="A24" s="222">
        <v>17</v>
      </c>
      <c r="B24" s="223" t="s">
        <v>443</v>
      </c>
      <c r="C24" s="224" t="s">
        <v>444</v>
      </c>
      <c r="D24" s="225" t="s">
        <v>276</v>
      </c>
      <c r="E24" s="226">
        <v>50</v>
      </c>
      <c r="F24" s="226">
        <v>0</v>
      </c>
      <c r="G24" s="227">
        <f t="shared" si="0"/>
        <v>0</v>
      </c>
      <c r="H24" s="228">
        <v>0</v>
      </c>
      <c r="I24" s="229">
        <f t="shared" si="1"/>
        <v>0</v>
      </c>
      <c r="J24" s="228"/>
      <c r="K24" s="229">
        <f t="shared" si="2"/>
        <v>0</v>
      </c>
      <c r="O24" s="221">
        <v>2</v>
      </c>
      <c r="AA24" s="194">
        <v>12</v>
      </c>
      <c r="AB24" s="194">
        <v>0</v>
      </c>
      <c r="AC24" s="194">
        <v>17</v>
      </c>
      <c r="AZ24" s="194">
        <v>1</v>
      </c>
      <c r="BA24" s="194">
        <f t="shared" si="3"/>
        <v>0</v>
      </c>
      <c r="BB24" s="194">
        <f t="shared" si="4"/>
        <v>0</v>
      </c>
      <c r="BC24" s="194">
        <f t="shared" si="5"/>
        <v>0</v>
      </c>
      <c r="BD24" s="194">
        <f t="shared" si="6"/>
        <v>0</v>
      </c>
      <c r="BE24" s="194">
        <f t="shared" si="7"/>
        <v>0</v>
      </c>
      <c r="CA24" s="221">
        <v>12</v>
      </c>
      <c r="CB24" s="221">
        <v>0</v>
      </c>
    </row>
    <row r="25" spans="1:80" ht="12.75">
      <c r="A25" s="222">
        <v>18</v>
      </c>
      <c r="B25" s="223" t="s">
        <v>445</v>
      </c>
      <c r="C25" s="224" t="s">
        <v>446</v>
      </c>
      <c r="D25" s="225" t="s">
        <v>85</v>
      </c>
      <c r="E25" s="226">
        <v>2</v>
      </c>
      <c r="F25" s="226">
        <v>0</v>
      </c>
      <c r="G25" s="227">
        <f t="shared" si="0"/>
        <v>0</v>
      </c>
      <c r="H25" s="228">
        <v>0</v>
      </c>
      <c r="I25" s="229">
        <f t="shared" si="1"/>
        <v>0</v>
      </c>
      <c r="J25" s="228"/>
      <c r="K25" s="229">
        <f t="shared" si="2"/>
        <v>0</v>
      </c>
      <c r="O25" s="221">
        <v>2</v>
      </c>
      <c r="AA25" s="194">
        <v>12</v>
      </c>
      <c r="AB25" s="194">
        <v>0</v>
      </c>
      <c r="AC25" s="194">
        <v>18</v>
      </c>
      <c r="AZ25" s="194">
        <v>1</v>
      </c>
      <c r="BA25" s="194">
        <f t="shared" si="3"/>
        <v>0</v>
      </c>
      <c r="BB25" s="194">
        <f t="shared" si="4"/>
        <v>0</v>
      </c>
      <c r="BC25" s="194">
        <f t="shared" si="5"/>
        <v>0</v>
      </c>
      <c r="BD25" s="194">
        <f t="shared" si="6"/>
        <v>0</v>
      </c>
      <c r="BE25" s="194">
        <f t="shared" si="7"/>
        <v>0</v>
      </c>
      <c r="CA25" s="221">
        <v>12</v>
      </c>
      <c r="CB25" s="221">
        <v>0</v>
      </c>
    </row>
    <row r="26" spans="1:80" ht="12.75">
      <c r="A26" s="222">
        <v>19</v>
      </c>
      <c r="B26" s="223" t="s">
        <v>447</v>
      </c>
      <c r="C26" s="224" t="s">
        <v>448</v>
      </c>
      <c r="D26" s="225" t="s">
        <v>276</v>
      </c>
      <c r="E26" s="226">
        <v>20</v>
      </c>
      <c r="F26" s="226">
        <v>0</v>
      </c>
      <c r="G26" s="227">
        <f t="shared" si="0"/>
        <v>0</v>
      </c>
      <c r="H26" s="228">
        <v>0</v>
      </c>
      <c r="I26" s="229">
        <f t="shared" si="1"/>
        <v>0</v>
      </c>
      <c r="J26" s="228"/>
      <c r="K26" s="229">
        <f t="shared" si="2"/>
        <v>0</v>
      </c>
      <c r="O26" s="221">
        <v>2</v>
      </c>
      <c r="AA26" s="194">
        <v>12</v>
      </c>
      <c r="AB26" s="194">
        <v>0</v>
      </c>
      <c r="AC26" s="194">
        <v>19</v>
      </c>
      <c r="AZ26" s="194">
        <v>1</v>
      </c>
      <c r="BA26" s="194">
        <f t="shared" si="3"/>
        <v>0</v>
      </c>
      <c r="BB26" s="194">
        <f t="shared" si="4"/>
        <v>0</v>
      </c>
      <c r="BC26" s="194">
        <f t="shared" si="5"/>
        <v>0</v>
      </c>
      <c r="BD26" s="194">
        <f t="shared" si="6"/>
        <v>0</v>
      </c>
      <c r="BE26" s="194">
        <f t="shared" si="7"/>
        <v>0</v>
      </c>
      <c r="CA26" s="221">
        <v>12</v>
      </c>
      <c r="CB26" s="221">
        <v>0</v>
      </c>
    </row>
    <row r="27" spans="1:80" ht="12.75">
      <c r="A27" s="222">
        <v>20</v>
      </c>
      <c r="B27" s="223" t="s">
        <v>449</v>
      </c>
      <c r="C27" s="224" t="s">
        <v>450</v>
      </c>
      <c r="D27" s="225" t="s">
        <v>276</v>
      </c>
      <c r="E27" s="226">
        <v>85</v>
      </c>
      <c r="F27" s="226">
        <v>0</v>
      </c>
      <c r="G27" s="227">
        <f t="shared" si="0"/>
        <v>0</v>
      </c>
      <c r="H27" s="228">
        <v>0</v>
      </c>
      <c r="I27" s="229">
        <f t="shared" si="1"/>
        <v>0</v>
      </c>
      <c r="J27" s="228"/>
      <c r="K27" s="229">
        <f t="shared" si="2"/>
        <v>0</v>
      </c>
      <c r="O27" s="221">
        <v>2</v>
      </c>
      <c r="AA27" s="194">
        <v>12</v>
      </c>
      <c r="AB27" s="194">
        <v>0</v>
      </c>
      <c r="AC27" s="194">
        <v>20</v>
      </c>
      <c r="AZ27" s="194">
        <v>1</v>
      </c>
      <c r="BA27" s="194">
        <f t="shared" si="3"/>
        <v>0</v>
      </c>
      <c r="BB27" s="194">
        <f t="shared" si="4"/>
        <v>0</v>
      </c>
      <c r="BC27" s="194">
        <f t="shared" si="5"/>
        <v>0</v>
      </c>
      <c r="BD27" s="194">
        <f t="shared" si="6"/>
        <v>0</v>
      </c>
      <c r="BE27" s="194">
        <f t="shared" si="7"/>
        <v>0</v>
      </c>
      <c r="CA27" s="221">
        <v>12</v>
      </c>
      <c r="CB27" s="221">
        <v>0</v>
      </c>
    </row>
    <row r="28" spans="1:80" ht="12.75">
      <c r="A28" s="222">
        <v>21</v>
      </c>
      <c r="B28" s="223" t="s">
        <v>451</v>
      </c>
      <c r="C28" s="224" t="s">
        <v>452</v>
      </c>
      <c r="D28" s="225" t="s">
        <v>276</v>
      </c>
      <c r="E28" s="226">
        <v>150</v>
      </c>
      <c r="F28" s="226">
        <v>0</v>
      </c>
      <c r="G28" s="227">
        <f t="shared" si="0"/>
        <v>0</v>
      </c>
      <c r="H28" s="228">
        <v>0</v>
      </c>
      <c r="I28" s="229">
        <f t="shared" si="1"/>
        <v>0</v>
      </c>
      <c r="J28" s="228"/>
      <c r="K28" s="229">
        <f t="shared" si="2"/>
        <v>0</v>
      </c>
      <c r="O28" s="221">
        <v>2</v>
      </c>
      <c r="AA28" s="194">
        <v>12</v>
      </c>
      <c r="AB28" s="194">
        <v>0</v>
      </c>
      <c r="AC28" s="194">
        <v>21</v>
      </c>
      <c r="AZ28" s="194">
        <v>1</v>
      </c>
      <c r="BA28" s="194">
        <f t="shared" si="3"/>
        <v>0</v>
      </c>
      <c r="BB28" s="194">
        <f t="shared" si="4"/>
        <v>0</v>
      </c>
      <c r="BC28" s="194">
        <f t="shared" si="5"/>
        <v>0</v>
      </c>
      <c r="BD28" s="194">
        <f t="shared" si="6"/>
        <v>0</v>
      </c>
      <c r="BE28" s="194">
        <f t="shared" si="7"/>
        <v>0</v>
      </c>
      <c r="CA28" s="221">
        <v>12</v>
      </c>
      <c r="CB28" s="221">
        <v>0</v>
      </c>
    </row>
    <row r="29" spans="1:80" ht="12.75">
      <c r="A29" s="222">
        <v>22</v>
      </c>
      <c r="B29" s="223" t="s">
        <v>453</v>
      </c>
      <c r="C29" s="224" t="s">
        <v>454</v>
      </c>
      <c r="D29" s="225" t="s">
        <v>276</v>
      </c>
      <c r="E29" s="226">
        <v>30</v>
      </c>
      <c r="F29" s="226">
        <v>0</v>
      </c>
      <c r="G29" s="227">
        <f t="shared" si="0"/>
        <v>0</v>
      </c>
      <c r="H29" s="228">
        <v>0</v>
      </c>
      <c r="I29" s="229">
        <f t="shared" si="1"/>
        <v>0</v>
      </c>
      <c r="J29" s="228"/>
      <c r="K29" s="229">
        <f t="shared" si="2"/>
        <v>0</v>
      </c>
      <c r="O29" s="221">
        <v>2</v>
      </c>
      <c r="AA29" s="194">
        <v>12</v>
      </c>
      <c r="AB29" s="194">
        <v>0</v>
      </c>
      <c r="AC29" s="194">
        <v>22</v>
      </c>
      <c r="AZ29" s="194">
        <v>1</v>
      </c>
      <c r="BA29" s="194">
        <f t="shared" si="3"/>
        <v>0</v>
      </c>
      <c r="BB29" s="194">
        <f t="shared" si="4"/>
        <v>0</v>
      </c>
      <c r="BC29" s="194">
        <f t="shared" si="5"/>
        <v>0</v>
      </c>
      <c r="BD29" s="194">
        <f t="shared" si="6"/>
        <v>0</v>
      </c>
      <c r="BE29" s="194">
        <f t="shared" si="7"/>
        <v>0</v>
      </c>
      <c r="CA29" s="221">
        <v>12</v>
      </c>
      <c r="CB29" s="221">
        <v>0</v>
      </c>
    </row>
    <row r="30" spans="1:80" ht="12.75">
      <c r="A30" s="222">
        <v>23</v>
      </c>
      <c r="B30" s="223" t="s">
        <v>455</v>
      </c>
      <c r="C30" s="224" t="s">
        <v>456</v>
      </c>
      <c r="D30" s="225" t="s">
        <v>276</v>
      </c>
      <c r="E30" s="226">
        <v>85</v>
      </c>
      <c r="F30" s="226">
        <v>0</v>
      </c>
      <c r="G30" s="227">
        <f t="shared" si="0"/>
        <v>0</v>
      </c>
      <c r="H30" s="228">
        <v>0</v>
      </c>
      <c r="I30" s="229">
        <f t="shared" si="1"/>
        <v>0</v>
      </c>
      <c r="J30" s="228"/>
      <c r="K30" s="229">
        <f t="shared" si="2"/>
        <v>0</v>
      </c>
      <c r="O30" s="221">
        <v>2</v>
      </c>
      <c r="AA30" s="194">
        <v>12</v>
      </c>
      <c r="AB30" s="194">
        <v>0</v>
      </c>
      <c r="AC30" s="194">
        <v>23</v>
      </c>
      <c r="AZ30" s="194">
        <v>1</v>
      </c>
      <c r="BA30" s="194">
        <f t="shared" si="3"/>
        <v>0</v>
      </c>
      <c r="BB30" s="194">
        <f t="shared" si="4"/>
        <v>0</v>
      </c>
      <c r="BC30" s="194">
        <f t="shared" si="5"/>
        <v>0</v>
      </c>
      <c r="BD30" s="194">
        <f t="shared" si="6"/>
        <v>0</v>
      </c>
      <c r="BE30" s="194">
        <f t="shared" si="7"/>
        <v>0</v>
      </c>
      <c r="CA30" s="221">
        <v>12</v>
      </c>
      <c r="CB30" s="221">
        <v>0</v>
      </c>
    </row>
    <row r="31" spans="1:80" ht="12.75">
      <c r="A31" s="222">
        <v>24</v>
      </c>
      <c r="B31" s="223" t="s">
        <v>457</v>
      </c>
      <c r="C31" s="224" t="s">
        <v>458</v>
      </c>
      <c r="D31" s="225" t="s">
        <v>276</v>
      </c>
      <c r="E31" s="226">
        <v>100</v>
      </c>
      <c r="F31" s="226">
        <v>0</v>
      </c>
      <c r="G31" s="227">
        <f t="shared" si="0"/>
        <v>0</v>
      </c>
      <c r="H31" s="228">
        <v>0</v>
      </c>
      <c r="I31" s="229">
        <f t="shared" si="1"/>
        <v>0</v>
      </c>
      <c r="J31" s="228"/>
      <c r="K31" s="229">
        <f t="shared" si="2"/>
        <v>0</v>
      </c>
      <c r="O31" s="221">
        <v>2</v>
      </c>
      <c r="AA31" s="194">
        <v>12</v>
      </c>
      <c r="AB31" s="194">
        <v>0</v>
      </c>
      <c r="AC31" s="194">
        <v>24</v>
      </c>
      <c r="AZ31" s="194">
        <v>1</v>
      </c>
      <c r="BA31" s="194">
        <f t="shared" si="3"/>
        <v>0</v>
      </c>
      <c r="BB31" s="194">
        <f t="shared" si="4"/>
        <v>0</v>
      </c>
      <c r="BC31" s="194">
        <f t="shared" si="5"/>
        <v>0</v>
      </c>
      <c r="BD31" s="194">
        <f t="shared" si="6"/>
        <v>0</v>
      </c>
      <c r="BE31" s="194">
        <f t="shared" si="7"/>
        <v>0</v>
      </c>
      <c r="CA31" s="221">
        <v>12</v>
      </c>
      <c r="CB31" s="221">
        <v>0</v>
      </c>
    </row>
    <row r="32" spans="1:80" ht="12.75">
      <c r="A32" s="222">
        <v>25</v>
      </c>
      <c r="B32" s="223" t="s">
        <v>459</v>
      </c>
      <c r="C32" s="224" t="s">
        <v>460</v>
      </c>
      <c r="D32" s="225" t="s">
        <v>276</v>
      </c>
      <c r="E32" s="226">
        <v>145</v>
      </c>
      <c r="F32" s="226">
        <v>0</v>
      </c>
      <c r="G32" s="227">
        <f t="shared" si="0"/>
        <v>0</v>
      </c>
      <c r="H32" s="228">
        <v>0</v>
      </c>
      <c r="I32" s="229">
        <f t="shared" si="1"/>
        <v>0</v>
      </c>
      <c r="J32" s="228"/>
      <c r="K32" s="229">
        <f t="shared" si="2"/>
        <v>0</v>
      </c>
      <c r="O32" s="221">
        <v>2</v>
      </c>
      <c r="AA32" s="194">
        <v>12</v>
      </c>
      <c r="AB32" s="194">
        <v>0</v>
      </c>
      <c r="AC32" s="194">
        <v>25</v>
      </c>
      <c r="AZ32" s="194">
        <v>1</v>
      </c>
      <c r="BA32" s="194">
        <f t="shared" si="3"/>
        <v>0</v>
      </c>
      <c r="BB32" s="194">
        <f t="shared" si="4"/>
        <v>0</v>
      </c>
      <c r="BC32" s="194">
        <f t="shared" si="5"/>
        <v>0</v>
      </c>
      <c r="BD32" s="194">
        <f t="shared" si="6"/>
        <v>0</v>
      </c>
      <c r="BE32" s="194">
        <f t="shared" si="7"/>
        <v>0</v>
      </c>
      <c r="CA32" s="221">
        <v>12</v>
      </c>
      <c r="CB32" s="221">
        <v>0</v>
      </c>
    </row>
    <row r="33" spans="1:80" ht="12.75">
      <c r="A33" s="222">
        <v>26</v>
      </c>
      <c r="B33" s="223" t="s">
        <v>461</v>
      </c>
      <c r="C33" s="224" t="s">
        <v>462</v>
      </c>
      <c r="D33" s="225" t="s">
        <v>85</v>
      </c>
      <c r="E33" s="226">
        <v>113</v>
      </c>
      <c r="F33" s="226">
        <v>0</v>
      </c>
      <c r="G33" s="227">
        <f t="shared" si="0"/>
        <v>0</v>
      </c>
      <c r="H33" s="228">
        <v>0</v>
      </c>
      <c r="I33" s="229">
        <f t="shared" si="1"/>
        <v>0</v>
      </c>
      <c r="J33" s="228"/>
      <c r="K33" s="229">
        <f t="shared" si="2"/>
        <v>0</v>
      </c>
      <c r="O33" s="221">
        <v>2</v>
      </c>
      <c r="AA33" s="194">
        <v>12</v>
      </c>
      <c r="AB33" s="194">
        <v>0</v>
      </c>
      <c r="AC33" s="194">
        <v>26</v>
      </c>
      <c r="AZ33" s="194">
        <v>1</v>
      </c>
      <c r="BA33" s="194">
        <f t="shared" si="3"/>
        <v>0</v>
      </c>
      <c r="BB33" s="194">
        <f t="shared" si="4"/>
        <v>0</v>
      </c>
      <c r="BC33" s="194">
        <f t="shared" si="5"/>
        <v>0</v>
      </c>
      <c r="BD33" s="194">
        <f t="shared" si="6"/>
        <v>0</v>
      </c>
      <c r="BE33" s="194">
        <f t="shared" si="7"/>
        <v>0</v>
      </c>
      <c r="CA33" s="221">
        <v>12</v>
      </c>
      <c r="CB33" s="221">
        <v>0</v>
      </c>
    </row>
    <row r="34" spans="1:80" ht="12.75">
      <c r="A34" s="222">
        <v>27</v>
      </c>
      <c r="B34" s="223" t="s">
        <v>463</v>
      </c>
      <c r="C34" s="224" t="s">
        <v>464</v>
      </c>
      <c r="D34" s="225" t="s">
        <v>85</v>
      </c>
      <c r="E34" s="226">
        <v>5</v>
      </c>
      <c r="F34" s="226">
        <v>0</v>
      </c>
      <c r="G34" s="227">
        <f t="shared" si="0"/>
        <v>0</v>
      </c>
      <c r="H34" s="228">
        <v>0</v>
      </c>
      <c r="I34" s="229">
        <f t="shared" si="1"/>
        <v>0</v>
      </c>
      <c r="J34" s="228"/>
      <c r="K34" s="229">
        <f t="shared" si="2"/>
        <v>0</v>
      </c>
      <c r="O34" s="221">
        <v>2</v>
      </c>
      <c r="AA34" s="194">
        <v>12</v>
      </c>
      <c r="AB34" s="194">
        <v>0</v>
      </c>
      <c r="AC34" s="194">
        <v>27</v>
      </c>
      <c r="AZ34" s="194">
        <v>1</v>
      </c>
      <c r="BA34" s="194">
        <f t="shared" si="3"/>
        <v>0</v>
      </c>
      <c r="BB34" s="194">
        <f t="shared" si="4"/>
        <v>0</v>
      </c>
      <c r="BC34" s="194">
        <f t="shared" si="5"/>
        <v>0</v>
      </c>
      <c r="BD34" s="194">
        <f t="shared" si="6"/>
        <v>0</v>
      </c>
      <c r="BE34" s="194">
        <f t="shared" si="7"/>
        <v>0</v>
      </c>
      <c r="CA34" s="221">
        <v>12</v>
      </c>
      <c r="CB34" s="221">
        <v>0</v>
      </c>
    </row>
    <row r="35" spans="1:80" ht="12.75">
      <c r="A35" s="222">
        <v>28</v>
      </c>
      <c r="B35" s="223" t="s">
        <v>465</v>
      </c>
      <c r="C35" s="224" t="s">
        <v>466</v>
      </c>
      <c r="D35" s="225" t="s">
        <v>85</v>
      </c>
      <c r="E35" s="226">
        <v>5</v>
      </c>
      <c r="F35" s="226">
        <v>0</v>
      </c>
      <c r="G35" s="227">
        <f t="shared" si="0"/>
        <v>0</v>
      </c>
      <c r="H35" s="228">
        <v>0</v>
      </c>
      <c r="I35" s="229">
        <f t="shared" si="1"/>
        <v>0</v>
      </c>
      <c r="J35" s="228"/>
      <c r="K35" s="229">
        <f t="shared" si="2"/>
        <v>0</v>
      </c>
      <c r="O35" s="221">
        <v>2</v>
      </c>
      <c r="AA35" s="194">
        <v>12</v>
      </c>
      <c r="AB35" s="194">
        <v>0</v>
      </c>
      <c r="AC35" s="194">
        <v>28</v>
      </c>
      <c r="AZ35" s="194">
        <v>1</v>
      </c>
      <c r="BA35" s="194">
        <f t="shared" si="3"/>
        <v>0</v>
      </c>
      <c r="BB35" s="194">
        <f t="shared" si="4"/>
        <v>0</v>
      </c>
      <c r="BC35" s="194">
        <f t="shared" si="5"/>
        <v>0</v>
      </c>
      <c r="BD35" s="194">
        <f t="shared" si="6"/>
        <v>0</v>
      </c>
      <c r="BE35" s="194">
        <f t="shared" si="7"/>
        <v>0</v>
      </c>
      <c r="CA35" s="221">
        <v>12</v>
      </c>
      <c r="CB35" s="221">
        <v>0</v>
      </c>
    </row>
    <row r="36" spans="1:80" ht="12.75">
      <c r="A36" s="222">
        <v>29</v>
      </c>
      <c r="B36" s="223" t="s">
        <v>467</v>
      </c>
      <c r="C36" s="224" t="s">
        <v>468</v>
      </c>
      <c r="D36" s="225" t="s">
        <v>85</v>
      </c>
      <c r="E36" s="226">
        <v>5</v>
      </c>
      <c r="F36" s="226">
        <v>0</v>
      </c>
      <c r="G36" s="227">
        <f t="shared" si="0"/>
        <v>0</v>
      </c>
      <c r="H36" s="228">
        <v>0</v>
      </c>
      <c r="I36" s="229">
        <f t="shared" si="1"/>
        <v>0</v>
      </c>
      <c r="J36" s="228"/>
      <c r="K36" s="229">
        <f t="shared" si="2"/>
        <v>0</v>
      </c>
      <c r="O36" s="221">
        <v>2</v>
      </c>
      <c r="AA36" s="194">
        <v>12</v>
      </c>
      <c r="AB36" s="194">
        <v>0</v>
      </c>
      <c r="AC36" s="194">
        <v>29</v>
      </c>
      <c r="AZ36" s="194">
        <v>1</v>
      </c>
      <c r="BA36" s="194">
        <f t="shared" si="3"/>
        <v>0</v>
      </c>
      <c r="BB36" s="194">
        <f t="shared" si="4"/>
        <v>0</v>
      </c>
      <c r="BC36" s="194">
        <f t="shared" si="5"/>
        <v>0</v>
      </c>
      <c r="BD36" s="194">
        <f t="shared" si="6"/>
        <v>0</v>
      </c>
      <c r="BE36" s="194">
        <f t="shared" si="7"/>
        <v>0</v>
      </c>
      <c r="CA36" s="221">
        <v>12</v>
      </c>
      <c r="CB36" s="221">
        <v>0</v>
      </c>
    </row>
    <row r="37" spans="1:80" ht="12.75">
      <c r="A37" s="222">
        <v>30</v>
      </c>
      <c r="B37" s="223" t="s">
        <v>469</v>
      </c>
      <c r="C37" s="224" t="s">
        <v>470</v>
      </c>
      <c r="D37" s="225" t="s">
        <v>85</v>
      </c>
      <c r="E37" s="226">
        <v>3</v>
      </c>
      <c r="F37" s="226">
        <v>0</v>
      </c>
      <c r="G37" s="227">
        <f t="shared" si="0"/>
        <v>0</v>
      </c>
      <c r="H37" s="228">
        <v>0</v>
      </c>
      <c r="I37" s="229">
        <f t="shared" si="1"/>
        <v>0</v>
      </c>
      <c r="J37" s="228"/>
      <c r="K37" s="229">
        <f t="shared" si="2"/>
        <v>0</v>
      </c>
      <c r="O37" s="221">
        <v>2</v>
      </c>
      <c r="AA37" s="194">
        <v>12</v>
      </c>
      <c r="AB37" s="194">
        <v>0</v>
      </c>
      <c r="AC37" s="194">
        <v>30</v>
      </c>
      <c r="AZ37" s="194">
        <v>1</v>
      </c>
      <c r="BA37" s="194">
        <f t="shared" si="3"/>
        <v>0</v>
      </c>
      <c r="BB37" s="194">
        <f t="shared" si="4"/>
        <v>0</v>
      </c>
      <c r="BC37" s="194">
        <f t="shared" si="5"/>
        <v>0</v>
      </c>
      <c r="BD37" s="194">
        <f t="shared" si="6"/>
        <v>0</v>
      </c>
      <c r="BE37" s="194">
        <f t="shared" si="7"/>
        <v>0</v>
      </c>
      <c r="CA37" s="221">
        <v>12</v>
      </c>
      <c r="CB37" s="221">
        <v>0</v>
      </c>
    </row>
    <row r="38" spans="1:80" ht="12.75">
      <c r="A38" s="222">
        <v>31</v>
      </c>
      <c r="B38" s="223" t="s">
        <v>471</v>
      </c>
      <c r="C38" s="224" t="s">
        <v>472</v>
      </c>
      <c r="D38" s="225" t="s">
        <v>85</v>
      </c>
      <c r="E38" s="226">
        <v>35</v>
      </c>
      <c r="F38" s="226">
        <v>0</v>
      </c>
      <c r="G38" s="227">
        <f t="shared" si="0"/>
        <v>0</v>
      </c>
      <c r="H38" s="228">
        <v>0</v>
      </c>
      <c r="I38" s="229">
        <f t="shared" si="1"/>
        <v>0</v>
      </c>
      <c r="J38" s="228"/>
      <c r="K38" s="229">
        <f t="shared" si="2"/>
        <v>0</v>
      </c>
      <c r="O38" s="221">
        <v>2</v>
      </c>
      <c r="AA38" s="194">
        <v>12</v>
      </c>
      <c r="AB38" s="194">
        <v>0</v>
      </c>
      <c r="AC38" s="194">
        <v>31</v>
      </c>
      <c r="AZ38" s="194">
        <v>1</v>
      </c>
      <c r="BA38" s="194">
        <f t="shared" si="3"/>
        <v>0</v>
      </c>
      <c r="BB38" s="194">
        <f t="shared" si="4"/>
        <v>0</v>
      </c>
      <c r="BC38" s="194">
        <f t="shared" si="5"/>
        <v>0</v>
      </c>
      <c r="BD38" s="194">
        <f t="shared" si="6"/>
        <v>0</v>
      </c>
      <c r="BE38" s="194">
        <f t="shared" si="7"/>
        <v>0</v>
      </c>
      <c r="CA38" s="221">
        <v>12</v>
      </c>
      <c r="CB38" s="221">
        <v>0</v>
      </c>
    </row>
    <row r="39" spans="1:15" ht="12.75">
      <c r="A39" s="230"/>
      <c r="B39" s="231"/>
      <c r="C39" s="293" t="s">
        <v>473</v>
      </c>
      <c r="D39" s="294"/>
      <c r="E39" s="294"/>
      <c r="F39" s="294"/>
      <c r="G39" s="295"/>
      <c r="I39" s="232"/>
      <c r="K39" s="232"/>
      <c r="L39" s="233" t="s">
        <v>473</v>
      </c>
      <c r="O39" s="221">
        <v>3</v>
      </c>
    </row>
    <row r="40" spans="1:80" ht="12.75">
      <c r="A40" s="222">
        <v>32</v>
      </c>
      <c r="B40" s="223" t="s">
        <v>474</v>
      </c>
      <c r="C40" s="224" t="s">
        <v>475</v>
      </c>
      <c r="D40" s="225" t="s">
        <v>85</v>
      </c>
      <c r="E40" s="226">
        <v>10</v>
      </c>
      <c r="F40" s="226">
        <v>0</v>
      </c>
      <c r="G40" s="227">
        <f>E40*F40</f>
        <v>0</v>
      </c>
      <c r="H40" s="228">
        <v>0</v>
      </c>
      <c r="I40" s="229">
        <f>E40*H40</f>
        <v>0</v>
      </c>
      <c r="J40" s="228"/>
      <c r="K40" s="229">
        <f>E40*J40</f>
        <v>0</v>
      </c>
      <c r="O40" s="221">
        <v>2</v>
      </c>
      <c r="AA40" s="194">
        <v>12</v>
      </c>
      <c r="AB40" s="194">
        <v>0</v>
      </c>
      <c r="AC40" s="194">
        <v>32</v>
      </c>
      <c r="AZ40" s="194">
        <v>1</v>
      </c>
      <c r="BA40" s="194">
        <f>IF(AZ40=1,G40,0)</f>
        <v>0</v>
      </c>
      <c r="BB40" s="194">
        <f>IF(AZ40=2,G40,0)</f>
        <v>0</v>
      </c>
      <c r="BC40" s="194">
        <f>IF(AZ40=3,G40,0)</f>
        <v>0</v>
      </c>
      <c r="BD40" s="194">
        <f>IF(AZ40=4,G40,0)</f>
        <v>0</v>
      </c>
      <c r="BE40" s="194">
        <f>IF(AZ40=5,G40,0)</f>
        <v>0</v>
      </c>
      <c r="CA40" s="221">
        <v>12</v>
      </c>
      <c r="CB40" s="221">
        <v>0</v>
      </c>
    </row>
    <row r="41" spans="1:15" ht="12.75">
      <c r="A41" s="230"/>
      <c r="B41" s="231"/>
      <c r="C41" s="293" t="s">
        <v>476</v>
      </c>
      <c r="D41" s="294"/>
      <c r="E41" s="294"/>
      <c r="F41" s="294"/>
      <c r="G41" s="295"/>
      <c r="I41" s="232"/>
      <c r="K41" s="232"/>
      <c r="L41" s="233" t="s">
        <v>476</v>
      </c>
      <c r="O41" s="221">
        <v>3</v>
      </c>
    </row>
    <row r="42" spans="1:80" ht="12.75">
      <c r="A42" s="222">
        <v>33</v>
      </c>
      <c r="B42" s="223" t="s">
        <v>477</v>
      </c>
      <c r="C42" s="224" t="s">
        <v>478</v>
      </c>
      <c r="D42" s="225" t="s">
        <v>479</v>
      </c>
      <c r="E42" s="226">
        <v>1</v>
      </c>
      <c r="F42" s="226">
        <v>0</v>
      </c>
      <c r="G42" s="227">
        <f>E42*F42</f>
        <v>0</v>
      </c>
      <c r="H42" s="228">
        <v>0</v>
      </c>
      <c r="I42" s="229">
        <f>E42*H42</f>
        <v>0</v>
      </c>
      <c r="J42" s="228"/>
      <c r="K42" s="229">
        <f>E42*J42</f>
        <v>0</v>
      </c>
      <c r="O42" s="221">
        <v>2</v>
      </c>
      <c r="AA42" s="194">
        <v>12</v>
      </c>
      <c r="AB42" s="194">
        <v>0</v>
      </c>
      <c r="AC42" s="194">
        <v>33</v>
      </c>
      <c r="AZ42" s="194">
        <v>1</v>
      </c>
      <c r="BA42" s="194">
        <f>IF(AZ42=1,G42,0)</f>
        <v>0</v>
      </c>
      <c r="BB42" s="194">
        <f>IF(AZ42=2,G42,0)</f>
        <v>0</v>
      </c>
      <c r="BC42" s="194">
        <f>IF(AZ42=3,G42,0)</f>
        <v>0</v>
      </c>
      <c r="BD42" s="194">
        <f>IF(AZ42=4,G42,0)</f>
        <v>0</v>
      </c>
      <c r="BE42" s="194">
        <f>IF(AZ42=5,G42,0)</f>
        <v>0</v>
      </c>
      <c r="CA42" s="221">
        <v>12</v>
      </c>
      <c r="CB42" s="221">
        <v>0</v>
      </c>
    </row>
    <row r="43" spans="1:80" ht="12.75">
      <c r="A43" s="222">
        <v>34</v>
      </c>
      <c r="B43" s="223" t="s">
        <v>480</v>
      </c>
      <c r="C43" s="224" t="s">
        <v>481</v>
      </c>
      <c r="D43" s="225" t="s">
        <v>276</v>
      </c>
      <c r="E43" s="226">
        <v>5</v>
      </c>
      <c r="F43" s="226">
        <v>0</v>
      </c>
      <c r="G43" s="227">
        <f>E43*F43</f>
        <v>0</v>
      </c>
      <c r="H43" s="228">
        <v>0</v>
      </c>
      <c r="I43" s="229">
        <f>E43*H43</f>
        <v>0</v>
      </c>
      <c r="J43" s="228"/>
      <c r="K43" s="229">
        <f>E43*J43</f>
        <v>0</v>
      </c>
      <c r="O43" s="221">
        <v>2</v>
      </c>
      <c r="AA43" s="194">
        <v>12</v>
      </c>
      <c r="AB43" s="194">
        <v>0</v>
      </c>
      <c r="AC43" s="194">
        <v>34</v>
      </c>
      <c r="AZ43" s="194">
        <v>1</v>
      </c>
      <c r="BA43" s="194">
        <f>IF(AZ43=1,G43,0)</f>
        <v>0</v>
      </c>
      <c r="BB43" s="194">
        <f>IF(AZ43=2,G43,0)</f>
        <v>0</v>
      </c>
      <c r="BC43" s="194">
        <f>IF(AZ43=3,G43,0)</f>
        <v>0</v>
      </c>
      <c r="BD43" s="194">
        <f>IF(AZ43=4,G43,0)</f>
        <v>0</v>
      </c>
      <c r="BE43" s="194">
        <f>IF(AZ43=5,G43,0)</f>
        <v>0</v>
      </c>
      <c r="CA43" s="221">
        <v>12</v>
      </c>
      <c r="CB43" s="221">
        <v>0</v>
      </c>
    </row>
    <row r="44" spans="1:80" ht="12.75">
      <c r="A44" s="222">
        <v>35</v>
      </c>
      <c r="B44" s="223" t="s">
        <v>482</v>
      </c>
      <c r="C44" s="224" t="s">
        <v>483</v>
      </c>
      <c r="D44" s="225" t="s">
        <v>85</v>
      </c>
      <c r="E44" s="226">
        <v>260</v>
      </c>
      <c r="F44" s="226">
        <v>0</v>
      </c>
      <c r="G44" s="227">
        <f>E44*F44</f>
        <v>0</v>
      </c>
      <c r="H44" s="228">
        <v>0</v>
      </c>
      <c r="I44" s="229">
        <f>E44*H44</f>
        <v>0</v>
      </c>
      <c r="J44" s="228"/>
      <c r="K44" s="229">
        <f>E44*J44</f>
        <v>0</v>
      </c>
      <c r="O44" s="221">
        <v>2</v>
      </c>
      <c r="AA44" s="194">
        <v>12</v>
      </c>
      <c r="AB44" s="194">
        <v>0</v>
      </c>
      <c r="AC44" s="194">
        <v>35</v>
      </c>
      <c r="AZ44" s="194">
        <v>1</v>
      </c>
      <c r="BA44" s="194">
        <f>IF(AZ44=1,G44,0)</f>
        <v>0</v>
      </c>
      <c r="BB44" s="194">
        <f>IF(AZ44=2,G44,0)</f>
        <v>0</v>
      </c>
      <c r="BC44" s="194">
        <f>IF(AZ44=3,G44,0)</f>
        <v>0</v>
      </c>
      <c r="BD44" s="194">
        <f>IF(AZ44=4,G44,0)</f>
        <v>0</v>
      </c>
      <c r="BE44" s="194">
        <f>IF(AZ44=5,G44,0)</f>
        <v>0</v>
      </c>
      <c r="CA44" s="221">
        <v>12</v>
      </c>
      <c r="CB44" s="221">
        <v>0</v>
      </c>
    </row>
    <row r="45" spans="1:80" ht="12.75">
      <c r="A45" s="222">
        <v>36</v>
      </c>
      <c r="B45" s="223" t="s">
        <v>484</v>
      </c>
      <c r="C45" s="224" t="s">
        <v>485</v>
      </c>
      <c r="D45" s="225" t="s">
        <v>139</v>
      </c>
      <c r="E45" s="226">
        <v>1</v>
      </c>
      <c r="F45" s="226">
        <v>0</v>
      </c>
      <c r="G45" s="227">
        <f>E45*F45</f>
        <v>0</v>
      </c>
      <c r="H45" s="228">
        <v>0</v>
      </c>
      <c r="I45" s="229">
        <f>E45*H45</f>
        <v>0</v>
      </c>
      <c r="J45" s="228"/>
      <c r="K45" s="229">
        <f>E45*J45</f>
        <v>0</v>
      </c>
      <c r="O45" s="221">
        <v>2</v>
      </c>
      <c r="AA45" s="194">
        <v>12</v>
      </c>
      <c r="AB45" s="194">
        <v>0</v>
      </c>
      <c r="AC45" s="194">
        <v>36</v>
      </c>
      <c r="AZ45" s="194">
        <v>1</v>
      </c>
      <c r="BA45" s="194">
        <f>IF(AZ45=1,G45,0)</f>
        <v>0</v>
      </c>
      <c r="BB45" s="194">
        <f>IF(AZ45=2,G45,0)</f>
        <v>0</v>
      </c>
      <c r="BC45" s="194">
        <f>IF(AZ45=3,G45,0)</f>
        <v>0</v>
      </c>
      <c r="BD45" s="194">
        <f>IF(AZ45=4,G45,0)</f>
        <v>0</v>
      </c>
      <c r="BE45" s="194">
        <f>IF(AZ45=5,G45,0)</f>
        <v>0</v>
      </c>
      <c r="CA45" s="221">
        <v>12</v>
      </c>
      <c r="CB45" s="221">
        <v>0</v>
      </c>
    </row>
    <row r="46" spans="1:80" ht="12.75">
      <c r="A46" s="222">
        <v>37</v>
      </c>
      <c r="B46" s="223" t="s">
        <v>486</v>
      </c>
      <c r="C46" s="224" t="s">
        <v>487</v>
      </c>
      <c r="D46" s="225" t="s">
        <v>139</v>
      </c>
      <c r="E46" s="226">
        <v>1</v>
      </c>
      <c r="F46" s="226">
        <v>0</v>
      </c>
      <c r="G46" s="227">
        <f>E46*F46</f>
        <v>0</v>
      </c>
      <c r="H46" s="228">
        <v>0</v>
      </c>
      <c r="I46" s="229">
        <f>E46*H46</f>
        <v>0</v>
      </c>
      <c r="J46" s="228"/>
      <c r="K46" s="229">
        <f>E46*J46</f>
        <v>0</v>
      </c>
      <c r="O46" s="221">
        <v>2</v>
      </c>
      <c r="AA46" s="194">
        <v>12</v>
      </c>
      <c r="AB46" s="194">
        <v>0</v>
      </c>
      <c r="AC46" s="194">
        <v>37</v>
      </c>
      <c r="AZ46" s="194">
        <v>1</v>
      </c>
      <c r="BA46" s="194">
        <f>IF(AZ46=1,G46,0)</f>
        <v>0</v>
      </c>
      <c r="BB46" s="194">
        <f>IF(AZ46=2,G46,0)</f>
        <v>0</v>
      </c>
      <c r="BC46" s="194">
        <f>IF(AZ46=3,G46,0)</f>
        <v>0</v>
      </c>
      <c r="BD46" s="194">
        <f>IF(AZ46=4,G46,0)</f>
        <v>0</v>
      </c>
      <c r="BE46" s="194">
        <f>IF(AZ46=5,G46,0)</f>
        <v>0</v>
      </c>
      <c r="CA46" s="221">
        <v>12</v>
      </c>
      <c r="CB46" s="221">
        <v>0</v>
      </c>
    </row>
    <row r="47" spans="1:57" ht="12.75">
      <c r="A47" s="240"/>
      <c r="B47" s="241" t="s">
        <v>86</v>
      </c>
      <c r="C47" s="242" t="s">
        <v>413</v>
      </c>
      <c r="D47" s="243"/>
      <c r="E47" s="244"/>
      <c r="F47" s="245"/>
      <c r="G47" s="246">
        <f>SUM(G7:G46)</f>
        <v>0</v>
      </c>
      <c r="H47" s="247"/>
      <c r="I47" s="248">
        <f>SUM(I7:I46)</f>
        <v>0</v>
      </c>
      <c r="J47" s="247"/>
      <c r="K47" s="248">
        <f>SUM(K7:K46)</f>
        <v>0</v>
      </c>
      <c r="O47" s="221">
        <v>4</v>
      </c>
      <c r="BA47" s="249">
        <f>SUM(BA7:BA46)</f>
        <v>0</v>
      </c>
      <c r="BB47" s="249">
        <f>SUM(BB7:BB46)</f>
        <v>0</v>
      </c>
      <c r="BC47" s="249">
        <f>SUM(BC7:BC46)</f>
        <v>0</v>
      </c>
      <c r="BD47" s="249">
        <f>SUM(BD7:BD46)</f>
        <v>0</v>
      </c>
      <c r="BE47" s="249">
        <f>SUM(BE7:BE46)</f>
        <v>0</v>
      </c>
    </row>
    <row r="48" spans="1:15" ht="12.75">
      <c r="A48" s="211" t="s">
        <v>83</v>
      </c>
      <c r="B48" s="212" t="s">
        <v>488</v>
      </c>
      <c r="C48" s="213" t="s">
        <v>489</v>
      </c>
      <c r="D48" s="214"/>
      <c r="E48" s="215"/>
      <c r="F48" s="215"/>
      <c r="G48" s="216"/>
      <c r="H48" s="217"/>
      <c r="I48" s="218"/>
      <c r="J48" s="219"/>
      <c r="K48" s="220"/>
      <c r="O48" s="221">
        <v>1</v>
      </c>
    </row>
    <row r="49" spans="1:80" ht="22.5">
      <c r="A49" s="222">
        <v>38</v>
      </c>
      <c r="B49" s="223" t="s">
        <v>84</v>
      </c>
      <c r="C49" s="224" t="s">
        <v>491</v>
      </c>
      <c r="D49" s="225" t="s">
        <v>85</v>
      </c>
      <c r="E49" s="226">
        <v>1</v>
      </c>
      <c r="F49" s="226">
        <v>0</v>
      </c>
      <c r="G49" s="227">
        <f aca="true" t="shared" si="8" ref="G49:G69">E49*F49</f>
        <v>0</v>
      </c>
      <c r="H49" s="228">
        <v>0</v>
      </c>
      <c r="I49" s="229">
        <f aca="true" t="shared" si="9" ref="I49:I69">E49*H49</f>
        <v>0</v>
      </c>
      <c r="J49" s="228"/>
      <c r="K49" s="229">
        <f aca="true" t="shared" si="10" ref="K49:K69">E49*J49</f>
        <v>0</v>
      </c>
      <c r="O49" s="221">
        <v>2</v>
      </c>
      <c r="AA49" s="194">
        <v>12</v>
      </c>
      <c r="AB49" s="194">
        <v>0</v>
      </c>
      <c r="AC49" s="194">
        <v>40</v>
      </c>
      <c r="AZ49" s="194">
        <v>1</v>
      </c>
      <c r="BA49" s="194">
        <f aca="true" t="shared" si="11" ref="BA49:BA69">IF(AZ49=1,G49,0)</f>
        <v>0</v>
      </c>
      <c r="BB49" s="194">
        <f aca="true" t="shared" si="12" ref="BB49:BB69">IF(AZ49=2,G49,0)</f>
        <v>0</v>
      </c>
      <c r="BC49" s="194">
        <f aca="true" t="shared" si="13" ref="BC49:BC69">IF(AZ49=3,G49,0)</f>
        <v>0</v>
      </c>
      <c r="BD49" s="194">
        <f aca="true" t="shared" si="14" ref="BD49:BD69">IF(AZ49=4,G49,0)</f>
        <v>0</v>
      </c>
      <c r="BE49" s="194">
        <f aca="true" t="shared" si="15" ref="BE49:BE69">IF(AZ49=5,G49,0)</f>
        <v>0</v>
      </c>
      <c r="CA49" s="221">
        <v>12</v>
      </c>
      <c r="CB49" s="221">
        <v>0</v>
      </c>
    </row>
    <row r="50" spans="1:80" ht="12.75">
      <c r="A50" s="222">
        <v>39</v>
      </c>
      <c r="B50" s="223" t="s">
        <v>415</v>
      </c>
      <c r="C50" s="224" t="s">
        <v>492</v>
      </c>
      <c r="D50" s="225" t="s">
        <v>85</v>
      </c>
      <c r="E50" s="226">
        <v>1</v>
      </c>
      <c r="F50" s="226">
        <v>0</v>
      </c>
      <c r="G50" s="227">
        <f t="shared" si="8"/>
        <v>0</v>
      </c>
      <c r="H50" s="228">
        <v>0</v>
      </c>
      <c r="I50" s="229">
        <f t="shared" si="9"/>
        <v>0</v>
      </c>
      <c r="J50" s="228"/>
      <c r="K50" s="229">
        <f t="shared" si="10"/>
        <v>0</v>
      </c>
      <c r="O50" s="221">
        <v>2</v>
      </c>
      <c r="AA50" s="194">
        <v>12</v>
      </c>
      <c r="AB50" s="194">
        <v>0</v>
      </c>
      <c r="AC50" s="194">
        <v>41</v>
      </c>
      <c r="AZ50" s="194">
        <v>1</v>
      </c>
      <c r="BA50" s="194">
        <f t="shared" si="11"/>
        <v>0</v>
      </c>
      <c r="BB50" s="194">
        <f t="shared" si="12"/>
        <v>0</v>
      </c>
      <c r="BC50" s="194">
        <f t="shared" si="13"/>
        <v>0</v>
      </c>
      <c r="BD50" s="194">
        <f t="shared" si="14"/>
        <v>0</v>
      </c>
      <c r="BE50" s="194">
        <f t="shared" si="15"/>
        <v>0</v>
      </c>
      <c r="CA50" s="221">
        <v>12</v>
      </c>
      <c r="CB50" s="221">
        <v>0</v>
      </c>
    </row>
    <row r="51" spans="1:80" ht="12.75">
      <c r="A51" s="222">
        <v>40</v>
      </c>
      <c r="B51" s="223" t="s">
        <v>96</v>
      </c>
      <c r="C51" s="224" t="s">
        <v>493</v>
      </c>
      <c r="D51" s="225" t="s">
        <v>85</v>
      </c>
      <c r="E51" s="226">
        <v>5</v>
      </c>
      <c r="F51" s="226">
        <v>0</v>
      </c>
      <c r="G51" s="227">
        <f t="shared" si="8"/>
        <v>0</v>
      </c>
      <c r="H51" s="228">
        <v>0</v>
      </c>
      <c r="I51" s="229">
        <f t="shared" si="9"/>
        <v>0</v>
      </c>
      <c r="J51" s="228"/>
      <c r="K51" s="229">
        <f t="shared" si="10"/>
        <v>0</v>
      </c>
      <c r="O51" s="221">
        <v>2</v>
      </c>
      <c r="AA51" s="194">
        <v>12</v>
      </c>
      <c r="AB51" s="194">
        <v>0</v>
      </c>
      <c r="AC51" s="194">
        <v>42</v>
      </c>
      <c r="AZ51" s="194">
        <v>1</v>
      </c>
      <c r="BA51" s="194">
        <f t="shared" si="11"/>
        <v>0</v>
      </c>
      <c r="BB51" s="194">
        <f t="shared" si="12"/>
        <v>0</v>
      </c>
      <c r="BC51" s="194">
        <f t="shared" si="13"/>
        <v>0</v>
      </c>
      <c r="BD51" s="194">
        <f t="shared" si="14"/>
        <v>0</v>
      </c>
      <c r="BE51" s="194">
        <f t="shared" si="15"/>
        <v>0</v>
      </c>
      <c r="CA51" s="221">
        <v>12</v>
      </c>
      <c r="CB51" s="221">
        <v>0</v>
      </c>
    </row>
    <row r="52" spans="1:80" ht="12.75">
      <c r="A52" s="222">
        <v>41</v>
      </c>
      <c r="B52" s="223" t="s">
        <v>418</v>
      </c>
      <c r="C52" s="224" t="s">
        <v>494</v>
      </c>
      <c r="D52" s="225" t="s">
        <v>85</v>
      </c>
      <c r="E52" s="226">
        <v>9</v>
      </c>
      <c r="F52" s="226">
        <v>0</v>
      </c>
      <c r="G52" s="227">
        <f t="shared" si="8"/>
        <v>0</v>
      </c>
      <c r="H52" s="228">
        <v>0</v>
      </c>
      <c r="I52" s="229">
        <f t="shared" si="9"/>
        <v>0</v>
      </c>
      <c r="J52" s="228"/>
      <c r="K52" s="229">
        <f t="shared" si="10"/>
        <v>0</v>
      </c>
      <c r="O52" s="221">
        <v>2</v>
      </c>
      <c r="AA52" s="194">
        <v>12</v>
      </c>
      <c r="AB52" s="194">
        <v>0</v>
      </c>
      <c r="AC52" s="194">
        <v>43</v>
      </c>
      <c r="AZ52" s="194">
        <v>1</v>
      </c>
      <c r="BA52" s="194">
        <f t="shared" si="11"/>
        <v>0</v>
      </c>
      <c r="BB52" s="194">
        <f t="shared" si="12"/>
        <v>0</v>
      </c>
      <c r="BC52" s="194">
        <f t="shared" si="13"/>
        <v>0</v>
      </c>
      <c r="BD52" s="194">
        <f t="shared" si="14"/>
        <v>0</v>
      </c>
      <c r="BE52" s="194">
        <f t="shared" si="15"/>
        <v>0</v>
      </c>
      <c r="CA52" s="221">
        <v>12</v>
      </c>
      <c r="CB52" s="221">
        <v>0</v>
      </c>
    </row>
    <row r="53" spans="1:80" ht="12.75">
      <c r="A53" s="222">
        <v>42</v>
      </c>
      <c r="B53" s="223" t="s">
        <v>420</v>
      </c>
      <c r="C53" s="224" t="s">
        <v>495</v>
      </c>
      <c r="D53" s="225" t="s">
        <v>85</v>
      </c>
      <c r="E53" s="226">
        <v>13</v>
      </c>
      <c r="F53" s="226">
        <v>0</v>
      </c>
      <c r="G53" s="227">
        <f t="shared" si="8"/>
        <v>0</v>
      </c>
      <c r="H53" s="228">
        <v>0</v>
      </c>
      <c r="I53" s="229">
        <f t="shared" si="9"/>
        <v>0</v>
      </c>
      <c r="J53" s="228"/>
      <c r="K53" s="229">
        <f t="shared" si="10"/>
        <v>0</v>
      </c>
      <c r="O53" s="221">
        <v>2</v>
      </c>
      <c r="AA53" s="194">
        <v>12</v>
      </c>
      <c r="AB53" s="194">
        <v>0</v>
      </c>
      <c r="AC53" s="194">
        <v>44</v>
      </c>
      <c r="AZ53" s="194">
        <v>1</v>
      </c>
      <c r="BA53" s="194">
        <f t="shared" si="11"/>
        <v>0</v>
      </c>
      <c r="BB53" s="194">
        <f t="shared" si="12"/>
        <v>0</v>
      </c>
      <c r="BC53" s="194">
        <f t="shared" si="13"/>
        <v>0</v>
      </c>
      <c r="BD53" s="194">
        <f t="shared" si="14"/>
        <v>0</v>
      </c>
      <c r="BE53" s="194">
        <f t="shared" si="15"/>
        <v>0</v>
      </c>
      <c r="CA53" s="221">
        <v>12</v>
      </c>
      <c r="CB53" s="221">
        <v>0</v>
      </c>
    </row>
    <row r="54" spans="1:80" ht="12.75">
      <c r="A54" s="222">
        <v>43</v>
      </c>
      <c r="B54" s="223" t="s">
        <v>422</v>
      </c>
      <c r="C54" s="224" t="s">
        <v>496</v>
      </c>
      <c r="D54" s="225" t="s">
        <v>85</v>
      </c>
      <c r="E54" s="226">
        <v>1</v>
      </c>
      <c r="F54" s="226">
        <v>0</v>
      </c>
      <c r="G54" s="227">
        <f t="shared" si="8"/>
        <v>0</v>
      </c>
      <c r="H54" s="228">
        <v>0</v>
      </c>
      <c r="I54" s="229">
        <f t="shared" si="9"/>
        <v>0</v>
      </c>
      <c r="J54" s="228"/>
      <c r="K54" s="229">
        <f t="shared" si="10"/>
        <v>0</v>
      </c>
      <c r="O54" s="221">
        <v>2</v>
      </c>
      <c r="AA54" s="194">
        <v>12</v>
      </c>
      <c r="AB54" s="194">
        <v>0</v>
      </c>
      <c r="AC54" s="194">
        <v>45</v>
      </c>
      <c r="AZ54" s="194">
        <v>1</v>
      </c>
      <c r="BA54" s="194">
        <f t="shared" si="11"/>
        <v>0</v>
      </c>
      <c r="BB54" s="194">
        <f t="shared" si="12"/>
        <v>0</v>
      </c>
      <c r="BC54" s="194">
        <f t="shared" si="13"/>
        <v>0</v>
      </c>
      <c r="BD54" s="194">
        <f t="shared" si="14"/>
        <v>0</v>
      </c>
      <c r="BE54" s="194">
        <f t="shared" si="15"/>
        <v>0</v>
      </c>
      <c r="CA54" s="221">
        <v>12</v>
      </c>
      <c r="CB54" s="221">
        <v>0</v>
      </c>
    </row>
    <row r="55" spans="1:80" ht="12.75">
      <c r="A55" s="222">
        <v>44</v>
      </c>
      <c r="B55" s="223" t="s">
        <v>424</v>
      </c>
      <c r="C55" s="224" t="s">
        <v>497</v>
      </c>
      <c r="D55" s="225" t="s">
        <v>85</v>
      </c>
      <c r="E55" s="226">
        <v>3</v>
      </c>
      <c r="F55" s="226">
        <v>0</v>
      </c>
      <c r="G55" s="227">
        <f t="shared" si="8"/>
        <v>0</v>
      </c>
      <c r="H55" s="228">
        <v>0</v>
      </c>
      <c r="I55" s="229">
        <f t="shared" si="9"/>
        <v>0</v>
      </c>
      <c r="J55" s="228"/>
      <c r="K55" s="229">
        <f t="shared" si="10"/>
        <v>0</v>
      </c>
      <c r="O55" s="221">
        <v>2</v>
      </c>
      <c r="AA55" s="194">
        <v>12</v>
      </c>
      <c r="AB55" s="194">
        <v>0</v>
      </c>
      <c r="AC55" s="194">
        <v>46</v>
      </c>
      <c r="AZ55" s="194">
        <v>1</v>
      </c>
      <c r="BA55" s="194">
        <f t="shared" si="11"/>
        <v>0</v>
      </c>
      <c r="BB55" s="194">
        <f t="shared" si="12"/>
        <v>0</v>
      </c>
      <c r="BC55" s="194">
        <f t="shared" si="13"/>
        <v>0</v>
      </c>
      <c r="BD55" s="194">
        <f t="shared" si="14"/>
        <v>0</v>
      </c>
      <c r="BE55" s="194">
        <f t="shared" si="15"/>
        <v>0</v>
      </c>
      <c r="CA55" s="221">
        <v>12</v>
      </c>
      <c r="CB55" s="221">
        <v>0</v>
      </c>
    </row>
    <row r="56" spans="1:80" ht="12.75">
      <c r="A56" s="222">
        <v>45</v>
      </c>
      <c r="B56" s="223" t="s">
        <v>426</v>
      </c>
      <c r="C56" s="224" t="s">
        <v>498</v>
      </c>
      <c r="D56" s="225" t="s">
        <v>85</v>
      </c>
      <c r="E56" s="226">
        <v>3</v>
      </c>
      <c r="F56" s="226">
        <v>0</v>
      </c>
      <c r="G56" s="227">
        <f t="shared" si="8"/>
        <v>0</v>
      </c>
      <c r="H56" s="228">
        <v>0</v>
      </c>
      <c r="I56" s="229">
        <f t="shared" si="9"/>
        <v>0</v>
      </c>
      <c r="J56" s="228"/>
      <c r="K56" s="229">
        <f t="shared" si="10"/>
        <v>0</v>
      </c>
      <c r="O56" s="221">
        <v>2</v>
      </c>
      <c r="AA56" s="194">
        <v>12</v>
      </c>
      <c r="AB56" s="194">
        <v>0</v>
      </c>
      <c r="AC56" s="194">
        <v>47</v>
      </c>
      <c r="AZ56" s="194">
        <v>1</v>
      </c>
      <c r="BA56" s="194">
        <f t="shared" si="11"/>
        <v>0</v>
      </c>
      <c r="BB56" s="194">
        <f t="shared" si="12"/>
        <v>0</v>
      </c>
      <c r="BC56" s="194">
        <f t="shared" si="13"/>
        <v>0</v>
      </c>
      <c r="BD56" s="194">
        <f t="shared" si="14"/>
        <v>0</v>
      </c>
      <c r="BE56" s="194">
        <f t="shared" si="15"/>
        <v>0</v>
      </c>
      <c r="CA56" s="221">
        <v>12</v>
      </c>
      <c r="CB56" s="221">
        <v>0</v>
      </c>
    </row>
    <row r="57" spans="1:80" ht="12.75">
      <c r="A57" s="222">
        <v>46</v>
      </c>
      <c r="B57" s="223" t="s">
        <v>428</v>
      </c>
      <c r="C57" s="224" t="s">
        <v>499</v>
      </c>
      <c r="D57" s="225" t="s">
        <v>85</v>
      </c>
      <c r="E57" s="226">
        <v>2</v>
      </c>
      <c r="F57" s="226">
        <v>0</v>
      </c>
      <c r="G57" s="227">
        <f t="shared" si="8"/>
        <v>0</v>
      </c>
      <c r="H57" s="228">
        <v>0</v>
      </c>
      <c r="I57" s="229">
        <f t="shared" si="9"/>
        <v>0</v>
      </c>
      <c r="J57" s="228"/>
      <c r="K57" s="229">
        <f t="shared" si="10"/>
        <v>0</v>
      </c>
      <c r="O57" s="221">
        <v>2</v>
      </c>
      <c r="AA57" s="194">
        <v>12</v>
      </c>
      <c r="AB57" s="194">
        <v>0</v>
      </c>
      <c r="AC57" s="194">
        <v>48</v>
      </c>
      <c r="AZ57" s="194">
        <v>1</v>
      </c>
      <c r="BA57" s="194">
        <f t="shared" si="11"/>
        <v>0</v>
      </c>
      <c r="BB57" s="194">
        <f t="shared" si="12"/>
        <v>0</v>
      </c>
      <c r="BC57" s="194">
        <f t="shared" si="13"/>
        <v>0</v>
      </c>
      <c r="BD57" s="194">
        <f t="shared" si="14"/>
        <v>0</v>
      </c>
      <c r="BE57" s="194">
        <f t="shared" si="15"/>
        <v>0</v>
      </c>
      <c r="CA57" s="221">
        <v>12</v>
      </c>
      <c r="CB57" s="221">
        <v>0</v>
      </c>
    </row>
    <row r="58" spans="1:80" ht="12.75">
      <c r="A58" s="222">
        <v>47</v>
      </c>
      <c r="B58" s="223" t="s">
        <v>135</v>
      </c>
      <c r="C58" s="224" t="s">
        <v>500</v>
      </c>
      <c r="D58" s="225" t="s">
        <v>85</v>
      </c>
      <c r="E58" s="226">
        <v>5</v>
      </c>
      <c r="F58" s="226">
        <v>0</v>
      </c>
      <c r="G58" s="227">
        <f t="shared" si="8"/>
        <v>0</v>
      </c>
      <c r="H58" s="228">
        <v>0</v>
      </c>
      <c r="I58" s="229">
        <f t="shared" si="9"/>
        <v>0</v>
      </c>
      <c r="J58" s="228"/>
      <c r="K58" s="229">
        <f t="shared" si="10"/>
        <v>0</v>
      </c>
      <c r="O58" s="221">
        <v>2</v>
      </c>
      <c r="AA58" s="194">
        <v>12</v>
      </c>
      <c r="AB58" s="194">
        <v>0</v>
      </c>
      <c r="AC58" s="194">
        <v>49</v>
      </c>
      <c r="AZ58" s="194">
        <v>1</v>
      </c>
      <c r="BA58" s="194">
        <f t="shared" si="11"/>
        <v>0</v>
      </c>
      <c r="BB58" s="194">
        <f t="shared" si="12"/>
        <v>0</v>
      </c>
      <c r="BC58" s="194">
        <f t="shared" si="13"/>
        <v>0</v>
      </c>
      <c r="BD58" s="194">
        <f t="shared" si="14"/>
        <v>0</v>
      </c>
      <c r="BE58" s="194">
        <f t="shared" si="15"/>
        <v>0</v>
      </c>
      <c r="CA58" s="221">
        <v>12</v>
      </c>
      <c r="CB58" s="221">
        <v>0</v>
      </c>
    </row>
    <row r="59" spans="1:80" ht="12.75">
      <c r="A59" s="222">
        <v>48</v>
      </c>
      <c r="B59" s="223" t="s">
        <v>431</v>
      </c>
      <c r="C59" s="224" t="s">
        <v>501</v>
      </c>
      <c r="D59" s="225" t="s">
        <v>85</v>
      </c>
      <c r="E59" s="226">
        <v>1</v>
      </c>
      <c r="F59" s="226">
        <v>0</v>
      </c>
      <c r="G59" s="227">
        <f t="shared" si="8"/>
        <v>0</v>
      </c>
      <c r="H59" s="228">
        <v>0</v>
      </c>
      <c r="I59" s="229">
        <f t="shared" si="9"/>
        <v>0</v>
      </c>
      <c r="J59" s="228"/>
      <c r="K59" s="229">
        <f t="shared" si="10"/>
        <v>0</v>
      </c>
      <c r="O59" s="221">
        <v>2</v>
      </c>
      <c r="AA59" s="194">
        <v>12</v>
      </c>
      <c r="AB59" s="194">
        <v>0</v>
      </c>
      <c r="AC59" s="194">
        <v>50</v>
      </c>
      <c r="AZ59" s="194">
        <v>1</v>
      </c>
      <c r="BA59" s="194">
        <f t="shared" si="11"/>
        <v>0</v>
      </c>
      <c r="BB59" s="194">
        <f t="shared" si="12"/>
        <v>0</v>
      </c>
      <c r="BC59" s="194">
        <f t="shared" si="13"/>
        <v>0</v>
      </c>
      <c r="BD59" s="194">
        <f t="shared" si="14"/>
        <v>0</v>
      </c>
      <c r="BE59" s="194">
        <f t="shared" si="15"/>
        <v>0</v>
      </c>
      <c r="CA59" s="221">
        <v>12</v>
      </c>
      <c r="CB59" s="221">
        <v>0</v>
      </c>
    </row>
    <row r="60" spans="1:80" ht="12.75">
      <c r="A60" s="222">
        <v>49</v>
      </c>
      <c r="B60" s="223" t="s">
        <v>433</v>
      </c>
      <c r="C60" s="224" t="s">
        <v>502</v>
      </c>
      <c r="D60" s="225" t="s">
        <v>85</v>
      </c>
      <c r="E60" s="226">
        <v>1</v>
      </c>
      <c r="F60" s="226">
        <v>0</v>
      </c>
      <c r="G60" s="227">
        <f t="shared" si="8"/>
        <v>0</v>
      </c>
      <c r="H60" s="228">
        <v>0</v>
      </c>
      <c r="I60" s="229">
        <f t="shared" si="9"/>
        <v>0</v>
      </c>
      <c r="J60" s="228"/>
      <c r="K60" s="229">
        <f t="shared" si="10"/>
        <v>0</v>
      </c>
      <c r="O60" s="221">
        <v>2</v>
      </c>
      <c r="AA60" s="194">
        <v>12</v>
      </c>
      <c r="AB60" s="194">
        <v>0</v>
      </c>
      <c r="AC60" s="194">
        <v>51</v>
      </c>
      <c r="AZ60" s="194">
        <v>1</v>
      </c>
      <c r="BA60" s="194">
        <f t="shared" si="11"/>
        <v>0</v>
      </c>
      <c r="BB60" s="194">
        <f t="shared" si="12"/>
        <v>0</v>
      </c>
      <c r="BC60" s="194">
        <f t="shared" si="13"/>
        <v>0</v>
      </c>
      <c r="BD60" s="194">
        <f t="shared" si="14"/>
        <v>0</v>
      </c>
      <c r="BE60" s="194">
        <f t="shared" si="15"/>
        <v>0</v>
      </c>
      <c r="CA60" s="221">
        <v>12</v>
      </c>
      <c r="CB60" s="221">
        <v>0</v>
      </c>
    </row>
    <row r="61" spans="1:80" ht="12.75">
      <c r="A61" s="222">
        <v>50</v>
      </c>
      <c r="B61" s="223" t="s">
        <v>435</v>
      </c>
      <c r="C61" s="224" t="s">
        <v>503</v>
      </c>
      <c r="D61" s="225" t="s">
        <v>85</v>
      </c>
      <c r="E61" s="226">
        <v>1</v>
      </c>
      <c r="F61" s="226">
        <v>0</v>
      </c>
      <c r="G61" s="227">
        <f t="shared" si="8"/>
        <v>0</v>
      </c>
      <c r="H61" s="228">
        <v>0</v>
      </c>
      <c r="I61" s="229">
        <f t="shared" si="9"/>
        <v>0</v>
      </c>
      <c r="J61" s="228"/>
      <c r="K61" s="229">
        <f t="shared" si="10"/>
        <v>0</v>
      </c>
      <c r="O61" s="221">
        <v>2</v>
      </c>
      <c r="AA61" s="194">
        <v>12</v>
      </c>
      <c r="AB61" s="194">
        <v>0</v>
      </c>
      <c r="AC61" s="194">
        <v>52</v>
      </c>
      <c r="AZ61" s="194">
        <v>1</v>
      </c>
      <c r="BA61" s="194">
        <f t="shared" si="11"/>
        <v>0</v>
      </c>
      <c r="BB61" s="194">
        <f t="shared" si="12"/>
        <v>0</v>
      </c>
      <c r="BC61" s="194">
        <f t="shared" si="13"/>
        <v>0</v>
      </c>
      <c r="BD61" s="194">
        <f t="shared" si="14"/>
        <v>0</v>
      </c>
      <c r="BE61" s="194">
        <f t="shared" si="15"/>
        <v>0</v>
      </c>
      <c r="CA61" s="221">
        <v>12</v>
      </c>
      <c r="CB61" s="221">
        <v>0</v>
      </c>
    </row>
    <row r="62" spans="1:80" ht="12.75">
      <c r="A62" s="222">
        <v>51</v>
      </c>
      <c r="B62" s="223" t="s">
        <v>437</v>
      </c>
      <c r="C62" s="224" t="s">
        <v>504</v>
      </c>
      <c r="D62" s="225" t="s">
        <v>85</v>
      </c>
      <c r="E62" s="226">
        <v>2</v>
      </c>
      <c r="F62" s="226">
        <v>0</v>
      </c>
      <c r="G62" s="227">
        <f t="shared" si="8"/>
        <v>0</v>
      </c>
      <c r="H62" s="228">
        <v>0</v>
      </c>
      <c r="I62" s="229">
        <f t="shared" si="9"/>
        <v>0</v>
      </c>
      <c r="J62" s="228"/>
      <c r="K62" s="229">
        <f t="shared" si="10"/>
        <v>0</v>
      </c>
      <c r="O62" s="221">
        <v>2</v>
      </c>
      <c r="AA62" s="194">
        <v>12</v>
      </c>
      <c r="AB62" s="194">
        <v>0</v>
      </c>
      <c r="AC62" s="194">
        <v>53</v>
      </c>
      <c r="AZ62" s="194">
        <v>1</v>
      </c>
      <c r="BA62" s="194">
        <f t="shared" si="11"/>
        <v>0</v>
      </c>
      <c r="BB62" s="194">
        <f t="shared" si="12"/>
        <v>0</v>
      </c>
      <c r="BC62" s="194">
        <f t="shared" si="13"/>
        <v>0</v>
      </c>
      <c r="BD62" s="194">
        <f t="shared" si="14"/>
        <v>0</v>
      </c>
      <c r="BE62" s="194">
        <f t="shared" si="15"/>
        <v>0</v>
      </c>
      <c r="CA62" s="221">
        <v>12</v>
      </c>
      <c r="CB62" s="221">
        <v>0</v>
      </c>
    </row>
    <row r="63" spans="1:80" ht="12.75">
      <c r="A63" s="222">
        <v>52</v>
      </c>
      <c r="B63" s="223" t="s">
        <v>439</v>
      </c>
      <c r="C63" s="224" t="s">
        <v>505</v>
      </c>
      <c r="D63" s="225" t="s">
        <v>85</v>
      </c>
      <c r="E63" s="226">
        <v>1</v>
      </c>
      <c r="F63" s="226">
        <v>0</v>
      </c>
      <c r="G63" s="227">
        <f t="shared" si="8"/>
        <v>0</v>
      </c>
      <c r="H63" s="228">
        <v>0</v>
      </c>
      <c r="I63" s="229">
        <f t="shared" si="9"/>
        <v>0</v>
      </c>
      <c r="J63" s="228"/>
      <c r="K63" s="229">
        <f t="shared" si="10"/>
        <v>0</v>
      </c>
      <c r="O63" s="221">
        <v>2</v>
      </c>
      <c r="AA63" s="194">
        <v>12</v>
      </c>
      <c r="AB63" s="194">
        <v>0</v>
      </c>
      <c r="AC63" s="194">
        <v>54</v>
      </c>
      <c r="AZ63" s="194">
        <v>1</v>
      </c>
      <c r="BA63" s="194">
        <f t="shared" si="11"/>
        <v>0</v>
      </c>
      <c r="BB63" s="194">
        <f t="shared" si="12"/>
        <v>0</v>
      </c>
      <c r="BC63" s="194">
        <f t="shared" si="13"/>
        <v>0</v>
      </c>
      <c r="BD63" s="194">
        <f t="shared" si="14"/>
        <v>0</v>
      </c>
      <c r="BE63" s="194">
        <f t="shared" si="15"/>
        <v>0</v>
      </c>
      <c r="CA63" s="221">
        <v>12</v>
      </c>
      <c r="CB63" s="221">
        <v>0</v>
      </c>
    </row>
    <row r="64" spans="1:80" ht="12.75">
      <c r="A64" s="222">
        <v>53</v>
      </c>
      <c r="B64" s="223" t="s">
        <v>441</v>
      </c>
      <c r="C64" s="224" t="s">
        <v>506</v>
      </c>
      <c r="D64" s="225" t="s">
        <v>85</v>
      </c>
      <c r="E64" s="226">
        <v>1</v>
      </c>
      <c r="F64" s="226">
        <v>0</v>
      </c>
      <c r="G64" s="227">
        <f t="shared" si="8"/>
        <v>0</v>
      </c>
      <c r="H64" s="228">
        <v>0</v>
      </c>
      <c r="I64" s="229">
        <f t="shared" si="9"/>
        <v>0</v>
      </c>
      <c r="J64" s="228"/>
      <c r="K64" s="229">
        <f t="shared" si="10"/>
        <v>0</v>
      </c>
      <c r="O64" s="221">
        <v>2</v>
      </c>
      <c r="AA64" s="194">
        <v>12</v>
      </c>
      <c r="AB64" s="194">
        <v>0</v>
      </c>
      <c r="AC64" s="194">
        <v>55</v>
      </c>
      <c r="AZ64" s="194">
        <v>1</v>
      </c>
      <c r="BA64" s="194">
        <f t="shared" si="11"/>
        <v>0</v>
      </c>
      <c r="BB64" s="194">
        <f t="shared" si="12"/>
        <v>0</v>
      </c>
      <c r="BC64" s="194">
        <f t="shared" si="13"/>
        <v>0</v>
      </c>
      <c r="BD64" s="194">
        <f t="shared" si="14"/>
        <v>0</v>
      </c>
      <c r="BE64" s="194">
        <f t="shared" si="15"/>
        <v>0</v>
      </c>
      <c r="CA64" s="221">
        <v>12</v>
      </c>
      <c r="CB64" s="221">
        <v>0</v>
      </c>
    </row>
    <row r="65" spans="1:80" ht="12.75">
      <c r="A65" s="222">
        <v>54</v>
      </c>
      <c r="B65" s="223" t="s">
        <v>443</v>
      </c>
      <c r="C65" s="224" t="s">
        <v>507</v>
      </c>
      <c r="D65" s="225" t="s">
        <v>85</v>
      </c>
      <c r="E65" s="226">
        <v>1</v>
      </c>
      <c r="F65" s="226">
        <v>0</v>
      </c>
      <c r="G65" s="227">
        <f t="shared" si="8"/>
        <v>0</v>
      </c>
      <c r="H65" s="228">
        <v>0</v>
      </c>
      <c r="I65" s="229">
        <f t="shared" si="9"/>
        <v>0</v>
      </c>
      <c r="J65" s="228"/>
      <c r="K65" s="229">
        <f t="shared" si="10"/>
        <v>0</v>
      </c>
      <c r="O65" s="221">
        <v>2</v>
      </c>
      <c r="AA65" s="194">
        <v>12</v>
      </c>
      <c r="AB65" s="194">
        <v>0</v>
      </c>
      <c r="AC65" s="194">
        <v>56</v>
      </c>
      <c r="AZ65" s="194">
        <v>1</v>
      </c>
      <c r="BA65" s="194">
        <f t="shared" si="11"/>
        <v>0</v>
      </c>
      <c r="BB65" s="194">
        <f t="shared" si="12"/>
        <v>0</v>
      </c>
      <c r="BC65" s="194">
        <f t="shared" si="13"/>
        <v>0</v>
      </c>
      <c r="BD65" s="194">
        <f t="shared" si="14"/>
        <v>0</v>
      </c>
      <c r="BE65" s="194">
        <f t="shared" si="15"/>
        <v>0</v>
      </c>
      <c r="CA65" s="221">
        <v>12</v>
      </c>
      <c r="CB65" s="221">
        <v>0</v>
      </c>
    </row>
    <row r="66" spans="1:80" ht="12.75">
      <c r="A66" s="222">
        <v>55</v>
      </c>
      <c r="B66" s="223" t="s">
        <v>445</v>
      </c>
      <c r="C66" s="224" t="s">
        <v>508</v>
      </c>
      <c r="D66" s="225" t="s">
        <v>85</v>
      </c>
      <c r="E66" s="226">
        <v>1</v>
      </c>
      <c r="F66" s="226">
        <v>0</v>
      </c>
      <c r="G66" s="227">
        <f t="shared" si="8"/>
        <v>0</v>
      </c>
      <c r="H66" s="228">
        <v>0</v>
      </c>
      <c r="I66" s="229">
        <f t="shared" si="9"/>
        <v>0</v>
      </c>
      <c r="J66" s="228"/>
      <c r="K66" s="229">
        <f t="shared" si="10"/>
        <v>0</v>
      </c>
      <c r="O66" s="221">
        <v>2</v>
      </c>
      <c r="AA66" s="194">
        <v>12</v>
      </c>
      <c r="AB66" s="194">
        <v>0</v>
      </c>
      <c r="AC66" s="194">
        <v>57</v>
      </c>
      <c r="AZ66" s="194">
        <v>1</v>
      </c>
      <c r="BA66" s="194">
        <f t="shared" si="11"/>
        <v>0</v>
      </c>
      <c r="BB66" s="194">
        <f t="shared" si="12"/>
        <v>0</v>
      </c>
      <c r="BC66" s="194">
        <f t="shared" si="13"/>
        <v>0</v>
      </c>
      <c r="BD66" s="194">
        <f t="shared" si="14"/>
        <v>0</v>
      </c>
      <c r="BE66" s="194">
        <f t="shared" si="15"/>
        <v>0</v>
      </c>
      <c r="CA66" s="221">
        <v>12</v>
      </c>
      <c r="CB66" s="221">
        <v>0</v>
      </c>
    </row>
    <row r="67" spans="1:80" ht="22.5">
      <c r="A67" s="222">
        <v>56</v>
      </c>
      <c r="B67" s="223" t="s">
        <v>447</v>
      </c>
      <c r="C67" s="224" t="s">
        <v>509</v>
      </c>
      <c r="D67" s="225" t="s">
        <v>510</v>
      </c>
      <c r="E67" s="226">
        <v>1</v>
      </c>
      <c r="F67" s="226">
        <v>0</v>
      </c>
      <c r="G67" s="227">
        <f t="shared" si="8"/>
        <v>0</v>
      </c>
      <c r="H67" s="228">
        <v>0</v>
      </c>
      <c r="I67" s="229">
        <f t="shared" si="9"/>
        <v>0</v>
      </c>
      <c r="J67" s="228"/>
      <c r="K67" s="229">
        <f t="shared" si="10"/>
        <v>0</v>
      </c>
      <c r="O67" s="221">
        <v>2</v>
      </c>
      <c r="AA67" s="194">
        <v>12</v>
      </c>
      <c r="AB67" s="194">
        <v>0</v>
      </c>
      <c r="AC67" s="194">
        <v>58</v>
      </c>
      <c r="AZ67" s="194">
        <v>1</v>
      </c>
      <c r="BA67" s="194">
        <f t="shared" si="11"/>
        <v>0</v>
      </c>
      <c r="BB67" s="194">
        <f t="shared" si="12"/>
        <v>0</v>
      </c>
      <c r="BC67" s="194">
        <f t="shared" si="13"/>
        <v>0</v>
      </c>
      <c r="BD67" s="194">
        <f t="shared" si="14"/>
        <v>0</v>
      </c>
      <c r="BE67" s="194">
        <f t="shared" si="15"/>
        <v>0</v>
      </c>
      <c r="CA67" s="221">
        <v>12</v>
      </c>
      <c r="CB67" s="221">
        <v>0</v>
      </c>
    </row>
    <row r="68" spans="1:80" ht="12.75">
      <c r="A68" s="222">
        <v>57</v>
      </c>
      <c r="B68" s="223" t="s">
        <v>449</v>
      </c>
      <c r="C68" s="224" t="s">
        <v>485</v>
      </c>
      <c r="D68" s="225" t="s">
        <v>139</v>
      </c>
      <c r="E68" s="226">
        <v>1</v>
      </c>
      <c r="F68" s="226">
        <v>0</v>
      </c>
      <c r="G68" s="227">
        <f t="shared" si="8"/>
        <v>0</v>
      </c>
      <c r="H68" s="228">
        <v>0</v>
      </c>
      <c r="I68" s="229">
        <f t="shared" si="9"/>
        <v>0</v>
      </c>
      <c r="J68" s="228"/>
      <c r="K68" s="229">
        <f t="shared" si="10"/>
        <v>0</v>
      </c>
      <c r="O68" s="221">
        <v>2</v>
      </c>
      <c r="AA68" s="194">
        <v>12</v>
      </c>
      <c r="AB68" s="194">
        <v>0</v>
      </c>
      <c r="AC68" s="194">
        <v>59</v>
      </c>
      <c r="AZ68" s="194">
        <v>1</v>
      </c>
      <c r="BA68" s="194">
        <f t="shared" si="11"/>
        <v>0</v>
      </c>
      <c r="BB68" s="194">
        <f t="shared" si="12"/>
        <v>0</v>
      </c>
      <c r="BC68" s="194">
        <f t="shared" si="13"/>
        <v>0</v>
      </c>
      <c r="BD68" s="194">
        <f t="shared" si="14"/>
        <v>0</v>
      </c>
      <c r="BE68" s="194">
        <f t="shared" si="15"/>
        <v>0</v>
      </c>
      <c r="CA68" s="221">
        <v>12</v>
      </c>
      <c r="CB68" s="221">
        <v>0</v>
      </c>
    </row>
    <row r="69" spans="1:80" ht="12.75">
      <c r="A69" s="222">
        <v>58</v>
      </c>
      <c r="B69" s="223" t="s">
        <v>451</v>
      </c>
      <c r="C69" s="224" t="s">
        <v>487</v>
      </c>
      <c r="D69" s="225" t="s">
        <v>139</v>
      </c>
      <c r="E69" s="226">
        <v>1</v>
      </c>
      <c r="F69" s="226">
        <v>0</v>
      </c>
      <c r="G69" s="227">
        <f t="shared" si="8"/>
        <v>0</v>
      </c>
      <c r="H69" s="228">
        <v>0</v>
      </c>
      <c r="I69" s="229">
        <f t="shared" si="9"/>
        <v>0</v>
      </c>
      <c r="J69" s="228"/>
      <c r="K69" s="229">
        <f t="shared" si="10"/>
        <v>0</v>
      </c>
      <c r="O69" s="221">
        <v>2</v>
      </c>
      <c r="AA69" s="194">
        <v>12</v>
      </c>
      <c r="AB69" s="194">
        <v>0</v>
      </c>
      <c r="AC69" s="194">
        <v>60</v>
      </c>
      <c r="AZ69" s="194">
        <v>1</v>
      </c>
      <c r="BA69" s="194">
        <f t="shared" si="11"/>
        <v>0</v>
      </c>
      <c r="BB69" s="194">
        <f t="shared" si="12"/>
        <v>0</v>
      </c>
      <c r="BC69" s="194">
        <f t="shared" si="13"/>
        <v>0</v>
      </c>
      <c r="BD69" s="194">
        <f t="shared" si="14"/>
        <v>0</v>
      </c>
      <c r="BE69" s="194">
        <f t="shared" si="15"/>
        <v>0</v>
      </c>
      <c r="CA69" s="221">
        <v>12</v>
      </c>
      <c r="CB69" s="221">
        <v>0</v>
      </c>
    </row>
    <row r="70" spans="1:57" ht="12.75">
      <c r="A70" s="240"/>
      <c r="B70" s="241" t="s">
        <v>86</v>
      </c>
      <c r="C70" s="242" t="s">
        <v>490</v>
      </c>
      <c r="D70" s="243"/>
      <c r="E70" s="244"/>
      <c r="F70" s="245"/>
      <c r="G70" s="246">
        <f>SUM(G48:G69)</f>
        <v>0</v>
      </c>
      <c r="H70" s="247"/>
      <c r="I70" s="248">
        <f>SUM(I48:I69)</f>
        <v>0</v>
      </c>
      <c r="J70" s="247"/>
      <c r="K70" s="248">
        <f>SUM(K48:K69)</f>
        <v>0</v>
      </c>
      <c r="O70" s="221">
        <v>4</v>
      </c>
      <c r="BA70" s="249">
        <f>SUM(BA48:BA69)</f>
        <v>0</v>
      </c>
      <c r="BB70" s="249">
        <f>SUM(BB48:BB69)</f>
        <v>0</v>
      </c>
      <c r="BC70" s="249">
        <f>SUM(BC48:BC69)</f>
        <v>0</v>
      </c>
      <c r="BD70" s="249">
        <f>SUM(BD48:BD69)</f>
        <v>0</v>
      </c>
      <c r="BE70" s="249">
        <f>SUM(BE48:BE69)</f>
        <v>0</v>
      </c>
    </row>
    <row r="71" spans="1:15" ht="12.75">
      <c r="A71" s="211" t="s">
        <v>83</v>
      </c>
      <c r="B71" s="212" t="s">
        <v>511</v>
      </c>
      <c r="C71" s="213" t="s">
        <v>512</v>
      </c>
      <c r="D71" s="214"/>
      <c r="E71" s="215"/>
      <c r="F71" s="215"/>
      <c r="G71" s="216"/>
      <c r="H71" s="217"/>
      <c r="I71" s="218"/>
      <c r="J71" s="219"/>
      <c r="K71" s="220"/>
      <c r="O71" s="221">
        <v>1</v>
      </c>
    </row>
    <row r="72" spans="1:80" ht="12.75">
      <c r="A72" s="222">
        <v>59</v>
      </c>
      <c r="B72" s="223" t="s">
        <v>84</v>
      </c>
      <c r="C72" s="224" t="s">
        <v>514</v>
      </c>
      <c r="D72" s="225" t="s">
        <v>139</v>
      </c>
      <c r="E72" s="226">
        <v>1</v>
      </c>
      <c r="F72" s="226">
        <v>0</v>
      </c>
      <c r="G72" s="227">
        <f>E72*F72</f>
        <v>0</v>
      </c>
      <c r="H72" s="228">
        <v>0</v>
      </c>
      <c r="I72" s="229">
        <f>E72*H72</f>
        <v>0</v>
      </c>
      <c r="J72" s="228"/>
      <c r="K72" s="229">
        <f>E72*J72</f>
        <v>0</v>
      </c>
      <c r="O72" s="221">
        <v>2</v>
      </c>
      <c r="AA72" s="194">
        <v>12</v>
      </c>
      <c r="AB72" s="194">
        <v>0</v>
      </c>
      <c r="AC72" s="194">
        <v>63</v>
      </c>
      <c r="AZ72" s="194">
        <v>1</v>
      </c>
      <c r="BA72" s="194">
        <f>IF(AZ72=1,G72,0)</f>
        <v>0</v>
      </c>
      <c r="BB72" s="194">
        <f>IF(AZ72=2,G72,0)</f>
        <v>0</v>
      </c>
      <c r="BC72" s="194">
        <f>IF(AZ72=3,G72,0)</f>
        <v>0</v>
      </c>
      <c r="BD72" s="194">
        <f>IF(AZ72=4,G72,0)</f>
        <v>0</v>
      </c>
      <c r="BE72" s="194">
        <f>IF(AZ72=5,G72,0)</f>
        <v>0</v>
      </c>
      <c r="CA72" s="221">
        <v>12</v>
      </c>
      <c r="CB72" s="221">
        <v>0</v>
      </c>
    </row>
    <row r="73" spans="1:57" ht="12.75">
      <c r="A73" s="240"/>
      <c r="B73" s="241" t="s">
        <v>86</v>
      </c>
      <c r="C73" s="242" t="s">
        <v>513</v>
      </c>
      <c r="D73" s="243"/>
      <c r="E73" s="244"/>
      <c r="F73" s="245"/>
      <c r="G73" s="246">
        <f>SUM(G71:G72)</f>
        <v>0</v>
      </c>
      <c r="H73" s="247"/>
      <c r="I73" s="248">
        <f>SUM(I71:I72)</f>
        <v>0</v>
      </c>
      <c r="J73" s="247"/>
      <c r="K73" s="248">
        <f>SUM(K71:K72)</f>
        <v>0</v>
      </c>
      <c r="O73" s="221">
        <v>4</v>
      </c>
      <c r="BA73" s="249">
        <f>SUM(BA71:BA72)</f>
        <v>0</v>
      </c>
      <c r="BB73" s="249">
        <f>SUM(BB71:BB72)</f>
        <v>0</v>
      </c>
      <c r="BC73" s="249">
        <f>SUM(BC71:BC72)</f>
        <v>0</v>
      </c>
      <c r="BD73" s="249">
        <f>SUM(BD71:BD72)</f>
        <v>0</v>
      </c>
      <c r="BE73" s="249">
        <f>SUM(BE71:BE72)</f>
        <v>0</v>
      </c>
    </row>
    <row r="74" ht="12.75">
      <c r="E74" s="194"/>
    </row>
    <row r="75" ht="12.75">
      <c r="E75" s="194"/>
    </row>
    <row r="76" ht="12.75">
      <c r="E76" s="194"/>
    </row>
    <row r="77" ht="12.75">
      <c r="E77" s="194"/>
    </row>
    <row r="78" ht="12.75">
      <c r="E78" s="194"/>
    </row>
    <row r="79" ht="12.75">
      <c r="E79" s="194"/>
    </row>
    <row r="80" ht="12.75">
      <c r="E80" s="194"/>
    </row>
    <row r="81" ht="12.75">
      <c r="E81" s="194"/>
    </row>
    <row r="82" ht="12.75">
      <c r="E82" s="194"/>
    </row>
    <row r="83" ht="12.75">
      <c r="E83" s="194"/>
    </row>
    <row r="84" ht="12.75">
      <c r="E84" s="194"/>
    </row>
    <row r="85" ht="12.75">
      <c r="E85" s="194"/>
    </row>
    <row r="86" ht="12.75">
      <c r="E86" s="194"/>
    </row>
    <row r="87" ht="12.75">
      <c r="E87" s="194"/>
    </row>
    <row r="88" ht="12.75">
      <c r="E88" s="194"/>
    </row>
    <row r="89" ht="12.75">
      <c r="E89" s="194"/>
    </row>
    <row r="90" ht="12.75">
      <c r="E90" s="194"/>
    </row>
    <row r="91" ht="12.75">
      <c r="E91" s="194"/>
    </row>
    <row r="92" ht="12.75">
      <c r="E92" s="194"/>
    </row>
    <row r="93" ht="12.75">
      <c r="E93" s="194"/>
    </row>
    <row r="94" ht="12.75">
      <c r="E94" s="194"/>
    </row>
    <row r="95" ht="12.75">
      <c r="E95" s="194"/>
    </row>
    <row r="96" ht="12.75">
      <c r="E96" s="194"/>
    </row>
    <row r="97" spans="1:7" ht="12.75">
      <c r="A97" s="239"/>
      <c r="B97" s="239"/>
      <c r="C97" s="239"/>
      <c r="D97" s="239"/>
      <c r="E97" s="239"/>
      <c r="F97" s="239"/>
      <c r="G97" s="239"/>
    </row>
    <row r="98" spans="1:7" ht="12.75">
      <c r="A98" s="239"/>
      <c r="B98" s="239"/>
      <c r="C98" s="239"/>
      <c r="D98" s="239"/>
      <c r="E98" s="239"/>
      <c r="F98" s="239"/>
      <c r="G98" s="239"/>
    </row>
    <row r="99" spans="1:7" ht="12.75">
      <c r="A99" s="239"/>
      <c r="B99" s="239"/>
      <c r="C99" s="239"/>
      <c r="D99" s="239"/>
      <c r="E99" s="239"/>
      <c r="F99" s="239"/>
      <c r="G99" s="239"/>
    </row>
    <row r="100" spans="1:7" ht="12.75">
      <c r="A100" s="239"/>
      <c r="B100" s="239"/>
      <c r="C100" s="239"/>
      <c r="D100" s="239"/>
      <c r="E100" s="239"/>
      <c r="F100" s="239"/>
      <c r="G100" s="239"/>
    </row>
    <row r="101" ht="12.75">
      <c r="E101" s="194"/>
    </row>
    <row r="102" ht="12.75">
      <c r="E102" s="194"/>
    </row>
    <row r="103" ht="12.75">
      <c r="E103" s="194"/>
    </row>
    <row r="104" ht="12.75">
      <c r="E104" s="194"/>
    </row>
    <row r="105" ht="12.75">
      <c r="E105" s="194"/>
    </row>
    <row r="106" ht="12.75">
      <c r="E106" s="194"/>
    </row>
    <row r="107" ht="12.75">
      <c r="E107" s="194"/>
    </row>
    <row r="108" ht="12.75">
      <c r="E108" s="194"/>
    </row>
    <row r="109" ht="12.75">
      <c r="E109" s="194"/>
    </row>
    <row r="110" ht="12.75">
      <c r="E110" s="194"/>
    </row>
    <row r="111" ht="12.75">
      <c r="E111" s="194"/>
    </row>
    <row r="112" ht="12.75">
      <c r="E112" s="194"/>
    </row>
    <row r="113" ht="12.75">
      <c r="E113" s="194"/>
    </row>
    <row r="114" ht="12.75">
      <c r="E114" s="194"/>
    </row>
    <row r="115" ht="12.75">
      <c r="E115" s="194"/>
    </row>
    <row r="116" ht="12.75">
      <c r="E116" s="194"/>
    </row>
    <row r="117" ht="12.75">
      <c r="E117" s="194"/>
    </row>
    <row r="118" ht="12.75">
      <c r="E118" s="194"/>
    </row>
    <row r="119" ht="12.75">
      <c r="E119" s="194"/>
    </row>
    <row r="120" ht="12.75">
      <c r="E120" s="194"/>
    </row>
    <row r="121" ht="12.75">
      <c r="E121" s="194"/>
    </row>
    <row r="122" ht="12.75">
      <c r="E122" s="194"/>
    </row>
    <row r="123" ht="12.75">
      <c r="E123" s="194"/>
    </row>
    <row r="124" ht="12.75">
      <c r="E124" s="194"/>
    </row>
    <row r="125" ht="12.75">
      <c r="E125" s="194"/>
    </row>
    <row r="126" ht="12.75">
      <c r="E126" s="194"/>
    </row>
    <row r="127" ht="12.75">
      <c r="E127" s="194"/>
    </row>
    <row r="128" ht="12.75">
      <c r="E128" s="194"/>
    </row>
    <row r="129" ht="12.75">
      <c r="E129" s="194"/>
    </row>
    <row r="130" ht="12.75">
      <c r="E130" s="194"/>
    </row>
    <row r="131" ht="12.75">
      <c r="E131" s="194"/>
    </row>
    <row r="132" spans="1:2" ht="12.75">
      <c r="A132" s="250"/>
      <c r="B132" s="250"/>
    </row>
    <row r="133" spans="1:7" ht="12.75">
      <c r="A133" s="239"/>
      <c r="B133" s="239"/>
      <c r="C133" s="251"/>
      <c r="D133" s="251"/>
      <c r="E133" s="252"/>
      <c r="F133" s="251"/>
      <c r="G133" s="253"/>
    </row>
    <row r="134" spans="1:7" ht="12.75">
      <c r="A134" s="254"/>
      <c r="B134" s="254"/>
      <c r="C134" s="239"/>
      <c r="D134" s="239"/>
      <c r="E134" s="255"/>
      <c r="F134" s="239"/>
      <c r="G134" s="239"/>
    </row>
    <row r="135" spans="1:7" ht="12.75">
      <c r="A135" s="239"/>
      <c r="B135" s="239"/>
      <c r="C135" s="239"/>
      <c r="D135" s="239"/>
      <c r="E135" s="255"/>
      <c r="F135" s="239"/>
      <c r="G135" s="239"/>
    </row>
    <row r="136" spans="1:7" ht="12.75">
      <c r="A136" s="239"/>
      <c r="B136" s="239"/>
      <c r="C136" s="239"/>
      <c r="D136" s="239"/>
      <c r="E136" s="255"/>
      <c r="F136" s="239"/>
      <c r="G136" s="239"/>
    </row>
    <row r="137" spans="1:7" ht="12.75">
      <c r="A137" s="239"/>
      <c r="B137" s="239"/>
      <c r="C137" s="239"/>
      <c r="D137" s="239"/>
      <c r="E137" s="255"/>
      <c r="F137" s="239"/>
      <c r="G137" s="239"/>
    </row>
    <row r="138" spans="1:7" ht="12.75">
      <c r="A138" s="239"/>
      <c r="B138" s="239"/>
      <c r="C138" s="239"/>
      <c r="D138" s="239"/>
      <c r="E138" s="255"/>
      <c r="F138" s="239"/>
      <c r="G138" s="239"/>
    </row>
    <row r="139" spans="1:7" ht="12.75">
      <c r="A139" s="239"/>
      <c r="B139" s="239"/>
      <c r="C139" s="239"/>
      <c r="D139" s="239"/>
      <c r="E139" s="255"/>
      <c r="F139" s="239"/>
      <c r="G139" s="239"/>
    </row>
    <row r="140" spans="1:7" ht="12.75">
      <c r="A140" s="239"/>
      <c r="B140" s="239"/>
      <c r="C140" s="239"/>
      <c r="D140" s="239"/>
      <c r="E140" s="255"/>
      <c r="F140" s="239"/>
      <c r="G140" s="239"/>
    </row>
    <row r="141" spans="1:7" ht="12.75">
      <c r="A141" s="239"/>
      <c r="B141" s="239"/>
      <c r="C141" s="239"/>
      <c r="D141" s="239"/>
      <c r="E141" s="255"/>
      <c r="F141" s="239"/>
      <c r="G141" s="239"/>
    </row>
    <row r="142" spans="1:7" ht="12.75">
      <c r="A142" s="239"/>
      <c r="B142" s="239"/>
      <c r="C142" s="239"/>
      <c r="D142" s="239"/>
      <c r="E142" s="255"/>
      <c r="F142" s="239"/>
      <c r="G142" s="239"/>
    </row>
    <row r="143" spans="1:7" ht="12.75">
      <c r="A143" s="239"/>
      <c r="B143" s="239"/>
      <c r="C143" s="239"/>
      <c r="D143" s="239"/>
      <c r="E143" s="255"/>
      <c r="F143" s="239"/>
      <c r="G143" s="239"/>
    </row>
    <row r="144" spans="1:7" ht="12.75">
      <c r="A144" s="239"/>
      <c r="B144" s="239"/>
      <c r="C144" s="239"/>
      <c r="D144" s="239"/>
      <c r="E144" s="255"/>
      <c r="F144" s="239"/>
      <c r="G144" s="239"/>
    </row>
    <row r="145" spans="1:7" ht="12.75">
      <c r="A145" s="239"/>
      <c r="B145" s="239"/>
      <c r="C145" s="239"/>
      <c r="D145" s="239"/>
      <c r="E145" s="255"/>
      <c r="F145" s="239"/>
      <c r="G145" s="239"/>
    </row>
    <row r="146" spans="1:7" ht="12.75">
      <c r="A146" s="239"/>
      <c r="B146" s="239"/>
      <c r="C146" s="239"/>
      <c r="D146" s="239"/>
      <c r="E146" s="255"/>
      <c r="F146" s="239"/>
      <c r="G146" s="239"/>
    </row>
  </sheetData>
  <mergeCells count="6">
    <mergeCell ref="C41:G41"/>
    <mergeCell ref="A1:G1"/>
    <mergeCell ref="A3:B3"/>
    <mergeCell ref="A4:B4"/>
    <mergeCell ref="E4:G4"/>
    <mergeCell ref="C39:G3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D15" sqref="D15:G23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74" t="s">
        <v>87</v>
      </c>
      <c r="B1" s="75"/>
      <c r="C1" s="75"/>
      <c r="D1" s="75"/>
      <c r="E1" s="75"/>
      <c r="F1" s="75"/>
      <c r="G1" s="75"/>
    </row>
    <row r="2" spans="1:7" ht="12.75" customHeight="1">
      <c r="A2" s="76" t="s">
        <v>25</v>
      </c>
      <c r="B2" s="77"/>
      <c r="C2" s="78" t="s">
        <v>515</v>
      </c>
      <c r="D2" s="78" t="s">
        <v>516</v>
      </c>
      <c r="E2" s="79"/>
      <c r="F2" s="80" t="s">
        <v>26</v>
      </c>
      <c r="G2" s="81"/>
    </row>
    <row r="3" spans="1:7" ht="3" customHeight="1" hidden="1">
      <c r="A3" s="82"/>
      <c r="B3" s="83"/>
      <c r="C3" s="84"/>
      <c r="D3" s="84"/>
      <c r="E3" s="85"/>
      <c r="F3" s="86"/>
      <c r="G3" s="87"/>
    </row>
    <row r="4" spans="1:7" ht="12" customHeight="1">
      <c r="A4" s="88" t="s">
        <v>27</v>
      </c>
      <c r="B4" s="83"/>
      <c r="C4" s="84"/>
      <c r="D4" s="84"/>
      <c r="E4" s="85"/>
      <c r="F4" s="86" t="s">
        <v>28</v>
      </c>
      <c r="G4" s="89"/>
    </row>
    <row r="5" spans="1:7" ht="12.95" customHeight="1">
      <c r="A5" s="90" t="s">
        <v>515</v>
      </c>
      <c r="B5" s="91"/>
      <c r="C5" s="92" t="s">
        <v>516</v>
      </c>
      <c r="D5" s="93"/>
      <c r="E5" s="91"/>
      <c r="F5" s="86" t="s">
        <v>29</v>
      </c>
      <c r="G5" s="87"/>
    </row>
    <row r="6" spans="1:15" ht="12.95" customHeight="1">
      <c r="A6" s="88" t="s">
        <v>30</v>
      </c>
      <c r="B6" s="83"/>
      <c r="C6" s="84"/>
      <c r="D6" s="84"/>
      <c r="E6" s="85"/>
      <c r="F6" s="94" t="s">
        <v>31</v>
      </c>
      <c r="G6" s="95"/>
      <c r="O6" s="96"/>
    </row>
    <row r="7" spans="1:7" ht="12.95" customHeight="1">
      <c r="A7" s="97" t="s">
        <v>89</v>
      </c>
      <c r="B7" s="98"/>
      <c r="C7" s="99" t="s">
        <v>90</v>
      </c>
      <c r="D7" s="100"/>
      <c r="E7" s="100"/>
      <c r="F7" s="101" t="s">
        <v>32</v>
      </c>
      <c r="G7" s="95">
        <f>IF(G6=0,,ROUND((F30+F32)/G6,1))</f>
        <v>0</v>
      </c>
    </row>
    <row r="8" spans="1:9" ht="12.75">
      <c r="A8" s="102" t="s">
        <v>33</v>
      </c>
      <c r="B8" s="86"/>
      <c r="C8" s="272" t="s">
        <v>407</v>
      </c>
      <c r="D8" s="272"/>
      <c r="E8" s="273"/>
      <c r="F8" s="103" t="s">
        <v>34</v>
      </c>
      <c r="G8" s="104"/>
      <c r="H8" s="105"/>
      <c r="I8" s="106"/>
    </row>
    <row r="9" spans="1:8" ht="12.75">
      <c r="A9" s="102" t="s">
        <v>35</v>
      </c>
      <c r="B9" s="86"/>
      <c r="C9" s="272"/>
      <c r="D9" s="272"/>
      <c r="E9" s="273"/>
      <c r="F9" s="86"/>
      <c r="G9" s="107"/>
      <c r="H9" s="108"/>
    </row>
    <row r="10" spans="1:8" ht="12.75">
      <c r="A10" s="102" t="s">
        <v>36</v>
      </c>
      <c r="B10" s="86"/>
      <c r="C10" s="272"/>
      <c r="D10" s="272"/>
      <c r="E10" s="272"/>
      <c r="F10" s="109"/>
      <c r="G10" s="110"/>
      <c r="H10" s="111"/>
    </row>
    <row r="11" spans="1:57" ht="13.5" customHeight="1">
      <c r="A11" s="102" t="s">
        <v>37</v>
      </c>
      <c r="B11" s="86"/>
      <c r="C11" s="272"/>
      <c r="D11" s="272"/>
      <c r="E11" s="272"/>
      <c r="F11" s="112" t="s">
        <v>38</v>
      </c>
      <c r="G11" s="113"/>
      <c r="H11" s="108"/>
      <c r="BA11" s="114"/>
      <c r="BB11" s="114"/>
      <c r="BC11" s="114"/>
      <c r="BD11" s="114"/>
      <c r="BE11" s="114"/>
    </row>
    <row r="12" spans="1:8" ht="12.75" customHeight="1">
      <c r="A12" s="115" t="s">
        <v>39</v>
      </c>
      <c r="B12" s="83"/>
      <c r="C12" s="274"/>
      <c r="D12" s="274"/>
      <c r="E12" s="274"/>
      <c r="F12" s="116" t="s">
        <v>40</v>
      </c>
      <c r="G12" s="117"/>
      <c r="H12" s="108"/>
    </row>
    <row r="13" spans="1:8" ht="28.5" customHeight="1" thickBot="1">
      <c r="A13" s="118" t="s">
        <v>41</v>
      </c>
      <c r="B13" s="119"/>
      <c r="C13" s="119"/>
      <c r="D13" s="119"/>
      <c r="E13" s="120"/>
      <c r="F13" s="120"/>
      <c r="G13" s="121"/>
      <c r="H13" s="108"/>
    </row>
    <row r="14" spans="1:7" ht="17.25" customHeight="1" thickBot="1">
      <c r="A14" s="122" t="s">
        <v>42</v>
      </c>
      <c r="B14" s="123"/>
      <c r="C14" s="124"/>
      <c r="D14" s="125" t="s">
        <v>43</v>
      </c>
      <c r="E14" s="126"/>
      <c r="F14" s="126"/>
      <c r="G14" s="124"/>
    </row>
    <row r="15" spans="1:7" ht="15.95" customHeight="1">
      <c r="A15" s="127"/>
      <c r="B15" s="128" t="s">
        <v>44</v>
      </c>
      <c r="C15" s="129">
        <f>'03 03 Rek'!E8</f>
        <v>0</v>
      </c>
      <c r="D15" s="130"/>
      <c r="E15" s="131"/>
      <c r="F15" s="132"/>
      <c r="G15" s="129"/>
    </row>
    <row r="16" spans="1:7" ht="15.95" customHeight="1">
      <c r="A16" s="127" t="s">
        <v>45</v>
      </c>
      <c r="B16" s="128" t="s">
        <v>46</v>
      </c>
      <c r="C16" s="129">
        <f>'03 03 Rek'!F8</f>
        <v>0</v>
      </c>
      <c r="D16" s="82"/>
      <c r="E16" s="133"/>
      <c r="F16" s="134"/>
      <c r="G16" s="129"/>
    </row>
    <row r="17" spans="1:7" ht="15.95" customHeight="1">
      <c r="A17" s="127" t="s">
        <v>47</v>
      </c>
      <c r="B17" s="128" t="s">
        <v>48</v>
      </c>
      <c r="C17" s="129">
        <f>'03 03 Rek'!H8</f>
        <v>0</v>
      </c>
      <c r="D17" s="82"/>
      <c r="E17" s="133"/>
      <c r="F17" s="134"/>
      <c r="G17" s="129"/>
    </row>
    <row r="18" spans="1:7" ht="15.95" customHeight="1">
      <c r="A18" s="135" t="s">
        <v>49</v>
      </c>
      <c r="B18" s="136" t="s">
        <v>50</v>
      </c>
      <c r="C18" s="129">
        <f>'03 03 Rek'!G8</f>
        <v>0</v>
      </c>
      <c r="D18" s="82"/>
      <c r="E18" s="133"/>
      <c r="F18" s="134"/>
      <c r="G18" s="129"/>
    </row>
    <row r="19" spans="1:7" ht="15.95" customHeight="1">
      <c r="A19" s="137" t="s">
        <v>51</v>
      </c>
      <c r="B19" s="128"/>
      <c r="C19" s="129">
        <f>SUM(C15:C18)</f>
        <v>0</v>
      </c>
      <c r="D19" s="82"/>
      <c r="E19" s="133"/>
      <c r="F19" s="134"/>
      <c r="G19" s="129"/>
    </row>
    <row r="20" spans="1:7" ht="15.95" customHeight="1">
      <c r="A20" s="137"/>
      <c r="B20" s="128"/>
      <c r="C20" s="129"/>
      <c r="D20" s="82"/>
      <c r="E20" s="133"/>
      <c r="F20" s="134"/>
      <c r="G20" s="129"/>
    </row>
    <row r="21" spans="1:7" ht="15.95" customHeight="1">
      <c r="A21" s="137" t="s">
        <v>24</v>
      </c>
      <c r="B21" s="128"/>
      <c r="C21" s="129">
        <f>'03 03 Rek'!I8</f>
        <v>0</v>
      </c>
      <c r="D21" s="82"/>
      <c r="E21" s="133"/>
      <c r="F21" s="134"/>
      <c r="G21" s="129"/>
    </row>
    <row r="22" spans="1:7" ht="15.95" customHeight="1">
      <c r="A22" s="138" t="s">
        <v>52</v>
      </c>
      <c r="B22" s="108"/>
      <c r="C22" s="129">
        <f>C19+C21</f>
        <v>0</v>
      </c>
      <c r="D22" s="82"/>
      <c r="E22" s="133"/>
      <c r="F22" s="134"/>
      <c r="G22" s="129"/>
    </row>
    <row r="23" spans="1:7" ht="15.95" customHeight="1" thickBot="1">
      <c r="A23" s="270" t="s">
        <v>53</v>
      </c>
      <c r="B23" s="271"/>
      <c r="C23" s="139">
        <f>C22+G23</f>
        <v>0</v>
      </c>
      <c r="D23" s="140"/>
      <c r="E23" s="141"/>
      <c r="F23" s="142"/>
      <c r="G23" s="129"/>
    </row>
    <row r="24" spans="1:7" ht="12.75">
      <c r="A24" s="143" t="s">
        <v>54</v>
      </c>
      <c r="B24" s="144"/>
      <c r="C24" s="145"/>
      <c r="D24" s="144" t="s">
        <v>55</v>
      </c>
      <c r="E24" s="144"/>
      <c r="F24" s="146" t="s">
        <v>56</v>
      </c>
      <c r="G24" s="147"/>
    </row>
    <row r="25" spans="1:7" ht="12.75">
      <c r="A25" s="138" t="s">
        <v>57</v>
      </c>
      <c r="B25" s="108"/>
      <c r="C25" s="148"/>
      <c r="D25" s="108" t="s">
        <v>57</v>
      </c>
      <c r="F25" s="149" t="s">
        <v>57</v>
      </c>
      <c r="G25" s="150"/>
    </row>
    <row r="26" spans="1:7" ht="37.5" customHeight="1">
      <c r="A26" s="138" t="s">
        <v>58</v>
      </c>
      <c r="B26" s="151"/>
      <c r="C26" s="148"/>
      <c r="D26" s="108" t="s">
        <v>58</v>
      </c>
      <c r="F26" s="149" t="s">
        <v>58</v>
      </c>
      <c r="G26" s="150"/>
    </row>
    <row r="27" spans="1:7" ht="12.75">
      <c r="A27" s="138"/>
      <c r="B27" s="152"/>
      <c r="C27" s="148"/>
      <c r="D27" s="108"/>
      <c r="F27" s="149"/>
      <c r="G27" s="150"/>
    </row>
    <row r="28" spans="1:7" ht="12.75">
      <c r="A28" s="138" t="s">
        <v>59</v>
      </c>
      <c r="B28" s="108"/>
      <c r="C28" s="148"/>
      <c r="D28" s="149" t="s">
        <v>60</v>
      </c>
      <c r="E28" s="148"/>
      <c r="F28" s="153" t="s">
        <v>60</v>
      </c>
      <c r="G28" s="150"/>
    </row>
    <row r="29" spans="1:7" ht="69" customHeight="1">
      <c r="A29" s="138"/>
      <c r="B29" s="108"/>
      <c r="C29" s="154"/>
      <c r="D29" s="155"/>
      <c r="E29" s="154"/>
      <c r="F29" s="108"/>
      <c r="G29" s="150"/>
    </row>
    <row r="30" spans="1:7" ht="12.75">
      <c r="A30" s="156" t="s">
        <v>11</v>
      </c>
      <c r="B30" s="157"/>
      <c r="C30" s="158">
        <v>21</v>
      </c>
      <c r="D30" s="157" t="s">
        <v>61</v>
      </c>
      <c r="E30" s="159"/>
      <c r="F30" s="276">
        <f>C23-F32</f>
        <v>0</v>
      </c>
      <c r="G30" s="277"/>
    </row>
    <row r="31" spans="1:7" ht="12.75">
      <c r="A31" s="156" t="s">
        <v>62</v>
      </c>
      <c r="B31" s="157"/>
      <c r="C31" s="158">
        <f>C30</f>
        <v>21</v>
      </c>
      <c r="D31" s="157" t="s">
        <v>63</v>
      </c>
      <c r="E31" s="159"/>
      <c r="F31" s="276">
        <f>ROUND(PRODUCT(F30,C31/100),0)</f>
        <v>0</v>
      </c>
      <c r="G31" s="277"/>
    </row>
    <row r="32" spans="1:7" ht="12.75">
      <c r="A32" s="156" t="s">
        <v>11</v>
      </c>
      <c r="B32" s="157"/>
      <c r="C32" s="158">
        <v>0</v>
      </c>
      <c r="D32" s="157" t="s">
        <v>63</v>
      </c>
      <c r="E32" s="159"/>
      <c r="F32" s="276">
        <v>0</v>
      </c>
      <c r="G32" s="277"/>
    </row>
    <row r="33" spans="1:7" ht="12.75">
      <c r="A33" s="156" t="s">
        <v>62</v>
      </c>
      <c r="B33" s="160"/>
      <c r="C33" s="161">
        <f>C32</f>
        <v>0</v>
      </c>
      <c r="D33" s="157" t="s">
        <v>63</v>
      </c>
      <c r="E33" s="134"/>
      <c r="F33" s="276">
        <f>ROUND(PRODUCT(F32,C33/100),0)</f>
        <v>0</v>
      </c>
      <c r="G33" s="277"/>
    </row>
    <row r="34" spans="1:7" s="165" customFormat="1" ht="19.5" customHeight="1" thickBot="1">
      <c r="A34" s="162" t="s">
        <v>64</v>
      </c>
      <c r="B34" s="163"/>
      <c r="C34" s="163"/>
      <c r="D34" s="163"/>
      <c r="E34" s="164"/>
      <c r="F34" s="278">
        <f>ROUND(SUM(F30:F33),0)</f>
        <v>0</v>
      </c>
      <c r="G34" s="279"/>
    </row>
    <row r="36" spans="1:8" ht="12.75">
      <c r="A36" s="2" t="s">
        <v>65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80"/>
      <c r="C37" s="280"/>
      <c r="D37" s="280"/>
      <c r="E37" s="280"/>
      <c r="F37" s="280"/>
      <c r="G37" s="280"/>
      <c r="H37" s="1" t="s">
        <v>1</v>
      </c>
    </row>
    <row r="38" spans="1:8" ht="12.75" customHeight="1">
      <c r="A38" s="166"/>
      <c r="B38" s="280"/>
      <c r="C38" s="280"/>
      <c r="D38" s="280"/>
      <c r="E38" s="280"/>
      <c r="F38" s="280"/>
      <c r="G38" s="280"/>
      <c r="H38" s="1" t="s">
        <v>1</v>
      </c>
    </row>
    <row r="39" spans="1:8" ht="12.75">
      <c r="A39" s="166"/>
      <c r="B39" s="280"/>
      <c r="C39" s="280"/>
      <c r="D39" s="280"/>
      <c r="E39" s="280"/>
      <c r="F39" s="280"/>
      <c r="G39" s="280"/>
      <c r="H39" s="1" t="s">
        <v>1</v>
      </c>
    </row>
    <row r="40" spans="1:8" ht="12.75">
      <c r="A40" s="166"/>
      <c r="B40" s="280"/>
      <c r="C40" s="280"/>
      <c r="D40" s="280"/>
      <c r="E40" s="280"/>
      <c r="F40" s="280"/>
      <c r="G40" s="280"/>
      <c r="H40" s="1" t="s">
        <v>1</v>
      </c>
    </row>
    <row r="41" spans="1:8" ht="12.75">
      <c r="A41" s="166"/>
      <c r="B41" s="280"/>
      <c r="C41" s="280"/>
      <c r="D41" s="280"/>
      <c r="E41" s="280"/>
      <c r="F41" s="280"/>
      <c r="G41" s="280"/>
      <c r="H41" s="1" t="s">
        <v>1</v>
      </c>
    </row>
    <row r="42" spans="1:8" ht="12.75">
      <c r="A42" s="166"/>
      <c r="B42" s="280"/>
      <c r="C42" s="280"/>
      <c r="D42" s="280"/>
      <c r="E42" s="280"/>
      <c r="F42" s="280"/>
      <c r="G42" s="280"/>
      <c r="H42" s="1" t="s">
        <v>1</v>
      </c>
    </row>
    <row r="43" spans="1:8" ht="12.75">
      <c r="A43" s="166"/>
      <c r="B43" s="280"/>
      <c r="C43" s="280"/>
      <c r="D43" s="280"/>
      <c r="E43" s="280"/>
      <c r="F43" s="280"/>
      <c r="G43" s="280"/>
      <c r="H43" s="1" t="s">
        <v>1</v>
      </c>
    </row>
    <row r="44" spans="1:8" ht="12.75" customHeight="1">
      <c r="A44" s="166"/>
      <c r="B44" s="280"/>
      <c r="C44" s="280"/>
      <c r="D44" s="280"/>
      <c r="E44" s="280"/>
      <c r="F44" s="280"/>
      <c r="G44" s="280"/>
      <c r="H44" s="1" t="s">
        <v>1</v>
      </c>
    </row>
    <row r="45" spans="1:8" ht="12.75" customHeight="1">
      <c r="A45" s="166"/>
      <c r="B45" s="280"/>
      <c r="C45" s="280"/>
      <c r="D45" s="280"/>
      <c r="E45" s="280"/>
      <c r="F45" s="280"/>
      <c r="G45" s="280"/>
      <c r="H45" s="1" t="s">
        <v>1</v>
      </c>
    </row>
    <row r="46" spans="2:7" ht="12.75">
      <c r="B46" s="275"/>
      <c r="C46" s="275"/>
      <c r="D46" s="275"/>
      <c r="E46" s="275"/>
      <c r="F46" s="275"/>
      <c r="G46" s="275"/>
    </row>
    <row r="47" spans="2:7" ht="12.75">
      <c r="B47" s="275"/>
      <c r="C47" s="275"/>
      <c r="D47" s="275"/>
      <c r="E47" s="275"/>
      <c r="F47" s="275"/>
      <c r="G47" s="275"/>
    </row>
    <row r="48" spans="2:7" ht="12.75">
      <c r="B48" s="275"/>
      <c r="C48" s="275"/>
      <c r="D48" s="275"/>
      <c r="E48" s="275"/>
      <c r="F48" s="275"/>
      <c r="G48" s="275"/>
    </row>
    <row r="49" spans="2:7" ht="12.75">
      <c r="B49" s="275"/>
      <c r="C49" s="275"/>
      <c r="D49" s="275"/>
      <c r="E49" s="275"/>
      <c r="F49" s="275"/>
      <c r="G49" s="275"/>
    </row>
    <row r="50" spans="2:7" ht="12.75">
      <c r="B50" s="275"/>
      <c r="C50" s="275"/>
      <c r="D50" s="275"/>
      <c r="E50" s="275"/>
      <c r="F50" s="275"/>
      <c r="G50" s="275"/>
    </row>
    <row r="51" spans="2:7" ht="12.75">
      <c r="B51" s="275"/>
      <c r="C51" s="275"/>
      <c r="D51" s="275"/>
      <c r="E51" s="275"/>
      <c r="F51" s="275"/>
      <c r="G51" s="27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E10" sqref="E10:E14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281" t="s">
        <v>2</v>
      </c>
      <c r="B1" s="282"/>
      <c r="C1" s="167" t="s">
        <v>91</v>
      </c>
      <c r="D1" s="168"/>
      <c r="E1" s="169"/>
      <c r="F1" s="168"/>
      <c r="G1" s="170" t="s">
        <v>66</v>
      </c>
      <c r="H1" s="171" t="s">
        <v>515</v>
      </c>
      <c r="I1" s="172"/>
    </row>
    <row r="2" spans="1:9" ht="13.5" thickBot="1">
      <c r="A2" s="283" t="s">
        <v>67</v>
      </c>
      <c r="B2" s="284"/>
      <c r="C2" s="173" t="s">
        <v>517</v>
      </c>
      <c r="D2" s="174"/>
      <c r="E2" s="175"/>
      <c r="F2" s="174"/>
      <c r="G2" s="285" t="s">
        <v>516</v>
      </c>
      <c r="H2" s="286"/>
      <c r="I2" s="287"/>
    </row>
    <row r="3" ht="13.5" thickTop="1">
      <c r="F3" s="108"/>
    </row>
    <row r="4" spans="1:9" ht="19.5" customHeight="1">
      <c r="A4" s="176" t="s">
        <v>68</v>
      </c>
      <c r="B4" s="177"/>
      <c r="C4" s="177"/>
      <c r="D4" s="177"/>
      <c r="E4" s="178"/>
      <c r="F4" s="177"/>
      <c r="G4" s="177"/>
      <c r="H4" s="177"/>
      <c r="I4" s="177"/>
    </row>
    <row r="5" ht="13.5" thickBot="1"/>
    <row r="6" spans="1:9" s="108" customFormat="1" ht="13.5" thickBot="1">
      <c r="A6" s="179"/>
      <c r="B6" s="180" t="s">
        <v>69</v>
      </c>
      <c r="C6" s="180"/>
      <c r="D6" s="181"/>
      <c r="E6" s="182" t="s">
        <v>20</v>
      </c>
      <c r="F6" s="183" t="s">
        <v>21</v>
      </c>
      <c r="G6" s="183" t="s">
        <v>22</v>
      </c>
      <c r="H6" s="183" t="s">
        <v>23</v>
      </c>
      <c r="I6" s="184" t="s">
        <v>24</v>
      </c>
    </row>
    <row r="7" spans="1:9" s="108" customFormat="1" ht="13.5" thickBot="1">
      <c r="A7" s="256" t="str">
        <f>'03 03 Pol'!B7</f>
        <v>M24-0</v>
      </c>
      <c r="B7" s="62" t="str">
        <f>'03 03 Pol'!C7</f>
        <v>D+M Zařízení č. 1 - Větrání výdejny jídel</v>
      </c>
      <c r="D7" s="185"/>
      <c r="E7" s="257">
        <f>'03 03 Pol'!BA28</f>
        <v>0</v>
      </c>
      <c r="F7" s="258">
        <f>'03 03 Pol'!BB28</f>
        <v>0</v>
      </c>
      <c r="G7" s="258">
        <f>'03 03 Pol'!BC28</f>
        <v>0</v>
      </c>
      <c r="H7" s="258">
        <f>'03 03 Pol'!BD28</f>
        <v>0</v>
      </c>
      <c r="I7" s="259">
        <f>'03 03 Pol'!BE28</f>
        <v>0</v>
      </c>
    </row>
    <row r="8" spans="1:9" s="14" customFormat="1" ht="13.5" thickBot="1">
      <c r="A8" s="186"/>
      <c r="B8" s="187" t="s">
        <v>70</v>
      </c>
      <c r="C8" s="187"/>
      <c r="D8" s="188"/>
      <c r="E8" s="189">
        <f>SUM(E7:E7)</f>
        <v>0</v>
      </c>
      <c r="F8" s="190">
        <f>SUM(F7:F7)</f>
        <v>0</v>
      </c>
      <c r="G8" s="190">
        <f>SUM(G7:G7)</f>
        <v>0</v>
      </c>
      <c r="H8" s="190">
        <f>SUM(H7:H7)</f>
        <v>0</v>
      </c>
      <c r="I8" s="191">
        <f>SUM(I7:I7)</f>
        <v>0</v>
      </c>
    </row>
    <row r="9" spans="1:9" ht="12.75">
      <c r="A9" s="108"/>
      <c r="B9" s="108"/>
      <c r="C9" s="108"/>
      <c r="D9" s="108"/>
      <c r="E9" s="108"/>
      <c r="F9" s="108"/>
      <c r="G9" s="108"/>
      <c r="H9" s="108"/>
      <c r="I9" s="108"/>
    </row>
    <row r="11" spans="2:9" ht="12.75">
      <c r="B11" s="14"/>
      <c r="F11" s="192"/>
      <c r="G11" s="193"/>
      <c r="H11" s="193"/>
      <c r="I11" s="46"/>
    </row>
    <row r="12" spans="6:9" ht="12.75">
      <c r="F12" s="192"/>
      <c r="G12" s="193"/>
      <c r="H12" s="193"/>
      <c r="I12" s="46"/>
    </row>
    <row r="13" spans="6:9" ht="12.75">
      <c r="F13" s="192"/>
      <c r="G13" s="193"/>
      <c r="H13" s="193"/>
      <c r="I13" s="46"/>
    </row>
    <row r="14" spans="6:9" ht="12.75">
      <c r="F14" s="192"/>
      <c r="G14" s="193"/>
      <c r="H14" s="193"/>
      <c r="I14" s="46"/>
    </row>
    <row r="15" spans="6:9" ht="12.75">
      <c r="F15" s="192"/>
      <c r="G15" s="193"/>
      <c r="H15" s="193"/>
      <c r="I15" s="46"/>
    </row>
    <row r="16" spans="6:9" ht="12.75">
      <c r="F16" s="192"/>
      <c r="G16" s="193"/>
      <c r="H16" s="193"/>
      <c r="I16" s="46"/>
    </row>
    <row r="17" spans="6:9" ht="12.75">
      <c r="F17" s="192"/>
      <c r="G17" s="193"/>
      <c r="H17" s="193"/>
      <c r="I17" s="46"/>
    </row>
    <row r="18" spans="6:9" ht="12.75">
      <c r="F18" s="192"/>
      <c r="G18" s="193"/>
      <c r="H18" s="193"/>
      <c r="I18" s="46"/>
    </row>
    <row r="19" spans="6:9" ht="12.75">
      <c r="F19" s="192"/>
      <c r="G19" s="193"/>
      <c r="H19" s="193"/>
      <c r="I19" s="46"/>
    </row>
    <row r="20" spans="6:9" ht="12.75">
      <c r="F20" s="192"/>
      <c r="G20" s="193"/>
      <c r="H20" s="193"/>
      <c r="I20" s="46"/>
    </row>
    <row r="21" spans="6:9" ht="12.75">
      <c r="F21" s="192"/>
      <c r="G21" s="193"/>
      <c r="H21" s="193"/>
      <c r="I21" s="46"/>
    </row>
    <row r="22" spans="6:9" ht="12.75">
      <c r="F22" s="192"/>
      <c r="G22" s="193"/>
      <c r="H22" s="193"/>
      <c r="I22" s="46"/>
    </row>
    <row r="23" spans="6:9" ht="12.75">
      <c r="F23" s="192"/>
      <c r="G23" s="193"/>
      <c r="H23" s="193"/>
      <c r="I23" s="46"/>
    </row>
    <row r="24" spans="6:9" ht="12.75">
      <c r="F24" s="192"/>
      <c r="G24" s="193"/>
      <c r="H24" s="193"/>
      <c r="I24" s="46"/>
    </row>
    <row r="25" spans="6:9" ht="12.75">
      <c r="F25" s="192"/>
      <c r="G25" s="193"/>
      <c r="H25" s="193"/>
      <c r="I25" s="46"/>
    </row>
    <row r="26" spans="6:9" ht="12.75">
      <c r="F26" s="192"/>
      <c r="G26" s="193"/>
      <c r="H26" s="193"/>
      <c r="I26" s="46"/>
    </row>
    <row r="27" spans="6:9" ht="12.75">
      <c r="F27" s="192"/>
      <c r="G27" s="193"/>
      <c r="H27" s="193"/>
      <c r="I27" s="46"/>
    </row>
    <row r="28" spans="6:9" ht="12.75">
      <c r="F28" s="192"/>
      <c r="G28" s="193"/>
      <c r="H28" s="193"/>
      <c r="I28" s="46"/>
    </row>
    <row r="29" spans="6:9" ht="12.75">
      <c r="F29" s="192"/>
      <c r="G29" s="193"/>
      <c r="H29" s="193"/>
      <c r="I29" s="46"/>
    </row>
    <row r="30" spans="6:9" ht="12.75">
      <c r="F30" s="192"/>
      <c r="G30" s="193"/>
      <c r="H30" s="193"/>
      <c r="I30" s="46"/>
    </row>
    <row r="31" spans="6:9" ht="12.75">
      <c r="F31" s="192"/>
      <c r="G31" s="193"/>
      <c r="H31" s="193"/>
      <c r="I31" s="46"/>
    </row>
    <row r="32" spans="6:9" ht="12.75">
      <c r="F32" s="192"/>
      <c r="G32" s="193"/>
      <c r="H32" s="193"/>
      <c r="I32" s="46"/>
    </row>
    <row r="33" spans="6:9" ht="12.75">
      <c r="F33" s="192"/>
      <c r="G33" s="193"/>
      <c r="H33" s="193"/>
      <c r="I33" s="46"/>
    </row>
    <row r="34" spans="6:9" ht="12.75">
      <c r="F34" s="192"/>
      <c r="G34" s="193"/>
      <c r="H34" s="193"/>
      <c r="I34" s="46"/>
    </row>
    <row r="35" spans="6:9" ht="12.75">
      <c r="F35" s="192"/>
      <c r="G35" s="193"/>
      <c r="H35" s="193"/>
      <c r="I35" s="46"/>
    </row>
    <row r="36" spans="6:9" ht="12.75">
      <c r="F36" s="192"/>
      <c r="G36" s="193"/>
      <c r="H36" s="193"/>
      <c r="I36" s="46"/>
    </row>
    <row r="37" spans="6:9" ht="12.75">
      <c r="F37" s="192"/>
      <c r="G37" s="193"/>
      <c r="H37" s="193"/>
      <c r="I37" s="46"/>
    </row>
    <row r="38" spans="6:9" ht="12.75">
      <c r="F38" s="192"/>
      <c r="G38" s="193"/>
      <c r="H38" s="193"/>
      <c r="I38" s="46"/>
    </row>
    <row r="39" spans="6:9" ht="12.75">
      <c r="F39" s="192"/>
      <c r="G39" s="193"/>
      <c r="H39" s="193"/>
      <c r="I39" s="46"/>
    </row>
    <row r="40" spans="6:9" ht="12.75">
      <c r="F40" s="192"/>
      <c r="G40" s="193"/>
      <c r="H40" s="193"/>
      <c r="I40" s="46"/>
    </row>
    <row r="41" spans="6:9" ht="12.75">
      <c r="F41" s="192"/>
      <c r="G41" s="193"/>
      <c r="H41" s="193"/>
      <c r="I41" s="46"/>
    </row>
    <row r="42" spans="6:9" ht="12.75">
      <c r="F42" s="192"/>
      <c r="G42" s="193"/>
      <c r="H42" s="193"/>
      <c r="I42" s="46"/>
    </row>
    <row r="43" spans="6:9" ht="12.75">
      <c r="F43" s="192"/>
      <c r="G43" s="193"/>
      <c r="H43" s="193"/>
      <c r="I43" s="46"/>
    </row>
    <row r="44" spans="6:9" ht="12.75">
      <c r="F44" s="192"/>
      <c r="G44" s="193"/>
      <c r="H44" s="193"/>
      <c r="I44" s="46"/>
    </row>
    <row r="45" spans="6:9" ht="12.75">
      <c r="F45" s="192"/>
      <c r="G45" s="193"/>
      <c r="H45" s="193"/>
      <c r="I45" s="46"/>
    </row>
    <row r="46" spans="6:9" ht="12.75">
      <c r="F46" s="192"/>
      <c r="G46" s="193"/>
      <c r="H46" s="193"/>
      <c r="I46" s="46"/>
    </row>
    <row r="47" spans="6:9" ht="12.75">
      <c r="F47" s="192"/>
      <c r="G47" s="193"/>
      <c r="H47" s="193"/>
      <c r="I47" s="46"/>
    </row>
    <row r="48" spans="6:9" ht="12.75">
      <c r="F48" s="192"/>
      <c r="G48" s="193"/>
      <c r="H48" s="193"/>
      <c r="I48" s="46"/>
    </row>
    <row r="49" spans="6:9" ht="12.75">
      <c r="F49" s="192"/>
      <c r="G49" s="193"/>
      <c r="H49" s="193"/>
      <c r="I49" s="46"/>
    </row>
    <row r="50" spans="6:9" ht="12.75">
      <c r="F50" s="192"/>
      <c r="G50" s="193"/>
      <c r="H50" s="193"/>
      <c r="I50" s="46"/>
    </row>
    <row r="51" spans="6:9" ht="12.75">
      <c r="F51" s="192"/>
      <c r="G51" s="193"/>
      <c r="H51" s="193"/>
      <c r="I51" s="46"/>
    </row>
    <row r="52" spans="6:9" ht="12.75">
      <c r="F52" s="192"/>
      <c r="G52" s="193"/>
      <c r="H52" s="193"/>
      <c r="I52" s="46"/>
    </row>
    <row r="53" spans="6:9" ht="12.75">
      <c r="F53" s="192"/>
      <c r="G53" s="193"/>
      <c r="H53" s="193"/>
      <c r="I53" s="46"/>
    </row>
    <row r="54" spans="6:9" ht="12.75">
      <c r="F54" s="192"/>
      <c r="G54" s="193"/>
      <c r="H54" s="193"/>
      <c r="I54" s="46"/>
    </row>
    <row r="55" spans="6:9" ht="12.75">
      <c r="F55" s="192"/>
      <c r="G55" s="193"/>
      <c r="H55" s="193"/>
      <c r="I55" s="46"/>
    </row>
    <row r="56" spans="6:9" ht="12.75">
      <c r="F56" s="192"/>
      <c r="G56" s="193"/>
      <c r="H56" s="193"/>
      <c r="I56" s="46"/>
    </row>
    <row r="57" spans="6:9" ht="12.75">
      <c r="F57" s="192"/>
      <c r="G57" s="193"/>
      <c r="H57" s="193"/>
      <c r="I57" s="46"/>
    </row>
    <row r="58" spans="6:9" ht="12.75">
      <c r="F58" s="192"/>
      <c r="G58" s="193"/>
      <c r="H58" s="193"/>
      <c r="I58" s="46"/>
    </row>
    <row r="59" spans="6:9" ht="12.75">
      <c r="F59" s="192"/>
      <c r="G59" s="193"/>
      <c r="H59" s="193"/>
      <c r="I59" s="46"/>
    </row>
    <row r="60" spans="6:9" ht="12.75">
      <c r="F60" s="192"/>
      <c r="G60" s="193"/>
      <c r="H60" s="193"/>
      <c r="I60" s="46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Dolezel</cp:lastModifiedBy>
  <dcterms:created xsi:type="dcterms:W3CDTF">2017-12-05T19:18:22Z</dcterms:created>
  <dcterms:modified xsi:type="dcterms:W3CDTF">2017-12-07T07:33:46Z</dcterms:modified>
  <cp:category/>
  <cp:version/>
  <cp:contentType/>
  <cp:contentStatus/>
</cp:coreProperties>
</file>