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845a - Odstranění nánosu" sheetId="2" r:id="rId2"/>
    <sheet name="2845b - Pročištění břehů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'2845a - Odstranění nánosu'!$C$77:$K$113</definedName>
    <definedName name="_xlnm.Print_Area" localSheetId="1">'2845a - Odstranění nánosu'!$C$4:$J$36,'2845a - Odstranění nánosu'!$C$42:$J$59,'2845a - Odstranění nánosu'!$C$65:$K$113</definedName>
    <definedName name="_xlnm._FilterDatabase" localSheetId="2" hidden="1">'2845b - Pročištění břehů'!$C$78:$K$93</definedName>
    <definedName name="_xlnm.Print_Area" localSheetId="2">'2845b - Pročištění břehů'!$C$4:$J$36,'2845b - Pročištění břehů'!$C$42:$J$60,'2845b - Pročištění břehů'!$C$66:$K$93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'2845a - Odstranění nánosu'!$77:$77</definedName>
    <definedName name="_xlnm.Print_Titles" localSheetId="2">'2845b - Pročištění břehů'!$78:$78</definedName>
  </definedNames>
  <calcPr fullCalcOnLoad="1"/>
</workbook>
</file>

<file path=xl/sharedStrings.xml><?xml version="1.0" encoding="utf-8"?>
<sst xmlns="http://schemas.openxmlformats.org/spreadsheetml/2006/main" count="1419" uniqueCount="439">
  <si>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</si>
  <si>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</si>
  <si>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</si>
  <si>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</si>
  <si>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</si>
  <si>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</si>
  <si>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</si>
  <si>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{b1fea24e-16a4-4e44-afc0-a5bfbcde11bc}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</si>
  <si>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</si>
  <si>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</si>
  <si>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</si>
  <si>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</si>
  <si>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</si>
  <si>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</si>
  <si>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</si>
  <si>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</si>
  <si>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2845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</si>
  <si>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</si>
  <si>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</si>
  <si>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Šumický p., Šumice - Kubšice. km 5,500 - 9,400 - oprava koryta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</si>
  <si>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</si>
  <si>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</si>
  <si>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</si>
  <si>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</si>
  <si>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</si>
  <si>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</si>
  <si>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</si>
  <si>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</si>
  <si>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16. 6. 2016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</si>
  <si>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</si>
  <si>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</si>
  <si>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</si>
  <si>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</si>
  <si>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</si>
  <si>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</si>
  <si>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</si>
  <si>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</si>
  <si>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</si>
  <si>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</si>
  <si>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</si>
  <si>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</si>
  <si>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</si>
  <si>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</si>
  <si>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</si>
  <si>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</si>
  <si>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</si>
  <si>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</si>
  <si>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</si>
  <si>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</si>
  <si>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</si>
  <si>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</si>
  <si>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</si>
  <si>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</si>
  <si>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</si>
  <si>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</si>
  <si>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</si>
  <si>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</si>
  <si>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</si>
  <si>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</si>
  <si>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</si>
  <si>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</si>
  <si>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</si>
  <si>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</si>
  <si>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</si>
  <si>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</si>
  <si>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</si>
  <si>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</si>
  <si>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</si>
  <si>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</si>
  <si>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</si>
  <si>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</si>
  <si>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</si>
  <si>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</si>
  <si>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</si>
  <si>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</si>
  <si>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</si>
  <si>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</si>
  <si>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</si>
  <si>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2845a</t>
  </si>
  <si>
    <t>Odstranění nánosu</t>
  </si>
  <si>
    <t>STA</t>
  </si>
  <si>
    <t>{c9b65c0d-c735-45b1-8d57-7c90ecca2ce1}</t>
  </si>
  <si>
    <t>2</t>
  </si>
  <si>
    <t>2845b</t>
  </si>
  <si>
    <t>Pročištění břehů</t>
  </si>
  <si>
    <t>{ea52049a-00c8-4025-9e84-28753802b1c0}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</si>
  <si>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</si>
  <si>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</si>
  <si>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</si>
  <si>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</si>
  <si>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</si>
  <si>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</si>
  <si>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</si>
  <si>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2845a - Odstranění nánosu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</si>
  <si>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</si>
  <si>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</si>
  <si>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</si>
  <si>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</si>
  <si>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</si>
  <si>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</si>
  <si>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</si>
  <si>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</si>
  <si>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</si>
  <si>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</si>
  <si>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</si>
  <si>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</si>
  <si>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</si>
  <si>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</si>
  <si>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</si>
  <si>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</si>
  <si>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</si>
  <si>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</si>
  <si>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</si>
  <si>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</si>
  <si>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</si>
  <si>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</si>
  <si>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</si>
  <si>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</si>
  <si>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</si>
  <si>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012002000</t>
  </si>
  <si>
    <t>Hlavní tituly průvodních činností a nákladů průzkumné, geodetické a projektové práce geodetické práce</t>
  </si>
  <si>
    <t>stavba</t>
  </si>
  <si>
    <t>CS ÚRS 2016 01</t>
  </si>
  <si>
    <t>1024</t>
  </si>
  <si>
    <t>-501282055</t>
  </si>
  <si>
    <t>030001000</t>
  </si>
  <si>
    <t>Základní rozdělení průvodních činností a nákladů zařízení staveniště</t>
  </si>
  <si>
    <t>-2092348149</t>
  </si>
  <si>
    <t>3</t>
  </si>
  <si>
    <t>050001000</t>
  </si>
  <si>
    <t>Základní rozdělení průvodních činností a nákladů finanční náklady</t>
  </si>
  <si>
    <t>ha</t>
  </si>
  <si>
    <t>1242745268</t>
  </si>
  <si>
    <t>VV</t>
  </si>
  <si>
    <t>3670/(0.1*10000)</t>
  </si>
  <si>
    <t>4</t>
  </si>
  <si>
    <t>181451123</t>
  </si>
  <si>
    <t>Založení trávníku na půdě předem připravené plochy přes 1000 m2 výsevem včetně utažení lučního na svahu přes 1:2 do 1:1</t>
  </si>
  <si>
    <t>m2</t>
  </si>
  <si>
    <t>-1473142073</t>
  </si>
  <si>
    <t>5</t>
  </si>
  <si>
    <t>M</t>
  </si>
  <si>
    <t>005724800</t>
  </si>
  <si>
    <t>Osiva pícnin směsi travní balení obvykle 25 kg jetelotráva běžná</t>
  </si>
  <si>
    <t>kg</t>
  </si>
  <si>
    <t>8</t>
  </si>
  <si>
    <t>-1749603567</t>
  </si>
  <si>
    <t>23100*0,035</t>
  </si>
  <si>
    <t>Zemní práce</t>
  </si>
  <si>
    <t>6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</si>
  <si>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</si>
  <si>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</si>
  <si>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</si>
  <si>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463055222</t>
  </si>
  <si>
    <t>"Tloušťka ornice 0,1 m"3,67*100*100*0,1</t>
  </si>
  <si>
    <t>7</t>
  </si>
  <si>
    <t>129103101</t>
  </si>
  <si>
    <t>Čištění otevřených koryt vodotečí s přehozením rozpojeného nánosu do 3 m nebo s naložením na dopravní prostředek při šířce původního dna do 5m a hloubce koryta do 2,5 m v horninách tř. 1 a 2</t>
  </si>
  <si>
    <t>-852307846</t>
  </si>
  <si>
    <t>"Odstranění nánosu"3670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</si>
  <si>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</si>
  <si>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</si>
  <si>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1427229844</t>
  </si>
  <si>
    <t>"Šumice"1360</t>
  </si>
  <si>
    <t>9</t>
  </si>
  <si>
    <t>162601101</t>
  </si>
  <si>
    <t>Vodorovné přemístění výkopku nebo sypaniny po suchu na obvyklém dopravním prostředku, bez naložení výkopku, avšak se složením bez rozhrnutí z horniny tř. 1 až 4 na vzdálenost přes 3 000 do 4 000 m</t>
  </si>
  <si>
    <t>-60606424</t>
  </si>
  <si>
    <t>"Intravilán Kubšice"760</t>
  </si>
  <si>
    <t>167101102</t>
  </si>
  <si>
    <t>Nakládání, skládání a překládání neulehlého výkopku nebo sypaniny nakládání, množství přes 100 m3, z hornin tř. 1 až 4</t>
  </si>
  <si>
    <t>1625858614</t>
  </si>
  <si>
    <t>760+1360</t>
  </si>
  <si>
    <t>11</t>
  </si>
  <si>
    <t>Rozprostření a urovnání ornice v rovině nebo ve svahu sklonu do 1:5 při souvislé ploše přes 500 m2, tl. vrstvy do 100 mm</t>
  </si>
  <si>
    <t>-1548104197</t>
  </si>
  <si>
    <t>12</t>
  </si>
  <si>
    <t>183551213</t>
  </si>
  <si>
    <t>Úprava zemědělské půdy - orba hluboká, hl. přes 0,24 do 0,30 m, na ploše jednotlivě do 5 ha, o sklonu do 5 st.</t>
  </si>
  <si>
    <t>1121879241</t>
  </si>
  <si>
    <t>13</t>
  </si>
  <si>
    <t>181301111</t>
  </si>
  <si>
    <t>-147432586</t>
  </si>
  <si>
    <t>14</t>
  </si>
  <si>
    <t>132312203</t>
  </si>
  <si>
    <t>Hloubení zapažených i nezapažených rýh šířky přes 600 do 2 000 mm ručním nebo pneumatickým nářadím s urovnáním dna do předepsaného profilu a spádu v horninách tř. 4 v bahnitých, tekoucích a vátých píscích nebo tlačivých horninách</t>
  </si>
  <si>
    <t>-729468939</t>
  </si>
  <si>
    <t>"Ruční odkrytí inženýrských sítí" 16</t>
  </si>
  <si>
    <t>R001</t>
  </si>
  <si>
    <t>Separace rostlinného biologicky rozložitelného materiálu z nánosu</t>
  </si>
  <si>
    <t>1153821332</t>
  </si>
  <si>
    <t>16</t>
  </si>
  <si>
    <t>R002</t>
  </si>
  <si>
    <t>Technická a biologická rekultivace sedimentu</t>
  </si>
  <si>
    <t>474781476</t>
  </si>
  <si>
    <t>17</t>
  </si>
  <si>
    <t>291211111</t>
  </si>
  <si>
    <t>Zřízení zpevněné plochy ze silničních panelů osazených do lože tl. 50 mm z kameniva</t>
  </si>
  <si>
    <t>-1418618566</t>
  </si>
  <si>
    <t>18</t>
  </si>
  <si>
    <t>593812980</t>
  </si>
  <si>
    <t>Prefabrikáty silniční betonové a železobetonové panely silniční KZD  300 x 100 x 15</t>
  </si>
  <si>
    <t>kus</t>
  </si>
  <si>
    <t>1765164711</t>
  </si>
  <si>
    <t>19</t>
  </si>
  <si>
    <t>572211111</t>
  </si>
  <si>
    <t>Vyspravení výtluků a propadlých míst na krajnicích a komunikacích s rozprostřením a zhutněním kamenivem hrubým drceným</t>
  </si>
  <si>
    <t>-1532290145</t>
  </si>
  <si>
    <t>"Cesta podél toku v úseku 4"15</t>
  </si>
  <si>
    <t>20</t>
  </si>
  <si>
    <t>572241112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</si>
  <si>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</si>
  <si>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-1463850003</t>
  </si>
  <si>
    <t>"Místní komunikace"150</t>
  </si>
  <si>
    <t>938908411</t>
  </si>
  <si>
    <t>Čištění vozovek splachováním vodou povrchu podkladu nebo krytu živičného, betonového nebo dlážděného</t>
  </si>
  <si>
    <t>-812481969</t>
  </si>
  <si>
    <t>1200*5</t>
  </si>
  <si>
    <t>22</t>
  </si>
  <si>
    <t>998332011</t>
  </si>
  <si>
    <t>Přesun hmot pro úpravy vodních toků a kanály, hráze rybníků apod. dopravní vzdálenost do 500 m</t>
  </si>
  <si>
    <t>t</t>
  </si>
  <si>
    <t>688600204</t>
  </si>
  <si>
    <t>2845b - Pročištění břehů</t>
  </si>
  <si>
    <t>1 - Zemní práce</t>
  </si>
  <si>
    <t xml:space="preserve">    998 - Přesun hmot</t>
  </si>
  <si>
    <t>111251111</t>
  </si>
  <si>
    <t>Drcení ořezaných větví strojně - (štěpkování) o průměru větví do 100 mm</t>
  </si>
  <si>
    <t>1548394833</t>
  </si>
  <si>
    <t>112101101</t>
  </si>
  <si>
    <t>Kácení stromů s odřezáním kmene a s odvětvením listnatých, průměru kmene přes 100 do 300 mm</t>
  </si>
  <si>
    <t>-521670544</t>
  </si>
  <si>
    <t>112101102</t>
  </si>
  <si>
    <t>Kácení stromů s odřezáním kmene a s odvětvením listnatých, průměru kmene přes 300 do 500 mm</t>
  </si>
  <si>
    <t>-1157620428</t>
  </si>
  <si>
    <t>162301401</t>
  </si>
  <si>
    <t>Vodorovné přemístění větví, kmenů nebo pařezů s naložením, složením a dopravou do 5000 m větví stromů listnatých, průměru kmene přes 100 do 300 mm</t>
  </si>
  <si>
    <t>-889192800</t>
  </si>
  <si>
    <t>162301402</t>
  </si>
  <si>
    <t>Vodorovné přemístění větví, kmenů nebo pařezů s naložením, složením a dopravou do 5000 m větví stromů listnatých, průměru kmene přes 300 do 500 mm</t>
  </si>
  <si>
    <t>-417443933</t>
  </si>
  <si>
    <t>111203202</t>
  </si>
  <si>
    <t>Odstranění křovin a stromů s ponecháním kořenů průměru kmene do 100 mm, při jakémkoliv sklonu terénu mimo LTM, při celkové ploše přes 1 000 do 10 000 m2</t>
  </si>
  <si>
    <t>-1752155623</t>
  </si>
  <si>
    <t>162301411</t>
  </si>
  <si>
    <t>Vodorovné přemístění větví, kmenů nebo pařezů s naložením, složením a dopravou do 5000 m kmenů stromů listnatých, průměru přes 100 do 300 mm</t>
  </si>
  <si>
    <t>-1660995693</t>
  </si>
  <si>
    <t>162301412</t>
  </si>
  <si>
    <t>Vodorovné přemístění větví, kmenů nebo pařezů s naložením, složením a dopravou do 5000 m kmenů stromů listnatých, průměru přes 300 do 500 mm</t>
  </si>
  <si>
    <t>-270440777</t>
  </si>
  <si>
    <t>183553814</t>
  </si>
  <si>
    <t>Úprava zemědělské půdy - sklizeň sečení a rozřezání směsek pro zelené hnojení, na ploše jednotlivě do 5 ha, o sklonu přes 5 st.</t>
  </si>
  <si>
    <t>150765604</t>
  </si>
  <si>
    <t>998</t>
  </si>
  <si>
    <t>Přesun hmot</t>
  </si>
  <si>
    <t>-1261041703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</si>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</sst>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spans="2:71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spans="2:71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spans="2:71" ht="18.45" customHeight="1">
      <c r="B11" s="25"/>
      <c r="C11" s="26"/>
      <c r="D11" s="26"/>
      <c r="E11" s="32" t="s">
        <v>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33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spans="2:71" ht="14.4" customHeight="1">
      <c r="B13" s="25"/>
      <c r="C13" s="26"/>
      <c r="D13" s="37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35</v>
      </c>
      <c r="AO13" s="26"/>
      <c r="AP13" s="26"/>
      <c r="AQ13" s="28"/>
      <c r="BE13" s="36"/>
      <c r="BS13" s="21" t="s">
        <v>20</v>
      </c>
    </row>
    <row r="14" spans="2:71" ht="13.5">
      <c r="B14" s="25"/>
      <c r="C14" s="26"/>
      <c r="D14" s="26"/>
      <c r="E14" s="39" t="s">
        <v>35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33</v>
      </c>
      <c r="AL14" s="26"/>
      <c r="AM14" s="26"/>
      <c r="AN14" s="39" t="s">
        <v>35</v>
      </c>
      <c r="AO14" s="26"/>
      <c r="AP14" s="26"/>
      <c r="AQ14" s="28"/>
      <c r="BE14" s="36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26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33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40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41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42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43</v>
      </c>
      <c r="E26" s="51"/>
      <c r="F26" s="52" t="s">
        <v>44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45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46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47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48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50</v>
      </c>
      <c r="U32" s="58"/>
      <c r="V32" s="58"/>
      <c r="W32" s="58"/>
      <c r="X32" s="60" t="s">
        <v>51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2845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Šumický p., Šumice - Kubšice. km 5,500 - 9,400 - oprava koryta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IF(AN8="","",AN8)</f>
        <v>16. 6. 2016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36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53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34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54</v>
      </c>
      <c r="D49" s="94"/>
      <c r="E49" s="94"/>
      <c r="F49" s="94"/>
      <c r="G49" s="94"/>
      <c r="H49" s="95"/>
      <c r="I49" s="96" t="s">
        <v>55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56</v>
      </c>
      <c r="AH49" s="94"/>
      <c r="AI49" s="94"/>
      <c r="AJ49" s="94"/>
      <c r="AK49" s="94"/>
      <c r="AL49" s="94"/>
      <c r="AM49" s="94"/>
      <c r="AN49" s="96" t="s">
        <v>57</v>
      </c>
      <c r="AO49" s="94"/>
      <c r="AP49" s="94"/>
      <c r="AQ49" s="98" t="s">
        <v>58</v>
      </c>
      <c r="AR49" s="69"/>
      <c r="AS49" s="99" t="s">
        <v>59</v>
      </c>
      <c r="AT49" s="100" t="s">
        <v>60</v>
      </c>
      <c r="AU49" s="100" t="s">
        <v>61</v>
      </c>
      <c r="AV49" s="100" t="s">
        <v>62</v>
      </c>
      <c r="AW49" s="100" t="s">
        <v>63</v>
      </c>
      <c r="AX49" s="100" t="s">
        <v>64</v>
      </c>
      <c r="AY49" s="100" t="s">
        <v>65</v>
      </c>
      <c r="AZ49" s="100" t="s">
        <v>66</v>
      </c>
      <c r="BA49" s="100" t="s">
        <v>67</v>
      </c>
      <c r="BB49" s="100" t="s">
        <v>68</v>
      </c>
      <c r="BC49" s="100" t="s">
        <v>69</v>
      </c>
      <c r="BD49" s="101" t="s">
        <v>70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71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ROUND(SUM(AG52:AG53),2)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ROUND(SUM(AS52:AS53),2)</f>
        <v>0</v>
      </c>
      <c r="AT51" s="111">
        <f>ROUND(SUM(AV51:AW51),2)</f>
        <v>0</v>
      </c>
      <c r="AU51" s="112">
        <f>ROUND(SUM(AU52:AU53),5)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ROUND(SUM(AZ52:AZ53),2)</f>
        <v>0</v>
      </c>
      <c r="BA51" s="111">
        <f>ROUND(SUM(BA52:BA53),2)</f>
        <v>0</v>
      </c>
      <c r="BB51" s="111">
        <f>ROUND(SUM(BB52:BB53),2)</f>
        <v>0</v>
      </c>
      <c r="BC51" s="111">
        <f>ROUND(SUM(BC52:BC53),2)</f>
        <v>0</v>
      </c>
      <c r="BD51" s="113">
        <f>ROUND(SUM(BD52:BD53),2)</f>
        <v>0</v>
      </c>
      <c r="BS51" s="114" t="s">
        <v>72</v>
      </c>
      <c r="BT51" s="114" t="s">
        <v>73</v>
      </c>
      <c r="BU51" s="115" t="s">
        <v>74</v>
      </c>
      <c r="BV51" s="114" t="s">
        <v>75</v>
      </c>
      <c r="BW51" s="114" t="s">
        <v>7</v>
      </c>
      <c r="BX51" s="114" t="s">
        <v>76</v>
      </c>
      <c r="CL51" s="114" t="s">
        <v>22</v>
      </c>
    </row>
    <row r="52" spans="1:91" s="5" customFormat="1" ht="16.5" customHeight="1">
      <c r="A52" s="116" t="s">
        <v>77</v>
      </c>
      <c r="B52" s="117"/>
      <c r="C52" s="118"/>
      <c r="D52" s="119" t="s">
        <v>78</v>
      </c>
      <c r="E52" s="119"/>
      <c r="F52" s="119"/>
      <c r="G52" s="119"/>
      <c r="H52" s="119"/>
      <c r="I52" s="120"/>
      <c r="J52" s="119" t="s">
        <v>79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'2845a - Odstranění nánosu'!J27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80</v>
      </c>
      <c r="AR52" s="123"/>
      <c r="AS52" s="124">
        <v>0</v>
      </c>
      <c r="AT52" s="125">
        <f>ROUND(SUM(AV52:AW52),2)</f>
        <v>0</v>
      </c>
      <c r="AU52" s="126">
        <f>'2845a - Odstranění nánosu'!P78</f>
        <v>0</v>
      </c>
      <c r="AV52" s="125">
        <f>'2845a - Odstranění nánosu'!J30</f>
        <v>0</v>
      </c>
      <c r="AW52" s="125">
        <f>'2845a - Odstranění nánosu'!J31</f>
        <v>0</v>
      </c>
      <c r="AX52" s="125">
        <f>'2845a - Odstranění nánosu'!J32</f>
        <v>0</v>
      </c>
      <c r="AY52" s="125">
        <f>'2845a - Odstranění nánosu'!J33</f>
        <v>0</v>
      </c>
      <c r="AZ52" s="125">
        <f>'2845a - Odstranění nánosu'!F30</f>
        <v>0</v>
      </c>
      <c r="BA52" s="125">
        <f>'2845a - Odstranění nánosu'!F31</f>
        <v>0</v>
      </c>
      <c r="BB52" s="125">
        <f>'2845a - Odstranění nánosu'!F32</f>
        <v>0</v>
      </c>
      <c r="BC52" s="125">
        <f>'2845a - Odstranění nánosu'!F33</f>
        <v>0</v>
      </c>
      <c r="BD52" s="127">
        <f>'2845a - Odstranění nánosu'!F34</f>
        <v>0</v>
      </c>
      <c r="BT52" s="128" t="s">
        <v>24</v>
      </c>
      <c r="BV52" s="128" t="s">
        <v>75</v>
      </c>
      <c r="BW52" s="128" t="s">
        <v>81</v>
      </c>
      <c r="BX52" s="128" t="s">
        <v>7</v>
      </c>
      <c r="CL52" s="128" t="s">
        <v>22</v>
      </c>
      <c r="CM52" s="128" t="s">
        <v>82</v>
      </c>
    </row>
    <row r="53" spans="1:91" s="5" customFormat="1" ht="16.5" customHeight="1">
      <c r="A53" s="116" t="s">
        <v>77</v>
      </c>
      <c r="B53" s="117"/>
      <c r="C53" s="118"/>
      <c r="D53" s="119" t="s">
        <v>83</v>
      </c>
      <c r="E53" s="119"/>
      <c r="F53" s="119"/>
      <c r="G53" s="119"/>
      <c r="H53" s="119"/>
      <c r="I53" s="120"/>
      <c r="J53" s="119" t="s">
        <v>84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'2845b - Pročištění břehů'!J27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80</v>
      </c>
      <c r="AR53" s="123"/>
      <c r="AS53" s="129">
        <v>0</v>
      </c>
      <c r="AT53" s="130">
        <f>ROUND(SUM(AV53:AW53),2)</f>
        <v>0</v>
      </c>
      <c r="AU53" s="131">
        <f>'2845b - Pročištění břehů'!P79</f>
        <v>0</v>
      </c>
      <c r="AV53" s="130">
        <f>'2845b - Pročištění břehů'!J30</f>
        <v>0</v>
      </c>
      <c r="AW53" s="130">
        <f>'2845b - Pročištění břehů'!J31</f>
        <v>0</v>
      </c>
      <c r="AX53" s="130">
        <f>'2845b - Pročištění břehů'!J32</f>
        <v>0</v>
      </c>
      <c r="AY53" s="130">
        <f>'2845b - Pročištění břehů'!J33</f>
        <v>0</v>
      </c>
      <c r="AZ53" s="130">
        <f>'2845b - Pročištění břehů'!F30</f>
        <v>0</v>
      </c>
      <c r="BA53" s="130">
        <f>'2845b - Pročištění břehů'!F31</f>
        <v>0</v>
      </c>
      <c r="BB53" s="130">
        <f>'2845b - Pročištění břehů'!F32</f>
        <v>0</v>
      </c>
      <c r="BC53" s="130">
        <f>'2845b - Pročištění břehů'!F33</f>
        <v>0</v>
      </c>
      <c r="BD53" s="132">
        <f>'2845b - Pročištění břehů'!F34</f>
        <v>0</v>
      </c>
      <c r="BT53" s="128" t="s">
        <v>24</v>
      </c>
      <c r="BV53" s="128" t="s">
        <v>75</v>
      </c>
      <c r="BW53" s="128" t="s">
        <v>85</v>
      </c>
      <c r="BX53" s="128" t="s">
        <v>7</v>
      </c>
      <c r="CL53" s="128" t="s">
        <v>22</v>
      </c>
      <c r="CM53" s="128" t="s">
        <v>82</v>
      </c>
    </row>
    <row r="54" spans="2:4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pans="2:44" s="1" customFormat="1" ht="6.95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845a - Odstranění nánosu'!C2" display="/"/>
    <hyperlink ref="A53" location="'2845b - Pročištění břehů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86</v>
      </c>
      <c r="G1" s="136" t="s">
        <v>87</v>
      </c>
      <c r="H1" s="136"/>
      <c r="I1" s="137"/>
      <c r="J1" s="136" t="s">
        <v>88</v>
      </c>
      <c r="K1" s="135" t="s">
        <v>89</v>
      </c>
      <c r="L1" s="136" t="s">
        <v>90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82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Šumický p., Šumice - Kubšice. km 5,500 - 9,400 - oprava koryta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92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93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16. 6. 2016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33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34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33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36</v>
      </c>
      <c r="E20" s="44"/>
      <c r="F20" s="44"/>
      <c r="G20" s="44"/>
      <c r="H20" s="44"/>
      <c r="I20" s="143" t="s">
        <v>32</v>
      </c>
      <c r="J20" s="32" t="str">
        <f>IF('Rekapitulace stavby'!AN16="","",'Rekapitulace stavby'!AN16)</f>
        <v/>
      </c>
      <c r="K20" s="48"/>
    </row>
    <row r="21" spans="2:1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33</v>
      </c>
      <c r="J21" s="32" t="str">
        <f>IF('Rekapitulace stavby'!AN17="","",'Rekapitulace stavby'!AN17)</f>
        <v/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38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39</v>
      </c>
      <c r="E27" s="44"/>
      <c r="F27" s="44"/>
      <c r="G27" s="44"/>
      <c r="H27" s="44"/>
      <c r="I27" s="141"/>
      <c r="J27" s="152">
        <f>ROUND(J78,2)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41</v>
      </c>
      <c r="G29" s="44"/>
      <c r="H29" s="44"/>
      <c r="I29" s="153" t="s">
        <v>40</v>
      </c>
      <c r="J29" s="49" t="s">
        <v>42</v>
      </c>
      <c r="K29" s="48"/>
    </row>
    <row r="30" spans="2:11" s="1" customFormat="1" ht="14.4" customHeight="1">
      <c r="B30" s="43"/>
      <c r="C30" s="44"/>
      <c r="D30" s="52" t="s">
        <v>43</v>
      </c>
      <c r="E30" s="52" t="s">
        <v>44</v>
      </c>
      <c r="F30" s="154">
        <f>ROUND(SUM(BE78:BE113),2)</f>
        <v>0</v>
      </c>
      <c r="G30" s="44"/>
      <c r="H30" s="44"/>
      <c r="I30" s="155">
        <v>0.21</v>
      </c>
      <c r="J30" s="154">
        <f>ROUND(ROUND((SUM(BE78:BE113)),2)*I30,2)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45</v>
      </c>
      <c r="F31" s="154">
        <f>ROUND(SUM(BF78:BF113),2)</f>
        <v>0</v>
      </c>
      <c r="G31" s="44"/>
      <c r="H31" s="44"/>
      <c r="I31" s="155">
        <v>0.15</v>
      </c>
      <c r="J31" s="154">
        <f>ROUND(ROUND((SUM(BF78:BF113)),2)*I31,2)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46</v>
      </c>
      <c r="F32" s="154">
        <f>ROUND(SUM(BG78:BG113),2)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47</v>
      </c>
      <c r="F33" s="154">
        <f>ROUND(SUM(BH78:BH113),2)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48</v>
      </c>
      <c r="F34" s="154">
        <f>ROUND(SUM(BI78:BI113),2)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49</v>
      </c>
      <c r="E36" s="95"/>
      <c r="F36" s="95"/>
      <c r="G36" s="158" t="s">
        <v>50</v>
      </c>
      <c r="H36" s="159" t="s">
        <v>51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94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Šumický p., Šumice - Kubšice. km 5,500 - 9,400 - oprava koryta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92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2845a - Odstranění nánosu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 xml:space="preserve"> </v>
      </c>
      <c r="G49" s="44"/>
      <c r="H49" s="44"/>
      <c r="I49" s="143" t="s">
        <v>27</v>
      </c>
      <c r="J49" s="144" t="str">
        <f>IF(J12="","",J12)</f>
        <v>16. 6. 2016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 xml:space="preserve"> </v>
      </c>
      <c r="G51" s="44"/>
      <c r="H51" s="44"/>
      <c r="I51" s="143" t="s">
        <v>36</v>
      </c>
      <c r="J51" s="41" t="str">
        <f>E21</f>
        <v xml:space="preserve"> </v>
      </c>
      <c r="K51" s="48"/>
    </row>
    <row r="52" spans="2:11" s="1" customFormat="1" ht="14.4" customHeight="1">
      <c r="B52" s="43"/>
      <c r="C52" s="37" t="s">
        <v>34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95</v>
      </c>
      <c r="D54" s="156"/>
      <c r="E54" s="156"/>
      <c r="F54" s="156"/>
      <c r="G54" s="156"/>
      <c r="H54" s="156"/>
      <c r="I54" s="170"/>
      <c r="J54" s="171" t="s">
        <v>96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97</v>
      </c>
      <c r="D56" s="44"/>
      <c r="E56" s="44"/>
      <c r="F56" s="44"/>
      <c r="G56" s="44"/>
      <c r="H56" s="44"/>
      <c r="I56" s="141"/>
      <c r="J56" s="152">
        <f>J78</f>
        <v>0</v>
      </c>
      <c r="K56" s="48"/>
      <c r="AU56" s="21" t="s">
        <v>98</v>
      </c>
    </row>
    <row r="57" spans="2:11" s="7" customFormat="1" ht="24.95" customHeight="1">
      <c r="B57" s="174"/>
      <c r="C57" s="175"/>
      <c r="D57" s="176" t="s">
        <v>99</v>
      </c>
      <c r="E57" s="177"/>
      <c r="F57" s="177"/>
      <c r="G57" s="177"/>
      <c r="H57" s="177"/>
      <c r="I57" s="178"/>
      <c r="J57" s="179">
        <f>J79</f>
        <v>0</v>
      </c>
      <c r="K57" s="180"/>
    </row>
    <row r="58" spans="2:11" s="8" customFormat="1" ht="19.9" customHeight="1">
      <c r="B58" s="181"/>
      <c r="C58" s="182"/>
      <c r="D58" s="183" t="s">
        <v>100</v>
      </c>
      <c r="E58" s="184"/>
      <c r="F58" s="184"/>
      <c r="G58" s="184"/>
      <c r="H58" s="184"/>
      <c r="I58" s="185"/>
      <c r="J58" s="186">
        <f>J87</f>
        <v>0</v>
      </c>
      <c r="K58" s="187"/>
    </row>
    <row r="59" spans="2:11" s="1" customFormat="1" ht="21.8" customHeight="1">
      <c r="B59" s="43"/>
      <c r="C59" s="44"/>
      <c r="D59" s="44"/>
      <c r="E59" s="44"/>
      <c r="F59" s="44"/>
      <c r="G59" s="44"/>
      <c r="H59" s="44"/>
      <c r="I59" s="141"/>
      <c r="J59" s="44"/>
      <c r="K59" s="48"/>
    </row>
    <row r="60" spans="2:11" s="1" customFormat="1" ht="6.95" customHeight="1">
      <c r="B60" s="64"/>
      <c r="C60" s="65"/>
      <c r="D60" s="65"/>
      <c r="E60" s="65"/>
      <c r="F60" s="65"/>
      <c r="G60" s="65"/>
      <c r="H60" s="65"/>
      <c r="I60" s="163"/>
      <c r="J60" s="65"/>
      <c r="K60" s="66"/>
    </row>
    <row r="64" spans="2:12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8"/>
      <c r="L64" s="69"/>
    </row>
    <row r="65" spans="2:12" s="1" customFormat="1" ht="36.95" customHeight="1">
      <c r="B65" s="43"/>
      <c r="C65" s="70" t="s">
        <v>101</v>
      </c>
      <c r="D65" s="71"/>
      <c r="E65" s="71"/>
      <c r="F65" s="71"/>
      <c r="G65" s="71"/>
      <c r="H65" s="71"/>
      <c r="I65" s="188"/>
      <c r="J65" s="71"/>
      <c r="K65" s="71"/>
      <c r="L65" s="69"/>
    </row>
    <row r="66" spans="2:12" s="1" customFormat="1" ht="6.95" customHeight="1">
      <c r="B66" s="43"/>
      <c r="C66" s="71"/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14.4" customHeight="1">
      <c r="B67" s="43"/>
      <c r="C67" s="73" t="s">
        <v>18</v>
      </c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6.5" customHeight="1">
      <c r="B68" s="43"/>
      <c r="C68" s="71"/>
      <c r="D68" s="71"/>
      <c r="E68" s="189" t="str">
        <f>E7</f>
        <v>Šumický p., Šumice - Kubšice. km 5,500 - 9,400 - oprava koryta</v>
      </c>
      <c r="F68" s="73"/>
      <c r="G68" s="73"/>
      <c r="H68" s="73"/>
      <c r="I68" s="188"/>
      <c r="J68" s="71"/>
      <c r="K68" s="71"/>
      <c r="L68" s="69"/>
    </row>
    <row r="69" spans="2:12" s="1" customFormat="1" ht="14.4" customHeight="1">
      <c r="B69" s="43"/>
      <c r="C69" s="73" t="s">
        <v>92</v>
      </c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7.25" customHeight="1">
      <c r="B70" s="43"/>
      <c r="C70" s="71"/>
      <c r="D70" s="71"/>
      <c r="E70" s="79" t="str">
        <f>E9</f>
        <v>2845a - Odstranění nánosu</v>
      </c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8" customHeight="1">
      <c r="B72" s="43"/>
      <c r="C72" s="73" t="s">
        <v>25</v>
      </c>
      <c r="D72" s="71"/>
      <c r="E72" s="71"/>
      <c r="F72" s="190" t="str">
        <f>F12</f>
        <v xml:space="preserve"> </v>
      </c>
      <c r="G72" s="71"/>
      <c r="H72" s="71"/>
      <c r="I72" s="191" t="s">
        <v>27</v>
      </c>
      <c r="J72" s="82" t="str">
        <f>IF(J12="","",J12)</f>
        <v>16. 6. 2016</v>
      </c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3.5">
      <c r="B74" s="43"/>
      <c r="C74" s="73" t="s">
        <v>31</v>
      </c>
      <c r="D74" s="71"/>
      <c r="E74" s="71"/>
      <c r="F74" s="190" t="str">
        <f>E15</f>
        <v xml:space="preserve"> </v>
      </c>
      <c r="G74" s="71"/>
      <c r="H74" s="71"/>
      <c r="I74" s="191" t="s">
        <v>36</v>
      </c>
      <c r="J74" s="190" t="str">
        <f>E21</f>
        <v xml:space="preserve"> </v>
      </c>
      <c r="K74" s="71"/>
      <c r="L74" s="69"/>
    </row>
    <row r="75" spans="2:12" s="1" customFormat="1" ht="14.4" customHeight="1">
      <c r="B75" s="43"/>
      <c r="C75" s="73" t="s">
        <v>34</v>
      </c>
      <c r="D75" s="71"/>
      <c r="E75" s="71"/>
      <c r="F75" s="190" t="str">
        <f>IF(E18="","",E18)</f>
        <v/>
      </c>
      <c r="G75" s="71"/>
      <c r="H75" s="71"/>
      <c r="I75" s="188"/>
      <c r="J75" s="71"/>
      <c r="K75" s="71"/>
      <c r="L75" s="69"/>
    </row>
    <row r="76" spans="2:12" s="1" customFormat="1" ht="10.3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20" s="9" customFormat="1" ht="29.25" customHeight="1">
      <c r="B77" s="192"/>
      <c r="C77" s="193" t="s">
        <v>102</v>
      </c>
      <c r="D77" s="194" t="s">
        <v>58</v>
      </c>
      <c r="E77" s="194" t="s">
        <v>54</v>
      </c>
      <c r="F77" s="194" t="s">
        <v>103</v>
      </c>
      <c r="G77" s="194" t="s">
        <v>104</v>
      </c>
      <c r="H77" s="194" t="s">
        <v>105</v>
      </c>
      <c r="I77" s="195" t="s">
        <v>106</v>
      </c>
      <c r="J77" s="194" t="s">
        <v>96</v>
      </c>
      <c r="K77" s="196" t="s">
        <v>107</v>
      </c>
      <c r="L77" s="197"/>
      <c r="M77" s="99" t="s">
        <v>108</v>
      </c>
      <c r="N77" s="100" t="s">
        <v>43</v>
      </c>
      <c r="O77" s="100" t="s">
        <v>109</v>
      </c>
      <c r="P77" s="100" t="s">
        <v>110</v>
      </c>
      <c r="Q77" s="100" t="s">
        <v>111</v>
      </c>
      <c r="R77" s="100" t="s">
        <v>112</v>
      </c>
      <c r="S77" s="100" t="s">
        <v>113</v>
      </c>
      <c r="T77" s="101" t="s">
        <v>114</v>
      </c>
    </row>
    <row r="78" spans="2:63" s="1" customFormat="1" ht="29.25" customHeight="1">
      <c r="B78" s="43"/>
      <c r="C78" s="105" t="s">
        <v>97</v>
      </c>
      <c r="D78" s="71"/>
      <c r="E78" s="71"/>
      <c r="F78" s="71"/>
      <c r="G78" s="71"/>
      <c r="H78" s="71"/>
      <c r="I78" s="188"/>
      <c r="J78" s="198">
        <f>BK78</f>
        <v>0</v>
      </c>
      <c r="K78" s="71"/>
      <c r="L78" s="69"/>
      <c r="M78" s="102"/>
      <c r="N78" s="103"/>
      <c r="O78" s="103"/>
      <c r="P78" s="199">
        <f>P79</f>
        <v>0</v>
      </c>
      <c r="Q78" s="103"/>
      <c r="R78" s="199">
        <f>R79</f>
        <v>59.392999999999994</v>
      </c>
      <c r="S78" s="103"/>
      <c r="T78" s="200">
        <f>T79</f>
        <v>120</v>
      </c>
      <c r="AT78" s="21" t="s">
        <v>72</v>
      </c>
      <c r="AU78" s="21" t="s">
        <v>98</v>
      </c>
      <c r="BK78" s="201">
        <f>BK79</f>
        <v>0</v>
      </c>
    </row>
    <row r="79" spans="2:63" s="10" customFormat="1" ht="37.4" customHeight="1">
      <c r="B79" s="202"/>
      <c r="C79" s="203"/>
      <c r="D79" s="204" t="s">
        <v>72</v>
      </c>
      <c r="E79" s="205" t="s">
        <v>115</v>
      </c>
      <c r="F79" s="205" t="s">
        <v>116</v>
      </c>
      <c r="G79" s="203"/>
      <c r="H79" s="203"/>
      <c r="I79" s="206"/>
      <c r="J79" s="207">
        <f>BK79</f>
        <v>0</v>
      </c>
      <c r="K79" s="203"/>
      <c r="L79" s="208"/>
      <c r="M79" s="209"/>
      <c r="N79" s="210"/>
      <c r="O79" s="210"/>
      <c r="P79" s="211">
        <f>P80+SUM(P81:P87)</f>
        <v>0</v>
      </c>
      <c r="Q79" s="210"/>
      <c r="R79" s="211">
        <f>R80+SUM(R81:R87)</f>
        <v>59.392999999999994</v>
      </c>
      <c r="S79" s="210"/>
      <c r="T79" s="212">
        <f>T80+SUM(T81:T87)</f>
        <v>120</v>
      </c>
      <c r="AR79" s="213" t="s">
        <v>24</v>
      </c>
      <c r="AT79" s="214" t="s">
        <v>72</v>
      </c>
      <c r="AU79" s="214" t="s">
        <v>73</v>
      </c>
      <c r="AY79" s="213" t="s">
        <v>117</v>
      </c>
      <c r="BK79" s="215">
        <f>BK80+SUM(BK81:BK87)</f>
        <v>0</v>
      </c>
    </row>
    <row r="80" spans="2:65" s="1" customFormat="1" ht="25.5" customHeight="1">
      <c r="B80" s="43"/>
      <c r="C80" s="216" t="s">
        <v>24</v>
      </c>
      <c r="D80" s="216" t="s">
        <v>118</v>
      </c>
      <c r="E80" s="217" t="s">
        <v>119</v>
      </c>
      <c r="F80" s="218" t="s">
        <v>120</v>
      </c>
      <c r="G80" s="219" t="s">
        <v>121</v>
      </c>
      <c r="H80" s="220">
        <v>1</v>
      </c>
      <c r="I80" s="221"/>
      <c r="J80" s="222">
        <f>ROUND(I80*H80,2)</f>
        <v>0</v>
      </c>
      <c r="K80" s="218" t="s">
        <v>122</v>
      </c>
      <c r="L80" s="69"/>
      <c r="M80" s="223" t="s">
        <v>22</v>
      </c>
      <c r="N80" s="224" t="s">
        <v>44</v>
      </c>
      <c r="O80" s="44"/>
      <c r="P80" s="225">
        <f>O80*H80</f>
        <v>0</v>
      </c>
      <c r="Q80" s="225">
        <v>0</v>
      </c>
      <c r="R80" s="225">
        <f>Q80*H80</f>
        <v>0</v>
      </c>
      <c r="S80" s="225">
        <v>0</v>
      </c>
      <c r="T80" s="226">
        <f>S80*H80</f>
        <v>0</v>
      </c>
      <c r="AR80" s="21" t="s">
        <v>123</v>
      </c>
      <c r="AT80" s="21" t="s">
        <v>118</v>
      </c>
      <c r="AU80" s="21" t="s">
        <v>24</v>
      </c>
      <c r="AY80" s="21" t="s">
        <v>117</v>
      </c>
      <c r="BE80" s="227">
        <f>IF(N80="základní",J80,0)</f>
        <v>0</v>
      </c>
      <c r="BF80" s="227">
        <f>IF(N80="snížená",J80,0)</f>
        <v>0</v>
      </c>
      <c r="BG80" s="227">
        <f>IF(N80="zákl. přenesená",J80,0)</f>
        <v>0</v>
      </c>
      <c r="BH80" s="227">
        <f>IF(N80="sníž. přenesená",J80,0)</f>
        <v>0</v>
      </c>
      <c r="BI80" s="227">
        <f>IF(N80="nulová",J80,0)</f>
        <v>0</v>
      </c>
      <c r="BJ80" s="21" t="s">
        <v>24</v>
      </c>
      <c r="BK80" s="227">
        <f>ROUND(I80*H80,2)</f>
        <v>0</v>
      </c>
      <c r="BL80" s="21" t="s">
        <v>123</v>
      </c>
      <c r="BM80" s="21" t="s">
        <v>124</v>
      </c>
    </row>
    <row r="81" spans="2:65" s="1" customFormat="1" ht="16.5" customHeight="1">
      <c r="B81" s="43"/>
      <c r="C81" s="216" t="s">
        <v>82</v>
      </c>
      <c r="D81" s="216" t="s">
        <v>118</v>
      </c>
      <c r="E81" s="217" t="s">
        <v>125</v>
      </c>
      <c r="F81" s="218" t="s">
        <v>126</v>
      </c>
      <c r="G81" s="219" t="s">
        <v>121</v>
      </c>
      <c r="H81" s="220">
        <v>1</v>
      </c>
      <c r="I81" s="221"/>
      <c r="J81" s="222">
        <f>ROUND(I81*H81,2)</f>
        <v>0</v>
      </c>
      <c r="K81" s="218" t="s">
        <v>122</v>
      </c>
      <c r="L81" s="69"/>
      <c r="M81" s="223" t="s">
        <v>22</v>
      </c>
      <c r="N81" s="224" t="s">
        <v>44</v>
      </c>
      <c r="O81" s="44"/>
      <c r="P81" s="225">
        <f>O81*H81</f>
        <v>0</v>
      </c>
      <c r="Q81" s="225">
        <v>0</v>
      </c>
      <c r="R81" s="225">
        <f>Q81*H81</f>
        <v>0</v>
      </c>
      <c r="S81" s="225">
        <v>0</v>
      </c>
      <c r="T81" s="226">
        <f>S81*H81</f>
        <v>0</v>
      </c>
      <c r="AR81" s="21" t="s">
        <v>123</v>
      </c>
      <c r="AT81" s="21" t="s">
        <v>118</v>
      </c>
      <c r="AU81" s="21" t="s">
        <v>24</v>
      </c>
      <c r="AY81" s="21" t="s">
        <v>117</v>
      </c>
      <c r="BE81" s="227">
        <f>IF(N81="základní",J81,0)</f>
        <v>0</v>
      </c>
      <c r="BF81" s="227">
        <f>IF(N81="snížená",J81,0)</f>
        <v>0</v>
      </c>
      <c r="BG81" s="227">
        <f>IF(N81="zákl. přenesená",J81,0)</f>
        <v>0</v>
      </c>
      <c r="BH81" s="227">
        <f>IF(N81="sníž. přenesená",J81,0)</f>
        <v>0</v>
      </c>
      <c r="BI81" s="227">
        <f>IF(N81="nulová",J81,0)</f>
        <v>0</v>
      </c>
      <c r="BJ81" s="21" t="s">
        <v>24</v>
      </c>
      <c r="BK81" s="227">
        <f>ROUND(I81*H81,2)</f>
        <v>0</v>
      </c>
      <c r="BL81" s="21" t="s">
        <v>123</v>
      </c>
      <c r="BM81" s="21" t="s">
        <v>127</v>
      </c>
    </row>
    <row r="82" spans="2:65" s="1" customFormat="1" ht="16.5" customHeight="1">
      <c r="B82" s="43"/>
      <c r="C82" s="216" t="s">
        <v>128</v>
      </c>
      <c r="D82" s="216" t="s">
        <v>118</v>
      </c>
      <c r="E82" s="217" t="s">
        <v>129</v>
      </c>
      <c r="F82" s="218" t="s">
        <v>130</v>
      </c>
      <c r="G82" s="219" t="s">
        <v>131</v>
      </c>
      <c r="H82" s="220">
        <v>3.67</v>
      </c>
      <c r="I82" s="221"/>
      <c r="J82" s="222">
        <f>ROUND(I82*H82,2)</f>
        <v>0</v>
      </c>
      <c r="K82" s="218" t="s">
        <v>122</v>
      </c>
      <c r="L82" s="69"/>
      <c r="M82" s="223" t="s">
        <v>22</v>
      </c>
      <c r="N82" s="224" t="s">
        <v>44</v>
      </c>
      <c r="O82" s="44"/>
      <c r="P82" s="225">
        <f>O82*H82</f>
        <v>0</v>
      </c>
      <c r="Q82" s="225">
        <v>0</v>
      </c>
      <c r="R82" s="225">
        <f>Q82*H82</f>
        <v>0</v>
      </c>
      <c r="S82" s="225">
        <v>0</v>
      </c>
      <c r="T82" s="226">
        <f>S82*H82</f>
        <v>0</v>
      </c>
      <c r="AR82" s="21" t="s">
        <v>123</v>
      </c>
      <c r="AT82" s="21" t="s">
        <v>118</v>
      </c>
      <c r="AU82" s="21" t="s">
        <v>24</v>
      </c>
      <c r="AY82" s="21" t="s">
        <v>117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21" t="s">
        <v>24</v>
      </c>
      <c r="BK82" s="227">
        <f>ROUND(I82*H82,2)</f>
        <v>0</v>
      </c>
      <c r="BL82" s="21" t="s">
        <v>123</v>
      </c>
      <c r="BM82" s="21" t="s">
        <v>132</v>
      </c>
    </row>
    <row r="83" spans="2:51" s="11" customFormat="1" ht="13.5">
      <c r="B83" s="228"/>
      <c r="C83" s="229"/>
      <c r="D83" s="230" t="s">
        <v>133</v>
      </c>
      <c r="E83" s="231" t="s">
        <v>22</v>
      </c>
      <c r="F83" s="232" t="s">
        <v>134</v>
      </c>
      <c r="G83" s="229"/>
      <c r="H83" s="233">
        <v>3.67</v>
      </c>
      <c r="I83" s="234"/>
      <c r="J83" s="229"/>
      <c r="K83" s="229"/>
      <c r="L83" s="235"/>
      <c r="M83" s="236"/>
      <c r="N83" s="237"/>
      <c r="O83" s="237"/>
      <c r="P83" s="237"/>
      <c r="Q83" s="237"/>
      <c r="R83" s="237"/>
      <c r="S83" s="237"/>
      <c r="T83" s="238"/>
      <c r="AT83" s="239" t="s">
        <v>133</v>
      </c>
      <c r="AU83" s="239" t="s">
        <v>24</v>
      </c>
      <c r="AV83" s="11" t="s">
        <v>82</v>
      </c>
      <c r="AW83" s="11" t="s">
        <v>37</v>
      </c>
      <c r="AX83" s="11" t="s">
        <v>24</v>
      </c>
      <c r="AY83" s="239" t="s">
        <v>117</v>
      </c>
    </row>
    <row r="84" spans="2:65" s="1" customFormat="1" ht="25.5" customHeight="1">
      <c r="B84" s="43"/>
      <c r="C84" s="216" t="s">
        <v>135</v>
      </c>
      <c r="D84" s="216" t="s">
        <v>118</v>
      </c>
      <c r="E84" s="217" t="s">
        <v>136</v>
      </c>
      <c r="F84" s="218" t="s">
        <v>137</v>
      </c>
      <c r="G84" s="219" t="s">
        <v>138</v>
      </c>
      <c r="H84" s="220">
        <v>23100</v>
      </c>
      <c r="I84" s="221"/>
      <c r="J84" s="222">
        <f>ROUND(I84*H84,2)</f>
        <v>0</v>
      </c>
      <c r="K84" s="218" t="s">
        <v>122</v>
      </c>
      <c r="L84" s="69"/>
      <c r="M84" s="223" t="s">
        <v>22</v>
      </c>
      <c r="N84" s="224" t="s">
        <v>44</v>
      </c>
      <c r="O84" s="44"/>
      <c r="P84" s="225">
        <f>O84*H84</f>
        <v>0</v>
      </c>
      <c r="Q84" s="225">
        <v>0</v>
      </c>
      <c r="R84" s="225">
        <f>Q84*H84</f>
        <v>0</v>
      </c>
      <c r="S84" s="225">
        <v>0</v>
      </c>
      <c r="T84" s="226">
        <f>S84*H84</f>
        <v>0</v>
      </c>
      <c r="AR84" s="21" t="s">
        <v>135</v>
      </c>
      <c r="AT84" s="21" t="s">
        <v>118</v>
      </c>
      <c r="AU84" s="21" t="s">
        <v>24</v>
      </c>
      <c r="AY84" s="21" t="s">
        <v>117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21" t="s">
        <v>24</v>
      </c>
      <c r="BK84" s="227">
        <f>ROUND(I84*H84,2)</f>
        <v>0</v>
      </c>
      <c r="BL84" s="21" t="s">
        <v>135</v>
      </c>
      <c r="BM84" s="21" t="s">
        <v>139</v>
      </c>
    </row>
    <row r="85" spans="2:65" s="1" customFormat="1" ht="16.5" customHeight="1">
      <c r="B85" s="43"/>
      <c r="C85" s="240" t="s">
        <v>140</v>
      </c>
      <c r="D85" s="240" t="s">
        <v>141</v>
      </c>
      <c r="E85" s="241" t="s">
        <v>142</v>
      </c>
      <c r="F85" s="242" t="s">
        <v>143</v>
      </c>
      <c r="G85" s="243" t="s">
        <v>144</v>
      </c>
      <c r="H85" s="244">
        <v>808.5</v>
      </c>
      <c r="I85" s="245"/>
      <c r="J85" s="246">
        <f>ROUND(I85*H85,2)</f>
        <v>0</v>
      </c>
      <c r="K85" s="242" t="s">
        <v>122</v>
      </c>
      <c r="L85" s="247"/>
      <c r="M85" s="248" t="s">
        <v>22</v>
      </c>
      <c r="N85" s="249" t="s">
        <v>44</v>
      </c>
      <c r="O85" s="44"/>
      <c r="P85" s="225">
        <f>O85*H85</f>
        <v>0</v>
      </c>
      <c r="Q85" s="225">
        <v>0.001</v>
      </c>
      <c r="R85" s="225">
        <f>Q85*H85</f>
        <v>0.8085</v>
      </c>
      <c r="S85" s="225">
        <v>0</v>
      </c>
      <c r="T85" s="226">
        <f>S85*H85</f>
        <v>0</v>
      </c>
      <c r="AR85" s="21" t="s">
        <v>145</v>
      </c>
      <c r="AT85" s="21" t="s">
        <v>141</v>
      </c>
      <c r="AU85" s="21" t="s">
        <v>24</v>
      </c>
      <c r="AY85" s="21" t="s">
        <v>117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21" t="s">
        <v>24</v>
      </c>
      <c r="BK85" s="227">
        <f>ROUND(I85*H85,2)</f>
        <v>0</v>
      </c>
      <c r="BL85" s="21" t="s">
        <v>135</v>
      </c>
      <c r="BM85" s="21" t="s">
        <v>146</v>
      </c>
    </row>
    <row r="86" spans="2:51" s="11" customFormat="1" ht="13.5">
      <c r="B86" s="228"/>
      <c r="C86" s="229"/>
      <c r="D86" s="230" t="s">
        <v>133</v>
      </c>
      <c r="E86" s="231" t="s">
        <v>22</v>
      </c>
      <c r="F86" s="232" t="s">
        <v>147</v>
      </c>
      <c r="G86" s="229"/>
      <c r="H86" s="233">
        <v>808.5</v>
      </c>
      <c r="I86" s="234"/>
      <c r="J86" s="229"/>
      <c r="K86" s="229"/>
      <c r="L86" s="235"/>
      <c r="M86" s="236"/>
      <c r="N86" s="237"/>
      <c r="O86" s="237"/>
      <c r="P86" s="237"/>
      <c r="Q86" s="237"/>
      <c r="R86" s="237"/>
      <c r="S86" s="237"/>
      <c r="T86" s="238"/>
      <c r="AT86" s="239" t="s">
        <v>133</v>
      </c>
      <c r="AU86" s="239" t="s">
        <v>24</v>
      </c>
      <c r="AV86" s="11" t="s">
        <v>82</v>
      </c>
      <c r="AW86" s="11" t="s">
        <v>37</v>
      </c>
      <c r="AX86" s="11" t="s">
        <v>24</v>
      </c>
      <c r="AY86" s="239" t="s">
        <v>117</v>
      </c>
    </row>
    <row r="87" spans="2:63" s="10" customFormat="1" ht="29.85" customHeight="1">
      <c r="B87" s="202"/>
      <c r="C87" s="203"/>
      <c r="D87" s="204" t="s">
        <v>72</v>
      </c>
      <c r="E87" s="250" t="s">
        <v>24</v>
      </c>
      <c r="F87" s="250" t="s">
        <v>148</v>
      </c>
      <c r="G87" s="203"/>
      <c r="H87" s="203"/>
      <c r="I87" s="206"/>
      <c r="J87" s="251">
        <f>BK87</f>
        <v>0</v>
      </c>
      <c r="K87" s="203"/>
      <c r="L87" s="208"/>
      <c r="M87" s="209"/>
      <c r="N87" s="210"/>
      <c r="O87" s="210"/>
      <c r="P87" s="211">
        <f>SUM(P88:P113)</f>
        <v>0</v>
      </c>
      <c r="Q87" s="210"/>
      <c r="R87" s="211">
        <f>SUM(R88:R113)</f>
        <v>58.58449999999999</v>
      </c>
      <c r="S87" s="210"/>
      <c r="T87" s="212">
        <f>SUM(T88:T113)</f>
        <v>120</v>
      </c>
      <c r="AR87" s="213" t="s">
        <v>24</v>
      </c>
      <c r="AT87" s="214" t="s">
        <v>72</v>
      </c>
      <c r="AU87" s="214" t="s">
        <v>24</v>
      </c>
      <c r="AY87" s="213" t="s">
        <v>117</v>
      </c>
      <c r="BK87" s="215">
        <f>SUM(BK88:BK113)</f>
        <v>0</v>
      </c>
    </row>
    <row r="88" spans="2:65" s="1" customFormat="1" ht="38.25" customHeight="1">
      <c r="B88" s="43"/>
      <c r="C88" s="216" t="s">
        <v>149</v>
      </c>
      <c r="D88" s="216" t="s">
        <v>118</v>
      </c>
      <c r="E88" s="217" t="s">
        <v>150</v>
      </c>
      <c r="F88" s="218" t="s">
        <v>151</v>
      </c>
      <c r="G88" s="219" t="s">
        <v>152</v>
      </c>
      <c r="H88" s="220">
        <v>3670</v>
      </c>
      <c r="I88" s="221"/>
      <c r="J88" s="222">
        <f>ROUND(I88*H88,2)</f>
        <v>0</v>
      </c>
      <c r="K88" s="218" t="s">
        <v>122</v>
      </c>
      <c r="L88" s="69"/>
      <c r="M88" s="223" t="s">
        <v>22</v>
      </c>
      <c r="N88" s="224" t="s">
        <v>44</v>
      </c>
      <c r="O88" s="44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1" t="s">
        <v>135</v>
      </c>
      <c r="AT88" s="21" t="s">
        <v>118</v>
      </c>
      <c r="AU88" s="21" t="s">
        <v>82</v>
      </c>
      <c r="AY88" s="21" t="s">
        <v>117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1" t="s">
        <v>24</v>
      </c>
      <c r="BK88" s="227">
        <f>ROUND(I88*H88,2)</f>
        <v>0</v>
      </c>
      <c r="BL88" s="21" t="s">
        <v>135</v>
      </c>
      <c r="BM88" s="21" t="s">
        <v>153</v>
      </c>
    </row>
    <row r="89" spans="2:51" s="11" customFormat="1" ht="13.5">
      <c r="B89" s="228"/>
      <c r="C89" s="229"/>
      <c r="D89" s="230" t="s">
        <v>133</v>
      </c>
      <c r="E89" s="231" t="s">
        <v>22</v>
      </c>
      <c r="F89" s="232" t="s">
        <v>154</v>
      </c>
      <c r="G89" s="229"/>
      <c r="H89" s="233">
        <v>3670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AT89" s="239" t="s">
        <v>133</v>
      </c>
      <c r="AU89" s="239" t="s">
        <v>82</v>
      </c>
      <c r="AV89" s="11" t="s">
        <v>82</v>
      </c>
      <c r="AW89" s="11" t="s">
        <v>37</v>
      </c>
      <c r="AX89" s="11" t="s">
        <v>24</v>
      </c>
      <c r="AY89" s="239" t="s">
        <v>117</v>
      </c>
    </row>
    <row r="90" spans="2:65" s="1" customFormat="1" ht="38.25" customHeight="1">
      <c r="B90" s="43"/>
      <c r="C90" s="216" t="s">
        <v>155</v>
      </c>
      <c r="D90" s="216" t="s">
        <v>118</v>
      </c>
      <c r="E90" s="217" t="s">
        <v>156</v>
      </c>
      <c r="F90" s="218" t="s">
        <v>157</v>
      </c>
      <c r="G90" s="219" t="s">
        <v>152</v>
      </c>
      <c r="H90" s="220">
        <v>3670</v>
      </c>
      <c r="I90" s="221"/>
      <c r="J90" s="222">
        <f>ROUND(I90*H90,2)</f>
        <v>0</v>
      </c>
      <c r="K90" s="218" t="s">
        <v>122</v>
      </c>
      <c r="L90" s="69"/>
      <c r="M90" s="223" t="s">
        <v>22</v>
      </c>
      <c r="N90" s="224" t="s">
        <v>44</v>
      </c>
      <c r="O90" s="44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1" t="s">
        <v>135</v>
      </c>
      <c r="AT90" s="21" t="s">
        <v>118</v>
      </c>
      <c r="AU90" s="21" t="s">
        <v>82</v>
      </c>
      <c r="AY90" s="21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1" t="s">
        <v>24</v>
      </c>
      <c r="BK90" s="227">
        <f>ROUND(I90*H90,2)</f>
        <v>0</v>
      </c>
      <c r="BL90" s="21" t="s">
        <v>135</v>
      </c>
      <c r="BM90" s="21" t="s">
        <v>158</v>
      </c>
    </row>
    <row r="91" spans="2:51" s="11" customFormat="1" ht="13.5">
      <c r="B91" s="228"/>
      <c r="C91" s="229"/>
      <c r="D91" s="230" t="s">
        <v>133</v>
      </c>
      <c r="E91" s="231" t="s">
        <v>22</v>
      </c>
      <c r="F91" s="232" t="s">
        <v>159</v>
      </c>
      <c r="G91" s="229"/>
      <c r="H91" s="233">
        <v>3670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AT91" s="239" t="s">
        <v>133</v>
      </c>
      <c r="AU91" s="239" t="s">
        <v>82</v>
      </c>
      <c r="AV91" s="11" t="s">
        <v>82</v>
      </c>
      <c r="AW91" s="11" t="s">
        <v>37</v>
      </c>
      <c r="AX91" s="11" t="s">
        <v>24</v>
      </c>
      <c r="AY91" s="239" t="s">
        <v>117</v>
      </c>
    </row>
    <row r="92" spans="2:65" s="1" customFormat="1" ht="38.25" customHeight="1">
      <c r="B92" s="43"/>
      <c r="C92" s="216" t="s">
        <v>145</v>
      </c>
      <c r="D92" s="216" t="s">
        <v>118</v>
      </c>
      <c r="E92" s="217" t="s">
        <v>160</v>
      </c>
      <c r="F92" s="218" t="s">
        <v>161</v>
      </c>
      <c r="G92" s="219" t="s">
        <v>152</v>
      </c>
      <c r="H92" s="220">
        <v>1360</v>
      </c>
      <c r="I92" s="221"/>
      <c r="J92" s="222">
        <f>ROUND(I92*H92,2)</f>
        <v>0</v>
      </c>
      <c r="K92" s="218" t="s">
        <v>122</v>
      </c>
      <c r="L92" s="69"/>
      <c r="M92" s="223" t="s">
        <v>22</v>
      </c>
      <c r="N92" s="224" t="s">
        <v>44</v>
      </c>
      <c r="O92" s="44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21" t="s">
        <v>135</v>
      </c>
      <c r="AT92" s="21" t="s">
        <v>118</v>
      </c>
      <c r="AU92" s="21" t="s">
        <v>82</v>
      </c>
      <c r="AY92" s="21" t="s">
        <v>117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1" t="s">
        <v>24</v>
      </c>
      <c r="BK92" s="227">
        <f>ROUND(I92*H92,2)</f>
        <v>0</v>
      </c>
      <c r="BL92" s="21" t="s">
        <v>135</v>
      </c>
      <c r="BM92" s="21" t="s">
        <v>162</v>
      </c>
    </row>
    <row r="93" spans="2:51" s="11" customFormat="1" ht="13.5">
      <c r="B93" s="228"/>
      <c r="C93" s="229"/>
      <c r="D93" s="230" t="s">
        <v>133</v>
      </c>
      <c r="E93" s="231" t="s">
        <v>22</v>
      </c>
      <c r="F93" s="232" t="s">
        <v>163</v>
      </c>
      <c r="G93" s="229"/>
      <c r="H93" s="233">
        <v>1360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133</v>
      </c>
      <c r="AU93" s="239" t="s">
        <v>82</v>
      </c>
      <c r="AV93" s="11" t="s">
        <v>82</v>
      </c>
      <c r="AW93" s="11" t="s">
        <v>37</v>
      </c>
      <c r="AX93" s="11" t="s">
        <v>24</v>
      </c>
      <c r="AY93" s="239" t="s">
        <v>117</v>
      </c>
    </row>
    <row r="94" spans="2:65" s="1" customFormat="1" ht="38.25" customHeight="1">
      <c r="B94" s="43"/>
      <c r="C94" s="216" t="s">
        <v>164</v>
      </c>
      <c r="D94" s="216" t="s">
        <v>118</v>
      </c>
      <c r="E94" s="217" t="s">
        <v>165</v>
      </c>
      <c r="F94" s="218" t="s">
        <v>166</v>
      </c>
      <c r="G94" s="219" t="s">
        <v>152</v>
      </c>
      <c r="H94" s="220">
        <v>760</v>
      </c>
      <c r="I94" s="221"/>
      <c r="J94" s="222">
        <f>ROUND(I94*H94,2)</f>
        <v>0</v>
      </c>
      <c r="K94" s="218" t="s">
        <v>122</v>
      </c>
      <c r="L94" s="69"/>
      <c r="M94" s="223" t="s">
        <v>22</v>
      </c>
      <c r="N94" s="224" t="s">
        <v>44</v>
      </c>
      <c r="O94" s="44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21" t="s">
        <v>135</v>
      </c>
      <c r="AT94" s="21" t="s">
        <v>118</v>
      </c>
      <c r="AU94" s="21" t="s">
        <v>82</v>
      </c>
      <c r="AY94" s="21" t="s">
        <v>117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1" t="s">
        <v>24</v>
      </c>
      <c r="BK94" s="227">
        <f>ROUND(I94*H94,2)</f>
        <v>0</v>
      </c>
      <c r="BL94" s="21" t="s">
        <v>135</v>
      </c>
      <c r="BM94" s="21" t="s">
        <v>167</v>
      </c>
    </row>
    <row r="95" spans="2:51" s="11" customFormat="1" ht="13.5">
      <c r="B95" s="228"/>
      <c r="C95" s="229"/>
      <c r="D95" s="230" t="s">
        <v>133</v>
      </c>
      <c r="E95" s="231" t="s">
        <v>22</v>
      </c>
      <c r="F95" s="232" t="s">
        <v>168</v>
      </c>
      <c r="G95" s="229"/>
      <c r="H95" s="233">
        <v>760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133</v>
      </c>
      <c r="AU95" s="239" t="s">
        <v>82</v>
      </c>
      <c r="AV95" s="11" t="s">
        <v>82</v>
      </c>
      <c r="AW95" s="11" t="s">
        <v>37</v>
      </c>
      <c r="AX95" s="11" t="s">
        <v>24</v>
      </c>
      <c r="AY95" s="239" t="s">
        <v>117</v>
      </c>
    </row>
    <row r="96" spans="2:65" s="1" customFormat="1" ht="25.5" customHeight="1">
      <c r="B96" s="43"/>
      <c r="C96" s="216" t="s">
        <v>29</v>
      </c>
      <c r="D96" s="216" t="s">
        <v>118</v>
      </c>
      <c r="E96" s="217" t="s">
        <v>169</v>
      </c>
      <c r="F96" s="218" t="s">
        <v>170</v>
      </c>
      <c r="G96" s="219" t="s">
        <v>152</v>
      </c>
      <c r="H96" s="220">
        <v>2120</v>
      </c>
      <c r="I96" s="221"/>
      <c r="J96" s="222">
        <f>ROUND(I96*H96,2)</f>
        <v>0</v>
      </c>
      <c r="K96" s="218" t="s">
        <v>122</v>
      </c>
      <c r="L96" s="69"/>
      <c r="M96" s="223" t="s">
        <v>22</v>
      </c>
      <c r="N96" s="224" t="s">
        <v>44</v>
      </c>
      <c r="O96" s="44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21" t="s">
        <v>135</v>
      </c>
      <c r="AT96" s="21" t="s">
        <v>118</v>
      </c>
      <c r="AU96" s="21" t="s">
        <v>82</v>
      </c>
      <c r="AY96" s="21" t="s">
        <v>117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1" t="s">
        <v>24</v>
      </c>
      <c r="BK96" s="227">
        <f>ROUND(I96*H96,2)</f>
        <v>0</v>
      </c>
      <c r="BL96" s="21" t="s">
        <v>135</v>
      </c>
      <c r="BM96" s="21" t="s">
        <v>171</v>
      </c>
    </row>
    <row r="97" spans="2:51" s="11" customFormat="1" ht="13.5">
      <c r="B97" s="228"/>
      <c r="C97" s="229"/>
      <c r="D97" s="230" t="s">
        <v>133</v>
      </c>
      <c r="E97" s="231" t="s">
        <v>22</v>
      </c>
      <c r="F97" s="232" t="s">
        <v>172</v>
      </c>
      <c r="G97" s="229"/>
      <c r="H97" s="233">
        <v>2120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133</v>
      </c>
      <c r="AU97" s="239" t="s">
        <v>82</v>
      </c>
      <c r="AV97" s="11" t="s">
        <v>82</v>
      </c>
      <c r="AW97" s="11" t="s">
        <v>37</v>
      </c>
      <c r="AX97" s="11" t="s">
        <v>24</v>
      </c>
      <c r="AY97" s="239" t="s">
        <v>117</v>
      </c>
    </row>
    <row r="98" spans="2:65" s="1" customFormat="1" ht="25.5" customHeight="1">
      <c r="B98" s="43"/>
      <c r="C98" s="216" t="s">
        <v>173</v>
      </c>
      <c r="D98" s="216" t="s">
        <v>118</v>
      </c>
      <c r="E98" s="217" t="s">
        <v>24</v>
      </c>
      <c r="F98" s="218" t="s">
        <v>174</v>
      </c>
      <c r="G98" s="219" t="s">
        <v>138</v>
      </c>
      <c r="H98" s="220">
        <v>36700</v>
      </c>
      <c r="I98" s="221"/>
      <c r="J98" s="222">
        <f>ROUND(I98*H98,2)</f>
        <v>0</v>
      </c>
      <c r="K98" s="218" t="s">
        <v>22</v>
      </c>
      <c r="L98" s="69"/>
      <c r="M98" s="223" t="s">
        <v>22</v>
      </c>
      <c r="N98" s="224" t="s">
        <v>44</v>
      </c>
      <c r="O98" s="44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21" t="s">
        <v>135</v>
      </c>
      <c r="AT98" s="21" t="s">
        <v>118</v>
      </c>
      <c r="AU98" s="21" t="s">
        <v>82</v>
      </c>
      <c r="AY98" s="21" t="s">
        <v>117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1" t="s">
        <v>24</v>
      </c>
      <c r="BK98" s="227">
        <f>ROUND(I98*H98,2)</f>
        <v>0</v>
      </c>
      <c r="BL98" s="21" t="s">
        <v>135</v>
      </c>
      <c r="BM98" s="21" t="s">
        <v>175</v>
      </c>
    </row>
    <row r="99" spans="2:65" s="1" customFormat="1" ht="25.5" customHeight="1">
      <c r="B99" s="43"/>
      <c r="C99" s="216" t="s">
        <v>176</v>
      </c>
      <c r="D99" s="216" t="s">
        <v>118</v>
      </c>
      <c r="E99" s="217" t="s">
        <v>177</v>
      </c>
      <c r="F99" s="218" t="s">
        <v>178</v>
      </c>
      <c r="G99" s="219" t="s">
        <v>131</v>
      </c>
      <c r="H99" s="220">
        <v>3.67</v>
      </c>
      <c r="I99" s="221"/>
      <c r="J99" s="222">
        <f>ROUND(I99*H99,2)</f>
        <v>0</v>
      </c>
      <c r="K99" s="218" t="s">
        <v>122</v>
      </c>
      <c r="L99" s="69"/>
      <c r="M99" s="223" t="s">
        <v>22</v>
      </c>
      <c r="N99" s="224" t="s">
        <v>44</v>
      </c>
      <c r="O99" s="44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21" t="s">
        <v>135</v>
      </c>
      <c r="AT99" s="21" t="s">
        <v>118</v>
      </c>
      <c r="AU99" s="21" t="s">
        <v>82</v>
      </c>
      <c r="AY99" s="21" t="s">
        <v>117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1" t="s">
        <v>24</v>
      </c>
      <c r="BK99" s="227">
        <f>ROUND(I99*H99,2)</f>
        <v>0</v>
      </c>
      <c r="BL99" s="21" t="s">
        <v>135</v>
      </c>
      <c r="BM99" s="21" t="s">
        <v>179</v>
      </c>
    </row>
    <row r="100" spans="2:65" s="1" customFormat="1" ht="25.5" customHeight="1">
      <c r="B100" s="43"/>
      <c r="C100" s="216" t="s">
        <v>180</v>
      </c>
      <c r="D100" s="216" t="s">
        <v>118</v>
      </c>
      <c r="E100" s="217" t="s">
        <v>181</v>
      </c>
      <c r="F100" s="218" t="s">
        <v>174</v>
      </c>
      <c r="G100" s="219" t="s">
        <v>138</v>
      </c>
      <c r="H100" s="220">
        <v>36700</v>
      </c>
      <c r="I100" s="221"/>
      <c r="J100" s="222">
        <f>ROUND(I100*H100,2)</f>
        <v>0</v>
      </c>
      <c r="K100" s="218" t="s">
        <v>122</v>
      </c>
      <c r="L100" s="69"/>
      <c r="M100" s="223" t="s">
        <v>22</v>
      </c>
      <c r="N100" s="224" t="s">
        <v>44</v>
      </c>
      <c r="O100" s="44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21" t="s">
        <v>135</v>
      </c>
      <c r="AT100" s="21" t="s">
        <v>118</v>
      </c>
      <c r="AU100" s="21" t="s">
        <v>82</v>
      </c>
      <c r="AY100" s="21" t="s">
        <v>117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1" t="s">
        <v>24</v>
      </c>
      <c r="BK100" s="227">
        <f>ROUND(I100*H100,2)</f>
        <v>0</v>
      </c>
      <c r="BL100" s="21" t="s">
        <v>135</v>
      </c>
      <c r="BM100" s="21" t="s">
        <v>182</v>
      </c>
    </row>
    <row r="101" spans="2:65" s="1" customFormat="1" ht="51" customHeight="1">
      <c r="B101" s="43"/>
      <c r="C101" s="216" t="s">
        <v>183</v>
      </c>
      <c r="D101" s="216" t="s">
        <v>118</v>
      </c>
      <c r="E101" s="217" t="s">
        <v>184</v>
      </c>
      <c r="F101" s="218" t="s">
        <v>185</v>
      </c>
      <c r="G101" s="219" t="s">
        <v>152</v>
      </c>
      <c r="H101" s="220">
        <v>16</v>
      </c>
      <c r="I101" s="221"/>
      <c r="J101" s="222">
        <f>ROUND(I101*H101,2)</f>
        <v>0</v>
      </c>
      <c r="K101" s="218" t="s">
        <v>122</v>
      </c>
      <c r="L101" s="69"/>
      <c r="M101" s="223" t="s">
        <v>22</v>
      </c>
      <c r="N101" s="224" t="s">
        <v>44</v>
      </c>
      <c r="O101" s="44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21" t="s">
        <v>135</v>
      </c>
      <c r="AT101" s="21" t="s">
        <v>118</v>
      </c>
      <c r="AU101" s="21" t="s">
        <v>82</v>
      </c>
      <c r="AY101" s="21" t="s">
        <v>117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1" t="s">
        <v>24</v>
      </c>
      <c r="BK101" s="227">
        <f>ROUND(I101*H101,2)</f>
        <v>0</v>
      </c>
      <c r="BL101" s="21" t="s">
        <v>135</v>
      </c>
      <c r="BM101" s="21" t="s">
        <v>186</v>
      </c>
    </row>
    <row r="102" spans="2:51" s="11" customFormat="1" ht="13.5">
      <c r="B102" s="228"/>
      <c r="C102" s="229"/>
      <c r="D102" s="230" t="s">
        <v>133</v>
      </c>
      <c r="E102" s="231" t="s">
        <v>22</v>
      </c>
      <c r="F102" s="232" t="s">
        <v>187</v>
      </c>
      <c r="G102" s="229"/>
      <c r="H102" s="233">
        <v>16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133</v>
      </c>
      <c r="AU102" s="239" t="s">
        <v>82</v>
      </c>
      <c r="AV102" s="11" t="s">
        <v>82</v>
      </c>
      <c r="AW102" s="11" t="s">
        <v>37</v>
      </c>
      <c r="AX102" s="11" t="s">
        <v>24</v>
      </c>
      <c r="AY102" s="239" t="s">
        <v>117</v>
      </c>
    </row>
    <row r="103" spans="2:65" s="1" customFormat="1" ht="16.5" customHeight="1">
      <c r="B103" s="43"/>
      <c r="C103" s="216" t="s">
        <v>10</v>
      </c>
      <c r="D103" s="216" t="s">
        <v>118</v>
      </c>
      <c r="E103" s="217" t="s">
        <v>188</v>
      </c>
      <c r="F103" s="218" t="s">
        <v>189</v>
      </c>
      <c r="G103" s="219" t="s">
        <v>121</v>
      </c>
      <c r="H103" s="220">
        <v>1</v>
      </c>
      <c r="I103" s="221"/>
      <c r="J103" s="222">
        <f>ROUND(I103*H103,2)</f>
        <v>0</v>
      </c>
      <c r="K103" s="218" t="s">
        <v>22</v>
      </c>
      <c r="L103" s="69"/>
      <c r="M103" s="223" t="s">
        <v>22</v>
      </c>
      <c r="N103" s="224" t="s">
        <v>44</v>
      </c>
      <c r="O103" s="44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21" t="s">
        <v>135</v>
      </c>
      <c r="AT103" s="21" t="s">
        <v>118</v>
      </c>
      <c r="AU103" s="21" t="s">
        <v>82</v>
      </c>
      <c r="AY103" s="21" t="s">
        <v>117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1" t="s">
        <v>24</v>
      </c>
      <c r="BK103" s="227">
        <f>ROUND(I103*H103,2)</f>
        <v>0</v>
      </c>
      <c r="BL103" s="21" t="s">
        <v>135</v>
      </c>
      <c r="BM103" s="21" t="s">
        <v>190</v>
      </c>
    </row>
    <row r="104" spans="2:65" s="1" customFormat="1" ht="16.5" customHeight="1">
      <c r="B104" s="43"/>
      <c r="C104" s="216" t="s">
        <v>191</v>
      </c>
      <c r="D104" s="216" t="s">
        <v>118</v>
      </c>
      <c r="E104" s="217" t="s">
        <v>192</v>
      </c>
      <c r="F104" s="218" t="s">
        <v>193</v>
      </c>
      <c r="G104" s="219" t="s">
        <v>152</v>
      </c>
      <c r="H104" s="220">
        <v>3670</v>
      </c>
      <c r="I104" s="221"/>
      <c r="J104" s="222">
        <f>ROUND(I104*H104,2)</f>
        <v>0</v>
      </c>
      <c r="K104" s="218" t="s">
        <v>22</v>
      </c>
      <c r="L104" s="69"/>
      <c r="M104" s="223" t="s">
        <v>22</v>
      </c>
      <c r="N104" s="224" t="s">
        <v>44</v>
      </c>
      <c r="O104" s="44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21" t="s">
        <v>135</v>
      </c>
      <c r="AT104" s="21" t="s">
        <v>118</v>
      </c>
      <c r="AU104" s="21" t="s">
        <v>82</v>
      </c>
      <c r="AY104" s="21" t="s">
        <v>117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1" t="s">
        <v>24</v>
      </c>
      <c r="BK104" s="227">
        <f>ROUND(I104*H104,2)</f>
        <v>0</v>
      </c>
      <c r="BL104" s="21" t="s">
        <v>135</v>
      </c>
      <c r="BM104" s="21" t="s">
        <v>194</v>
      </c>
    </row>
    <row r="105" spans="2:65" s="1" customFormat="1" ht="25.5" customHeight="1">
      <c r="B105" s="43"/>
      <c r="C105" s="216" t="s">
        <v>195</v>
      </c>
      <c r="D105" s="216" t="s">
        <v>118</v>
      </c>
      <c r="E105" s="217" t="s">
        <v>196</v>
      </c>
      <c r="F105" s="218" t="s">
        <v>197</v>
      </c>
      <c r="G105" s="219" t="s">
        <v>138</v>
      </c>
      <c r="H105" s="220">
        <v>24</v>
      </c>
      <c r="I105" s="221"/>
      <c r="J105" s="222">
        <f>ROUND(I105*H105,2)</f>
        <v>0</v>
      </c>
      <c r="K105" s="218" t="s">
        <v>122</v>
      </c>
      <c r="L105" s="69"/>
      <c r="M105" s="223" t="s">
        <v>22</v>
      </c>
      <c r="N105" s="224" t="s">
        <v>44</v>
      </c>
      <c r="O105" s="44"/>
      <c r="P105" s="225">
        <f>O105*H105</f>
        <v>0</v>
      </c>
      <c r="Q105" s="225">
        <v>0.108</v>
      </c>
      <c r="R105" s="225">
        <f>Q105*H105</f>
        <v>2.592</v>
      </c>
      <c r="S105" s="225">
        <v>0</v>
      </c>
      <c r="T105" s="226">
        <f>S105*H105</f>
        <v>0</v>
      </c>
      <c r="AR105" s="21" t="s">
        <v>135</v>
      </c>
      <c r="AT105" s="21" t="s">
        <v>118</v>
      </c>
      <c r="AU105" s="21" t="s">
        <v>82</v>
      </c>
      <c r="AY105" s="21" t="s">
        <v>117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1" t="s">
        <v>24</v>
      </c>
      <c r="BK105" s="227">
        <f>ROUND(I105*H105,2)</f>
        <v>0</v>
      </c>
      <c r="BL105" s="21" t="s">
        <v>135</v>
      </c>
      <c r="BM105" s="21" t="s">
        <v>198</v>
      </c>
    </row>
    <row r="106" spans="2:65" s="1" customFormat="1" ht="25.5" customHeight="1">
      <c r="B106" s="43"/>
      <c r="C106" s="240" t="s">
        <v>199</v>
      </c>
      <c r="D106" s="240" t="s">
        <v>141</v>
      </c>
      <c r="E106" s="241" t="s">
        <v>200</v>
      </c>
      <c r="F106" s="242" t="s">
        <v>201</v>
      </c>
      <c r="G106" s="243" t="s">
        <v>202</v>
      </c>
      <c r="H106" s="244">
        <v>8</v>
      </c>
      <c r="I106" s="245"/>
      <c r="J106" s="246">
        <f>ROUND(I106*H106,2)</f>
        <v>0</v>
      </c>
      <c r="K106" s="242" t="s">
        <v>122</v>
      </c>
      <c r="L106" s="247"/>
      <c r="M106" s="248" t="s">
        <v>22</v>
      </c>
      <c r="N106" s="249" t="s">
        <v>44</v>
      </c>
      <c r="O106" s="44"/>
      <c r="P106" s="225">
        <f>O106*H106</f>
        <v>0</v>
      </c>
      <c r="Q106" s="225">
        <v>1.075</v>
      </c>
      <c r="R106" s="225">
        <f>Q106*H106</f>
        <v>8.6</v>
      </c>
      <c r="S106" s="225">
        <v>0</v>
      </c>
      <c r="T106" s="226">
        <f>S106*H106</f>
        <v>0</v>
      </c>
      <c r="AR106" s="21" t="s">
        <v>145</v>
      </c>
      <c r="AT106" s="21" t="s">
        <v>141</v>
      </c>
      <c r="AU106" s="21" t="s">
        <v>82</v>
      </c>
      <c r="AY106" s="21" t="s">
        <v>117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1" t="s">
        <v>24</v>
      </c>
      <c r="BK106" s="227">
        <f>ROUND(I106*H106,2)</f>
        <v>0</v>
      </c>
      <c r="BL106" s="21" t="s">
        <v>135</v>
      </c>
      <c r="BM106" s="21" t="s">
        <v>203</v>
      </c>
    </row>
    <row r="107" spans="2:65" s="1" customFormat="1" ht="25.5" customHeight="1">
      <c r="B107" s="43"/>
      <c r="C107" s="216" t="s">
        <v>204</v>
      </c>
      <c r="D107" s="216" t="s">
        <v>118</v>
      </c>
      <c r="E107" s="217" t="s">
        <v>205</v>
      </c>
      <c r="F107" s="218" t="s">
        <v>206</v>
      </c>
      <c r="G107" s="219" t="s">
        <v>152</v>
      </c>
      <c r="H107" s="220">
        <v>15</v>
      </c>
      <c r="I107" s="221"/>
      <c r="J107" s="222">
        <f>ROUND(I107*H107,2)</f>
        <v>0</v>
      </c>
      <c r="K107" s="218" t="s">
        <v>122</v>
      </c>
      <c r="L107" s="69"/>
      <c r="M107" s="223" t="s">
        <v>22</v>
      </c>
      <c r="N107" s="224" t="s">
        <v>44</v>
      </c>
      <c r="O107" s="44"/>
      <c r="P107" s="225">
        <f>O107*H107</f>
        <v>0</v>
      </c>
      <c r="Q107" s="225">
        <v>1.48</v>
      </c>
      <c r="R107" s="225">
        <f>Q107*H107</f>
        <v>22.2</v>
      </c>
      <c r="S107" s="225">
        <v>0</v>
      </c>
      <c r="T107" s="226">
        <f>S107*H107</f>
        <v>0</v>
      </c>
      <c r="AR107" s="21" t="s">
        <v>135</v>
      </c>
      <c r="AT107" s="21" t="s">
        <v>118</v>
      </c>
      <c r="AU107" s="21" t="s">
        <v>82</v>
      </c>
      <c r="AY107" s="21" t="s">
        <v>117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1" t="s">
        <v>24</v>
      </c>
      <c r="BK107" s="227">
        <f>ROUND(I107*H107,2)</f>
        <v>0</v>
      </c>
      <c r="BL107" s="21" t="s">
        <v>135</v>
      </c>
      <c r="BM107" s="21" t="s">
        <v>207</v>
      </c>
    </row>
    <row r="108" spans="2:51" s="11" customFormat="1" ht="13.5">
      <c r="B108" s="228"/>
      <c r="C108" s="229"/>
      <c r="D108" s="230" t="s">
        <v>133</v>
      </c>
      <c r="E108" s="231" t="s">
        <v>22</v>
      </c>
      <c r="F108" s="232" t="s">
        <v>208</v>
      </c>
      <c r="G108" s="229"/>
      <c r="H108" s="233">
        <v>15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133</v>
      </c>
      <c r="AU108" s="239" t="s">
        <v>82</v>
      </c>
      <c r="AV108" s="11" t="s">
        <v>82</v>
      </c>
      <c r="AW108" s="11" t="s">
        <v>37</v>
      </c>
      <c r="AX108" s="11" t="s">
        <v>24</v>
      </c>
      <c r="AY108" s="239" t="s">
        <v>117</v>
      </c>
    </row>
    <row r="109" spans="2:65" s="1" customFormat="1" ht="38.25" customHeight="1">
      <c r="B109" s="43"/>
      <c r="C109" s="216" t="s">
        <v>209</v>
      </c>
      <c r="D109" s="216" t="s">
        <v>118</v>
      </c>
      <c r="E109" s="217" t="s">
        <v>210</v>
      </c>
      <c r="F109" s="218" t="s">
        <v>211</v>
      </c>
      <c r="G109" s="219" t="s">
        <v>138</v>
      </c>
      <c r="H109" s="220">
        <v>150</v>
      </c>
      <c r="I109" s="221"/>
      <c r="J109" s="222">
        <f>ROUND(I109*H109,2)</f>
        <v>0</v>
      </c>
      <c r="K109" s="218" t="s">
        <v>122</v>
      </c>
      <c r="L109" s="69"/>
      <c r="M109" s="223" t="s">
        <v>22</v>
      </c>
      <c r="N109" s="224" t="s">
        <v>44</v>
      </c>
      <c r="O109" s="44"/>
      <c r="P109" s="225">
        <f>O109*H109</f>
        <v>0</v>
      </c>
      <c r="Q109" s="225">
        <v>0.16795</v>
      </c>
      <c r="R109" s="225">
        <f>Q109*H109</f>
        <v>25.1925</v>
      </c>
      <c r="S109" s="225">
        <v>0</v>
      </c>
      <c r="T109" s="226">
        <f>S109*H109</f>
        <v>0</v>
      </c>
      <c r="AR109" s="21" t="s">
        <v>135</v>
      </c>
      <c r="AT109" s="21" t="s">
        <v>118</v>
      </c>
      <c r="AU109" s="21" t="s">
        <v>82</v>
      </c>
      <c r="AY109" s="21" t="s">
        <v>117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1" t="s">
        <v>24</v>
      </c>
      <c r="BK109" s="227">
        <f>ROUND(I109*H109,2)</f>
        <v>0</v>
      </c>
      <c r="BL109" s="21" t="s">
        <v>135</v>
      </c>
      <c r="BM109" s="21" t="s">
        <v>212</v>
      </c>
    </row>
    <row r="110" spans="2:51" s="11" customFormat="1" ht="13.5">
      <c r="B110" s="228"/>
      <c r="C110" s="229"/>
      <c r="D110" s="230" t="s">
        <v>133</v>
      </c>
      <c r="E110" s="231" t="s">
        <v>22</v>
      </c>
      <c r="F110" s="232" t="s">
        <v>213</v>
      </c>
      <c r="G110" s="229"/>
      <c r="H110" s="233">
        <v>150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133</v>
      </c>
      <c r="AU110" s="239" t="s">
        <v>82</v>
      </c>
      <c r="AV110" s="11" t="s">
        <v>82</v>
      </c>
      <c r="AW110" s="11" t="s">
        <v>37</v>
      </c>
      <c r="AX110" s="11" t="s">
        <v>24</v>
      </c>
      <c r="AY110" s="239" t="s">
        <v>117</v>
      </c>
    </row>
    <row r="111" spans="2:65" s="1" customFormat="1" ht="25.5" customHeight="1">
      <c r="B111" s="43"/>
      <c r="C111" s="216" t="s">
        <v>9</v>
      </c>
      <c r="D111" s="216" t="s">
        <v>118</v>
      </c>
      <c r="E111" s="217" t="s">
        <v>214</v>
      </c>
      <c r="F111" s="218" t="s">
        <v>215</v>
      </c>
      <c r="G111" s="219" t="s">
        <v>138</v>
      </c>
      <c r="H111" s="220">
        <v>6000</v>
      </c>
      <c r="I111" s="221"/>
      <c r="J111" s="222">
        <f>ROUND(I111*H111,2)</f>
        <v>0</v>
      </c>
      <c r="K111" s="218" t="s">
        <v>122</v>
      </c>
      <c r="L111" s="69"/>
      <c r="M111" s="223" t="s">
        <v>22</v>
      </c>
      <c r="N111" s="224" t="s">
        <v>44</v>
      </c>
      <c r="O111" s="44"/>
      <c r="P111" s="225">
        <f>O111*H111</f>
        <v>0</v>
      </c>
      <c r="Q111" s="225">
        <v>0</v>
      </c>
      <c r="R111" s="225">
        <f>Q111*H111</f>
        <v>0</v>
      </c>
      <c r="S111" s="225">
        <v>0.02</v>
      </c>
      <c r="T111" s="226">
        <f>S111*H111</f>
        <v>120</v>
      </c>
      <c r="AR111" s="21" t="s">
        <v>135</v>
      </c>
      <c r="AT111" s="21" t="s">
        <v>118</v>
      </c>
      <c r="AU111" s="21" t="s">
        <v>82</v>
      </c>
      <c r="AY111" s="21" t="s">
        <v>117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1" t="s">
        <v>24</v>
      </c>
      <c r="BK111" s="227">
        <f>ROUND(I111*H111,2)</f>
        <v>0</v>
      </c>
      <c r="BL111" s="21" t="s">
        <v>135</v>
      </c>
      <c r="BM111" s="21" t="s">
        <v>216</v>
      </c>
    </row>
    <row r="112" spans="2:51" s="11" customFormat="1" ht="13.5">
      <c r="B112" s="228"/>
      <c r="C112" s="229"/>
      <c r="D112" s="230" t="s">
        <v>133</v>
      </c>
      <c r="E112" s="231" t="s">
        <v>22</v>
      </c>
      <c r="F112" s="232" t="s">
        <v>217</v>
      </c>
      <c r="G112" s="229"/>
      <c r="H112" s="233">
        <v>6000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133</v>
      </c>
      <c r="AU112" s="239" t="s">
        <v>82</v>
      </c>
      <c r="AV112" s="11" t="s">
        <v>82</v>
      </c>
      <c r="AW112" s="11" t="s">
        <v>37</v>
      </c>
      <c r="AX112" s="11" t="s">
        <v>24</v>
      </c>
      <c r="AY112" s="239" t="s">
        <v>117</v>
      </c>
    </row>
    <row r="113" spans="2:65" s="1" customFormat="1" ht="25.5" customHeight="1">
      <c r="B113" s="43"/>
      <c r="C113" s="216" t="s">
        <v>218</v>
      </c>
      <c r="D113" s="216" t="s">
        <v>118</v>
      </c>
      <c r="E113" s="217" t="s">
        <v>219</v>
      </c>
      <c r="F113" s="218" t="s">
        <v>220</v>
      </c>
      <c r="G113" s="219" t="s">
        <v>221</v>
      </c>
      <c r="H113" s="220">
        <v>59.393</v>
      </c>
      <c r="I113" s="221"/>
      <c r="J113" s="222">
        <f>ROUND(I113*H113,2)</f>
        <v>0</v>
      </c>
      <c r="K113" s="218" t="s">
        <v>122</v>
      </c>
      <c r="L113" s="69"/>
      <c r="M113" s="223" t="s">
        <v>22</v>
      </c>
      <c r="N113" s="252" t="s">
        <v>44</v>
      </c>
      <c r="O113" s="253"/>
      <c r="P113" s="254">
        <f>O113*H113</f>
        <v>0</v>
      </c>
      <c r="Q113" s="254">
        <v>0</v>
      </c>
      <c r="R113" s="254">
        <f>Q113*H113</f>
        <v>0</v>
      </c>
      <c r="S113" s="254">
        <v>0</v>
      </c>
      <c r="T113" s="255">
        <f>S113*H113</f>
        <v>0</v>
      </c>
      <c r="AR113" s="21" t="s">
        <v>123</v>
      </c>
      <c r="AT113" s="21" t="s">
        <v>118</v>
      </c>
      <c r="AU113" s="21" t="s">
        <v>82</v>
      </c>
      <c r="AY113" s="21" t="s">
        <v>117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1" t="s">
        <v>24</v>
      </c>
      <c r="BK113" s="227">
        <f>ROUND(I113*H113,2)</f>
        <v>0</v>
      </c>
      <c r="BL113" s="21" t="s">
        <v>123</v>
      </c>
      <c r="BM113" s="21" t="s">
        <v>222</v>
      </c>
    </row>
    <row r="114" spans="2:12" s="1" customFormat="1" ht="6.95" customHeight="1">
      <c r="B114" s="64"/>
      <c r="C114" s="65"/>
      <c r="D114" s="65"/>
      <c r="E114" s="65"/>
      <c r="F114" s="65"/>
      <c r="G114" s="65"/>
      <c r="H114" s="65"/>
      <c r="I114" s="163"/>
      <c r="J114" s="65"/>
      <c r="K114" s="65"/>
      <c r="L114" s="69"/>
    </row>
  </sheetData>
  <sheetProtection password="CC35" sheet="1" objects="1" scenarios="1" formatColumns="0" formatRows="0" autoFilter="0"/>
  <autoFilter ref="C77:K11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86</v>
      </c>
      <c r="G1" s="136" t="s">
        <v>87</v>
      </c>
      <c r="H1" s="136"/>
      <c r="I1" s="137"/>
      <c r="J1" s="136" t="s">
        <v>88</v>
      </c>
      <c r="K1" s="135" t="s">
        <v>89</v>
      </c>
      <c r="L1" s="136" t="s">
        <v>90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82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Šumický p., Šumice - Kubšice. km 5,500 - 9,400 - oprava koryta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92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223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16. 6. 2016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33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34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33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36</v>
      </c>
      <c r="E20" s="44"/>
      <c r="F20" s="44"/>
      <c r="G20" s="44"/>
      <c r="H20" s="44"/>
      <c r="I20" s="143" t="s">
        <v>32</v>
      </c>
      <c r="J20" s="32" t="str">
        <f>IF('Rekapitulace stavby'!AN16="","",'Rekapitulace stavby'!AN16)</f>
        <v/>
      </c>
      <c r="K20" s="48"/>
    </row>
    <row r="21" spans="2:1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33</v>
      </c>
      <c r="J21" s="32" t="str">
        <f>IF('Rekapitulace stavby'!AN17="","",'Rekapitulace stavby'!AN17)</f>
        <v/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38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39</v>
      </c>
      <c r="E27" s="44"/>
      <c r="F27" s="44"/>
      <c r="G27" s="44"/>
      <c r="H27" s="44"/>
      <c r="I27" s="141"/>
      <c r="J27" s="152">
        <f>ROUND(J79,2)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41</v>
      </c>
      <c r="G29" s="44"/>
      <c r="H29" s="44"/>
      <c r="I29" s="153" t="s">
        <v>40</v>
      </c>
      <c r="J29" s="49" t="s">
        <v>42</v>
      </c>
      <c r="K29" s="48"/>
    </row>
    <row r="30" spans="2:11" s="1" customFormat="1" ht="14.4" customHeight="1">
      <c r="B30" s="43"/>
      <c r="C30" s="44"/>
      <c r="D30" s="52" t="s">
        <v>43</v>
      </c>
      <c r="E30" s="52" t="s">
        <v>44</v>
      </c>
      <c r="F30" s="154">
        <f>ROUND(SUM(BE79:BE93),2)</f>
        <v>0</v>
      </c>
      <c r="G30" s="44"/>
      <c r="H30" s="44"/>
      <c r="I30" s="155">
        <v>0.21</v>
      </c>
      <c r="J30" s="154">
        <f>ROUND(ROUND((SUM(BE79:BE93)),2)*I30,2)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45</v>
      </c>
      <c r="F31" s="154">
        <f>ROUND(SUM(BF79:BF93),2)</f>
        <v>0</v>
      </c>
      <c r="G31" s="44"/>
      <c r="H31" s="44"/>
      <c r="I31" s="155">
        <v>0.15</v>
      </c>
      <c r="J31" s="154">
        <f>ROUND(ROUND((SUM(BF79:BF93)),2)*I31,2)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46</v>
      </c>
      <c r="F32" s="154">
        <f>ROUND(SUM(BG79:BG93),2)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47</v>
      </c>
      <c r="F33" s="154">
        <f>ROUND(SUM(BH79:BH93),2)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48</v>
      </c>
      <c r="F34" s="154">
        <f>ROUND(SUM(BI79:BI93),2)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49</v>
      </c>
      <c r="E36" s="95"/>
      <c r="F36" s="95"/>
      <c r="G36" s="158" t="s">
        <v>50</v>
      </c>
      <c r="H36" s="159" t="s">
        <v>51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94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Šumický p., Šumice - Kubšice. km 5,500 - 9,400 - oprava koryta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92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2845b - Pročištění břehů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 xml:space="preserve"> </v>
      </c>
      <c r="G49" s="44"/>
      <c r="H49" s="44"/>
      <c r="I49" s="143" t="s">
        <v>27</v>
      </c>
      <c r="J49" s="144" t="str">
        <f>IF(J12="","",J12)</f>
        <v>16. 6. 2016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 xml:space="preserve"> </v>
      </c>
      <c r="G51" s="44"/>
      <c r="H51" s="44"/>
      <c r="I51" s="143" t="s">
        <v>36</v>
      </c>
      <c r="J51" s="41" t="str">
        <f>E21</f>
        <v xml:space="preserve"> </v>
      </c>
      <c r="K51" s="48"/>
    </row>
    <row r="52" spans="2:11" s="1" customFormat="1" ht="14.4" customHeight="1">
      <c r="B52" s="43"/>
      <c r="C52" s="37" t="s">
        <v>34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95</v>
      </c>
      <c r="D54" s="156"/>
      <c r="E54" s="156"/>
      <c r="F54" s="156"/>
      <c r="G54" s="156"/>
      <c r="H54" s="156"/>
      <c r="I54" s="170"/>
      <c r="J54" s="171" t="s">
        <v>96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97</v>
      </c>
      <c r="D56" s="44"/>
      <c r="E56" s="44"/>
      <c r="F56" s="44"/>
      <c r="G56" s="44"/>
      <c r="H56" s="44"/>
      <c r="I56" s="141"/>
      <c r="J56" s="152">
        <f>J79</f>
        <v>0</v>
      </c>
      <c r="K56" s="48"/>
      <c r="AU56" s="21" t="s">
        <v>98</v>
      </c>
    </row>
    <row r="57" spans="2:11" s="7" customFormat="1" ht="24.95" customHeight="1">
      <c r="B57" s="174"/>
      <c r="C57" s="175"/>
      <c r="D57" s="176" t="s">
        <v>224</v>
      </c>
      <c r="E57" s="177"/>
      <c r="F57" s="177"/>
      <c r="G57" s="177"/>
      <c r="H57" s="177"/>
      <c r="I57" s="178"/>
      <c r="J57" s="179">
        <f>J80</f>
        <v>0</v>
      </c>
      <c r="K57" s="180"/>
    </row>
    <row r="58" spans="2:11" s="7" customFormat="1" ht="24.95" customHeight="1">
      <c r="B58" s="174"/>
      <c r="C58" s="175"/>
      <c r="D58" s="176" t="s">
        <v>99</v>
      </c>
      <c r="E58" s="177"/>
      <c r="F58" s="177"/>
      <c r="G58" s="177"/>
      <c r="H58" s="177"/>
      <c r="I58" s="178"/>
      <c r="J58" s="179">
        <f>J91</f>
        <v>0</v>
      </c>
      <c r="K58" s="180"/>
    </row>
    <row r="59" spans="2:11" s="8" customFormat="1" ht="19.9" customHeight="1">
      <c r="B59" s="181"/>
      <c r="C59" s="182"/>
      <c r="D59" s="183" t="s">
        <v>225</v>
      </c>
      <c r="E59" s="184"/>
      <c r="F59" s="184"/>
      <c r="G59" s="184"/>
      <c r="H59" s="184"/>
      <c r="I59" s="185"/>
      <c r="J59" s="186">
        <f>J92</f>
        <v>0</v>
      </c>
      <c r="K59" s="187"/>
    </row>
    <row r="60" spans="2:11" s="1" customFormat="1" ht="21.8" customHeight="1">
      <c r="B60" s="43"/>
      <c r="C60" s="44"/>
      <c r="D60" s="44"/>
      <c r="E60" s="44"/>
      <c r="F60" s="44"/>
      <c r="G60" s="44"/>
      <c r="H60" s="44"/>
      <c r="I60" s="141"/>
      <c r="J60" s="44"/>
      <c r="K60" s="48"/>
    </row>
    <row r="61" spans="2:11" s="1" customFormat="1" ht="6.95" customHeight="1">
      <c r="B61" s="64"/>
      <c r="C61" s="65"/>
      <c r="D61" s="65"/>
      <c r="E61" s="65"/>
      <c r="F61" s="65"/>
      <c r="G61" s="65"/>
      <c r="H61" s="65"/>
      <c r="I61" s="163"/>
      <c r="J61" s="65"/>
      <c r="K61" s="66"/>
    </row>
    <row r="65" spans="2:12" s="1" customFormat="1" ht="6.95" customHeight="1">
      <c r="B65" s="67"/>
      <c r="C65" s="68"/>
      <c r="D65" s="68"/>
      <c r="E65" s="68"/>
      <c r="F65" s="68"/>
      <c r="G65" s="68"/>
      <c r="H65" s="68"/>
      <c r="I65" s="166"/>
      <c r="J65" s="68"/>
      <c r="K65" s="68"/>
      <c r="L65" s="69"/>
    </row>
    <row r="66" spans="2:12" s="1" customFormat="1" ht="36.95" customHeight="1">
      <c r="B66" s="43"/>
      <c r="C66" s="70" t="s">
        <v>101</v>
      </c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6.95" customHeight="1">
      <c r="B67" s="43"/>
      <c r="C67" s="71"/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4.4" customHeight="1">
      <c r="B68" s="43"/>
      <c r="C68" s="73" t="s">
        <v>18</v>
      </c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16.5" customHeight="1">
      <c r="B69" s="43"/>
      <c r="C69" s="71"/>
      <c r="D69" s="71"/>
      <c r="E69" s="189" t="str">
        <f>E7</f>
        <v>Šumický p., Šumice - Kubšice. km 5,500 - 9,400 - oprava koryta</v>
      </c>
      <c r="F69" s="73"/>
      <c r="G69" s="73"/>
      <c r="H69" s="73"/>
      <c r="I69" s="188"/>
      <c r="J69" s="71"/>
      <c r="K69" s="71"/>
      <c r="L69" s="69"/>
    </row>
    <row r="70" spans="2:12" s="1" customFormat="1" ht="14.4" customHeight="1">
      <c r="B70" s="43"/>
      <c r="C70" s="73" t="s">
        <v>92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17.25" customHeight="1">
      <c r="B71" s="43"/>
      <c r="C71" s="71"/>
      <c r="D71" s="71"/>
      <c r="E71" s="79" t="str">
        <f>E9</f>
        <v>2845b - Pročištění břehů</v>
      </c>
      <c r="F71" s="71"/>
      <c r="G71" s="71"/>
      <c r="H71" s="71"/>
      <c r="I71" s="188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8" customHeight="1">
      <c r="B73" s="43"/>
      <c r="C73" s="73" t="s">
        <v>25</v>
      </c>
      <c r="D73" s="71"/>
      <c r="E73" s="71"/>
      <c r="F73" s="190" t="str">
        <f>F12</f>
        <v xml:space="preserve"> </v>
      </c>
      <c r="G73" s="71"/>
      <c r="H73" s="71"/>
      <c r="I73" s="191" t="s">
        <v>27</v>
      </c>
      <c r="J73" s="82" t="str">
        <f>IF(J12="","",J12)</f>
        <v>16. 6. 2016</v>
      </c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3.5">
      <c r="B75" s="43"/>
      <c r="C75" s="73" t="s">
        <v>31</v>
      </c>
      <c r="D75" s="71"/>
      <c r="E75" s="71"/>
      <c r="F75" s="190" t="str">
        <f>E15</f>
        <v xml:space="preserve"> </v>
      </c>
      <c r="G75" s="71"/>
      <c r="H75" s="71"/>
      <c r="I75" s="191" t="s">
        <v>36</v>
      </c>
      <c r="J75" s="190" t="str">
        <f>E21</f>
        <v xml:space="preserve"> </v>
      </c>
      <c r="K75" s="71"/>
      <c r="L75" s="69"/>
    </row>
    <row r="76" spans="2:12" s="1" customFormat="1" ht="14.4" customHeight="1">
      <c r="B76" s="43"/>
      <c r="C76" s="73" t="s">
        <v>34</v>
      </c>
      <c r="D76" s="71"/>
      <c r="E76" s="71"/>
      <c r="F76" s="190" t="str">
        <f>IF(E18="","",E18)</f>
        <v/>
      </c>
      <c r="G76" s="71"/>
      <c r="H76" s="71"/>
      <c r="I76" s="188"/>
      <c r="J76" s="71"/>
      <c r="K76" s="71"/>
      <c r="L76" s="69"/>
    </row>
    <row r="77" spans="2:12" s="1" customFormat="1" ht="10.3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20" s="9" customFormat="1" ht="29.25" customHeight="1">
      <c r="B78" s="192"/>
      <c r="C78" s="193" t="s">
        <v>102</v>
      </c>
      <c r="D78" s="194" t="s">
        <v>58</v>
      </c>
      <c r="E78" s="194" t="s">
        <v>54</v>
      </c>
      <c r="F78" s="194" t="s">
        <v>103</v>
      </c>
      <c r="G78" s="194" t="s">
        <v>104</v>
      </c>
      <c r="H78" s="194" t="s">
        <v>105</v>
      </c>
      <c r="I78" s="195" t="s">
        <v>106</v>
      </c>
      <c r="J78" s="194" t="s">
        <v>96</v>
      </c>
      <c r="K78" s="196" t="s">
        <v>107</v>
      </c>
      <c r="L78" s="197"/>
      <c r="M78" s="99" t="s">
        <v>108</v>
      </c>
      <c r="N78" s="100" t="s">
        <v>43</v>
      </c>
      <c r="O78" s="100" t="s">
        <v>109</v>
      </c>
      <c r="P78" s="100" t="s">
        <v>110</v>
      </c>
      <c r="Q78" s="100" t="s">
        <v>111</v>
      </c>
      <c r="R78" s="100" t="s">
        <v>112</v>
      </c>
      <c r="S78" s="100" t="s">
        <v>113</v>
      </c>
      <c r="T78" s="101" t="s">
        <v>114</v>
      </c>
    </row>
    <row r="79" spans="2:63" s="1" customFormat="1" ht="29.25" customHeight="1">
      <c r="B79" s="43"/>
      <c r="C79" s="105" t="s">
        <v>97</v>
      </c>
      <c r="D79" s="71"/>
      <c r="E79" s="71"/>
      <c r="F79" s="71"/>
      <c r="G79" s="71"/>
      <c r="H79" s="71"/>
      <c r="I79" s="188"/>
      <c r="J79" s="198">
        <f>BK79</f>
        <v>0</v>
      </c>
      <c r="K79" s="71"/>
      <c r="L79" s="69"/>
      <c r="M79" s="102"/>
      <c r="N79" s="103"/>
      <c r="O79" s="103"/>
      <c r="P79" s="199">
        <f>P80+P91</f>
        <v>0</v>
      </c>
      <c r="Q79" s="103"/>
      <c r="R79" s="199">
        <f>R80+R91</f>
        <v>0</v>
      </c>
      <c r="S79" s="103"/>
      <c r="T79" s="200">
        <f>T80+T91</f>
        <v>0</v>
      </c>
      <c r="AT79" s="21" t="s">
        <v>72</v>
      </c>
      <c r="AU79" s="21" t="s">
        <v>98</v>
      </c>
      <c r="BK79" s="201">
        <f>BK80+BK91</f>
        <v>0</v>
      </c>
    </row>
    <row r="80" spans="2:63" s="10" customFormat="1" ht="37.4" customHeight="1">
      <c r="B80" s="202"/>
      <c r="C80" s="203"/>
      <c r="D80" s="204" t="s">
        <v>72</v>
      </c>
      <c r="E80" s="205" t="s">
        <v>24</v>
      </c>
      <c r="F80" s="205" t="s">
        <v>148</v>
      </c>
      <c r="G80" s="203"/>
      <c r="H80" s="203"/>
      <c r="I80" s="206"/>
      <c r="J80" s="207">
        <f>BK80</f>
        <v>0</v>
      </c>
      <c r="K80" s="203"/>
      <c r="L80" s="208"/>
      <c r="M80" s="209"/>
      <c r="N80" s="210"/>
      <c r="O80" s="210"/>
      <c r="P80" s="211">
        <f>SUM(P81:P90)</f>
        <v>0</v>
      </c>
      <c r="Q80" s="210"/>
      <c r="R80" s="211">
        <f>SUM(R81:R90)</f>
        <v>0</v>
      </c>
      <c r="S80" s="210"/>
      <c r="T80" s="212">
        <f>SUM(T81:T90)</f>
        <v>0</v>
      </c>
      <c r="AR80" s="213" t="s">
        <v>24</v>
      </c>
      <c r="AT80" s="214" t="s">
        <v>72</v>
      </c>
      <c r="AU80" s="214" t="s">
        <v>73</v>
      </c>
      <c r="AY80" s="213" t="s">
        <v>117</v>
      </c>
      <c r="BK80" s="215">
        <f>SUM(BK81:BK90)</f>
        <v>0</v>
      </c>
    </row>
    <row r="81" spans="2:65" s="1" customFormat="1" ht="16.5" customHeight="1">
      <c r="B81" s="43"/>
      <c r="C81" s="216" t="s">
        <v>24</v>
      </c>
      <c r="D81" s="216" t="s">
        <v>118</v>
      </c>
      <c r="E81" s="217" t="s">
        <v>226</v>
      </c>
      <c r="F81" s="218" t="s">
        <v>227</v>
      </c>
      <c r="G81" s="219" t="s">
        <v>152</v>
      </c>
      <c r="H81" s="220">
        <v>28</v>
      </c>
      <c r="I81" s="221"/>
      <c r="J81" s="222">
        <f>ROUND(I81*H81,2)</f>
        <v>0</v>
      </c>
      <c r="K81" s="218" t="s">
        <v>122</v>
      </c>
      <c r="L81" s="69"/>
      <c r="M81" s="223" t="s">
        <v>22</v>
      </c>
      <c r="N81" s="224" t="s">
        <v>44</v>
      </c>
      <c r="O81" s="44"/>
      <c r="P81" s="225">
        <f>O81*H81</f>
        <v>0</v>
      </c>
      <c r="Q81" s="225">
        <v>0</v>
      </c>
      <c r="R81" s="225">
        <f>Q81*H81</f>
        <v>0</v>
      </c>
      <c r="S81" s="225">
        <v>0</v>
      </c>
      <c r="T81" s="226">
        <f>S81*H81</f>
        <v>0</v>
      </c>
      <c r="AR81" s="21" t="s">
        <v>135</v>
      </c>
      <c r="AT81" s="21" t="s">
        <v>118</v>
      </c>
      <c r="AU81" s="21" t="s">
        <v>24</v>
      </c>
      <c r="AY81" s="21" t="s">
        <v>117</v>
      </c>
      <c r="BE81" s="227">
        <f>IF(N81="základní",J81,0)</f>
        <v>0</v>
      </c>
      <c r="BF81" s="227">
        <f>IF(N81="snížená",J81,0)</f>
        <v>0</v>
      </c>
      <c r="BG81" s="227">
        <f>IF(N81="zákl. přenesená",J81,0)</f>
        <v>0</v>
      </c>
      <c r="BH81" s="227">
        <f>IF(N81="sníž. přenesená",J81,0)</f>
        <v>0</v>
      </c>
      <c r="BI81" s="227">
        <f>IF(N81="nulová",J81,0)</f>
        <v>0</v>
      </c>
      <c r="BJ81" s="21" t="s">
        <v>24</v>
      </c>
      <c r="BK81" s="227">
        <f>ROUND(I81*H81,2)</f>
        <v>0</v>
      </c>
      <c r="BL81" s="21" t="s">
        <v>135</v>
      </c>
      <c r="BM81" s="21" t="s">
        <v>228</v>
      </c>
    </row>
    <row r="82" spans="2:65" s="1" customFormat="1" ht="25.5" customHeight="1">
      <c r="B82" s="43"/>
      <c r="C82" s="216" t="s">
        <v>82</v>
      </c>
      <c r="D82" s="216" t="s">
        <v>118</v>
      </c>
      <c r="E82" s="217" t="s">
        <v>229</v>
      </c>
      <c r="F82" s="218" t="s">
        <v>230</v>
      </c>
      <c r="G82" s="219" t="s">
        <v>202</v>
      </c>
      <c r="H82" s="220">
        <v>16</v>
      </c>
      <c r="I82" s="221"/>
      <c r="J82" s="222">
        <f>ROUND(I82*H82,2)</f>
        <v>0</v>
      </c>
      <c r="K82" s="218" t="s">
        <v>122</v>
      </c>
      <c r="L82" s="69"/>
      <c r="M82" s="223" t="s">
        <v>22</v>
      </c>
      <c r="N82" s="224" t="s">
        <v>44</v>
      </c>
      <c r="O82" s="44"/>
      <c r="P82" s="225">
        <f>O82*H82</f>
        <v>0</v>
      </c>
      <c r="Q82" s="225">
        <v>0</v>
      </c>
      <c r="R82" s="225">
        <f>Q82*H82</f>
        <v>0</v>
      </c>
      <c r="S82" s="225">
        <v>0</v>
      </c>
      <c r="T82" s="226">
        <f>S82*H82</f>
        <v>0</v>
      </c>
      <c r="AR82" s="21" t="s">
        <v>135</v>
      </c>
      <c r="AT82" s="21" t="s">
        <v>118</v>
      </c>
      <c r="AU82" s="21" t="s">
        <v>24</v>
      </c>
      <c r="AY82" s="21" t="s">
        <v>117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21" t="s">
        <v>24</v>
      </c>
      <c r="BK82" s="227">
        <f>ROUND(I82*H82,2)</f>
        <v>0</v>
      </c>
      <c r="BL82" s="21" t="s">
        <v>135</v>
      </c>
      <c r="BM82" s="21" t="s">
        <v>231</v>
      </c>
    </row>
    <row r="83" spans="2:65" s="1" customFormat="1" ht="25.5" customHeight="1">
      <c r="B83" s="43"/>
      <c r="C83" s="216" t="s">
        <v>128</v>
      </c>
      <c r="D83" s="216" t="s">
        <v>118</v>
      </c>
      <c r="E83" s="217" t="s">
        <v>232</v>
      </c>
      <c r="F83" s="218" t="s">
        <v>233</v>
      </c>
      <c r="G83" s="219" t="s">
        <v>202</v>
      </c>
      <c r="H83" s="220">
        <v>5</v>
      </c>
      <c r="I83" s="221"/>
      <c r="J83" s="222">
        <f>ROUND(I83*H83,2)</f>
        <v>0</v>
      </c>
      <c r="K83" s="218" t="s">
        <v>122</v>
      </c>
      <c r="L83" s="69"/>
      <c r="M83" s="223" t="s">
        <v>22</v>
      </c>
      <c r="N83" s="224" t="s">
        <v>44</v>
      </c>
      <c r="O83" s="44"/>
      <c r="P83" s="225">
        <f>O83*H83</f>
        <v>0</v>
      </c>
      <c r="Q83" s="225">
        <v>0</v>
      </c>
      <c r="R83" s="225">
        <f>Q83*H83</f>
        <v>0</v>
      </c>
      <c r="S83" s="225">
        <v>0</v>
      </c>
      <c r="T83" s="226">
        <f>S83*H83</f>
        <v>0</v>
      </c>
      <c r="AR83" s="21" t="s">
        <v>135</v>
      </c>
      <c r="AT83" s="21" t="s">
        <v>118</v>
      </c>
      <c r="AU83" s="21" t="s">
        <v>24</v>
      </c>
      <c r="AY83" s="21" t="s">
        <v>117</v>
      </c>
      <c r="BE83" s="227">
        <f>IF(N83="základní",J83,0)</f>
        <v>0</v>
      </c>
      <c r="BF83" s="227">
        <f>IF(N83="snížená",J83,0)</f>
        <v>0</v>
      </c>
      <c r="BG83" s="227">
        <f>IF(N83="zákl. přenesená",J83,0)</f>
        <v>0</v>
      </c>
      <c r="BH83" s="227">
        <f>IF(N83="sníž. přenesená",J83,0)</f>
        <v>0</v>
      </c>
      <c r="BI83" s="227">
        <f>IF(N83="nulová",J83,0)</f>
        <v>0</v>
      </c>
      <c r="BJ83" s="21" t="s">
        <v>24</v>
      </c>
      <c r="BK83" s="227">
        <f>ROUND(I83*H83,2)</f>
        <v>0</v>
      </c>
      <c r="BL83" s="21" t="s">
        <v>135</v>
      </c>
      <c r="BM83" s="21" t="s">
        <v>234</v>
      </c>
    </row>
    <row r="84" spans="2:51" s="11" customFormat="1" ht="13.5">
      <c r="B84" s="228"/>
      <c r="C84" s="229"/>
      <c r="D84" s="230" t="s">
        <v>133</v>
      </c>
      <c r="E84" s="231" t="s">
        <v>22</v>
      </c>
      <c r="F84" s="232" t="s">
        <v>140</v>
      </c>
      <c r="G84" s="229"/>
      <c r="H84" s="233">
        <v>5</v>
      </c>
      <c r="I84" s="234"/>
      <c r="J84" s="229"/>
      <c r="K84" s="229"/>
      <c r="L84" s="235"/>
      <c r="M84" s="236"/>
      <c r="N84" s="237"/>
      <c r="O84" s="237"/>
      <c r="P84" s="237"/>
      <c r="Q84" s="237"/>
      <c r="R84" s="237"/>
      <c r="S84" s="237"/>
      <c r="T84" s="238"/>
      <c r="AT84" s="239" t="s">
        <v>133</v>
      </c>
      <c r="AU84" s="239" t="s">
        <v>24</v>
      </c>
      <c r="AV84" s="11" t="s">
        <v>82</v>
      </c>
      <c r="AW84" s="11" t="s">
        <v>37</v>
      </c>
      <c r="AX84" s="11" t="s">
        <v>24</v>
      </c>
      <c r="AY84" s="239" t="s">
        <v>117</v>
      </c>
    </row>
    <row r="85" spans="2:65" s="1" customFormat="1" ht="38.25" customHeight="1">
      <c r="B85" s="43"/>
      <c r="C85" s="216" t="s">
        <v>135</v>
      </c>
      <c r="D85" s="216" t="s">
        <v>118</v>
      </c>
      <c r="E85" s="217" t="s">
        <v>235</v>
      </c>
      <c r="F85" s="218" t="s">
        <v>236</v>
      </c>
      <c r="G85" s="219" t="s">
        <v>202</v>
      </c>
      <c r="H85" s="220">
        <v>45</v>
      </c>
      <c r="I85" s="221"/>
      <c r="J85" s="222">
        <f>ROUND(I85*H85,2)</f>
        <v>0</v>
      </c>
      <c r="K85" s="218" t="s">
        <v>122</v>
      </c>
      <c r="L85" s="69"/>
      <c r="M85" s="223" t="s">
        <v>22</v>
      </c>
      <c r="N85" s="224" t="s">
        <v>44</v>
      </c>
      <c r="O85" s="44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21" t="s">
        <v>135</v>
      </c>
      <c r="AT85" s="21" t="s">
        <v>118</v>
      </c>
      <c r="AU85" s="21" t="s">
        <v>24</v>
      </c>
      <c r="AY85" s="21" t="s">
        <v>117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21" t="s">
        <v>24</v>
      </c>
      <c r="BK85" s="227">
        <f>ROUND(I85*H85,2)</f>
        <v>0</v>
      </c>
      <c r="BL85" s="21" t="s">
        <v>135</v>
      </c>
      <c r="BM85" s="21" t="s">
        <v>237</v>
      </c>
    </row>
    <row r="86" spans="2:65" s="1" customFormat="1" ht="38.25" customHeight="1">
      <c r="B86" s="43"/>
      <c r="C86" s="216" t="s">
        <v>140</v>
      </c>
      <c r="D86" s="216" t="s">
        <v>118</v>
      </c>
      <c r="E86" s="217" t="s">
        <v>238</v>
      </c>
      <c r="F86" s="218" t="s">
        <v>239</v>
      </c>
      <c r="G86" s="219" t="s">
        <v>202</v>
      </c>
      <c r="H86" s="220">
        <v>15</v>
      </c>
      <c r="I86" s="221"/>
      <c r="J86" s="222">
        <f>ROUND(I86*H86,2)</f>
        <v>0</v>
      </c>
      <c r="K86" s="218" t="s">
        <v>122</v>
      </c>
      <c r="L86" s="69"/>
      <c r="M86" s="223" t="s">
        <v>22</v>
      </c>
      <c r="N86" s="224" t="s">
        <v>44</v>
      </c>
      <c r="O86" s="44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AR86" s="21" t="s">
        <v>135</v>
      </c>
      <c r="AT86" s="21" t="s">
        <v>118</v>
      </c>
      <c r="AU86" s="21" t="s">
        <v>24</v>
      </c>
      <c r="AY86" s="21" t="s">
        <v>117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1" t="s">
        <v>24</v>
      </c>
      <c r="BK86" s="227">
        <f>ROUND(I86*H86,2)</f>
        <v>0</v>
      </c>
      <c r="BL86" s="21" t="s">
        <v>135</v>
      </c>
      <c r="BM86" s="21" t="s">
        <v>240</v>
      </c>
    </row>
    <row r="87" spans="2:65" s="1" customFormat="1" ht="38.25" customHeight="1">
      <c r="B87" s="43"/>
      <c r="C87" s="216" t="s">
        <v>149</v>
      </c>
      <c r="D87" s="216" t="s">
        <v>118</v>
      </c>
      <c r="E87" s="217" t="s">
        <v>241</v>
      </c>
      <c r="F87" s="218" t="s">
        <v>242</v>
      </c>
      <c r="G87" s="219" t="s">
        <v>138</v>
      </c>
      <c r="H87" s="220">
        <v>1100</v>
      </c>
      <c r="I87" s="221"/>
      <c r="J87" s="222">
        <f>ROUND(I87*H87,2)</f>
        <v>0</v>
      </c>
      <c r="K87" s="218" t="s">
        <v>122</v>
      </c>
      <c r="L87" s="69"/>
      <c r="M87" s="223" t="s">
        <v>22</v>
      </c>
      <c r="N87" s="224" t="s">
        <v>44</v>
      </c>
      <c r="O87" s="44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21" t="s">
        <v>135</v>
      </c>
      <c r="AT87" s="21" t="s">
        <v>118</v>
      </c>
      <c r="AU87" s="21" t="s">
        <v>24</v>
      </c>
      <c r="AY87" s="21" t="s">
        <v>117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21" t="s">
        <v>24</v>
      </c>
      <c r="BK87" s="227">
        <f>ROUND(I87*H87,2)</f>
        <v>0</v>
      </c>
      <c r="BL87" s="21" t="s">
        <v>135</v>
      </c>
      <c r="BM87" s="21" t="s">
        <v>243</v>
      </c>
    </row>
    <row r="88" spans="2:65" s="1" customFormat="1" ht="38.25" customHeight="1">
      <c r="B88" s="43"/>
      <c r="C88" s="216" t="s">
        <v>155</v>
      </c>
      <c r="D88" s="216" t="s">
        <v>118</v>
      </c>
      <c r="E88" s="217" t="s">
        <v>244</v>
      </c>
      <c r="F88" s="218" t="s">
        <v>245</v>
      </c>
      <c r="G88" s="219" t="s">
        <v>202</v>
      </c>
      <c r="H88" s="220">
        <v>16</v>
      </c>
      <c r="I88" s="221"/>
      <c r="J88" s="222">
        <f>ROUND(I88*H88,2)</f>
        <v>0</v>
      </c>
      <c r="K88" s="218" t="s">
        <v>122</v>
      </c>
      <c r="L88" s="69"/>
      <c r="M88" s="223" t="s">
        <v>22</v>
      </c>
      <c r="N88" s="224" t="s">
        <v>44</v>
      </c>
      <c r="O88" s="44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1" t="s">
        <v>135</v>
      </c>
      <c r="AT88" s="21" t="s">
        <v>118</v>
      </c>
      <c r="AU88" s="21" t="s">
        <v>24</v>
      </c>
      <c r="AY88" s="21" t="s">
        <v>117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1" t="s">
        <v>24</v>
      </c>
      <c r="BK88" s="227">
        <f>ROUND(I88*H88,2)</f>
        <v>0</v>
      </c>
      <c r="BL88" s="21" t="s">
        <v>135</v>
      </c>
      <c r="BM88" s="21" t="s">
        <v>246</v>
      </c>
    </row>
    <row r="89" spans="2:65" s="1" customFormat="1" ht="38.25" customHeight="1">
      <c r="B89" s="43"/>
      <c r="C89" s="216" t="s">
        <v>145</v>
      </c>
      <c r="D89" s="216" t="s">
        <v>118</v>
      </c>
      <c r="E89" s="217" t="s">
        <v>247</v>
      </c>
      <c r="F89" s="218" t="s">
        <v>248</v>
      </c>
      <c r="G89" s="219" t="s">
        <v>202</v>
      </c>
      <c r="H89" s="220">
        <v>5</v>
      </c>
      <c r="I89" s="221"/>
      <c r="J89" s="222">
        <f>ROUND(I89*H89,2)</f>
        <v>0</v>
      </c>
      <c r="K89" s="218" t="s">
        <v>122</v>
      </c>
      <c r="L89" s="69"/>
      <c r="M89" s="223" t="s">
        <v>22</v>
      </c>
      <c r="N89" s="224" t="s">
        <v>44</v>
      </c>
      <c r="O89" s="44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21" t="s">
        <v>135</v>
      </c>
      <c r="AT89" s="21" t="s">
        <v>118</v>
      </c>
      <c r="AU89" s="21" t="s">
        <v>24</v>
      </c>
      <c r="AY89" s="21" t="s">
        <v>117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1" t="s">
        <v>24</v>
      </c>
      <c r="BK89" s="227">
        <f>ROUND(I89*H89,2)</f>
        <v>0</v>
      </c>
      <c r="BL89" s="21" t="s">
        <v>135</v>
      </c>
      <c r="BM89" s="21" t="s">
        <v>249</v>
      </c>
    </row>
    <row r="90" spans="2:65" s="1" customFormat="1" ht="25.5" customHeight="1">
      <c r="B90" s="43"/>
      <c r="C90" s="216" t="s">
        <v>164</v>
      </c>
      <c r="D90" s="216" t="s">
        <v>118</v>
      </c>
      <c r="E90" s="217" t="s">
        <v>250</v>
      </c>
      <c r="F90" s="218" t="s">
        <v>251</v>
      </c>
      <c r="G90" s="219" t="s">
        <v>131</v>
      </c>
      <c r="H90" s="220">
        <v>3.1</v>
      </c>
      <c r="I90" s="221"/>
      <c r="J90" s="222">
        <f>ROUND(I90*H90,2)</f>
        <v>0</v>
      </c>
      <c r="K90" s="218" t="s">
        <v>122</v>
      </c>
      <c r="L90" s="69"/>
      <c r="M90" s="223" t="s">
        <v>22</v>
      </c>
      <c r="N90" s="224" t="s">
        <v>44</v>
      </c>
      <c r="O90" s="44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1" t="s">
        <v>135</v>
      </c>
      <c r="AT90" s="21" t="s">
        <v>118</v>
      </c>
      <c r="AU90" s="21" t="s">
        <v>24</v>
      </c>
      <c r="AY90" s="21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1" t="s">
        <v>24</v>
      </c>
      <c r="BK90" s="227">
        <f>ROUND(I90*H90,2)</f>
        <v>0</v>
      </c>
      <c r="BL90" s="21" t="s">
        <v>135</v>
      </c>
      <c r="BM90" s="21" t="s">
        <v>252</v>
      </c>
    </row>
    <row r="91" spans="2:63" s="10" customFormat="1" ht="37.4" customHeight="1">
      <c r="B91" s="202"/>
      <c r="C91" s="203"/>
      <c r="D91" s="204" t="s">
        <v>72</v>
      </c>
      <c r="E91" s="205" t="s">
        <v>115</v>
      </c>
      <c r="F91" s="205" t="s">
        <v>116</v>
      </c>
      <c r="G91" s="203"/>
      <c r="H91" s="203"/>
      <c r="I91" s="206"/>
      <c r="J91" s="207">
        <f>BK91</f>
        <v>0</v>
      </c>
      <c r="K91" s="203"/>
      <c r="L91" s="208"/>
      <c r="M91" s="209"/>
      <c r="N91" s="210"/>
      <c r="O91" s="210"/>
      <c r="P91" s="211">
        <f>P92</f>
        <v>0</v>
      </c>
      <c r="Q91" s="210"/>
      <c r="R91" s="211">
        <f>R92</f>
        <v>0</v>
      </c>
      <c r="S91" s="210"/>
      <c r="T91" s="212">
        <f>T92</f>
        <v>0</v>
      </c>
      <c r="AR91" s="213" t="s">
        <v>24</v>
      </c>
      <c r="AT91" s="214" t="s">
        <v>72</v>
      </c>
      <c r="AU91" s="214" t="s">
        <v>73</v>
      </c>
      <c r="AY91" s="213" t="s">
        <v>117</v>
      </c>
      <c r="BK91" s="215">
        <f>BK92</f>
        <v>0</v>
      </c>
    </row>
    <row r="92" spans="2:63" s="10" customFormat="1" ht="19.9" customHeight="1">
      <c r="B92" s="202"/>
      <c r="C92" s="203"/>
      <c r="D92" s="204" t="s">
        <v>72</v>
      </c>
      <c r="E92" s="250" t="s">
        <v>253</v>
      </c>
      <c r="F92" s="250" t="s">
        <v>254</v>
      </c>
      <c r="G92" s="203"/>
      <c r="H92" s="203"/>
      <c r="I92" s="206"/>
      <c r="J92" s="251">
        <f>BK92</f>
        <v>0</v>
      </c>
      <c r="K92" s="203"/>
      <c r="L92" s="208"/>
      <c r="M92" s="209"/>
      <c r="N92" s="210"/>
      <c r="O92" s="210"/>
      <c r="P92" s="211">
        <f>P93</f>
        <v>0</v>
      </c>
      <c r="Q92" s="210"/>
      <c r="R92" s="211">
        <f>R93</f>
        <v>0</v>
      </c>
      <c r="S92" s="210"/>
      <c r="T92" s="212">
        <f>T93</f>
        <v>0</v>
      </c>
      <c r="AR92" s="213" t="s">
        <v>24</v>
      </c>
      <c r="AT92" s="214" t="s">
        <v>72</v>
      </c>
      <c r="AU92" s="214" t="s">
        <v>24</v>
      </c>
      <c r="AY92" s="213" t="s">
        <v>117</v>
      </c>
      <c r="BK92" s="215">
        <f>BK93</f>
        <v>0</v>
      </c>
    </row>
    <row r="93" spans="2:65" s="1" customFormat="1" ht="25.5" customHeight="1">
      <c r="B93" s="43"/>
      <c r="C93" s="216" t="s">
        <v>29</v>
      </c>
      <c r="D93" s="216" t="s">
        <v>118</v>
      </c>
      <c r="E93" s="217" t="s">
        <v>219</v>
      </c>
      <c r="F93" s="218" t="s">
        <v>220</v>
      </c>
      <c r="G93" s="219" t="s">
        <v>221</v>
      </c>
      <c r="H93" s="220">
        <v>0</v>
      </c>
      <c r="I93" s="221"/>
      <c r="J93" s="222">
        <f>ROUND(I93*H93,2)</f>
        <v>0</v>
      </c>
      <c r="K93" s="218" t="s">
        <v>122</v>
      </c>
      <c r="L93" s="69"/>
      <c r="M93" s="223" t="s">
        <v>22</v>
      </c>
      <c r="N93" s="252" t="s">
        <v>44</v>
      </c>
      <c r="O93" s="253"/>
      <c r="P93" s="254">
        <f>O93*H93</f>
        <v>0</v>
      </c>
      <c r="Q93" s="254">
        <v>0</v>
      </c>
      <c r="R93" s="254">
        <f>Q93*H93</f>
        <v>0</v>
      </c>
      <c r="S93" s="254">
        <v>0</v>
      </c>
      <c r="T93" s="255">
        <f>S93*H93</f>
        <v>0</v>
      </c>
      <c r="AR93" s="21" t="s">
        <v>135</v>
      </c>
      <c r="AT93" s="21" t="s">
        <v>118</v>
      </c>
      <c r="AU93" s="21" t="s">
        <v>82</v>
      </c>
      <c r="AY93" s="21" t="s">
        <v>117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1" t="s">
        <v>24</v>
      </c>
      <c r="BK93" s="227">
        <f>ROUND(I93*H93,2)</f>
        <v>0</v>
      </c>
      <c r="BL93" s="21" t="s">
        <v>135</v>
      </c>
      <c r="BM93" s="21" t="s">
        <v>255</v>
      </c>
    </row>
    <row r="94" spans="2:12" s="1" customFormat="1" ht="6.95" customHeight="1">
      <c r="B94" s="64"/>
      <c r="C94" s="65"/>
      <c r="D94" s="65"/>
      <c r="E94" s="65"/>
      <c r="F94" s="65"/>
      <c r="G94" s="65"/>
      <c r="H94" s="65"/>
      <c r="I94" s="163"/>
      <c r="J94" s="65"/>
      <c r="K94" s="65"/>
      <c r="L94" s="69"/>
    </row>
  </sheetData>
  <sheetProtection password="CC35" sheet="1" objects="1" scenarios="1" formatColumns="0" formatRows="0" autoFilter="0"/>
  <autoFilter ref="C78:K9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6" customWidth="1"/>
    <col min="2" max="2" width="1.66796875" style="256" customWidth="1"/>
    <col min="3" max="4" width="5" style="256" customWidth="1"/>
    <col min="5" max="5" width="11.66015625" style="256" customWidth="1"/>
    <col min="6" max="6" width="9.16015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79687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2" customFormat="1" ht="45" customHeight="1">
      <c r="B3" s="260"/>
      <c r="C3" s="261" t="s">
        <v>256</v>
      </c>
      <c r="D3" s="261"/>
      <c r="E3" s="261"/>
      <c r="F3" s="261"/>
      <c r="G3" s="261"/>
      <c r="H3" s="261"/>
      <c r="I3" s="261"/>
      <c r="J3" s="261"/>
      <c r="K3" s="262"/>
    </row>
    <row r="4" spans="2:11" ht="25.5" customHeight="1">
      <c r="B4" s="263"/>
      <c r="C4" s="264" t="s">
        <v>257</v>
      </c>
      <c r="D4" s="264"/>
      <c r="E4" s="264"/>
      <c r="F4" s="264"/>
      <c r="G4" s="264"/>
      <c r="H4" s="264"/>
      <c r="I4" s="264"/>
      <c r="J4" s="264"/>
      <c r="K4" s="265"/>
    </row>
    <row r="5" spans="2:1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3"/>
      <c r="C6" s="267" t="s">
        <v>258</v>
      </c>
      <c r="D6" s="267"/>
      <c r="E6" s="267"/>
      <c r="F6" s="267"/>
      <c r="G6" s="267"/>
      <c r="H6" s="267"/>
      <c r="I6" s="267"/>
      <c r="J6" s="267"/>
      <c r="K6" s="265"/>
    </row>
    <row r="7" spans="2:11" ht="15" customHeight="1">
      <c r="B7" s="268"/>
      <c r="C7" s="267" t="s">
        <v>259</v>
      </c>
      <c r="D7" s="267"/>
      <c r="E7" s="267"/>
      <c r="F7" s="267"/>
      <c r="G7" s="267"/>
      <c r="H7" s="267"/>
      <c r="I7" s="267"/>
      <c r="J7" s="267"/>
      <c r="K7" s="265"/>
    </row>
    <row r="8" spans="2:1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ht="15" customHeight="1">
      <c r="B9" s="268"/>
      <c r="C9" s="267" t="s">
        <v>260</v>
      </c>
      <c r="D9" s="267"/>
      <c r="E9" s="267"/>
      <c r="F9" s="267"/>
      <c r="G9" s="267"/>
      <c r="H9" s="267"/>
      <c r="I9" s="267"/>
      <c r="J9" s="267"/>
      <c r="K9" s="265"/>
    </row>
    <row r="10" spans="2:11" ht="15" customHeight="1">
      <c r="B10" s="268"/>
      <c r="C10" s="267"/>
      <c r="D10" s="267" t="s">
        <v>261</v>
      </c>
      <c r="E10" s="267"/>
      <c r="F10" s="267"/>
      <c r="G10" s="267"/>
      <c r="H10" s="267"/>
      <c r="I10" s="267"/>
      <c r="J10" s="267"/>
      <c r="K10" s="265"/>
    </row>
    <row r="11" spans="2:11" ht="15" customHeight="1">
      <c r="B11" s="268"/>
      <c r="C11" s="269"/>
      <c r="D11" s="267" t="s">
        <v>262</v>
      </c>
      <c r="E11" s="267"/>
      <c r="F11" s="267"/>
      <c r="G11" s="267"/>
      <c r="H11" s="267"/>
      <c r="I11" s="267"/>
      <c r="J11" s="267"/>
      <c r="K11" s="265"/>
    </row>
    <row r="12" spans="2:11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5"/>
    </row>
    <row r="13" spans="2:11" ht="15" customHeight="1">
      <c r="B13" s="268"/>
      <c r="C13" s="269"/>
      <c r="D13" s="267" t="s">
        <v>263</v>
      </c>
      <c r="E13" s="267"/>
      <c r="F13" s="267"/>
      <c r="G13" s="267"/>
      <c r="H13" s="267"/>
      <c r="I13" s="267"/>
      <c r="J13" s="267"/>
      <c r="K13" s="265"/>
    </row>
    <row r="14" spans="2:11" ht="15" customHeight="1">
      <c r="B14" s="268"/>
      <c r="C14" s="269"/>
      <c r="D14" s="267" t="s">
        <v>264</v>
      </c>
      <c r="E14" s="267"/>
      <c r="F14" s="267"/>
      <c r="G14" s="267"/>
      <c r="H14" s="267"/>
      <c r="I14" s="267"/>
      <c r="J14" s="267"/>
      <c r="K14" s="265"/>
    </row>
    <row r="15" spans="2:11" ht="15" customHeight="1">
      <c r="B15" s="268"/>
      <c r="C15" s="269"/>
      <c r="D15" s="267" t="s">
        <v>265</v>
      </c>
      <c r="E15" s="267"/>
      <c r="F15" s="267"/>
      <c r="G15" s="267"/>
      <c r="H15" s="267"/>
      <c r="I15" s="267"/>
      <c r="J15" s="267"/>
      <c r="K15" s="265"/>
    </row>
    <row r="16" spans="2:11" ht="15" customHeight="1">
      <c r="B16" s="268"/>
      <c r="C16" s="269"/>
      <c r="D16" s="269"/>
      <c r="E16" s="270" t="s">
        <v>80</v>
      </c>
      <c r="F16" s="267" t="s">
        <v>266</v>
      </c>
      <c r="G16" s="267"/>
      <c r="H16" s="267"/>
      <c r="I16" s="267"/>
      <c r="J16" s="267"/>
      <c r="K16" s="265"/>
    </row>
    <row r="17" spans="2:11" ht="15" customHeight="1">
      <c r="B17" s="268"/>
      <c r="C17" s="269"/>
      <c r="D17" s="269"/>
      <c r="E17" s="270" t="s">
        <v>267</v>
      </c>
      <c r="F17" s="267" t="s">
        <v>268</v>
      </c>
      <c r="G17" s="267"/>
      <c r="H17" s="267"/>
      <c r="I17" s="267"/>
      <c r="J17" s="267"/>
      <c r="K17" s="265"/>
    </row>
    <row r="18" spans="2:11" ht="15" customHeight="1">
      <c r="B18" s="268"/>
      <c r="C18" s="269"/>
      <c r="D18" s="269"/>
      <c r="E18" s="270" t="s">
        <v>269</v>
      </c>
      <c r="F18" s="267" t="s">
        <v>270</v>
      </c>
      <c r="G18" s="267"/>
      <c r="H18" s="267"/>
      <c r="I18" s="267"/>
      <c r="J18" s="267"/>
      <c r="K18" s="265"/>
    </row>
    <row r="19" spans="2:11" ht="15" customHeight="1">
      <c r="B19" s="268"/>
      <c r="C19" s="269"/>
      <c r="D19" s="269"/>
      <c r="E19" s="270" t="s">
        <v>271</v>
      </c>
      <c r="F19" s="267" t="s">
        <v>272</v>
      </c>
      <c r="G19" s="267"/>
      <c r="H19" s="267"/>
      <c r="I19" s="267"/>
      <c r="J19" s="267"/>
      <c r="K19" s="265"/>
    </row>
    <row r="20" spans="2:11" ht="15" customHeight="1">
      <c r="B20" s="268"/>
      <c r="C20" s="269"/>
      <c r="D20" s="269"/>
      <c r="E20" s="270" t="s">
        <v>273</v>
      </c>
      <c r="F20" s="267" t="s">
        <v>274</v>
      </c>
      <c r="G20" s="267"/>
      <c r="H20" s="267"/>
      <c r="I20" s="267"/>
      <c r="J20" s="267"/>
      <c r="K20" s="265"/>
    </row>
    <row r="21" spans="2:11" ht="15" customHeight="1">
      <c r="B21" s="268"/>
      <c r="C21" s="269"/>
      <c r="D21" s="269"/>
      <c r="E21" s="270" t="s">
        <v>275</v>
      </c>
      <c r="F21" s="267" t="s">
        <v>276</v>
      </c>
      <c r="G21" s="267"/>
      <c r="H21" s="267"/>
      <c r="I21" s="267"/>
      <c r="J21" s="267"/>
      <c r="K21" s="265"/>
    </row>
    <row r="22" spans="2:11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5"/>
    </row>
    <row r="23" spans="2:11" ht="15" customHeight="1">
      <c r="B23" s="268"/>
      <c r="C23" s="267" t="s">
        <v>277</v>
      </c>
      <c r="D23" s="267"/>
      <c r="E23" s="267"/>
      <c r="F23" s="267"/>
      <c r="G23" s="267"/>
      <c r="H23" s="267"/>
      <c r="I23" s="267"/>
      <c r="J23" s="267"/>
      <c r="K23" s="265"/>
    </row>
    <row r="24" spans="2:11" ht="15" customHeight="1">
      <c r="B24" s="268"/>
      <c r="C24" s="267" t="s">
        <v>278</v>
      </c>
      <c r="D24" s="267"/>
      <c r="E24" s="267"/>
      <c r="F24" s="267"/>
      <c r="G24" s="267"/>
      <c r="H24" s="267"/>
      <c r="I24" s="267"/>
      <c r="J24" s="267"/>
      <c r="K24" s="265"/>
    </row>
    <row r="25" spans="2:11" ht="15" customHeight="1">
      <c r="B25" s="268"/>
      <c r="C25" s="267"/>
      <c r="D25" s="267" t="s">
        <v>279</v>
      </c>
      <c r="E25" s="267"/>
      <c r="F25" s="267"/>
      <c r="G25" s="267"/>
      <c r="H25" s="267"/>
      <c r="I25" s="267"/>
      <c r="J25" s="267"/>
      <c r="K25" s="265"/>
    </row>
    <row r="26" spans="2:11" ht="15" customHeight="1">
      <c r="B26" s="268"/>
      <c r="C26" s="269"/>
      <c r="D26" s="267" t="s">
        <v>280</v>
      </c>
      <c r="E26" s="267"/>
      <c r="F26" s="267"/>
      <c r="G26" s="267"/>
      <c r="H26" s="267"/>
      <c r="I26" s="267"/>
      <c r="J26" s="267"/>
      <c r="K26" s="265"/>
    </row>
    <row r="27" spans="2:11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5"/>
    </row>
    <row r="28" spans="2:11" ht="15" customHeight="1">
      <c r="B28" s="268"/>
      <c r="C28" s="269"/>
      <c r="D28" s="267" t="s">
        <v>281</v>
      </c>
      <c r="E28" s="267"/>
      <c r="F28" s="267"/>
      <c r="G28" s="267"/>
      <c r="H28" s="267"/>
      <c r="I28" s="267"/>
      <c r="J28" s="267"/>
      <c r="K28" s="265"/>
    </row>
    <row r="29" spans="2:11" ht="15" customHeight="1">
      <c r="B29" s="268"/>
      <c r="C29" s="269"/>
      <c r="D29" s="267" t="s">
        <v>282</v>
      </c>
      <c r="E29" s="267"/>
      <c r="F29" s="267"/>
      <c r="G29" s="267"/>
      <c r="H29" s="267"/>
      <c r="I29" s="267"/>
      <c r="J29" s="267"/>
      <c r="K29" s="265"/>
    </row>
    <row r="30" spans="2:11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5"/>
    </row>
    <row r="31" spans="2:11" ht="15" customHeight="1">
      <c r="B31" s="268"/>
      <c r="C31" s="269"/>
      <c r="D31" s="267" t="s">
        <v>283</v>
      </c>
      <c r="E31" s="267"/>
      <c r="F31" s="267"/>
      <c r="G31" s="267"/>
      <c r="H31" s="267"/>
      <c r="I31" s="267"/>
      <c r="J31" s="267"/>
      <c r="K31" s="265"/>
    </row>
    <row r="32" spans="2:11" ht="15" customHeight="1">
      <c r="B32" s="268"/>
      <c r="C32" s="269"/>
      <c r="D32" s="267" t="s">
        <v>284</v>
      </c>
      <c r="E32" s="267"/>
      <c r="F32" s="267"/>
      <c r="G32" s="267"/>
      <c r="H32" s="267"/>
      <c r="I32" s="267"/>
      <c r="J32" s="267"/>
      <c r="K32" s="265"/>
    </row>
    <row r="33" spans="2:11" ht="15" customHeight="1">
      <c r="B33" s="268"/>
      <c r="C33" s="269"/>
      <c r="D33" s="267" t="s">
        <v>285</v>
      </c>
      <c r="E33" s="267"/>
      <c r="F33" s="267"/>
      <c r="G33" s="267"/>
      <c r="H33" s="267"/>
      <c r="I33" s="267"/>
      <c r="J33" s="267"/>
      <c r="K33" s="265"/>
    </row>
    <row r="34" spans="2:11" ht="15" customHeight="1">
      <c r="B34" s="268"/>
      <c r="C34" s="269"/>
      <c r="D34" s="267"/>
      <c r="E34" s="271" t="s">
        <v>102</v>
      </c>
      <c r="F34" s="267"/>
      <c r="G34" s="267" t="s">
        <v>286</v>
      </c>
      <c r="H34" s="267"/>
      <c r="I34" s="267"/>
      <c r="J34" s="267"/>
      <c r="K34" s="265"/>
    </row>
    <row r="35" spans="2:11" ht="30.75" customHeight="1">
      <c r="B35" s="268"/>
      <c r="C35" s="269"/>
      <c r="D35" s="267"/>
      <c r="E35" s="271" t="s">
        <v>287</v>
      </c>
      <c r="F35" s="267"/>
      <c r="G35" s="267" t="s">
        <v>288</v>
      </c>
      <c r="H35" s="267"/>
      <c r="I35" s="267"/>
      <c r="J35" s="267"/>
      <c r="K35" s="265"/>
    </row>
    <row r="36" spans="2:11" ht="15" customHeight="1">
      <c r="B36" s="268"/>
      <c r="C36" s="269"/>
      <c r="D36" s="267"/>
      <c r="E36" s="271" t="s">
        <v>54</v>
      </c>
      <c r="F36" s="267"/>
      <c r="G36" s="267" t="s">
        <v>289</v>
      </c>
      <c r="H36" s="267"/>
      <c r="I36" s="267"/>
      <c r="J36" s="267"/>
      <c r="K36" s="265"/>
    </row>
    <row r="37" spans="2:11" ht="15" customHeight="1">
      <c r="B37" s="268"/>
      <c r="C37" s="269"/>
      <c r="D37" s="267"/>
      <c r="E37" s="271" t="s">
        <v>103</v>
      </c>
      <c r="F37" s="267"/>
      <c r="G37" s="267" t="s">
        <v>290</v>
      </c>
      <c r="H37" s="267"/>
      <c r="I37" s="267"/>
      <c r="J37" s="267"/>
      <c r="K37" s="265"/>
    </row>
    <row r="38" spans="2:11" ht="15" customHeight="1">
      <c r="B38" s="268"/>
      <c r="C38" s="269"/>
      <c r="D38" s="267"/>
      <c r="E38" s="271" t="s">
        <v>104</v>
      </c>
      <c r="F38" s="267"/>
      <c r="G38" s="267" t="s">
        <v>291</v>
      </c>
      <c r="H38" s="267"/>
      <c r="I38" s="267"/>
      <c r="J38" s="267"/>
      <c r="K38" s="265"/>
    </row>
    <row r="39" spans="2:11" ht="15" customHeight="1">
      <c r="B39" s="268"/>
      <c r="C39" s="269"/>
      <c r="D39" s="267"/>
      <c r="E39" s="271" t="s">
        <v>105</v>
      </c>
      <c r="F39" s="267"/>
      <c r="G39" s="267" t="s">
        <v>292</v>
      </c>
      <c r="H39" s="267"/>
      <c r="I39" s="267"/>
      <c r="J39" s="267"/>
      <c r="K39" s="265"/>
    </row>
    <row r="40" spans="2:11" ht="15" customHeight="1">
      <c r="B40" s="268"/>
      <c r="C40" s="269"/>
      <c r="D40" s="267"/>
      <c r="E40" s="271" t="s">
        <v>293</v>
      </c>
      <c r="F40" s="267"/>
      <c r="G40" s="267" t="s">
        <v>294</v>
      </c>
      <c r="H40" s="267"/>
      <c r="I40" s="267"/>
      <c r="J40" s="267"/>
      <c r="K40" s="265"/>
    </row>
    <row r="41" spans="2:11" ht="15" customHeight="1">
      <c r="B41" s="268"/>
      <c r="C41" s="269"/>
      <c r="D41" s="267"/>
      <c r="E41" s="271"/>
      <c r="F41" s="267"/>
      <c r="G41" s="267" t="s">
        <v>295</v>
      </c>
      <c r="H41" s="267"/>
      <c r="I41" s="267"/>
      <c r="J41" s="267"/>
      <c r="K41" s="265"/>
    </row>
    <row r="42" spans="2:11" ht="15" customHeight="1">
      <c r="B42" s="268"/>
      <c r="C42" s="269"/>
      <c r="D42" s="267"/>
      <c r="E42" s="271" t="s">
        <v>296</v>
      </c>
      <c r="F42" s="267"/>
      <c r="G42" s="267" t="s">
        <v>297</v>
      </c>
      <c r="H42" s="267"/>
      <c r="I42" s="267"/>
      <c r="J42" s="267"/>
      <c r="K42" s="265"/>
    </row>
    <row r="43" spans="2:11" ht="15" customHeight="1">
      <c r="B43" s="268"/>
      <c r="C43" s="269"/>
      <c r="D43" s="267"/>
      <c r="E43" s="271" t="s">
        <v>107</v>
      </c>
      <c r="F43" s="267"/>
      <c r="G43" s="267" t="s">
        <v>298</v>
      </c>
      <c r="H43" s="267"/>
      <c r="I43" s="267"/>
      <c r="J43" s="267"/>
      <c r="K43" s="265"/>
    </row>
    <row r="44" spans="2:11" ht="12.75" customHeight="1">
      <c r="B44" s="268"/>
      <c r="C44" s="269"/>
      <c r="D44" s="267"/>
      <c r="E44" s="267"/>
      <c r="F44" s="267"/>
      <c r="G44" s="267"/>
      <c r="H44" s="267"/>
      <c r="I44" s="267"/>
      <c r="J44" s="267"/>
      <c r="K44" s="265"/>
    </row>
    <row r="45" spans="2:11" ht="15" customHeight="1">
      <c r="B45" s="268"/>
      <c r="C45" s="269"/>
      <c r="D45" s="267" t="s">
        <v>299</v>
      </c>
      <c r="E45" s="267"/>
      <c r="F45" s="267"/>
      <c r="G45" s="267"/>
      <c r="H45" s="267"/>
      <c r="I45" s="267"/>
      <c r="J45" s="267"/>
      <c r="K45" s="265"/>
    </row>
    <row r="46" spans="2:11" ht="15" customHeight="1">
      <c r="B46" s="268"/>
      <c r="C46" s="269"/>
      <c r="D46" s="269"/>
      <c r="E46" s="267" t="s">
        <v>300</v>
      </c>
      <c r="F46" s="267"/>
      <c r="G46" s="267"/>
      <c r="H46" s="267"/>
      <c r="I46" s="267"/>
      <c r="J46" s="267"/>
      <c r="K46" s="265"/>
    </row>
    <row r="47" spans="2:11" ht="15" customHeight="1">
      <c r="B47" s="268"/>
      <c r="C47" s="269"/>
      <c r="D47" s="269"/>
      <c r="E47" s="267" t="s">
        <v>301</v>
      </c>
      <c r="F47" s="267"/>
      <c r="G47" s="267"/>
      <c r="H47" s="267"/>
      <c r="I47" s="267"/>
      <c r="J47" s="267"/>
      <c r="K47" s="265"/>
    </row>
    <row r="48" spans="2:11" ht="15" customHeight="1">
      <c r="B48" s="268"/>
      <c r="C48" s="269"/>
      <c r="D48" s="269"/>
      <c r="E48" s="267" t="s">
        <v>302</v>
      </c>
      <c r="F48" s="267"/>
      <c r="G48" s="267"/>
      <c r="H48" s="267"/>
      <c r="I48" s="267"/>
      <c r="J48" s="267"/>
      <c r="K48" s="265"/>
    </row>
    <row r="49" spans="2:11" ht="15" customHeight="1">
      <c r="B49" s="268"/>
      <c r="C49" s="269"/>
      <c r="D49" s="267" t="s">
        <v>303</v>
      </c>
      <c r="E49" s="267"/>
      <c r="F49" s="267"/>
      <c r="G49" s="267"/>
      <c r="H49" s="267"/>
      <c r="I49" s="267"/>
      <c r="J49" s="267"/>
      <c r="K49" s="265"/>
    </row>
    <row r="50" spans="2:11" ht="25.5" customHeight="1">
      <c r="B50" s="263"/>
      <c r="C50" s="264" t="s">
        <v>304</v>
      </c>
      <c r="D50" s="264"/>
      <c r="E50" s="264"/>
      <c r="F50" s="264"/>
      <c r="G50" s="264"/>
      <c r="H50" s="264"/>
      <c r="I50" s="264"/>
      <c r="J50" s="264"/>
      <c r="K50" s="265"/>
    </row>
    <row r="51" spans="2:11" ht="5.25" customHeight="1">
      <c r="B51" s="263"/>
      <c r="C51" s="266"/>
      <c r="D51" s="266"/>
      <c r="E51" s="266"/>
      <c r="F51" s="266"/>
      <c r="G51" s="266"/>
      <c r="H51" s="266"/>
      <c r="I51" s="266"/>
      <c r="J51" s="266"/>
      <c r="K51" s="265"/>
    </row>
    <row r="52" spans="2:11" ht="15" customHeight="1">
      <c r="B52" s="263"/>
      <c r="C52" s="267" t="s">
        <v>305</v>
      </c>
      <c r="D52" s="267"/>
      <c r="E52" s="267"/>
      <c r="F52" s="267"/>
      <c r="G52" s="267"/>
      <c r="H52" s="267"/>
      <c r="I52" s="267"/>
      <c r="J52" s="267"/>
      <c r="K52" s="265"/>
    </row>
    <row r="53" spans="2:11" ht="15" customHeight="1">
      <c r="B53" s="263"/>
      <c r="C53" s="267" t="s">
        <v>306</v>
      </c>
      <c r="D53" s="267"/>
      <c r="E53" s="267"/>
      <c r="F53" s="267"/>
      <c r="G53" s="267"/>
      <c r="H53" s="267"/>
      <c r="I53" s="267"/>
      <c r="J53" s="267"/>
      <c r="K53" s="265"/>
    </row>
    <row r="54" spans="2:11" ht="12.75" customHeight="1">
      <c r="B54" s="263"/>
      <c r="C54" s="267"/>
      <c r="D54" s="267"/>
      <c r="E54" s="267"/>
      <c r="F54" s="267"/>
      <c r="G54" s="267"/>
      <c r="H54" s="267"/>
      <c r="I54" s="267"/>
      <c r="J54" s="267"/>
      <c r="K54" s="265"/>
    </row>
    <row r="55" spans="2:11" ht="15" customHeight="1">
      <c r="B55" s="263"/>
      <c r="C55" s="267" t="s">
        <v>307</v>
      </c>
      <c r="D55" s="267"/>
      <c r="E55" s="267"/>
      <c r="F55" s="267"/>
      <c r="G55" s="267"/>
      <c r="H55" s="267"/>
      <c r="I55" s="267"/>
      <c r="J55" s="267"/>
      <c r="K55" s="265"/>
    </row>
    <row r="56" spans="2:11" ht="15" customHeight="1">
      <c r="B56" s="263"/>
      <c r="C56" s="269"/>
      <c r="D56" s="267" t="s">
        <v>308</v>
      </c>
      <c r="E56" s="267"/>
      <c r="F56" s="267"/>
      <c r="G56" s="267"/>
      <c r="H56" s="267"/>
      <c r="I56" s="267"/>
      <c r="J56" s="267"/>
      <c r="K56" s="265"/>
    </row>
    <row r="57" spans="2:11" ht="15" customHeight="1">
      <c r="B57" s="263"/>
      <c r="C57" s="269"/>
      <c r="D57" s="267" t="s">
        <v>309</v>
      </c>
      <c r="E57" s="267"/>
      <c r="F57" s="267"/>
      <c r="G57" s="267"/>
      <c r="H57" s="267"/>
      <c r="I57" s="267"/>
      <c r="J57" s="267"/>
      <c r="K57" s="265"/>
    </row>
    <row r="58" spans="2:11" ht="15" customHeight="1">
      <c r="B58" s="263"/>
      <c r="C58" s="269"/>
      <c r="D58" s="267" t="s">
        <v>310</v>
      </c>
      <c r="E58" s="267"/>
      <c r="F58" s="267"/>
      <c r="G58" s="267"/>
      <c r="H58" s="267"/>
      <c r="I58" s="267"/>
      <c r="J58" s="267"/>
      <c r="K58" s="265"/>
    </row>
    <row r="59" spans="2:11" ht="15" customHeight="1">
      <c r="B59" s="263"/>
      <c r="C59" s="269"/>
      <c r="D59" s="267" t="s">
        <v>311</v>
      </c>
      <c r="E59" s="267"/>
      <c r="F59" s="267"/>
      <c r="G59" s="267"/>
      <c r="H59" s="267"/>
      <c r="I59" s="267"/>
      <c r="J59" s="267"/>
      <c r="K59" s="265"/>
    </row>
    <row r="60" spans="2:11" ht="15" customHeight="1">
      <c r="B60" s="263"/>
      <c r="C60" s="269"/>
      <c r="D60" s="272" t="s">
        <v>312</v>
      </c>
      <c r="E60" s="272"/>
      <c r="F60" s="272"/>
      <c r="G60" s="272"/>
      <c r="H60" s="272"/>
      <c r="I60" s="272"/>
      <c r="J60" s="272"/>
      <c r="K60" s="265"/>
    </row>
    <row r="61" spans="2:11" ht="15" customHeight="1">
      <c r="B61" s="263"/>
      <c r="C61" s="269"/>
      <c r="D61" s="267" t="s">
        <v>313</v>
      </c>
      <c r="E61" s="267"/>
      <c r="F61" s="267"/>
      <c r="G61" s="267"/>
      <c r="H61" s="267"/>
      <c r="I61" s="267"/>
      <c r="J61" s="267"/>
      <c r="K61" s="265"/>
    </row>
    <row r="62" spans="2:11" ht="12.75" customHeight="1">
      <c r="B62" s="263"/>
      <c r="C62" s="269"/>
      <c r="D62" s="269"/>
      <c r="E62" s="273"/>
      <c r="F62" s="269"/>
      <c r="G62" s="269"/>
      <c r="H62" s="269"/>
      <c r="I62" s="269"/>
      <c r="J62" s="269"/>
      <c r="K62" s="265"/>
    </row>
    <row r="63" spans="2:11" ht="15" customHeight="1">
      <c r="B63" s="263"/>
      <c r="C63" s="269"/>
      <c r="D63" s="267" t="s">
        <v>314</v>
      </c>
      <c r="E63" s="267"/>
      <c r="F63" s="267"/>
      <c r="G63" s="267"/>
      <c r="H63" s="267"/>
      <c r="I63" s="267"/>
      <c r="J63" s="267"/>
      <c r="K63" s="265"/>
    </row>
    <row r="64" spans="2:11" ht="15" customHeight="1">
      <c r="B64" s="263"/>
      <c r="C64" s="269"/>
      <c r="D64" s="272" t="s">
        <v>315</v>
      </c>
      <c r="E64" s="272"/>
      <c r="F64" s="272"/>
      <c r="G64" s="272"/>
      <c r="H64" s="272"/>
      <c r="I64" s="272"/>
      <c r="J64" s="272"/>
      <c r="K64" s="265"/>
    </row>
    <row r="65" spans="2:11" ht="15" customHeight="1">
      <c r="B65" s="263"/>
      <c r="C65" s="269"/>
      <c r="D65" s="267" t="s">
        <v>316</v>
      </c>
      <c r="E65" s="267"/>
      <c r="F65" s="267"/>
      <c r="G65" s="267"/>
      <c r="H65" s="267"/>
      <c r="I65" s="267"/>
      <c r="J65" s="267"/>
      <c r="K65" s="265"/>
    </row>
    <row r="66" spans="2:11" ht="15" customHeight="1">
      <c r="B66" s="263"/>
      <c r="C66" s="269"/>
      <c r="D66" s="267" t="s">
        <v>317</v>
      </c>
      <c r="E66" s="267"/>
      <c r="F66" s="267"/>
      <c r="G66" s="267"/>
      <c r="H66" s="267"/>
      <c r="I66" s="267"/>
      <c r="J66" s="267"/>
      <c r="K66" s="265"/>
    </row>
    <row r="67" spans="2:11" ht="15" customHeight="1">
      <c r="B67" s="263"/>
      <c r="C67" s="269"/>
      <c r="D67" s="267" t="s">
        <v>318</v>
      </c>
      <c r="E67" s="267"/>
      <c r="F67" s="267"/>
      <c r="G67" s="267"/>
      <c r="H67" s="267"/>
      <c r="I67" s="267"/>
      <c r="J67" s="267"/>
      <c r="K67" s="265"/>
    </row>
    <row r="68" spans="2:11" ht="15" customHeight="1">
      <c r="B68" s="263"/>
      <c r="C68" s="269"/>
      <c r="D68" s="267" t="s">
        <v>319</v>
      </c>
      <c r="E68" s="267"/>
      <c r="F68" s="267"/>
      <c r="G68" s="267"/>
      <c r="H68" s="267"/>
      <c r="I68" s="267"/>
      <c r="J68" s="267"/>
      <c r="K68" s="265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283" t="s">
        <v>90</v>
      </c>
      <c r="D73" s="283"/>
      <c r="E73" s="283"/>
      <c r="F73" s="283"/>
      <c r="G73" s="283"/>
      <c r="H73" s="283"/>
      <c r="I73" s="283"/>
      <c r="J73" s="283"/>
      <c r="K73" s="284"/>
    </row>
    <row r="74" spans="2:11" ht="17.25" customHeight="1">
      <c r="B74" s="282"/>
      <c r="C74" s="285" t="s">
        <v>320</v>
      </c>
      <c r="D74" s="285"/>
      <c r="E74" s="285"/>
      <c r="F74" s="285" t="s">
        <v>321</v>
      </c>
      <c r="G74" s="286"/>
      <c r="H74" s="285" t="s">
        <v>103</v>
      </c>
      <c r="I74" s="285" t="s">
        <v>58</v>
      </c>
      <c r="J74" s="285" t="s">
        <v>322</v>
      </c>
      <c r="K74" s="284"/>
    </row>
    <row r="75" spans="2:11" ht="17.25" customHeight="1">
      <c r="B75" s="282"/>
      <c r="C75" s="287" t="s">
        <v>323</v>
      </c>
      <c r="D75" s="287"/>
      <c r="E75" s="287"/>
      <c r="F75" s="288" t="s">
        <v>324</v>
      </c>
      <c r="G75" s="289"/>
      <c r="H75" s="287"/>
      <c r="I75" s="287"/>
      <c r="J75" s="287" t="s">
        <v>325</v>
      </c>
      <c r="K75" s="284"/>
    </row>
    <row r="76" spans="2:11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2"/>
      <c r="C77" s="271" t="s">
        <v>54</v>
      </c>
      <c r="D77" s="290"/>
      <c r="E77" s="290"/>
      <c r="F77" s="292" t="s">
        <v>326</v>
      </c>
      <c r="G77" s="291"/>
      <c r="H77" s="271" t="s">
        <v>327</v>
      </c>
      <c r="I77" s="271" t="s">
        <v>328</v>
      </c>
      <c r="J77" s="271">
        <v>20</v>
      </c>
      <c r="K77" s="284"/>
    </row>
    <row r="78" spans="2:11" ht="15" customHeight="1">
      <c r="B78" s="282"/>
      <c r="C78" s="271" t="s">
        <v>329</v>
      </c>
      <c r="D78" s="271"/>
      <c r="E78" s="271"/>
      <c r="F78" s="292" t="s">
        <v>326</v>
      </c>
      <c r="G78" s="291"/>
      <c r="H78" s="271" t="s">
        <v>330</v>
      </c>
      <c r="I78" s="271" t="s">
        <v>328</v>
      </c>
      <c r="J78" s="271">
        <v>120</v>
      </c>
      <c r="K78" s="284"/>
    </row>
    <row r="79" spans="2:11" ht="15" customHeight="1">
      <c r="B79" s="293"/>
      <c r="C79" s="271" t="s">
        <v>331</v>
      </c>
      <c r="D79" s="271"/>
      <c r="E79" s="271"/>
      <c r="F79" s="292" t="s">
        <v>332</v>
      </c>
      <c r="G79" s="291"/>
      <c r="H79" s="271" t="s">
        <v>333</v>
      </c>
      <c r="I79" s="271" t="s">
        <v>328</v>
      </c>
      <c r="J79" s="271">
        <v>50</v>
      </c>
      <c r="K79" s="284"/>
    </row>
    <row r="80" spans="2:11" ht="15" customHeight="1">
      <c r="B80" s="293"/>
      <c r="C80" s="271" t="s">
        <v>334</v>
      </c>
      <c r="D80" s="271"/>
      <c r="E80" s="271"/>
      <c r="F80" s="292" t="s">
        <v>326</v>
      </c>
      <c r="G80" s="291"/>
      <c r="H80" s="271" t="s">
        <v>335</v>
      </c>
      <c r="I80" s="271" t="s">
        <v>336</v>
      </c>
      <c r="J80" s="271"/>
      <c r="K80" s="284"/>
    </row>
    <row r="81" spans="2:11" ht="15" customHeight="1">
      <c r="B81" s="293"/>
      <c r="C81" s="294" t="s">
        <v>337</v>
      </c>
      <c r="D81" s="294"/>
      <c r="E81" s="294"/>
      <c r="F81" s="295" t="s">
        <v>332</v>
      </c>
      <c r="G81" s="294"/>
      <c r="H81" s="294" t="s">
        <v>338</v>
      </c>
      <c r="I81" s="294" t="s">
        <v>328</v>
      </c>
      <c r="J81" s="294">
        <v>15</v>
      </c>
      <c r="K81" s="284"/>
    </row>
    <row r="82" spans="2:11" ht="15" customHeight="1">
      <c r="B82" s="293"/>
      <c r="C82" s="294" t="s">
        <v>339</v>
      </c>
      <c r="D82" s="294"/>
      <c r="E82" s="294"/>
      <c r="F82" s="295" t="s">
        <v>332</v>
      </c>
      <c r="G82" s="294"/>
      <c r="H82" s="294" t="s">
        <v>340</v>
      </c>
      <c r="I82" s="294" t="s">
        <v>328</v>
      </c>
      <c r="J82" s="294">
        <v>15</v>
      </c>
      <c r="K82" s="284"/>
    </row>
    <row r="83" spans="2:11" ht="15" customHeight="1">
      <c r="B83" s="293"/>
      <c r="C83" s="294" t="s">
        <v>341</v>
      </c>
      <c r="D83" s="294"/>
      <c r="E83" s="294"/>
      <c r="F83" s="295" t="s">
        <v>332</v>
      </c>
      <c r="G83" s="294"/>
      <c r="H83" s="294" t="s">
        <v>342</v>
      </c>
      <c r="I83" s="294" t="s">
        <v>328</v>
      </c>
      <c r="J83" s="294">
        <v>20</v>
      </c>
      <c r="K83" s="284"/>
    </row>
    <row r="84" spans="2:11" ht="15" customHeight="1">
      <c r="B84" s="293"/>
      <c r="C84" s="294" t="s">
        <v>343</v>
      </c>
      <c r="D84" s="294"/>
      <c r="E84" s="294"/>
      <c r="F84" s="295" t="s">
        <v>332</v>
      </c>
      <c r="G84" s="294"/>
      <c r="H84" s="294" t="s">
        <v>344</v>
      </c>
      <c r="I84" s="294" t="s">
        <v>328</v>
      </c>
      <c r="J84" s="294">
        <v>20</v>
      </c>
      <c r="K84" s="284"/>
    </row>
    <row r="85" spans="2:11" ht="15" customHeight="1">
      <c r="B85" s="293"/>
      <c r="C85" s="271" t="s">
        <v>345</v>
      </c>
      <c r="D85" s="271"/>
      <c r="E85" s="271"/>
      <c r="F85" s="292" t="s">
        <v>332</v>
      </c>
      <c r="G85" s="291"/>
      <c r="H85" s="271" t="s">
        <v>346</v>
      </c>
      <c r="I85" s="271" t="s">
        <v>328</v>
      </c>
      <c r="J85" s="271">
        <v>50</v>
      </c>
      <c r="K85" s="284"/>
    </row>
    <row r="86" spans="2:11" ht="15" customHeight="1">
      <c r="B86" s="293"/>
      <c r="C86" s="271" t="s">
        <v>347</v>
      </c>
      <c r="D86" s="271"/>
      <c r="E86" s="271"/>
      <c r="F86" s="292" t="s">
        <v>332</v>
      </c>
      <c r="G86" s="291"/>
      <c r="H86" s="271" t="s">
        <v>348</v>
      </c>
      <c r="I86" s="271" t="s">
        <v>328</v>
      </c>
      <c r="J86" s="271">
        <v>20</v>
      </c>
      <c r="K86" s="284"/>
    </row>
    <row r="87" spans="2:11" ht="15" customHeight="1">
      <c r="B87" s="293"/>
      <c r="C87" s="271" t="s">
        <v>349</v>
      </c>
      <c r="D87" s="271"/>
      <c r="E87" s="271"/>
      <c r="F87" s="292" t="s">
        <v>332</v>
      </c>
      <c r="G87" s="291"/>
      <c r="H87" s="271" t="s">
        <v>350</v>
      </c>
      <c r="I87" s="271" t="s">
        <v>328</v>
      </c>
      <c r="J87" s="271">
        <v>20</v>
      </c>
      <c r="K87" s="284"/>
    </row>
    <row r="88" spans="2:11" ht="15" customHeight="1">
      <c r="B88" s="293"/>
      <c r="C88" s="271" t="s">
        <v>351</v>
      </c>
      <c r="D88" s="271"/>
      <c r="E88" s="271"/>
      <c r="F88" s="292" t="s">
        <v>332</v>
      </c>
      <c r="G88" s="291"/>
      <c r="H88" s="271" t="s">
        <v>352</v>
      </c>
      <c r="I88" s="271" t="s">
        <v>328</v>
      </c>
      <c r="J88" s="271">
        <v>50</v>
      </c>
      <c r="K88" s="284"/>
    </row>
    <row r="89" spans="2:11" ht="15" customHeight="1">
      <c r="B89" s="293"/>
      <c r="C89" s="271" t="s">
        <v>353</v>
      </c>
      <c r="D89" s="271"/>
      <c r="E89" s="271"/>
      <c r="F89" s="292" t="s">
        <v>332</v>
      </c>
      <c r="G89" s="291"/>
      <c r="H89" s="271" t="s">
        <v>353</v>
      </c>
      <c r="I89" s="271" t="s">
        <v>328</v>
      </c>
      <c r="J89" s="271">
        <v>50</v>
      </c>
      <c r="K89" s="284"/>
    </row>
    <row r="90" spans="2:11" ht="15" customHeight="1">
      <c r="B90" s="293"/>
      <c r="C90" s="271" t="s">
        <v>108</v>
      </c>
      <c r="D90" s="271"/>
      <c r="E90" s="271"/>
      <c r="F90" s="292" t="s">
        <v>332</v>
      </c>
      <c r="G90" s="291"/>
      <c r="H90" s="271" t="s">
        <v>354</v>
      </c>
      <c r="I90" s="271" t="s">
        <v>328</v>
      </c>
      <c r="J90" s="271">
        <v>255</v>
      </c>
      <c r="K90" s="284"/>
    </row>
    <row r="91" spans="2:11" ht="15" customHeight="1">
      <c r="B91" s="293"/>
      <c r="C91" s="271" t="s">
        <v>355</v>
      </c>
      <c r="D91" s="271"/>
      <c r="E91" s="271"/>
      <c r="F91" s="292" t="s">
        <v>326</v>
      </c>
      <c r="G91" s="291"/>
      <c r="H91" s="271" t="s">
        <v>356</v>
      </c>
      <c r="I91" s="271" t="s">
        <v>357</v>
      </c>
      <c r="J91" s="271"/>
      <c r="K91" s="284"/>
    </row>
    <row r="92" spans="2:11" ht="15" customHeight="1">
      <c r="B92" s="293"/>
      <c r="C92" s="271" t="s">
        <v>358</v>
      </c>
      <c r="D92" s="271"/>
      <c r="E92" s="271"/>
      <c r="F92" s="292" t="s">
        <v>326</v>
      </c>
      <c r="G92" s="291"/>
      <c r="H92" s="271" t="s">
        <v>359</v>
      </c>
      <c r="I92" s="271" t="s">
        <v>360</v>
      </c>
      <c r="J92" s="271"/>
      <c r="K92" s="284"/>
    </row>
    <row r="93" spans="2:11" ht="15" customHeight="1">
      <c r="B93" s="293"/>
      <c r="C93" s="271" t="s">
        <v>361</v>
      </c>
      <c r="D93" s="271"/>
      <c r="E93" s="271"/>
      <c r="F93" s="292" t="s">
        <v>326</v>
      </c>
      <c r="G93" s="291"/>
      <c r="H93" s="271" t="s">
        <v>361</v>
      </c>
      <c r="I93" s="271" t="s">
        <v>360</v>
      </c>
      <c r="J93" s="271"/>
      <c r="K93" s="284"/>
    </row>
    <row r="94" spans="2:11" ht="15" customHeight="1">
      <c r="B94" s="293"/>
      <c r="C94" s="271" t="s">
        <v>39</v>
      </c>
      <c r="D94" s="271"/>
      <c r="E94" s="271"/>
      <c r="F94" s="292" t="s">
        <v>326</v>
      </c>
      <c r="G94" s="291"/>
      <c r="H94" s="271" t="s">
        <v>362</v>
      </c>
      <c r="I94" s="271" t="s">
        <v>360</v>
      </c>
      <c r="J94" s="271"/>
      <c r="K94" s="284"/>
    </row>
    <row r="95" spans="2:11" ht="15" customHeight="1">
      <c r="B95" s="293"/>
      <c r="C95" s="271" t="s">
        <v>49</v>
      </c>
      <c r="D95" s="271"/>
      <c r="E95" s="271"/>
      <c r="F95" s="292" t="s">
        <v>326</v>
      </c>
      <c r="G95" s="291"/>
      <c r="H95" s="271" t="s">
        <v>363</v>
      </c>
      <c r="I95" s="271" t="s">
        <v>360</v>
      </c>
      <c r="J95" s="271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283" t="s">
        <v>364</v>
      </c>
      <c r="D100" s="283"/>
      <c r="E100" s="283"/>
      <c r="F100" s="283"/>
      <c r="G100" s="283"/>
      <c r="H100" s="283"/>
      <c r="I100" s="283"/>
      <c r="J100" s="283"/>
      <c r="K100" s="284"/>
    </row>
    <row r="101" spans="2:11" ht="17.25" customHeight="1">
      <c r="B101" s="282"/>
      <c r="C101" s="285" t="s">
        <v>320</v>
      </c>
      <c r="D101" s="285"/>
      <c r="E101" s="285"/>
      <c r="F101" s="285" t="s">
        <v>321</v>
      </c>
      <c r="G101" s="286"/>
      <c r="H101" s="285" t="s">
        <v>103</v>
      </c>
      <c r="I101" s="285" t="s">
        <v>58</v>
      </c>
      <c r="J101" s="285" t="s">
        <v>322</v>
      </c>
      <c r="K101" s="284"/>
    </row>
    <row r="102" spans="2:11" ht="17.25" customHeight="1">
      <c r="B102" s="282"/>
      <c r="C102" s="287" t="s">
        <v>323</v>
      </c>
      <c r="D102" s="287"/>
      <c r="E102" s="287"/>
      <c r="F102" s="288" t="s">
        <v>324</v>
      </c>
      <c r="G102" s="289"/>
      <c r="H102" s="287"/>
      <c r="I102" s="287"/>
      <c r="J102" s="287" t="s">
        <v>325</v>
      </c>
      <c r="K102" s="284"/>
    </row>
    <row r="103" spans="2:11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2"/>
      <c r="C104" s="271" t="s">
        <v>54</v>
      </c>
      <c r="D104" s="290"/>
      <c r="E104" s="290"/>
      <c r="F104" s="292" t="s">
        <v>326</v>
      </c>
      <c r="G104" s="301"/>
      <c r="H104" s="271" t="s">
        <v>365</v>
      </c>
      <c r="I104" s="271" t="s">
        <v>328</v>
      </c>
      <c r="J104" s="271">
        <v>20</v>
      </c>
      <c r="K104" s="284"/>
    </row>
    <row r="105" spans="2:11" ht="15" customHeight="1">
      <c r="B105" s="282"/>
      <c r="C105" s="271" t="s">
        <v>329</v>
      </c>
      <c r="D105" s="271"/>
      <c r="E105" s="271"/>
      <c r="F105" s="292" t="s">
        <v>326</v>
      </c>
      <c r="G105" s="271"/>
      <c r="H105" s="271" t="s">
        <v>365</v>
      </c>
      <c r="I105" s="271" t="s">
        <v>328</v>
      </c>
      <c r="J105" s="271">
        <v>120</v>
      </c>
      <c r="K105" s="284"/>
    </row>
    <row r="106" spans="2:11" ht="15" customHeight="1">
      <c r="B106" s="293"/>
      <c r="C106" s="271" t="s">
        <v>331</v>
      </c>
      <c r="D106" s="271"/>
      <c r="E106" s="271"/>
      <c r="F106" s="292" t="s">
        <v>332</v>
      </c>
      <c r="G106" s="271"/>
      <c r="H106" s="271" t="s">
        <v>365</v>
      </c>
      <c r="I106" s="271" t="s">
        <v>328</v>
      </c>
      <c r="J106" s="271">
        <v>50</v>
      </c>
      <c r="K106" s="284"/>
    </row>
    <row r="107" spans="2:11" ht="15" customHeight="1">
      <c r="B107" s="293"/>
      <c r="C107" s="271" t="s">
        <v>334</v>
      </c>
      <c r="D107" s="271"/>
      <c r="E107" s="271"/>
      <c r="F107" s="292" t="s">
        <v>326</v>
      </c>
      <c r="G107" s="271"/>
      <c r="H107" s="271" t="s">
        <v>365</v>
      </c>
      <c r="I107" s="271" t="s">
        <v>336</v>
      </c>
      <c r="J107" s="271"/>
      <c r="K107" s="284"/>
    </row>
    <row r="108" spans="2:11" ht="15" customHeight="1">
      <c r="B108" s="293"/>
      <c r="C108" s="271" t="s">
        <v>345</v>
      </c>
      <c r="D108" s="271"/>
      <c r="E108" s="271"/>
      <c r="F108" s="292" t="s">
        <v>332</v>
      </c>
      <c r="G108" s="271"/>
      <c r="H108" s="271" t="s">
        <v>365</v>
      </c>
      <c r="I108" s="271" t="s">
        <v>328</v>
      </c>
      <c r="J108" s="271">
        <v>50</v>
      </c>
      <c r="K108" s="284"/>
    </row>
    <row r="109" spans="2:11" ht="15" customHeight="1">
      <c r="B109" s="293"/>
      <c r="C109" s="271" t="s">
        <v>353</v>
      </c>
      <c r="D109" s="271"/>
      <c r="E109" s="271"/>
      <c r="F109" s="292" t="s">
        <v>332</v>
      </c>
      <c r="G109" s="271"/>
      <c r="H109" s="271" t="s">
        <v>365</v>
      </c>
      <c r="I109" s="271" t="s">
        <v>328</v>
      </c>
      <c r="J109" s="271">
        <v>50</v>
      </c>
      <c r="K109" s="284"/>
    </row>
    <row r="110" spans="2:11" ht="15" customHeight="1">
      <c r="B110" s="293"/>
      <c r="C110" s="271" t="s">
        <v>351</v>
      </c>
      <c r="D110" s="271"/>
      <c r="E110" s="271"/>
      <c r="F110" s="292" t="s">
        <v>332</v>
      </c>
      <c r="G110" s="271"/>
      <c r="H110" s="271" t="s">
        <v>365</v>
      </c>
      <c r="I110" s="271" t="s">
        <v>328</v>
      </c>
      <c r="J110" s="271">
        <v>50</v>
      </c>
      <c r="K110" s="284"/>
    </row>
    <row r="111" spans="2:11" ht="15" customHeight="1">
      <c r="B111" s="293"/>
      <c r="C111" s="271" t="s">
        <v>54</v>
      </c>
      <c r="D111" s="271"/>
      <c r="E111" s="271"/>
      <c r="F111" s="292" t="s">
        <v>326</v>
      </c>
      <c r="G111" s="271"/>
      <c r="H111" s="271" t="s">
        <v>366</v>
      </c>
      <c r="I111" s="271" t="s">
        <v>328</v>
      </c>
      <c r="J111" s="271">
        <v>20</v>
      </c>
      <c r="K111" s="284"/>
    </row>
    <row r="112" spans="2:11" ht="15" customHeight="1">
      <c r="B112" s="293"/>
      <c r="C112" s="271" t="s">
        <v>367</v>
      </c>
      <c r="D112" s="271"/>
      <c r="E112" s="271"/>
      <c r="F112" s="292" t="s">
        <v>326</v>
      </c>
      <c r="G112" s="271"/>
      <c r="H112" s="271" t="s">
        <v>368</v>
      </c>
      <c r="I112" s="271" t="s">
        <v>328</v>
      </c>
      <c r="J112" s="271">
        <v>120</v>
      </c>
      <c r="K112" s="284"/>
    </row>
    <row r="113" spans="2:11" ht="15" customHeight="1">
      <c r="B113" s="293"/>
      <c r="C113" s="271" t="s">
        <v>39</v>
      </c>
      <c r="D113" s="271"/>
      <c r="E113" s="271"/>
      <c r="F113" s="292" t="s">
        <v>326</v>
      </c>
      <c r="G113" s="271"/>
      <c r="H113" s="271" t="s">
        <v>369</v>
      </c>
      <c r="I113" s="271" t="s">
        <v>360</v>
      </c>
      <c r="J113" s="271"/>
      <c r="K113" s="284"/>
    </row>
    <row r="114" spans="2:11" ht="15" customHeight="1">
      <c r="B114" s="293"/>
      <c r="C114" s="271" t="s">
        <v>49</v>
      </c>
      <c r="D114" s="271"/>
      <c r="E114" s="271"/>
      <c r="F114" s="292" t="s">
        <v>326</v>
      </c>
      <c r="G114" s="271"/>
      <c r="H114" s="271" t="s">
        <v>370</v>
      </c>
      <c r="I114" s="271" t="s">
        <v>360</v>
      </c>
      <c r="J114" s="271"/>
      <c r="K114" s="284"/>
    </row>
    <row r="115" spans="2:11" ht="15" customHeight="1">
      <c r="B115" s="293"/>
      <c r="C115" s="271" t="s">
        <v>58</v>
      </c>
      <c r="D115" s="271"/>
      <c r="E115" s="271"/>
      <c r="F115" s="292" t="s">
        <v>326</v>
      </c>
      <c r="G115" s="271"/>
      <c r="H115" s="271" t="s">
        <v>371</v>
      </c>
      <c r="I115" s="271" t="s">
        <v>372</v>
      </c>
      <c r="J115" s="271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7"/>
      <c r="D117" s="267"/>
      <c r="E117" s="267"/>
      <c r="F117" s="304"/>
      <c r="G117" s="267"/>
      <c r="H117" s="267"/>
      <c r="I117" s="267"/>
      <c r="J117" s="267"/>
      <c r="K117" s="303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261" t="s">
        <v>373</v>
      </c>
      <c r="D120" s="261"/>
      <c r="E120" s="261"/>
      <c r="F120" s="261"/>
      <c r="G120" s="261"/>
      <c r="H120" s="261"/>
      <c r="I120" s="261"/>
      <c r="J120" s="261"/>
      <c r="K120" s="309"/>
    </row>
    <row r="121" spans="2:11" ht="17.25" customHeight="1">
      <c r="B121" s="310"/>
      <c r="C121" s="285" t="s">
        <v>320</v>
      </c>
      <c r="D121" s="285"/>
      <c r="E121" s="285"/>
      <c r="F121" s="285" t="s">
        <v>321</v>
      </c>
      <c r="G121" s="286"/>
      <c r="H121" s="285" t="s">
        <v>103</v>
      </c>
      <c r="I121" s="285" t="s">
        <v>58</v>
      </c>
      <c r="J121" s="285" t="s">
        <v>322</v>
      </c>
      <c r="K121" s="311"/>
    </row>
    <row r="122" spans="2:11" ht="17.25" customHeight="1">
      <c r="B122" s="310"/>
      <c r="C122" s="287" t="s">
        <v>323</v>
      </c>
      <c r="D122" s="287"/>
      <c r="E122" s="287"/>
      <c r="F122" s="288" t="s">
        <v>324</v>
      </c>
      <c r="G122" s="289"/>
      <c r="H122" s="287"/>
      <c r="I122" s="287"/>
      <c r="J122" s="287" t="s">
        <v>325</v>
      </c>
      <c r="K122" s="311"/>
    </row>
    <row r="123" spans="2:11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spans="2:11" ht="15" customHeight="1">
      <c r="B124" s="312"/>
      <c r="C124" s="271" t="s">
        <v>329</v>
      </c>
      <c r="D124" s="290"/>
      <c r="E124" s="290"/>
      <c r="F124" s="292" t="s">
        <v>326</v>
      </c>
      <c r="G124" s="271"/>
      <c r="H124" s="271" t="s">
        <v>365</v>
      </c>
      <c r="I124" s="271" t="s">
        <v>328</v>
      </c>
      <c r="J124" s="271">
        <v>120</v>
      </c>
      <c r="K124" s="314"/>
    </row>
    <row r="125" spans="2:11" ht="15" customHeight="1">
      <c r="B125" s="312"/>
      <c r="C125" s="271" t="s">
        <v>374</v>
      </c>
      <c r="D125" s="271"/>
      <c r="E125" s="271"/>
      <c r="F125" s="292" t="s">
        <v>326</v>
      </c>
      <c r="G125" s="271"/>
      <c r="H125" s="271" t="s">
        <v>375</v>
      </c>
      <c r="I125" s="271" t="s">
        <v>328</v>
      </c>
      <c r="J125" s="271" t="s">
        <v>376</v>
      </c>
      <c r="K125" s="314"/>
    </row>
    <row r="126" spans="2:11" ht="15" customHeight="1">
      <c r="B126" s="312"/>
      <c r="C126" s="271" t="s">
        <v>275</v>
      </c>
      <c r="D126" s="271"/>
      <c r="E126" s="271"/>
      <c r="F126" s="292" t="s">
        <v>326</v>
      </c>
      <c r="G126" s="271"/>
      <c r="H126" s="271" t="s">
        <v>377</v>
      </c>
      <c r="I126" s="271" t="s">
        <v>328</v>
      </c>
      <c r="J126" s="271" t="s">
        <v>376</v>
      </c>
      <c r="K126" s="314"/>
    </row>
    <row r="127" spans="2:11" ht="15" customHeight="1">
      <c r="B127" s="312"/>
      <c r="C127" s="271" t="s">
        <v>337</v>
      </c>
      <c r="D127" s="271"/>
      <c r="E127" s="271"/>
      <c r="F127" s="292" t="s">
        <v>332</v>
      </c>
      <c r="G127" s="271"/>
      <c r="H127" s="271" t="s">
        <v>338</v>
      </c>
      <c r="I127" s="271" t="s">
        <v>328</v>
      </c>
      <c r="J127" s="271">
        <v>15</v>
      </c>
      <c r="K127" s="314"/>
    </row>
    <row r="128" spans="2:11" ht="15" customHeight="1">
      <c r="B128" s="312"/>
      <c r="C128" s="294" t="s">
        <v>339</v>
      </c>
      <c r="D128" s="294"/>
      <c r="E128" s="294"/>
      <c r="F128" s="295" t="s">
        <v>332</v>
      </c>
      <c r="G128" s="294"/>
      <c r="H128" s="294" t="s">
        <v>340</v>
      </c>
      <c r="I128" s="294" t="s">
        <v>328</v>
      </c>
      <c r="J128" s="294">
        <v>15</v>
      </c>
      <c r="K128" s="314"/>
    </row>
    <row r="129" spans="2:11" ht="15" customHeight="1">
      <c r="B129" s="312"/>
      <c r="C129" s="294" t="s">
        <v>341</v>
      </c>
      <c r="D129" s="294"/>
      <c r="E129" s="294"/>
      <c r="F129" s="295" t="s">
        <v>332</v>
      </c>
      <c r="G129" s="294"/>
      <c r="H129" s="294" t="s">
        <v>342</v>
      </c>
      <c r="I129" s="294" t="s">
        <v>328</v>
      </c>
      <c r="J129" s="294">
        <v>20</v>
      </c>
      <c r="K129" s="314"/>
    </row>
    <row r="130" spans="2:11" ht="15" customHeight="1">
      <c r="B130" s="312"/>
      <c r="C130" s="294" t="s">
        <v>343</v>
      </c>
      <c r="D130" s="294"/>
      <c r="E130" s="294"/>
      <c r="F130" s="295" t="s">
        <v>332</v>
      </c>
      <c r="G130" s="294"/>
      <c r="H130" s="294" t="s">
        <v>344</v>
      </c>
      <c r="I130" s="294" t="s">
        <v>328</v>
      </c>
      <c r="J130" s="294">
        <v>20</v>
      </c>
      <c r="K130" s="314"/>
    </row>
    <row r="131" spans="2:11" ht="15" customHeight="1">
      <c r="B131" s="312"/>
      <c r="C131" s="271" t="s">
        <v>331</v>
      </c>
      <c r="D131" s="271"/>
      <c r="E131" s="271"/>
      <c r="F131" s="292" t="s">
        <v>332</v>
      </c>
      <c r="G131" s="271"/>
      <c r="H131" s="271" t="s">
        <v>365</v>
      </c>
      <c r="I131" s="271" t="s">
        <v>328</v>
      </c>
      <c r="J131" s="271">
        <v>50</v>
      </c>
      <c r="K131" s="314"/>
    </row>
    <row r="132" spans="2:11" ht="15" customHeight="1">
      <c r="B132" s="312"/>
      <c r="C132" s="271" t="s">
        <v>345</v>
      </c>
      <c r="D132" s="271"/>
      <c r="E132" s="271"/>
      <c r="F132" s="292" t="s">
        <v>332</v>
      </c>
      <c r="G132" s="271"/>
      <c r="H132" s="271" t="s">
        <v>365</v>
      </c>
      <c r="I132" s="271" t="s">
        <v>328</v>
      </c>
      <c r="J132" s="271">
        <v>50</v>
      </c>
      <c r="K132" s="314"/>
    </row>
    <row r="133" spans="2:11" ht="15" customHeight="1">
      <c r="B133" s="312"/>
      <c r="C133" s="271" t="s">
        <v>351</v>
      </c>
      <c r="D133" s="271"/>
      <c r="E133" s="271"/>
      <c r="F133" s="292" t="s">
        <v>332</v>
      </c>
      <c r="G133" s="271"/>
      <c r="H133" s="271" t="s">
        <v>365</v>
      </c>
      <c r="I133" s="271" t="s">
        <v>328</v>
      </c>
      <c r="J133" s="271">
        <v>50</v>
      </c>
      <c r="K133" s="314"/>
    </row>
    <row r="134" spans="2:11" ht="15" customHeight="1">
      <c r="B134" s="312"/>
      <c r="C134" s="271" t="s">
        <v>353</v>
      </c>
      <c r="D134" s="271"/>
      <c r="E134" s="271"/>
      <c r="F134" s="292" t="s">
        <v>332</v>
      </c>
      <c r="G134" s="271"/>
      <c r="H134" s="271" t="s">
        <v>365</v>
      </c>
      <c r="I134" s="271" t="s">
        <v>328</v>
      </c>
      <c r="J134" s="271">
        <v>50</v>
      </c>
      <c r="K134" s="314"/>
    </row>
    <row r="135" spans="2:11" ht="15" customHeight="1">
      <c r="B135" s="312"/>
      <c r="C135" s="271" t="s">
        <v>108</v>
      </c>
      <c r="D135" s="271"/>
      <c r="E135" s="271"/>
      <c r="F135" s="292" t="s">
        <v>332</v>
      </c>
      <c r="G135" s="271"/>
      <c r="H135" s="271" t="s">
        <v>378</v>
      </c>
      <c r="I135" s="271" t="s">
        <v>328</v>
      </c>
      <c r="J135" s="271">
        <v>255</v>
      </c>
      <c r="K135" s="314"/>
    </row>
    <row r="136" spans="2:11" ht="15" customHeight="1">
      <c r="B136" s="312"/>
      <c r="C136" s="271" t="s">
        <v>355</v>
      </c>
      <c r="D136" s="271"/>
      <c r="E136" s="271"/>
      <c r="F136" s="292" t="s">
        <v>326</v>
      </c>
      <c r="G136" s="271"/>
      <c r="H136" s="271" t="s">
        <v>379</v>
      </c>
      <c r="I136" s="271" t="s">
        <v>357</v>
      </c>
      <c r="J136" s="271"/>
      <c r="K136" s="314"/>
    </row>
    <row r="137" spans="2:11" ht="15" customHeight="1">
      <c r="B137" s="312"/>
      <c r="C137" s="271" t="s">
        <v>358</v>
      </c>
      <c r="D137" s="271"/>
      <c r="E137" s="271"/>
      <c r="F137" s="292" t="s">
        <v>326</v>
      </c>
      <c r="G137" s="271"/>
      <c r="H137" s="271" t="s">
        <v>380</v>
      </c>
      <c r="I137" s="271" t="s">
        <v>360</v>
      </c>
      <c r="J137" s="271"/>
      <c r="K137" s="314"/>
    </row>
    <row r="138" spans="2:11" ht="15" customHeight="1">
      <c r="B138" s="312"/>
      <c r="C138" s="271" t="s">
        <v>361</v>
      </c>
      <c r="D138" s="271"/>
      <c r="E138" s="271"/>
      <c r="F138" s="292" t="s">
        <v>326</v>
      </c>
      <c r="G138" s="271"/>
      <c r="H138" s="271" t="s">
        <v>361</v>
      </c>
      <c r="I138" s="271" t="s">
        <v>360</v>
      </c>
      <c r="J138" s="271"/>
      <c r="K138" s="314"/>
    </row>
    <row r="139" spans="2:11" ht="15" customHeight="1">
      <c r="B139" s="312"/>
      <c r="C139" s="271" t="s">
        <v>39</v>
      </c>
      <c r="D139" s="271"/>
      <c r="E139" s="271"/>
      <c r="F139" s="292" t="s">
        <v>326</v>
      </c>
      <c r="G139" s="271"/>
      <c r="H139" s="271" t="s">
        <v>381</v>
      </c>
      <c r="I139" s="271" t="s">
        <v>360</v>
      </c>
      <c r="J139" s="271"/>
      <c r="K139" s="314"/>
    </row>
    <row r="140" spans="2:11" ht="15" customHeight="1">
      <c r="B140" s="312"/>
      <c r="C140" s="271" t="s">
        <v>382</v>
      </c>
      <c r="D140" s="271"/>
      <c r="E140" s="271"/>
      <c r="F140" s="292" t="s">
        <v>326</v>
      </c>
      <c r="G140" s="271"/>
      <c r="H140" s="271" t="s">
        <v>383</v>
      </c>
      <c r="I140" s="271" t="s">
        <v>360</v>
      </c>
      <c r="J140" s="271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7"/>
      <c r="C142" s="267"/>
      <c r="D142" s="267"/>
      <c r="E142" s="267"/>
      <c r="F142" s="304"/>
      <c r="G142" s="267"/>
      <c r="H142" s="267"/>
      <c r="I142" s="267"/>
      <c r="J142" s="267"/>
      <c r="K142" s="267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283" t="s">
        <v>384</v>
      </c>
      <c r="D145" s="283"/>
      <c r="E145" s="283"/>
      <c r="F145" s="283"/>
      <c r="G145" s="283"/>
      <c r="H145" s="283"/>
      <c r="I145" s="283"/>
      <c r="J145" s="283"/>
      <c r="K145" s="284"/>
    </row>
    <row r="146" spans="2:11" ht="17.25" customHeight="1">
      <c r="B146" s="282"/>
      <c r="C146" s="285" t="s">
        <v>320</v>
      </c>
      <c r="D146" s="285"/>
      <c r="E146" s="285"/>
      <c r="F146" s="285" t="s">
        <v>321</v>
      </c>
      <c r="G146" s="286"/>
      <c r="H146" s="285" t="s">
        <v>103</v>
      </c>
      <c r="I146" s="285" t="s">
        <v>58</v>
      </c>
      <c r="J146" s="285" t="s">
        <v>322</v>
      </c>
      <c r="K146" s="284"/>
    </row>
    <row r="147" spans="2:11" ht="17.25" customHeight="1">
      <c r="B147" s="282"/>
      <c r="C147" s="287" t="s">
        <v>323</v>
      </c>
      <c r="D147" s="287"/>
      <c r="E147" s="287"/>
      <c r="F147" s="288" t="s">
        <v>324</v>
      </c>
      <c r="G147" s="289"/>
      <c r="H147" s="287"/>
      <c r="I147" s="287"/>
      <c r="J147" s="287" t="s">
        <v>325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329</v>
      </c>
      <c r="D149" s="271"/>
      <c r="E149" s="271"/>
      <c r="F149" s="319" t="s">
        <v>326</v>
      </c>
      <c r="G149" s="271"/>
      <c r="H149" s="318" t="s">
        <v>365</v>
      </c>
      <c r="I149" s="318" t="s">
        <v>328</v>
      </c>
      <c r="J149" s="318">
        <v>120</v>
      </c>
      <c r="K149" s="314"/>
    </row>
    <row r="150" spans="2:11" ht="15" customHeight="1">
      <c r="B150" s="293"/>
      <c r="C150" s="318" t="s">
        <v>374</v>
      </c>
      <c r="D150" s="271"/>
      <c r="E150" s="271"/>
      <c r="F150" s="319" t="s">
        <v>326</v>
      </c>
      <c r="G150" s="271"/>
      <c r="H150" s="318" t="s">
        <v>385</v>
      </c>
      <c r="I150" s="318" t="s">
        <v>328</v>
      </c>
      <c r="J150" s="318" t="s">
        <v>376</v>
      </c>
      <c r="K150" s="314"/>
    </row>
    <row r="151" spans="2:11" ht="15" customHeight="1">
      <c r="B151" s="293"/>
      <c r="C151" s="318" t="s">
        <v>275</v>
      </c>
      <c r="D151" s="271"/>
      <c r="E151" s="271"/>
      <c r="F151" s="319" t="s">
        <v>326</v>
      </c>
      <c r="G151" s="271"/>
      <c r="H151" s="318" t="s">
        <v>386</v>
      </c>
      <c r="I151" s="318" t="s">
        <v>328</v>
      </c>
      <c r="J151" s="318" t="s">
        <v>376</v>
      </c>
      <c r="K151" s="314"/>
    </row>
    <row r="152" spans="2:11" ht="15" customHeight="1">
      <c r="B152" s="293"/>
      <c r="C152" s="318" t="s">
        <v>331</v>
      </c>
      <c r="D152" s="271"/>
      <c r="E152" s="271"/>
      <c r="F152" s="319" t="s">
        <v>332</v>
      </c>
      <c r="G152" s="271"/>
      <c r="H152" s="318" t="s">
        <v>365</v>
      </c>
      <c r="I152" s="318" t="s">
        <v>328</v>
      </c>
      <c r="J152" s="318">
        <v>50</v>
      </c>
      <c r="K152" s="314"/>
    </row>
    <row r="153" spans="2:11" ht="15" customHeight="1">
      <c r="B153" s="293"/>
      <c r="C153" s="318" t="s">
        <v>334</v>
      </c>
      <c r="D153" s="271"/>
      <c r="E153" s="271"/>
      <c r="F153" s="319" t="s">
        <v>326</v>
      </c>
      <c r="G153" s="271"/>
      <c r="H153" s="318" t="s">
        <v>365</v>
      </c>
      <c r="I153" s="318" t="s">
        <v>336</v>
      </c>
      <c r="J153" s="318"/>
      <c r="K153" s="314"/>
    </row>
    <row r="154" spans="2:11" ht="15" customHeight="1">
      <c r="B154" s="293"/>
      <c r="C154" s="318" t="s">
        <v>345</v>
      </c>
      <c r="D154" s="271"/>
      <c r="E154" s="271"/>
      <c r="F154" s="319" t="s">
        <v>332</v>
      </c>
      <c r="G154" s="271"/>
      <c r="H154" s="318" t="s">
        <v>365</v>
      </c>
      <c r="I154" s="318" t="s">
        <v>328</v>
      </c>
      <c r="J154" s="318">
        <v>50</v>
      </c>
      <c r="K154" s="314"/>
    </row>
    <row r="155" spans="2:11" ht="15" customHeight="1">
      <c r="B155" s="293"/>
      <c r="C155" s="318" t="s">
        <v>353</v>
      </c>
      <c r="D155" s="271"/>
      <c r="E155" s="271"/>
      <c r="F155" s="319" t="s">
        <v>332</v>
      </c>
      <c r="G155" s="271"/>
      <c r="H155" s="318" t="s">
        <v>365</v>
      </c>
      <c r="I155" s="318" t="s">
        <v>328</v>
      </c>
      <c r="J155" s="318">
        <v>50</v>
      </c>
      <c r="K155" s="314"/>
    </row>
    <row r="156" spans="2:11" ht="15" customHeight="1">
      <c r="B156" s="293"/>
      <c r="C156" s="318" t="s">
        <v>351</v>
      </c>
      <c r="D156" s="271"/>
      <c r="E156" s="271"/>
      <c r="F156" s="319" t="s">
        <v>332</v>
      </c>
      <c r="G156" s="271"/>
      <c r="H156" s="318" t="s">
        <v>365</v>
      </c>
      <c r="I156" s="318" t="s">
        <v>328</v>
      </c>
      <c r="J156" s="318">
        <v>50</v>
      </c>
      <c r="K156" s="314"/>
    </row>
    <row r="157" spans="2:11" ht="15" customHeight="1">
      <c r="B157" s="293"/>
      <c r="C157" s="318" t="s">
        <v>95</v>
      </c>
      <c r="D157" s="271"/>
      <c r="E157" s="271"/>
      <c r="F157" s="319" t="s">
        <v>326</v>
      </c>
      <c r="G157" s="271"/>
      <c r="H157" s="318" t="s">
        <v>387</v>
      </c>
      <c r="I157" s="318" t="s">
        <v>328</v>
      </c>
      <c r="J157" s="318" t="s">
        <v>388</v>
      </c>
      <c r="K157" s="314"/>
    </row>
    <row r="158" spans="2:11" ht="15" customHeight="1">
      <c r="B158" s="293"/>
      <c r="C158" s="318" t="s">
        <v>389</v>
      </c>
      <c r="D158" s="271"/>
      <c r="E158" s="271"/>
      <c r="F158" s="319" t="s">
        <v>326</v>
      </c>
      <c r="G158" s="271"/>
      <c r="H158" s="318" t="s">
        <v>390</v>
      </c>
      <c r="I158" s="318" t="s">
        <v>360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7"/>
      <c r="C160" s="271"/>
      <c r="D160" s="271"/>
      <c r="E160" s="271"/>
      <c r="F160" s="292"/>
      <c r="G160" s="271"/>
      <c r="H160" s="271"/>
      <c r="I160" s="271"/>
      <c r="J160" s="271"/>
      <c r="K160" s="267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261" t="s">
        <v>391</v>
      </c>
      <c r="D163" s="261"/>
      <c r="E163" s="261"/>
      <c r="F163" s="261"/>
      <c r="G163" s="261"/>
      <c r="H163" s="261"/>
      <c r="I163" s="261"/>
      <c r="J163" s="261"/>
      <c r="K163" s="262"/>
    </row>
    <row r="164" spans="2:11" ht="17.25" customHeight="1">
      <c r="B164" s="260"/>
      <c r="C164" s="285" t="s">
        <v>320</v>
      </c>
      <c r="D164" s="285"/>
      <c r="E164" s="285"/>
      <c r="F164" s="285" t="s">
        <v>321</v>
      </c>
      <c r="G164" s="322"/>
      <c r="H164" s="323" t="s">
        <v>103</v>
      </c>
      <c r="I164" s="323" t="s">
        <v>58</v>
      </c>
      <c r="J164" s="285" t="s">
        <v>322</v>
      </c>
      <c r="K164" s="262"/>
    </row>
    <row r="165" spans="2:11" ht="17.25" customHeight="1">
      <c r="B165" s="263"/>
      <c r="C165" s="287" t="s">
        <v>323</v>
      </c>
      <c r="D165" s="287"/>
      <c r="E165" s="287"/>
      <c r="F165" s="288" t="s">
        <v>324</v>
      </c>
      <c r="G165" s="324"/>
      <c r="H165" s="325"/>
      <c r="I165" s="325"/>
      <c r="J165" s="287" t="s">
        <v>325</v>
      </c>
      <c r="K165" s="265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1" t="s">
        <v>329</v>
      </c>
      <c r="D167" s="271"/>
      <c r="E167" s="271"/>
      <c r="F167" s="292" t="s">
        <v>326</v>
      </c>
      <c r="G167" s="271"/>
      <c r="H167" s="271" t="s">
        <v>365</v>
      </c>
      <c r="I167" s="271" t="s">
        <v>328</v>
      </c>
      <c r="J167" s="271">
        <v>120</v>
      </c>
      <c r="K167" s="314"/>
    </row>
    <row r="168" spans="2:11" ht="15" customHeight="1">
      <c r="B168" s="293"/>
      <c r="C168" s="271" t="s">
        <v>374</v>
      </c>
      <c r="D168" s="271"/>
      <c r="E168" s="271"/>
      <c r="F168" s="292" t="s">
        <v>326</v>
      </c>
      <c r="G168" s="271"/>
      <c r="H168" s="271" t="s">
        <v>375</v>
      </c>
      <c r="I168" s="271" t="s">
        <v>328</v>
      </c>
      <c r="J168" s="271" t="s">
        <v>376</v>
      </c>
      <c r="K168" s="314"/>
    </row>
    <row r="169" spans="2:11" ht="15" customHeight="1">
      <c r="B169" s="293"/>
      <c r="C169" s="271" t="s">
        <v>275</v>
      </c>
      <c r="D169" s="271"/>
      <c r="E169" s="271"/>
      <c r="F169" s="292" t="s">
        <v>326</v>
      </c>
      <c r="G169" s="271"/>
      <c r="H169" s="271" t="s">
        <v>392</v>
      </c>
      <c r="I169" s="271" t="s">
        <v>328</v>
      </c>
      <c r="J169" s="271" t="s">
        <v>376</v>
      </c>
      <c r="K169" s="314"/>
    </row>
    <row r="170" spans="2:11" ht="15" customHeight="1">
      <c r="B170" s="293"/>
      <c r="C170" s="271" t="s">
        <v>331</v>
      </c>
      <c r="D170" s="271"/>
      <c r="E170" s="271"/>
      <c r="F170" s="292" t="s">
        <v>332</v>
      </c>
      <c r="G170" s="271"/>
      <c r="H170" s="271" t="s">
        <v>392</v>
      </c>
      <c r="I170" s="271" t="s">
        <v>328</v>
      </c>
      <c r="J170" s="271">
        <v>50</v>
      </c>
      <c r="K170" s="314"/>
    </row>
    <row r="171" spans="2:11" ht="15" customHeight="1">
      <c r="B171" s="293"/>
      <c r="C171" s="271" t="s">
        <v>334</v>
      </c>
      <c r="D171" s="271"/>
      <c r="E171" s="271"/>
      <c r="F171" s="292" t="s">
        <v>326</v>
      </c>
      <c r="G171" s="271"/>
      <c r="H171" s="271" t="s">
        <v>392</v>
      </c>
      <c r="I171" s="271" t="s">
        <v>336</v>
      </c>
      <c r="J171" s="271"/>
      <c r="K171" s="314"/>
    </row>
    <row r="172" spans="2:11" ht="15" customHeight="1">
      <c r="B172" s="293"/>
      <c r="C172" s="271" t="s">
        <v>345</v>
      </c>
      <c r="D172" s="271"/>
      <c r="E172" s="271"/>
      <c r="F172" s="292" t="s">
        <v>332</v>
      </c>
      <c r="G172" s="271"/>
      <c r="H172" s="271" t="s">
        <v>392</v>
      </c>
      <c r="I172" s="271" t="s">
        <v>328</v>
      </c>
      <c r="J172" s="271">
        <v>50</v>
      </c>
      <c r="K172" s="314"/>
    </row>
    <row r="173" spans="2:11" ht="15" customHeight="1">
      <c r="B173" s="293"/>
      <c r="C173" s="271" t="s">
        <v>353</v>
      </c>
      <c r="D173" s="271"/>
      <c r="E173" s="271"/>
      <c r="F173" s="292" t="s">
        <v>332</v>
      </c>
      <c r="G173" s="271"/>
      <c r="H173" s="271" t="s">
        <v>392</v>
      </c>
      <c r="I173" s="271" t="s">
        <v>328</v>
      </c>
      <c r="J173" s="271">
        <v>50</v>
      </c>
      <c r="K173" s="314"/>
    </row>
    <row r="174" spans="2:11" ht="15" customHeight="1">
      <c r="B174" s="293"/>
      <c r="C174" s="271" t="s">
        <v>351</v>
      </c>
      <c r="D174" s="271"/>
      <c r="E174" s="271"/>
      <c r="F174" s="292" t="s">
        <v>332</v>
      </c>
      <c r="G174" s="271"/>
      <c r="H174" s="271" t="s">
        <v>392</v>
      </c>
      <c r="I174" s="271" t="s">
        <v>328</v>
      </c>
      <c r="J174" s="271">
        <v>50</v>
      </c>
      <c r="K174" s="314"/>
    </row>
    <row r="175" spans="2:11" ht="15" customHeight="1">
      <c r="B175" s="293"/>
      <c r="C175" s="271" t="s">
        <v>102</v>
      </c>
      <c r="D175" s="271"/>
      <c r="E175" s="271"/>
      <c r="F175" s="292" t="s">
        <v>326</v>
      </c>
      <c r="G175" s="271"/>
      <c r="H175" s="271" t="s">
        <v>393</v>
      </c>
      <c r="I175" s="271" t="s">
        <v>394</v>
      </c>
      <c r="J175" s="271"/>
      <c r="K175" s="314"/>
    </row>
    <row r="176" spans="2:11" ht="15" customHeight="1">
      <c r="B176" s="293"/>
      <c r="C176" s="271" t="s">
        <v>58</v>
      </c>
      <c r="D176" s="271"/>
      <c r="E176" s="271"/>
      <c r="F176" s="292" t="s">
        <v>326</v>
      </c>
      <c r="G176" s="271"/>
      <c r="H176" s="271" t="s">
        <v>395</v>
      </c>
      <c r="I176" s="271" t="s">
        <v>396</v>
      </c>
      <c r="J176" s="271">
        <v>1</v>
      </c>
      <c r="K176" s="314"/>
    </row>
    <row r="177" spans="2:11" ht="15" customHeight="1">
      <c r="B177" s="293"/>
      <c r="C177" s="271" t="s">
        <v>54</v>
      </c>
      <c r="D177" s="271"/>
      <c r="E177" s="271"/>
      <c r="F177" s="292" t="s">
        <v>326</v>
      </c>
      <c r="G177" s="271"/>
      <c r="H177" s="271" t="s">
        <v>397</v>
      </c>
      <c r="I177" s="271" t="s">
        <v>328</v>
      </c>
      <c r="J177" s="271">
        <v>20</v>
      </c>
      <c r="K177" s="314"/>
    </row>
    <row r="178" spans="2:11" ht="15" customHeight="1">
      <c r="B178" s="293"/>
      <c r="C178" s="271" t="s">
        <v>103</v>
      </c>
      <c r="D178" s="271"/>
      <c r="E178" s="271"/>
      <c r="F178" s="292" t="s">
        <v>326</v>
      </c>
      <c r="G178" s="271"/>
      <c r="H178" s="271" t="s">
        <v>398</v>
      </c>
      <c r="I178" s="271" t="s">
        <v>328</v>
      </c>
      <c r="J178" s="271">
        <v>255</v>
      </c>
      <c r="K178" s="314"/>
    </row>
    <row r="179" spans="2:11" ht="15" customHeight="1">
      <c r="B179" s="293"/>
      <c r="C179" s="271" t="s">
        <v>104</v>
      </c>
      <c r="D179" s="271"/>
      <c r="E179" s="271"/>
      <c r="F179" s="292" t="s">
        <v>326</v>
      </c>
      <c r="G179" s="271"/>
      <c r="H179" s="271" t="s">
        <v>291</v>
      </c>
      <c r="I179" s="271" t="s">
        <v>328</v>
      </c>
      <c r="J179" s="271">
        <v>10</v>
      </c>
      <c r="K179" s="314"/>
    </row>
    <row r="180" spans="2:11" ht="15" customHeight="1">
      <c r="B180" s="293"/>
      <c r="C180" s="271" t="s">
        <v>105</v>
      </c>
      <c r="D180" s="271"/>
      <c r="E180" s="271"/>
      <c r="F180" s="292" t="s">
        <v>326</v>
      </c>
      <c r="G180" s="271"/>
      <c r="H180" s="271" t="s">
        <v>399</v>
      </c>
      <c r="I180" s="271" t="s">
        <v>360</v>
      </c>
      <c r="J180" s="271"/>
      <c r="K180" s="314"/>
    </row>
    <row r="181" spans="2:11" ht="15" customHeight="1">
      <c r="B181" s="293"/>
      <c r="C181" s="271" t="s">
        <v>400</v>
      </c>
      <c r="D181" s="271"/>
      <c r="E181" s="271"/>
      <c r="F181" s="292" t="s">
        <v>326</v>
      </c>
      <c r="G181" s="271"/>
      <c r="H181" s="271" t="s">
        <v>401</v>
      </c>
      <c r="I181" s="271" t="s">
        <v>360</v>
      </c>
      <c r="J181" s="271"/>
      <c r="K181" s="314"/>
    </row>
    <row r="182" spans="2:11" ht="15" customHeight="1">
      <c r="B182" s="293"/>
      <c r="C182" s="271" t="s">
        <v>389</v>
      </c>
      <c r="D182" s="271"/>
      <c r="E182" s="271"/>
      <c r="F182" s="292" t="s">
        <v>326</v>
      </c>
      <c r="G182" s="271"/>
      <c r="H182" s="271" t="s">
        <v>402</v>
      </c>
      <c r="I182" s="271" t="s">
        <v>360</v>
      </c>
      <c r="J182" s="271"/>
      <c r="K182" s="314"/>
    </row>
    <row r="183" spans="2:11" ht="15" customHeight="1">
      <c r="B183" s="293"/>
      <c r="C183" s="271" t="s">
        <v>107</v>
      </c>
      <c r="D183" s="271"/>
      <c r="E183" s="271"/>
      <c r="F183" s="292" t="s">
        <v>332</v>
      </c>
      <c r="G183" s="271"/>
      <c r="H183" s="271" t="s">
        <v>403</v>
      </c>
      <c r="I183" s="271" t="s">
        <v>328</v>
      </c>
      <c r="J183" s="271">
        <v>50</v>
      </c>
      <c r="K183" s="314"/>
    </row>
    <row r="184" spans="2:11" ht="15" customHeight="1">
      <c r="B184" s="293"/>
      <c r="C184" s="271" t="s">
        <v>404</v>
      </c>
      <c r="D184" s="271"/>
      <c r="E184" s="271"/>
      <c r="F184" s="292" t="s">
        <v>332</v>
      </c>
      <c r="G184" s="271"/>
      <c r="H184" s="271" t="s">
        <v>405</v>
      </c>
      <c r="I184" s="271" t="s">
        <v>406</v>
      </c>
      <c r="J184" s="271"/>
      <c r="K184" s="314"/>
    </row>
    <row r="185" spans="2:11" ht="15" customHeight="1">
      <c r="B185" s="293"/>
      <c r="C185" s="271" t="s">
        <v>407</v>
      </c>
      <c r="D185" s="271"/>
      <c r="E185" s="271"/>
      <c r="F185" s="292" t="s">
        <v>332</v>
      </c>
      <c r="G185" s="271"/>
      <c r="H185" s="271" t="s">
        <v>408</v>
      </c>
      <c r="I185" s="271" t="s">
        <v>406</v>
      </c>
      <c r="J185" s="271"/>
      <c r="K185" s="314"/>
    </row>
    <row r="186" spans="2:11" ht="15" customHeight="1">
      <c r="B186" s="293"/>
      <c r="C186" s="271" t="s">
        <v>409</v>
      </c>
      <c r="D186" s="271"/>
      <c r="E186" s="271"/>
      <c r="F186" s="292" t="s">
        <v>332</v>
      </c>
      <c r="G186" s="271"/>
      <c r="H186" s="271" t="s">
        <v>410</v>
      </c>
      <c r="I186" s="271" t="s">
        <v>406</v>
      </c>
      <c r="J186" s="271"/>
      <c r="K186" s="314"/>
    </row>
    <row r="187" spans="2:11" ht="15" customHeight="1">
      <c r="B187" s="293"/>
      <c r="C187" s="326" t="s">
        <v>411</v>
      </c>
      <c r="D187" s="271"/>
      <c r="E187" s="271"/>
      <c r="F187" s="292" t="s">
        <v>332</v>
      </c>
      <c r="G187" s="271"/>
      <c r="H187" s="271" t="s">
        <v>412</v>
      </c>
      <c r="I187" s="271" t="s">
        <v>413</v>
      </c>
      <c r="J187" s="327" t="s">
        <v>414</v>
      </c>
      <c r="K187" s="314"/>
    </row>
    <row r="188" spans="2:11" ht="15" customHeight="1">
      <c r="B188" s="293"/>
      <c r="C188" s="277" t="s">
        <v>43</v>
      </c>
      <c r="D188" s="271"/>
      <c r="E188" s="271"/>
      <c r="F188" s="292" t="s">
        <v>326</v>
      </c>
      <c r="G188" s="271"/>
      <c r="H188" s="267" t="s">
        <v>415</v>
      </c>
      <c r="I188" s="271" t="s">
        <v>416</v>
      </c>
      <c r="J188" s="271"/>
      <c r="K188" s="314"/>
    </row>
    <row r="189" spans="2:11" ht="15" customHeight="1">
      <c r="B189" s="293"/>
      <c r="C189" s="277" t="s">
        <v>417</v>
      </c>
      <c r="D189" s="271"/>
      <c r="E189" s="271"/>
      <c r="F189" s="292" t="s">
        <v>326</v>
      </c>
      <c r="G189" s="271"/>
      <c r="H189" s="271" t="s">
        <v>418</v>
      </c>
      <c r="I189" s="271" t="s">
        <v>360</v>
      </c>
      <c r="J189" s="271"/>
      <c r="K189" s="314"/>
    </row>
    <row r="190" spans="2:11" ht="15" customHeight="1">
      <c r="B190" s="293"/>
      <c r="C190" s="277" t="s">
        <v>419</v>
      </c>
      <c r="D190" s="271"/>
      <c r="E190" s="271"/>
      <c r="F190" s="292" t="s">
        <v>326</v>
      </c>
      <c r="G190" s="271"/>
      <c r="H190" s="271" t="s">
        <v>420</v>
      </c>
      <c r="I190" s="271" t="s">
        <v>360</v>
      </c>
      <c r="J190" s="271"/>
      <c r="K190" s="314"/>
    </row>
    <row r="191" spans="2:11" ht="15" customHeight="1">
      <c r="B191" s="293"/>
      <c r="C191" s="277" t="s">
        <v>421</v>
      </c>
      <c r="D191" s="271"/>
      <c r="E191" s="271"/>
      <c r="F191" s="292" t="s">
        <v>332</v>
      </c>
      <c r="G191" s="271"/>
      <c r="H191" s="271" t="s">
        <v>422</v>
      </c>
      <c r="I191" s="271" t="s">
        <v>360</v>
      </c>
      <c r="J191" s="271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7"/>
      <c r="C193" s="271"/>
      <c r="D193" s="271"/>
      <c r="E193" s="271"/>
      <c r="F193" s="292"/>
      <c r="G193" s="271"/>
      <c r="H193" s="271"/>
      <c r="I193" s="271"/>
      <c r="J193" s="271"/>
      <c r="K193" s="267"/>
    </row>
    <row r="194" spans="2:11" ht="18.75" customHeight="1">
      <c r="B194" s="267"/>
      <c r="C194" s="271"/>
      <c r="D194" s="271"/>
      <c r="E194" s="271"/>
      <c r="F194" s="292"/>
      <c r="G194" s="271"/>
      <c r="H194" s="271"/>
      <c r="I194" s="271"/>
      <c r="J194" s="271"/>
      <c r="K194" s="267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spans="2:11" ht="21">
      <c r="B197" s="260"/>
      <c r="C197" s="261" t="s">
        <v>423</v>
      </c>
      <c r="D197" s="261"/>
      <c r="E197" s="261"/>
      <c r="F197" s="261"/>
      <c r="G197" s="261"/>
      <c r="H197" s="261"/>
      <c r="I197" s="261"/>
      <c r="J197" s="261"/>
      <c r="K197" s="262"/>
    </row>
    <row r="198" spans="2:11" ht="25.5" customHeight="1">
      <c r="B198" s="260"/>
      <c r="C198" s="329" t="s">
        <v>424</v>
      </c>
      <c r="D198" s="329"/>
      <c r="E198" s="329"/>
      <c r="F198" s="329" t="s">
        <v>425</v>
      </c>
      <c r="G198" s="330"/>
      <c r="H198" s="329" t="s">
        <v>426</v>
      </c>
      <c r="I198" s="329"/>
      <c r="J198" s="329"/>
      <c r="K198" s="262"/>
    </row>
    <row r="199" spans="2:11" ht="5.25" customHeight="1">
      <c r="B199" s="293"/>
      <c r="C199" s="290"/>
      <c r="D199" s="290"/>
      <c r="E199" s="290"/>
      <c r="F199" s="290"/>
      <c r="G199" s="271"/>
      <c r="H199" s="290"/>
      <c r="I199" s="290"/>
      <c r="J199" s="290"/>
      <c r="K199" s="314"/>
    </row>
    <row r="200" spans="2:11" ht="15" customHeight="1">
      <c r="B200" s="293"/>
      <c r="C200" s="271" t="s">
        <v>416</v>
      </c>
      <c r="D200" s="271"/>
      <c r="E200" s="271"/>
      <c r="F200" s="292" t="s">
        <v>44</v>
      </c>
      <c r="G200" s="271"/>
      <c r="H200" s="271" t="s">
        <v>427</v>
      </c>
      <c r="I200" s="271"/>
      <c r="J200" s="271"/>
      <c r="K200" s="314"/>
    </row>
    <row r="201" spans="2:11" ht="15" customHeight="1">
      <c r="B201" s="293"/>
      <c r="C201" s="299"/>
      <c r="D201" s="271"/>
      <c r="E201" s="271"/>
      <c r="F201" s="292" t="s">
        <v>45</v>
      </c>
      <c r="G201" s="271"/>
      <c r="H201" s="271" t="s">
        <v>428</v>
      </c>
      <c r="I201" s="271"/>
      <c r="J201" s="271"/>
      <c r="K201" s="314"/>
    </row>
    <row r="202" spans="2:11" ht="15" customHeight="1">
      <c r="B202" s="293"/>
      <c r="C202" s="299"/>
      <c r="D202" s="271"/>
      <c r="E202" s="271"/>
      <c r="F202" s="292" t="s">
        <v>48</v>
      </c>
      <c r="G202" s="271"/>
      <c r="H202" s="271" t="s">
        <v>429</v>
      </c>
      <c r="I202" s="271"/>
      <c r="J202" s="271"/>
      <c r="K202" s="314"/>
    </row>
    <row r="203" spans="2:11" ht="15" customHeight="1">
      <c r="B203" s="293"/>
      <c r="C203" s="271"/>
      <c r="D203" s="271"/>
      <c r="E203" s="271"/>
      <c r="F203" s="292" t="s">
        <v>46</v>
      </c>
      <c r="G203" s="271"/>
      <c r="H203" s="271" t="s">
        <v>430</v>
      </c>
      <c r="I203" s="271"/>
      <c r="J203" s="271"/>
      <c r="K203" s="314"/>
    </row>
    <row r="204" spans="2:11" ht="15" customHeight="1">
      <c r="B204" s="293"/>
      <c r="C204" s="271"/>
      <c r="D204" s="271"/>
      <c r="E204" s="271"/>
      <c r="F204" s="292" t="s">
        <v>47</v>
      </c>
      <c r="G204" s="271"/>
      <c r="H204" s="271" t="s">
        <v>431</v>
      </c>
      <c r="I204" s="271"/>
      <c r="J204" s="271"/>
      <c r="K204" s="314"/>
    </row>
    <row r="205" spans="2:11" ht="15" customHeight="1">
      <c r="B205" s="293"/>
      <c r="C205" s="271"/>
      <c r="D205" s="271"/>
      <c r="E205" s="271"/>
      <c r="F205" s="292"/>
      <c r="G205" s="271"/>
      <c r="H205" s="271"/>
      <c r="I205" s="271"/>
      <c r="J205" s="271"/>
      <c r="K205" s="314"/>
    </row>
    <row r="206" spans="2:11" ht="15" customHeight="1">
      <c r="B206" s="293"/>
      <c r="C206" s="271" t="s">
        <v>372</v>
      </c>
      <c r="D206" s="271"/>
      <c r="E206" s="271"/>
      <c r="F206" s="292" t="s">
        <v>80</v>
      </c>
      <c r="G206" s="271"/>
      <c r="H206" s="271" t="s">
        <v>432</v>
      </c>
      <c r="I206" s="271"/>
      <c r="J206" s="271"/>
      <c r="K206" s="314"/>
    </row>
    <row r="207" spans="2:11" ht="15" customHeight="1">
      <c r="B207" s="293"/>
      <c r="C207" s="299"/>
      <c r="D207" s="271"/>
      <c r="E207" s="271"/>
      <c r="F207" s="292" t="s">
        <v>269</v>
      </c>
      <c r="G207" s="271"/>
      <c r="H207" s="271" t="s">
        <v>270</v>
      </c>
      <c r="I207" s="271"/>
      <c r="J207" s="271"/>
      <c r="K207" s="314"/>
    </row>
    <row r="208" spans="2:11" ht="15" customHeight="1">
      <c r="B208" s="293"/>
      <c r="C208" s="271"/>
      <c r="D208" s="271"/>
      <c r="E208" s="271"/>
      <c r="F208" s="292" t="s">
        <v>267</v>
      </c>
      <c r="G208" s="271"/>
      <c r="H208" s="271" t="s">
        <v>433</v>
      </c>
      <c r="I208" s="271"/>
      <c r="J208" s="271"/>
      <c r="K208" s="314"/>
    </row>
    <row r="209" spans="2:11" ht="15" customHeight="1">
      <c r="B209" s="331"/>
      <c r="C209" s="299"/>
      <c r="D209" s="299"/>
      <c r="E209" s="299"/>
      <c r="F209" s="292" t="s">
        <v>271</v>
      </c>
      <c r="G209" s="277"/>
      <c r="H209" s="318" t="s">
        <v>272</v>
      </c>
      <c r="I209" s="318"/>
      <c r="J209" s="318"/>
      <c r="K209" s="332"/>
    </row>
    <row r="210" spans="2:11" ht="15" customHeight="1">
      <c r="B210" s="331"/>
      <c r="C210" s="299"/>
      <c r="D210" s="299"/>
      <c r="E210" s="299"/>
      <c r="F210" s="292" t="s">
        <v>273</v>
      </c>
      <c r="G210" s="277"/>
      <c r="H210" s="318" t="s">
        <v>434</v>
      </c>
      <c r="I210" s="318"/>
      <c r="J210" s="318"/>
      <c r="K210" s="332"/>
    </row>
    <row r="211" spans="2:11" ht="15" customHeight="1">
      <c r="B211" s="331"/>
      <c r="C211" s="299"/>
      <c r="D211" s="299"/>
      <c r="E211" s="299"/>
      <c r="F211" s="333"/>
      <c r="G211" s="277"/>
      <c r="H211" s="334"/>
      <c r="I211" s="334"/>
      <c r="J211" s="334"/>
      <c r="K211" s="332"/>
    </row>
    <row r="212" spans="2:11" ht="15" customHeight="1">
      <c r="B212" s="331"/>
      <c r="C212" s="271" t="s">
        <v>396</v>
      </c>
      <c r="D212" s="299"/>
      <c r="E212" s="299"/>
      <c r="F212" s="292">
        <v>1</v>
      </c>
      <c r="G212" s="277"/>
      <c r="H212" s="318" t="s">
        <v>435</v>
      </c>
      <c r="I212" s="318"/>
      <c r="J212" s="318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7"/>
      <c r="H213" s="318" t="s">
        <v>436</v>
      </c>
      <c r="I213" s="318"/>
      <c r="J213" s="318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7"/>
      <c r="H214" s="318" t="s">
        <v>437</v>
      </c>
      <c r="I214" s="318"/>
      <c r="J214" s="318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7"/>
      <c r="H215" s="318" t="s">
        <v>438</v>
      </c>
      <c r="I215" s="318"/>
      <c r="J215" s="318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 Tomáš</dc:creator>
  <cp:keywords/>
  <dc:description/>
  <cp:lastModifiedBy>Ryl Tomáš</cp:lastModifiedBy>
  <dcterms:created xsi:type="dcterms:W3CDTF">2018-02-15T09:53:16Z</dcterms:created>
  <dcterms:modified xsi:type="dcterms:W3CDTF">2018-02-15T09:53:19Z</dcterms:modified>
  <cp:category/>
  <cp:version/>
  <cp:contentType/>
  <cp:contentStatus/>
</cp:coreProperties>
</file>