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600" windowWidth="21735" windowHeight="13485" activeTab="0"/>
  </bookViews>
  <sheets>
    <sheet name="Rekapitulace stavby" sheetId="1" r:id="rId1"/>
    <sheet name="SO-01 - sedimentační nádrž" sheetId="2" r:id="rId2"/>
    <sheet name="VON - vedlejší a ostatní ..." sheetId="3" r:id="rId3"/>
    <sheet name="Pokyny pro vyplnění" sheetId="4" r:id="rId4"/>
  </sheets>
  <definedNames>
    <definedName name="_xlnm._FilterDatabase" localSheetId="1" hidden="1">'SO-01 - sedimentační nádrž'!$C$82:$K$155</definedName>
    <definedName name="_xlnm._FilterDatabase" localSheetId="2" hidden="1">'VON - vedlejší a ostatní ...'!$C$77:$K$139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'SO-01 - sedimentační nádrž'!$C$4:$J$36,'SO-01 - sedimentační nádrž'!$C$42:$J$64,'SO-01 - sedimentační nádrž'!$C$70:$K$155</definedName>
    <definedName name="_xlnm.Print_Area" localSheetId="2">'VON - vedlejší a ostatní ...'!$C$4:$J$36,'VON - vedlejší a ostatní ...'!$C$42:$J$59,'VON - vedlejší a ostatní ...'!$C$65:$K$139</definedName>
    <definedName name="_xlnm.Print_Titles" localSheetId="0">'Rekapitulace stavby'!$49:$49</definedName>
    <definedName name="_xlnm.Print_Titles" localSheetId="1">'SO-01 - sedimentační nádrž'!$82:$82</definedName>
    <definedName name="_xlnm.Print_Titles" localSheetId="2">'VON - vedlejší a ostatní ...'!$77:$77</definedName>
  </definedNames>
  <calcPr calcId="125725"/>
</workbook>
</file>

<file path=xl/sharedStrings.xml><?xml version="1.0" encoding="utf-8"?>
<sst xmlns="http://schemas.openxmlformats.org/spreadsheetml/2006/main" count="2237" uniqueCount="609">
  <si>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</si>
  <si>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</si>
  <si>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</si>
  <si>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</si>
  <si>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</si>
  <si>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</si>
  <si>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</si>
  <si>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{1b330a61-8455-4024-a58e-c62c5e18a74a}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</si>
  <si>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</si>
  <si>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</si>
  <si>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</si>
  <si>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</si>
  <si>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</si>
  <si>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</si>
  <si>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</si>
  <si>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</si>
  <si>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44/15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</si>
  <si>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</si>
  <si>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</si>
  <si>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VD Pocheň - sedimentační nádrž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</si>
  <si>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</si>
  <si>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</si>
  <si>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</si>
  <si>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</si>
  <si>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</si>
  <si>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</si>
  <si>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</si>
  <si>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</si>
  <si>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8.10.2015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</si>
  <si>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</si>
  <si>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</si>
  <si>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</si>
  <si>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</si>
  <si>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</si>
  <si>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</si>
  <si>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</si>
  <si>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</si>
  <si>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Ing. Dalibor Rajnoch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</si>
  <si>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</si>
  <si>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</si>
  <si>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</si>
  <si>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</si>
  <si>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</si>
  <si>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</si>
  <si>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</si>
  <si>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</si>
  <si>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</si>
  <si>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</si>
  <si>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</si>
  <si>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</si>
  <si>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</si>
  <si>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</si>
  <si>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</si>
  <si>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</si>
  <si>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</si>
  <si>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</si>
  <si>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</si>
  <si>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</si>
  <si>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</si>
  <si>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</si>
  <si>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</si>
  <si>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</si>
  <si>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</si>
  <si>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</si>
  <si>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</si>
  <si>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</si>
  <si>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</si>
  <si>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</si>
  <si>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</si>
  <si>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</si>
  <si>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</si>
  <si>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</si>
  <si>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</si>
  <si>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</si>
  <si>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</si>
  <si>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</si>
  <si>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</si>
  <si>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</si>
  <si>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</si>
  <si>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</si>
  <si>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sedimentační nádrž</t>
  </si>
  <si>
    <t>STA</t>
  </si>
  <si>
    <t>{ae18407d-9d9c-4cf5-b319-55bc8d086c6a}</t>
  </si>
  <si>
    <t>2</t>
  </si>
  <si>
    <t>VON</t>
  </si>
  <si>
    <t>vedlejší a ostatní náklady</t>
  </si>
  <si>
    <t>{efc97f40-c744-432c-9a03-ca6eae97183f}</t>
  </si>
  <si>
    <t>1) Krycí list soupisu</t>
  </si>
  <si>
    <t>2) Rekapitulace</t>
  </si>
  <si>
    <t>3) Soupis prací</t>
  </si>
  <si>
    <t>Zpět na list:</t>
  </si>
  <si>
    <t>Rekapitulace stavby</t>
  </si>
  <si>
    <t>ryha</t>
  </si>
  <si>
    <t>hloubení rýh</t>
  </si>
  <si>
    <t>m3</t>
  </si>
  <si>
    <t>27</t>
  </si>
  <si>
    <t>vyk</t>
  </si>
  <si>
    <t>výkop</t>
  </si>
  <si>
    <t>2143</t>
  </si>
  <si>
    <t>KRYCÍ LIST SOUPISU</t>
  </si>
  <si>
    <t>Objekt:</t>
  </si>
  <si>
    <t>SO-01 - sedimentační nádrž</t>
  </si>
  <si>
    <t>21521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</si>
  <si>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</si>
  <si>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</si>
  <si>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</si>
  <si>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</si>
  <si>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</si>
  <si>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</si>
  <si>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</si>
  <si>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</si>
  <si>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</si>
  <si>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</si>
  <si>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</si>
  <si>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</si>
  <si>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</si>
  <si>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</si>
  <si>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</si>
  <si>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</si>
  <si>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</si>
  <si>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</si>
  <si>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</si>
  <si>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</si>
  <si>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</si>
  <si>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</si>
  <si>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</si>
  <si>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</si>
  <si>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</si>
  <si>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</si>
  <si>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</si>
  <si>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</si>
  <si>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</si>
  <si>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</si>
  <si>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</si>
  <si>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112201101</t>
  </si>
  <si>
    <t>Odstranění pařezů D do 300 mm</t>
  </si>
  <si>
    <t>kus</t>
  </si>
  <si>
    <t>CS ÚRS 2015 02</t>
  </si>
  <si>
    <t>4</t>
  </si>
  <si>
    <t>-1487148180</t>
  </si>
  <si>
    <t>112201102</t>
  </si>
  <si>
    <t>Odstranění pařezů D do 500 mm</t>
  </si>
  <si>
    <t>-1559645243</t>
  </si>
  <si>
    <t>3</t>
  </si>
  <si>
    <t>112201103</t>
  </si>
  <si>
    <t>Odstranění pařezů D do 700 mm</t>
  </si>
  <si>
    <t>1763699322</t>
  </si>
  <si>
    <t>VV</t>
  </si>
  <si>
    <t>náhr. položka - pařez na 1000 mm - dvojnásobné množství:</t>
  </si>
  <si>
    <t>2 * 2</t>
  </si>
  <si>
    <t>Součet</t>
  </si>
  <si>
    <t>124203102</t>
  </si>
  <si>
    <t>Vykopávky přes 1000 do 5000 m3 pro koryta vodotečí v hornině tř. 3</t>
  </si>
  <si>
    <t>2019354252</t>
  </si>
  <si>
    <t>5</t>
  </si>
  <si>
    <t>132201201</t>
  </si>
  <si>
    <t>Hloubení rýh š do 2000 mm v hornině tř. 3 objemu do 100 m3</t>
  </si>
  <si>
    <t>1766299368</t>
  </si>
  <si>
    <t>"pro patku:</t>
  </si>
  <si>
    <t>50 * 0,6 * 0,9</t>
  </si>
  <si>
    <t>6</t>
  </si>
  <si>
    <t>162301421</t>
  </si>
  <si>
    <t>Vodorovné přemístění pařezů do 5 km D do 300 mm</t>
  </si>
  <si>
    <t>744751538</t>
  </si>
  <si>
    <t>7</t>
  </si>
  <si>
    <t>162301422</t>
  </si>
  <si>
    <t>Vodorovné přemístění pařezů do 5 km D do 500 mm</t>
  </si>
  <si>
    <t>541191713</t>
  </si>
  <si>
    <t>8</t>
  </si>
  <si>
    <t>162301423</t>
  </si>
  <si>
    <t>Vodorovné přemístění pařezů do 5 km D do 700 mm</t>
  </si>
  <si>
    <t>-1297865529</t>
  </si>
  <si>
    <t>náhr. položka - pařez na 1000 mm - dvojnásobné množeství:</t>
  </si>
  <si>
    <t>9</t>
  </si>
  <si>
    <t>162301921</t>
  </si>
  <si>
    <t>Příplatek k vodorovnému přemístění pařezů D 300 mm ZKD 5 km</t>
  </si>
  <si>
    <t>-62952081</t>
  </si>
  <si>
    <t>do 18 km = 3x:</t>
  </si>
  <si>
    <t>44 * 3</t>
  </si>
  <si>
    <t>162301922</t>
  </si>
  <si>
    <t>Příplatek k vodorovnému přemístění pařezů D 500 mm ZKD 5 km</t>
  </si>
  <si>
    <t>-1713810985</t>
  </si>
  <si>
    <t>19 * 3</t>
  </si>
  <si>
    <t>11</t>
  </si>
  <si>
    <t>162301923</t>
  </si>
  <si>
    <t>Příplatek k vodorovnému přemístění pařezů D 700 mm ZKD 5 km</t>
  </si>
  <si>
    <t>1941058305</t>
  </si>
  <si>
    <t>6 * 3</t>
  </si>
  <si>
    <t>12</t>
  </si>
  <si>
    <t>162701105</t>
  </si>
  <si>
    <t>Vodorovné přemístění do 10000 m výkopku/sypaniny z horniny tř. 1 až 4</t>
  </si>
  <si>
    <t>1475958507</t>
  </si>
  <si>
    <t>"na skládku:</t>
  </si>
  <si>
    <t>vyk + ryha</t>
  </si>
  <si>
    <t>13</t>
  </si>
  <si>
    <t>162701109</t>
  </si>
  <si>
    <t>Příplatek k vodorovnému přemístění výkopku/sypaniny z horniny tř. 1 až 4 ZKD 1000 m přes 10000 m</t>
  </si>
  <si>
    <t>-1922823980</t>
  </si>
  <si>
    <t>(vyk+ryha) * 8</t>
  </si>
  <si>
    <t>14</t>
  </si>
  <si>
    <t>171201201</t>
  </si>
  <si>
    <t>Uložení sypaniny na skládky</t>
  </si>
  <si>
    <t>-1853740569</t>
  </si>
  <si>
    <t>171201211</t>
  </si>
  <si>
    <t>Poplatek za uložení odpadu ze sypaniny na skládce (skládkovné)</t>
  </si>
  <si>
    <t>t</t>
  </si>
  <si>
    <t>675723040</t>
  </si>
  <si>
    <t>(vyk+ryha) * 1,68</t>
  </si>
  <si>
    <t>16</t>
  </si>
  <si>
    <t>182101101</t>
  </si>
  <si>
    <t>Svahování v zářezech v hornině tř. 1 až 4</t>
  </si>
  <si>
    <t>m2</t>
  </si>
  <si>
    <t>-2041048959</t>
  </si>
  <si>
    <t>242 + 82 + 94+100</t>
  </si>
  <si>
    <t>Vodorovné konstrukce</t>
  </si>
  <si>
    <t>17</t>
  </si>
  <si>
    <t>462511270</t>
  </si>
  <si>
    <t>Zához z lomového kamene bez proštěrkování z terénu hmotnost do 200 kg</t>
  </si>
  <si>
    <t>-699742454</t>
  </si>
  <si>
    <t>(1,44 + 0,6) * 45</t>
  </si>
  <si>
    <t>18</t>
  </si>
  <si>
    <t>462519002</t>
  </si>
  <si>
    <t>Příplatek za urovnání ploch záhozu z lomového kamene hmotnost do 200 kg</t>
  </si>
  <si>
    <t>1389585844</t>
  </si>
  <si>
    <t>(1,0 + 1,5) * 45</t>
  </si>
  <si>
    <t>Komunikace pozemní</t>
  </si>
  <si>
    <t>25</t>
  </si>
  <si>
    <t>564871116</t>
  </si>
  <si>
    <t>Podklad ze štěrkodrtě ŠD tl. 300 mm</t>
  </si>
  <si>
    <t>CS ÚRS 2017 01</t>
  </si>
  <si>
    <t>-1894046917</t>
  </si>
  <si>
    <t>zpevnění přijezdové komunikace, délka 260,0 , šířka 3,0 m</t>
  </si>
  <si>
    <t>260*3</t>
  </si>
  <si>
    <t>19</t>
  </si>
  <si>
    <t>584121111</t>
  </si>
  <si>
    <t>Osazení silničních dílců z ŽB do lože z kameniva těženého tl 40 mm</t>
  </si>
  <si>
    <t>1515822124</t>
  </si>
  <si>
    <t>48 * 3</t>
  </si>
  <si>
    <t>20</t>
  </si>
  <si>
    <t>M</t>
  </si>
  <si>
    <t>593813380</t>
  </si>
  <si>
    <t>panel silniční IZD  300/200/22 20t  300 x 199 x 21,5 cm</t>
  </si>
  <si>
    <t>944774185</t>
  </si>
  <si>
    <t>599441111</t>
  </si>
  <si>
    <t>Vyplnění spár mezi silničními dílci drobným kamenivem těženým</t>
  </si>
  <si>
    <t>m</t>
  </si>
  <si>
    <t>2071409692</t>
  </si>
  <si>
    <t>23 * 3</t>
  </si>
  <si>
    <t>Ostatní konstrukce a práce-bourání</t>
  </si>
  <si>
    <t>22</t>
  </si>
  <si>
    <t>934956122</t>
  </si>
  <si>
    <t>Hradítka z dubového dřeva tl 30 mm</t>
  </si>
  <si>
    <t>-1162327368</t>
  </si>
  <si>
    <t>2 * 1,13</t>
  </si>
  <si>
    <t>997</t>
  </si>
  <si>
    <t>Přesun sutě</t>
  </si>
  <si>
    <t>23</t>
  </si>
  <si>
    <t>997013811</t>
  </si>
  <si>
    <t>Poplatek za uložení stavebního dřevěného odpadu na skládce (skládkovné)</t>
  </si>
  <si>
    <t>633354603</t>
  </si>
  <si>
    <t>skladkovné za pařezy</t>
  </si>
  <si>
    <t>73 kusů x 0,0766m3 / 1 kus</t>
  </si>
  <si>
    <t>73 * 0,0766</t>
  </si>
  <si>
    <t>9 ks x 0,2132m3 / 1 kus</t>
  </si>
  <si>
    <t>9 * 0,2132</t>
  </si>
  <si>
    <t>3 ks x 0,3448m3 / 1 kus</t>
  </si>
  <si>
    <t>3 * 0,3448</t>
  </si>
  <si>
    <t>Mezisoučet</t>
  </si>
  <si>
    <t>1000 kg/m3</t>
  </si>
  <si>
    <t>8,545 * 1000/1000</t>
  </si>
  <si>
    <t>998</t>
  </si>
  <si>
    <t>Přesun hmot</t>
  </si>
  <si>
    <t>24</t>
  </si>
  <si>
    <t>998331011</t>
  </si>
  <si>
    <t>Přesun hmot pro nádrže</t>
  </si>
  <si>
    <t>-1570968142</t>
  </si>
  <si>
    <t>VON - vedlejší a ostatní náklady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</si>
  <si>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</si>
  <si>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</si>
  <si>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</si>
  <si>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</si>
  <si>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</si>
  <si>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</si>
  <si>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09_R_01</t>
  </si>
  <si>
    <t>Funkce odpovědného geodeta po dobu realizace stavby</t>
  </si>
  <si>
    <t>kpl.</t>
  </si>
  <si>
    <t>635256398</t>
  </si>
  <si>
    <t>P</t>
  </si>
  <si>
    <t>Poznámka k položce:
Funkce odpovědného geodeta po dobu realizace stavby, a geodetické vytyčení stavby vč. vypracování protokolu o vytýčení stavby před zahájením prací a v průběhu provádění stavby a dále provádění průběžných kontrolních měření stavebních objektů během provádění stavby.</t>
  </si>
  <si>
    <t>39</t>
  </si>
  <si>
    <t>09_R_02</t>
  </si>
  <si>
    <t>Nezbytné doplňující průzkumy</t>
  </si>
  <si>
    <t>911006727</t>
  </si>
  <si>
    <t>Poznámka k položce:
Nezbytné doplňující průzkumy a diagnostiky nutné pro řádné provedení a dokončení díla zejména v návaznosti na výsledky průzkumů předložených objednatelem.</t>
  </si>
  <si>
    <t>09_R_03</t>
  </si>
  <si>
    <t>Aktualizace vyjádření k existenci sítí</t>
  </si>
  <si>
    <t>-313081381</t>
  </si>
  <si>
    <t>Poznámka k položce:
Aktualizace vyjádření k existenci sítí, jejich vytyčení, označení a ochrana stávajících inženýrských sítí a zařízení v obvodu staveniště a respektování ochranných pásem inženýrských sítí dle příslušných norem a vyhlášek a údajů jejich majetkových správců.
Vytýčení inženýrských sítí, včetně zaměření, bude před zahájením stavebních prací předáno objednateli v tištěné a digitální formě.</t>
  </si>
  <si>
    <t>09_R_04</t>
  </si>
  <si>
    <t>Zajištění vytyčení obvodu staveniště</t>
  </si>
  <si>
    <t>-1992982048</t>
  </si>
  <si>
    <t>09_R_05</t>
  </si>
  <si>
    <t>Zařízení staveniště</t>
  </si>
  <si>
    <t>-842512729</t>
  </si>
  <si>
    <t xml:space="preserve">Poznámka k položce:
Zařízení staveniště a zajištění případného stavebního povolení pro zařízení staveniště včetně všech nákladů spojených s jeho zřízením a provozem, zřízení a projednání potřebných ploch pro zařízení staveniště, skádky materiálu, mezideponie.
</t>
  </si>
  <si>
    <t>09_R_06</t>
  </si>
  <si>
    <t>Fotodokumentace stavu dotčených pozemků dočasného záboru</t>
  </si>
  <si>
    <t>-1301725943</t>
  </si>
  <si>
    <t>Poznámka k položce:
Poznámka k položce: dotčených pozemků dočasného záboru před zahájením realizace díla (tato bude předána objednateli nejpozději do 1 měsíce od zahájení prací) a fotodokumentace stavu dotčených pozemků dočasného záboru po dokončení díla.</t>
  </si>
  <si>
    <t>09_R_07</t>
  </si>
  <si>
    <t>Fotodokumentace postupu prací</t>
  </si>
  <si>
    <t>-1574749666</t>
  </si>
  <si>
    <t>Poznámka k položce:
Fotodokumentace postupu prací během provádění díla s lokalizací a uvedením data pořízení.</t>
  </si>
  <si>
    <t>26</t>
  </si>
  <si>
    <t>09_R_08</t>
  </si>
  <si>
    <t>Oznámení zahájení prací dotčeným orgánům</t>
  </si>
  <si>
    <t>1858610259</t>
  </si>
  <si>
    <t>Poznámka k položce:
Prokazatelné oznámení zahájení prací dotčeným orgánům a organizacím a vlastníkům nemovitostí a dodržování dohodnutých podmínek sjednaných objednatelem v souhlasech, budoucích smlouvách či jiných smlouvách (doklad o oznámení bude předán objednateli nejpozději do 1 týdne od oznámení).</t>
  </si>
  <si>
    <t>40</t>
  </si>
  <si>
    <t>09_R_09</t>
  </si>
  <si>
    <t>Zajištění veškerých dočasných záborů</t>
  </si>
  <si>
    <t>-1358497581</t>
  </si>
  <si>
    <t>Poznámka k položce:
Zajištění veškerých dočasných záborů potřebných pro realizaci stavby; zajištění povolení k zásahům do komunikací, veřejných ploch a chodníků, ke zřízení dočasných sjezdů včetně úhrady vyměřených poplatků; zajištění souhlasu (rozhodnutí) ke zvláštnímu užívání veřejného prostranství a komunikací dle platných předpisů; zajištění přístupových komunikací ke staveništi včetně jejich údržby po dobu stavby a oprav po dokončení stavby; zabezpečení dočasného dopravního značení dle platných právních předpisů</t>
  </si>
  <si>
    <t>09_R_10</t>
  </si>
  <si>
    <t>Provedení podrobné pasportizace okolních nemovitostí, komunikací a objektů</t>
  </si>
  <si>
    <t>1817849953</t>
  </si>
  <si>
    <t>Poznámka k položce:
Provedení podrobné pasportizace (včetně fotodokumentace) okolních nemovitostí, komunikací a objektů, které mohou být ovlivněny stavební činností zhotovitele a zajištění takových opatření, které zamezí poškození okolních nemovitostí a objektů během provádění stavebních prací.</t>
  </si>
  <si>
    <t>41</t>
  </si>
  <si>
    <t>09_R_11</t>
  </si>
  <si>
    <t>Udržování stavbou dotčených veřejných komunikací v čistotě a jejich uvedení do původního stavu</t>
  </si>
  <si>
    <t>-1619629461</t>
  </si>
  <si>
    <t>28</t>
  </si>
  <si>
    <t>09_R_12</t>
  </si>
  <si>
    <t>Monitoring a evidence sledování seismiky, hluku, vibrací a emisí po dobu výstavby</t>
  </si>
  <si>
    <t>-1928669444</t>
  </si>
  <si>
    <t>Poznámka k položce:
Monitoringu a evidence sledování seismiky, hluku, vibrací a emisí po dobu výstavby, opatření ochrany proti šíření prašnosti a nadměrného hluku.</t>
  </si>
  <si>
    <t>29</t>
  </si>
  <si>
    <t>09_R_13</t>
  </si>
  <si>
    <t>Kontrolní systém pro zjišťování případného vzniku závadných látek na staveništi</t>
  </si>
  <si>
    <t>-1985379979</t>
  </si>
  <si>
    <t>Poznámka k položce:
Kontrolní systém pro zjišťování případného úniku závadných látek na staveništi, dodržování opatření k zamezení znečištění podzemních a povrchových vod vlivem stavebních prací, zvláště pak úniku ropných látek do půdy a vody po celou dobu provádění stavby, zodpovědnost za znečištění způsobené stavební činností jde k tíži zhotovitele.</t>
  </si>
  <si>
    <t>09_R_14</t>
  </si>
  <si>
    <t>Provedení opatření k dočasné ochraně vzrostlých stromů, které by mohly být činností na stavbě ohroženy</t>
  </si>
  <si>
    <t>-704672211</t>
  </si>
  <si>
    <t>42</t>
  </si>
  <si>
    <t>09_R_34</t>
  </si>
  <si>
    <t>Zajištění slovení a transferu vodních živočichů odborně způsobilou osobou v upravované části toku</t>
  </si>
  <si>
    <t>-914510268</t>
  </si>
  <si>
    <t>09_R_15</t>
  </si>
  <si>
    <t>Schválený havarijní plán stavby</t>
  </si>
  <si>
    <t>1342227935</t>
  </si>
  <si>
    <t>Poznámka k položce:
Schválený havarijní plán stavby podle § 39 odst. 2, písm. a) zákona č. 254/2001 Sb., o vodách a o změně některých zákonů (vodní zákon), ve znění pozdějších předpisů, po dobu výstavby s potvrzením příslušného úřadu, je - li příslušným úřadem vyžadován</t>
  </si>
  <si>
    <t>31</t>
  </si>
  <si>
    <t>09_R_16</t>
  </si>
  <si>
    <t>Schválený povodňový plán stavby</t>
  </si>
  <si>
    <t>-35010621</t>
  </si>
  <si>
    <t>Poznámka k položce:
Schválený povodňový plán stavby podle § 71 zákona č. 254/2001 Sb., o vodách a o změně některých zákonů (vodní zákon), ve znění pozdějších předpisů.</t>
  </si>
  <si>
    <t>09_R_17</t>
  </si>
  <si>
    <t>Vypínání el. vedení při práci pod nimi</t>
  </si>
  <si>
    <t>-1242782892</t>
  </si>
  <si>
    <t>Poznámka k položce:
Potřebné vypínání vzdušných el. vedení při práci pod nimi, zajištění výluk a náhradního zásobování, související s realizací a propojením inženýrských sítí, úhrada poplatků za připojení elektrického vedení na základní síť apod.</t>
  </si>
  <si>
    <t>09_R_18</t>
  </si>
  <si>
    <t>Evidence a likvidace odpadů</t>
  </si>
  <si>
    <t>-1814588292</t>
  </si>
  <si>
    <t>Poznámka k položce:
Evidence a likvidace odpadů v rozsahu stanoveném zák. č. 185/2001 Sb., o odpadech a o změně některých dalších zákonů, ve znění pozdějších předpisů.</t>
  </si>
  <si>
    <t>32</t>
  </si>
  <si>
    <t>09_R_19</t>
  </si>
  <si>
    <t>Provádění průkazných zkoušek materiálů použitých v průběhu výstavby</t>
  </si>
  <si>
    <t>1328755794</t>
  </si>
  <si>
    <t>Poznámka k položce:
Provádění průkazních a dalších zkoušek použitých materiálů v průběhu výstavby včetně výchozích atestů použitého kameniva, dle zák. 22/1997 Sb., o technických požadavcích na výrobky a o změně a doplnění některých zákonů, ve znění pozdějších předpisů a nař. vlády č. 163/2002 Sb., kterým se stanoví technické požadavky na vybrané stavební výrobky, v platném znění a jejich doložení  k předání a převzetí díla.</t>
  </si>
  <si>
    <t>33</t>
  </si>
  <si>
    <t>09_R_20</t>
  </si>
  <si>
    <t>Náklady na opětovné vybudování ochranných jímek a protipovodňových opatření poničených případnou povodní</t>
  </si>
  <si>
    <t>-1428510360</t>
  </si>
  <si>
    <t>09_R_21</t>
  </si>
  <si>
    <t>Zajištění zimních opatření</t>
  </si>
  <si>
    <t>709896312</t>
  </si>
  <si>
    <t>34</t>
  </si>
  <si>
    <t>09_R_22</t>
  </si>
  <si>
    <t>Součinnost při výkonu koordinátora bezpečnosti práce</t>
  </si>
  <si>
    <t>kpl</t>
  </si>
  <si>
    <t>850167814</t>
  </si>
  <si>
    <t>Poznámka k položce:
Součinnost při výkonu koordinátora bezpečnosti práce v rozsahu dle zákona č. 309/2006 Sb., zajištění dalších podmínek bezpečnosti a ochrany zdraví při práci a zajištění dodržování všech platných předpisů v oblasti bezpečnosti práce.</t>
  </si>
  <si>
    <t>35</t>
  </si>
  <si>
    <t>09_R_23</t>
  </si>
  <si>
    <t>Údržba provedených prací během výstavby</t>
  </si>
  <si>
    <t>127224817</t>
  </si>
  <si>
    <t>36</t>
  </si>
  <si>
    <t>09_R_24</t>
  </si>
  <si>
    <t xml:space="preserve">Součinnost při výkonu ekologického dohledu </t>
  </si>
  <si>
    <t>-2131129369</t>
  </si>
  <si>
    <t>Poznámka k položce:
Součinnost při výkonu ekologického dohledu v rozsahu dle zákona č. 114/1992 Sb., o ochraně přírody a krajiny, ve znění pozdějších předpisů.</t>
  </si>
  <si>
    <t>09_R_25</t>
  </si>
  <si>
    <t>Geodetické zaměření skutečného provedení</t>
  </si>
  <si>
    <t>1679532749</t>
  </si>
  <si>
    <t>Poznámka k položce:
Geodetické zaměření skutečného provedení vybudovaného díla zpracované v tištěné a elektronické podobě odpovědným geodetem zhotovitele ve 3 vyhotoveních včetně ověření dle zákona č. 200/1994 Sb., o zeměměřictví (zaměření skutečného provedení díla bude provedeno zejména v příčných a rovněž podélných profilech podle PD).</t>
  </si>
  <si>
    <t>37</t>
  </si>
  <si>
    <t>09_R_26</t>
  </si>
  <si>
    <t>Vyhotovení dokumentace skutečného provedení stavby</t>
  </si>
  <si>
    <t>-226423343</t>
  </si>
  <si>
    <t>Poznámka k položce:
3 ks vyhotovení dokumentace skutečného provedení stavby v tištěné podobě včetně dodání 1 ks dokumentace skutečného provedení stavby v elektronické podobě (formát DWG a PDF) vypracované v souladu s přílohou č. 7 část 1. vyhlášky č. 499/2006 Sb., o dokumentaci staveb.</t>
  </si>
  <si>
    <t>09_R_27</t>
  </si>
  <si>
    <t>Prohlášení odpovědné osoby za vedení stavby o provedených pracích</t>
  </si>
  <si>
    <t>1760995100</t>
  </si>
  <si>
    <t>Poznámka k položce:
Prohlášení odpovědné osoby za vedení stavby o provedených pracích (držitel autorizace dle zákona 360/1992 Sb. v oboru stavby vodního hospodářství a krajinného inženýrství příp. vodohospodářské stavby).</t>
  </si>
  <si>
    <t>09_R_28</t>
  </si>
  <si>
    <t>Uvedení dočasně uživaných ploch do původního stavu</t>
  </si>
  <si>
    <t>650421276</t>
  </si>
  <si>
    <t>Poznámka k položce:
Uvedení dočasně užívaných ploch do původního stavu a jejich protokolární předání vlastníkům (potvrzení podpisem vlastníka).</t>
  </si>
  <si>
    <t>09_R_29</t>
  </si>
  <si>
    <t>Splnění dalších pokynů a omezení vyplývajících z rozhodnutí</t>
  </si>
  <si>
    <t>-1311993415</t>
  </si>
  <si>
    <t>Poznámka k položce:
Splnění dalších pokynů a omezení vyplývajících z rozhodnutí, vyjádření a souhlasů vydaných v průběhu přípravy stavby a plnění podmínek a požadavků dotčených orgánů a organizací souvisejících s realizací stavby.</t>
  </si>
  <si>
    <t>09_R_30</t>
  </si>
  <si>
    <t>Součinnost se stavebními úřady v řízeních o užívání dokončené stavby</t>
  </si>
  <si>
    <t>23543325</t>
  </si>
  <si>
    <t>09_R_31</t>
  </si>
  <si>
    <t>Řádné předání díla</t>
  </si>
  <si>
    <t>126496414</t>
  </si>
  <si>
    <t>Poznámka k položce:
Řádné předání díla nebo jeho části objednateli včetně všech dokladů a náležitostí umožňujících získání kolaudačního souhlasu; zhotovitel zodpovídá za splnění všech podmínek stavebního povolení a za získání všech dokladů požadovaných ve stavebním povolení a všech dalších vyjádřeních se stavebním povolením souvisejících; předáním díla není zhotovitel zbaven povinnosti doklady na výzvu objednatele doplnit.</t>
  </si>
  <si>
    <t>09_R_32</t>
  </si>
  <si>
    <t>Pojištění související se stavbou</t>
  </si>
  <si>
    <t>1782857763</t>
  </si>
  <si>
    <t>Poznámka k položce:
Pojištění souvisejících se stavbou (viz. čl 19., odst. 19.8. smlouvy o dílo).</t>
  </si>
  <si>
    <t>38</t>
  </si>
  <si>
    <t>09_R_33</t>
  </si>
  <si>
    <t>Zajištění odpovědné osoby pro vedení stavby stále přítomné na stavbě</t>
  </si>
  <si>
    <t>85919119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</si>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</sst>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L39" sqref="L3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78" t="s">
        <v>16</v>
      </c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29"/>
      <c r="AQ5" s="31"/>
      <c r="BE5" s="376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80" t="s">
        <v>19</v>
      </c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29"/>
      <c r="AQ6" s="31"/>
      <c r="BE6" s="377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77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77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77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377"/>
      <c r="BS10" s="24" t="s">
        <v>20</v>
      </c>
    </row>
    <row r="11" spans="2:71" ht="18.4" customHeight="1">
      <c r="B11" s="28"/>
      <c r="C11" s="29"/>
      <c r="D11" s="29"/>
      <c r="E11" s="35" t="s">
        <v>26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33</v>
      </c>
      <c r="AL11" s="29"/>
      <c r="AM11" s="29"/>
      <c r="AN11" s="35" t="s">
        <v>22</v>
      </c>
      <c r="AO11" s="29"/>
      <c r="AP11" s="29"/>
      <c r="AQ11" s="31"/>
      <c r="BE11" s="377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77"/>
      <c r="BS12" s="24" t="s">
        <v>20</v>
      </c>
    </row>
    <row r="13" spans="2:71" ht="14.45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35</v>
      </c>
      <c r="AO13" s="29"/>
      <c r="AP13" s="29"/>
      <c r="AQ13" s="31"/>
      <c r="BE13" s="377"/>
      <c r="BS13" s="24" t="s">
        <v>20</v>
      </c>
    </row>
    <row r="14" spans="2:71" ht="15">
      <c r="B14" s="28"/>
      <c r="C14" s="29"/>
      <c r="D14" s="29"/>
      <c r="E14" s="381" t="s">
        <v>35</v>
      </c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7" t="s">
        <v>33</v>
      </c>
      <c r="AL14" s="29"/>
      <c r="AM14" s="29"/>
      <c r="AN14" s="39" t="s">
        <v>35</v>
      </c>
      <c r="AO14" s="29"/>
      <c r="AP14" s="29"/>
      <c r="AQ14" s="31"/>
      <c r="BE14" s="377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77"/>
      <c r="BS15" s="24" t="s">
        <v>6</v>
      </c>
    </row>
    <row r="16" spans="2:71" ht="14.45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22</v>
      </c>
      <c r="AO16" s="29"/>
      <c r="AP16" s="29"/>
      <c r="AQ16" s="31"/>
      <c r="BE16" s="377"/>
      <c r="BS16" s="24" t="s">
        <v>6</v>
      </c>
    </row>
    <row r="17" spans="2:71" ht="18.4" customHeight="1">
      <c r="B17" s="28"/>
      <c r="C17" s="29"/>
      <c r="D17" s="29"/>
      <c r="E17" s="35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33</v>
      </c>
      <c r="AL17" s="29"/>
      <c r="AM17" s="29"/>
      <c r="AN17" s="35" t="s">
        <v>22</v>
      </c>
      <c r="AO17" s="29"/>
      <c r="AP17" s="29"/>
      <c r="AQ17" s="31"/>
      <c r="BE17" s="377"/>
      <c r="BS17" s="24" t="s">
        <v>38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77"/>
      <c r="BS18" s="24" t="s">
        <v>8</v>
      </c>
    </row>
    <row r="19" spans="2:71" ht="14.45" customHeight="1">
      <c r="B19" s="28"/>
      <c r="C19" s="29"/>
      <c r="D19" s="37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77"/>
      <c r="BS19" s="24" t="s">
        <v>8</v>
      </c>
    </row>
    <row r="20" spans="2:71" ht="22.5" customHeight="1">
      <c r="B20" s="28"/>
      <c r="C20" s="29"/>
      <c r="D20" s="29"/>
      <c r="E20" s="383" t="s">
        <v>22</v>
      </c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29"/>
      <c r="AP20" s="29"/>
      <c r="AQ20" s="31"/>
      <c r="BE20" s="377"/>
      <c r="BS20" s="24" t="s">
        <v>38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77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77"/>
    </row>
    <row r="23" spans="2:57" s="1" customFormat="1" ht="25.9" customHeight="1">
      <c r="B23" s="41"/>
      <c r="C23" s="42"/>
      <c r="D23" s="43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4">
        <f>ROUND(AG51,2)</f>
        <v>0</v>
      </c>
      <c r="AL23" s="385"/>
      <c r="AM23" s="385"/>
      <c r="AN23" s="385"/>
      <c r="AO23" s="385"/>
      <c r="AP23" s="42"/>
      <c r="AQ23" s="45"/>
      <c r="BE23" s="377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7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6" t="s">
        <v>41</v>
      </c>
      <c r="M25" s="386"/>
      <c r="N25" s="386"/>
      <c r="O25" s="386"/>
      <c r="P25" s="42"/>
      <c r="Q25" s="42"/>
      <c r="R25" s="42"/>
      <c r="S25" s="42"/>
      <c r="T25" s="42"/>
      <c r="U25" s="42"/>
      <c r="V25" s="42"/>
      <c r="W25" s="386" t="s">
        <v>42</v>
      </c>
      <c r="X25" s="386"/>
      <c r="Y25" s="386"/>
      <c r="Z25" s="386"/>
      <c r="AA25" s="386"/>
      <c r="AB25" s="386"/>
      <c r="AC25" s="386"/>
      <c r="AD25" s="386"/>
      <c r="AE25" s="386"/>
      <c r="AF25" s="42"/>
      <c r="AG25" s="42"/>
      <c r="AH25" s="42"/>
      <c r="AI25" s="42"/>
      <c r="AJ25" s="42"/>
      <c r="AK25" s="386" t="s">
        <v>43</v>
      </c>
      <c r="AL25" s="386"/>
      <c r="AM25" s="386"/>
      <c r="AN25" s="386"/>
      <c r="AO25" s="386"/>
      <c r="AP25" s="42"/>
      <c r="AQ25" s="45"/>
      <c r="BE25" s="377"/>
    </row>
    <row r="26" spans="2:57" s="2" customFormat="1" ht="14.45" customHeight="1">
      <c r="B26" s="47"/>
      <c r="C26" s="48"/>
      <c r="D26" s="49" t="s">
        <v>44</v>
      </c>
      <c r="E26" s="48"/>
      <c r="F26" s="49" t="s">
        <v>45</v>
      </c>
      <c r="G26" s="48"/>
      <c r="H26" s="48"/>
      <c r="I26" s="48"/>
      <c r="J26" s="48"/>
      <c r="K26" s="48"/>
      <c r="L26" s="369">
        <v>0.21</v>
      </c>
      <c r="M26" s="370"/>
      <c r="N26" s="370"/>
      <c r="O26" s="370"/>
      <c r="P26" s="48"/>
      <c r="Q26" s="48"/>
      <c r="R26" s="48"/>
      <c r="S26" s="48"/>
      <c r="T26" s="48"/>
      <c r="U26" s="48"/>
      <c r="V26" s="48"/>
      <c r="W26" s="371">
        <f>ROUND(AZ51,2)</f>
        <v>0</v>
      </c>
      <c r="X26" s="370"/>
      <c r="Y26" s="370"/>
      <c r="Z26" s="370"/>
      <c r="AA26" s="370"/>
      <c r="AB26" s="370"/>
      <c r="AC26" s="370"/>
      <c r="AD26" s="370"/>
      <c r="AE26" s="370"/>
      <c r="AF26" s="48"/>
      <c r="AG26" s="48"/>
      <c r="AH26" s="48"/>
      <c r="AI26" s="48"/>
      <c r="AJ26" s="48"/>
      <c r="AK26" s="371">
        <f>ROUND(AV51,2)</f>
        <v>0</v>
      </c>
      <c r="AL26" s="370"/>
      <c r="AM26" s="370"/>
      <c r="AN26" s="370"/>
      <c r="AO26" s="370"/>
      <c r="AP26" s="48"/>
      <c r="AQ26" s="50"/>
      <c r="BE26" s="377"/>
    </row>
    <row r="27" spans="2:57" s="2" customFormat="1" ht="14.45" customHeight="1">
      <c r="B27" s="47"/>
      <c r="C27" s="48"/>
      <c r="D27" s="48"/>
      <c r="E27" s="48"/>
      <c r="F27" s="49" t="s">
        <v>46</v>
      </c>
      <c r="G27" s="48"/>
      <c r="H27" s="48"/>
      <c r="I27" s="48"/>
      <c r="J27" s="48"/>
      <c r="K27" s="48"/>
      <c r="L27" s="369">
        <v>0.15</v>
      </c>
      <c r="M27" s="370"/>
      <c r="N27" s="370"/>
      <c r="O27" s="370"/>
      <c r="P27" s="48"/>
      <c r="Q27" s="48"/>
      <c r="R27" s="48"/>
      <c r="S27" s="48"/>
      <c r="T27" s="48"/>
      <c r="U27" s="48"/>
      <c r="V27" s="48"/>
      <c r="W27" s="371">
        <f>ROUND(BA51,2)</f>
        <v>0</v>
      </c>
      <c r="X27" s="370"/>
      <c r="Y27" s="370"/>
      <c r="Z27" s="370"/>
      <c r="AA27" s="370"/>
      <c r="AB27" s="370"/>
      <c r="AC27" s="370"/>
      <c r="AD27" s="370"/>
      <c r="AE27" s="370"/>
      <c r="AF27" s="48"/>
      <c r="AG27" s="48"/>
      <c r="AH27" s="48"/>
      <c r="AI27" s="48"/>
      <c r="AJ27" s="48"/>
      <c r="AK27" s="371">
        <f>ROUND(AW51,2)</f>
        <v>0</v>
      </c>
      <c r="AL27" s="370"/>
      <c r="AM27" s="370"/>
      <c r="AN27" s="370"/>
      <c r="AO27" s="370"/>
      <c r="AP27" s="48"/>
      <c r="AQ27" s="50"/>
      <c r="BE27" s="377"/>
    </row>
    <row r="28" spans="2:57" s="2" customFormat="1" ht="14.45" customHeight="1" hidden="1">
      <c r="B28" s="47"/>
      <c r="C28" s="48"/>
      <c r="D28" s="48"/>
      <c r="E28" s="48"/>
      <c r="F28" s="49" t="s">
        <v>47</v>
      </c>
      <c r="G28" s="48"/>
      <c r="H28" s="48"/>
      <c r="I28" s="48"/>
      <c r="J28" s="48"/>
      <c r="K28" s="48"/>
      <c r="L28" s="369">
        <v>0.21</v>
      </c>
      <c r="M28" s="370"/>
      <c r="N28" s="370"/>
      <c r="O28" s="370"/>
      <c r="P28" s="48"/>
      <c r="Q28" s="48"/>
      <c r="R28" s="48"/>
      <c r="S28" s="48"/>
      <c r="T28" s="48"/>
      <c r="U28" s="48"/>
      <c r="V28" s="48"/>
      <c r="W28" s="371">
        <f>ROUND(BB51,2)</f>
        <v>0</v>
      </c>
      <c r="X28" s="370"/>
      <c r="Y28" s="370"/>
      <c r="Z28" s="370"/>
      <c r="AA28" s="370"/>
      <c r="AB28" s="370"/>
      <c r="AC28" s="370"/>
      <c r="AD28" s="370"/>
      <c r="AE28" s="370"/>
      <c r="AF28" s="48"/>
      <c r="AG28" s="48"/>
      <c r="AH28" s="48"/>
      <c r="AI28" s="48"/>
      <c r="AJ28" s="48"/>
      <c r="AK28" s="371">
        <v>0</v>
      </c>
      <c r="AL28" s="370"/>
      <c r="AM28" s="370"/>
      <c r="AN28" s="370"/>
      <c r="AO28" s="370"/>
      <c r="AP28" s="48"/>
      <c r="AQ28" s="50"/>
      <c r="BE28" s="377"/>
    </row>
    <row r="29" spans="2:57" s="2" customFormat="1" ht="14.45" customHeight="1" hidden="1">
      <c r="B29" s="47"/>
      <c r="C29" s="48"/>
      <c r="D29" s="48"/>
      <c r="E29" s="48"/>
      <c r="F29" s="49" t="s">
        <v>48</v>
      </c>
      <c r="G29" s="48"/>
      <c r="H29" s="48"/>
      <c r="I29" s="48"/>
      <c r="J29" s="48"/>
      <c r="K29" s="48"/>
      <c r="L29" s="369">
        <v>0.15</v>
      </c>
      <c r="M29" s="370"/>
      <c r="N29" s="370"/>
      <c r="O29" s="370"/>
      <c r="P29" s="48"/>
      <c r="Q29" s="48"/>
      <c r="R29" s="48"/>
      <c r="S29" s="48"/>
      <c r="T29" s="48"/>
      <c r="U29" s="48"/>
      <c r="V29" s="48"/>
      <c r="W29" s="371">
        <f>ROUND(BC51,2)</f>
        <v>0</v>
      </c>
      <c r="X29" s="370"/>
      <c r="Y29" s="370"/>
      <c r="Z29" s="370"/>
      <c r="AA29" s="370"/>
      <c r="AB29" s="370"/>
      <c r="AC29" s="370"/>
      <c r="AD29" s="370"/>
      <c r="AE29" s="370"/>
      <c r="AF29" s="48"/>
      <c r="AG29" s="48"/>
      <c r="AH29" s="48"/>
      <c r="AI29" s="48"/>
      <c r="AJ29" s="48"/>
      <c r="AK29" s="371">
        <v>0</v>
      </c>
      <c r="AL29" s="370"/>
      <c r="AM29" s="370"/>
      <c r="AN29" s="370"/>
      <c r="AO29" s="370"/>
      <c r="AP29" s="48"/>
      <c r="AQ29" s="50"/>
      <c r="BE29" s="377"/>
    </row>
    <row r="30" spans="2:57" s="2" customFormat="1" ht="14.45" customHeight="1" hidden="1">
      <c r="B30" s="47"/>
      <c r="C30" s="48"/>
      <c r="D30" s="48"/>
      <c r="E30" s="48"/>
      <c r="F30" s="49" t="s">
        <v>49</v>
      </c>
      <c r="G30" s="48"/>
      <c r="H30" s="48"/>
      <c r="I30" s="48"/>
      <c r="J30" s="48"/>
      <c r="K30" s="48"/>
      <c r="L30" s="369">
        <v>0</v>
      </c>
      <c r="M30" s="370"/>
      <c r="N30" s="370"/>
      <c r="O30" s="370"/>
      <c r="P30" s="48"/>
      <c r="Q30" s="48"/>
      <c r="R30" s="48"/>
      <c r="S30" s="48"/>
      <c r="T30" s="48"/>
      <c r="U30" s="48"/>
      <c r="V30" s="48"/>
      <c r="W30" s="371">
        <f>ROUND(BD51,2)</f>
        <v>0</v>
      </c>
      <c r="X30" s="370"/>
      <c r="Y30" s="370"/>
      <c r="Z30" s="370"/>
      <c r="AA30" s="370"/>
      <c r="AB30" s="370"/>
      <c r="AC30" s="370"/>
      <c r="AD30" s="370"/>
      <c r="AE30" s="370"/>
      <c r="AF30" s="48"/>
      <c r="AG30" s="48"/>
      <c r="AH30" s="48"/>
      <c r="AI30" s="48"/>
      <c r="AJ30" s="48"/>
      <c r="AK30" s="371">
        <v>0</v>
      </c>
      <c r="AL30" s="370"/>
      <c r="AM30" s="370"/>
      <c r="AN30" s="370"/>
      <c r="AO30" s="370"/>
      <c r="AP30" s="48"/>
      <c r="AQ30" s="50"/>
      <c r="BE30" s="377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7"/>
    </row>
    <row r="32" spans="2:57" s="1" customFormat="1" ht="25.9" customHeight="1">
      <c r="B32" s="41"/>
      <c r="C32" s="51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51</v>
      </c>
      <c r="U32" s="53"/>
      <c r="V32" s="53"/>
      <c r="W32" s="53"/>
      <c r="X32" s="372" t="s">
        <v>52</v>
      </c>
      <c r="Y32" s="373"/>
      <c r="Z32" s="373"/>
      <c r="AA32" s="373"/>
      <c r="AB32" s="373"/>
      <c r="AC32" s="53"/>
      <c r="AD32" s="53"/>
      <c r="AE32" s="53"/>
      <c r="AF32" s="53"/>
      <c r="AG32" s="53"/>
      <c r="AH32" s="53"/>
      <c r="AI32" s="53"/>
      <c r="AJ32" s="53"/>
      <c r="AK32" s="374">
        <f>SUM(AK23:AK30)</f>
        <v>0</v>
      </c>
      <c r="AL32" s="373"/>
      <c r="AM32" s="373"/>
      <c r="AN32" s="373"/>
      <c r="AO32" s="375"/>
      <c r="AP32" s="51"/>
      <c r="AQ32" s="55"/>
      <c r="BE32" s="377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44/15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5" t="str">
        <f>K6</f>
        <v>VD Pocheň - sedimentační nádrž</v>
      </c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57" t="str">
        <f>IF(AN8="","",AN8)</f>
        <v>8.10.2015</v>
      </c>
      <c r="AN44" s="357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36</v>
      </c>
      <c r="AJ46" s="63"/>
      <c r="AK46" s="63"/>
      <c r="AL46" s="63"/>
      <c r="AM46" s="358" t="str">
        <f>IF(E17="","",E17)</f>
        <v>Ing. Dalibor Rajnoch</v>
      </c>
      <c r="AN46" s="358"/>
      <c r="AO46" s="358"/>
      <c r="AP46" s="358"/>
      <c r="AQ46" s="63"/>
      <c r="AR46" s="61"/>
      <c r="AS46" s="359" t="s">
        <v>54</v>
      </c>
      <c r="AT46" s="360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34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1"/>
      <c r="AT47" s="362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3"/>
      <c r="AT48" s="364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5" t="s">
        <v>55</v>
      </c>
      <c r="D49" s="366"/>
      <c r="E49" s="366"/>
      <c r="F49" s="366"/>
      <c r="G49" s="366"/>
      <c r="H49" s="79"/>
      <c r="I49" s="367" t="s">
        <v>56</v>
      </c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8" t="s">
        <v>57</v>
      </c>
      <c r="AH49" s="366"/>
      <c r="AI49" s="366"/>
      <c r="AJ49" s="366"/>
      <c r="AK49" s="366"/>
      <c r="AL49" s="366"/>
      <c r="AM49" s="366"/>
      <c r="AN49" s="367" t="s">
        <v>58</v>
      </c>
      <c r="AO49" s="366"/>
      <c r="AP49" s="366"/>
      <c r="AQ49" s="80" t="s">
        <v>59</v>
      </c>
      <c r="AR49" s="61"/>
      <c r="AS49" s="81" t="s">
        <v>60</v>
      </c>
      <c r="AT49" s="82" t="s">
        <v>61</v>
      </c>
      <c r="AU49" s="82" t="s">
        <v>62</v>
      </c>
      <c r="AV49" s="82" t="s">
        <v>63</v>
      </c>
      <c r="AW49" s="82" t="s">
        <v>64</v>
      </c>
      <c r="AX49" s="82" t="s">
        <v>65</v>
      </c>
      <c r="AY49" s="82" t="s">
        <v>66</v>
      </c>
      <c r="AZ49" s="82" t="s">
        <v>67</v>
      </c>
      <c r="BA49" s="82" t="s">
        <v>68</v>
      </c>
      <c r="BB49" s="82" t="s">
        <v>69</v>
      </c>
      <c r="BC49" s="82" t="s">
        <v>70</v>
      </c>
      <c r="BD49" s="83" t="s">
        <v>71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49">
        <f>ROUND(SUM(AG52:AG53),2)</f>
        <v>0</v>
      </c>
      <c r="AH51" s="349"/>
      <c r="AI51" s="349"/>
      <c r="AJ51" s="349"/>
      <c r="AK51" s="349"/>
      <c r="AL51" s="349"/>
      <c r="AM51" s="349"/>
      <c r="AN51" s="350">
        <f>SUM(AG51,AT51)</f>
        <v>0</v>
      </c>
      <c r="AO51" s="350"/>
      <c r="AP51" s="350"/>
      <c r="AQ51" s="89" t="s">
        <v>22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73</v>
      </c>
      <c r="BT51" s="94" t="s">
        <v>74</v>
      </c>
      <c r="BU51" s="95" t="s">
        <v>75</v>
      </c>
      <c r="BV51" s="94" t="s">
        <v>76</v>
      </c>
      <c r="BW51" s="94" t="s">
        <v>7</v>
      </c>
      <c r="BX51" s="94" t="s">
        <v>77</v>
      </c>
      <c r="CL51" s="94" t="s">
        <v>22</v>
      </c>
    </row>
    <row r="52" spans="1:91" s="5" customFormat="1" ht="22.5" customHeight="1">
      <c r="A52" s="96" t="s">
        <v>78</v>
      </c>
      <c r="B52" s="97"/>
      <c r="C52" s="98"/>
      <c r="D52" s="354" t="s">
        <v>79</v>
      </c>
      <c r="E52" s="354"/>
      <c r="F52" s="354"/>
      <c r="G52" s="354"/>
      <c r="H52" s="354"/>
      <c r="I52" s="99"/>
      <c r="J52" s="354" t="s">
        <v>80</v>
      </c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2">
        <f>'SO-01 - sedimentační nádrž'!J27</f>
        <v>0</v>
      </c>
      <c r="AH52" s="353"/>
      <c r="AI52" s="353"/>
      <c r="AJ52" s="353"/>
      <c r="AK52" s="353"/>
      <c r="AL52" s="353"/>
      <c r="AM52" s="353"/>
      <c r="AN52" s="352">
        <f>SUM(AG52,AT52)</f>
        <v>0</v>
      </c>
      <c r="AO52" s="353"/>
      <c r="AP52" s="353"/>
      <c r="AQ52" s="100" t="s">
        <v>81</v>
      </c>
      <c r="AR52" s="101"/>
      <c r="AS52" s="102">
        <v>0</v>
      </c>
      <c r="AT52" s="103">
        <f>ROUND(SUM(AV52:AW52),2)</f>
        <v>0</v>
      </c>
      <c r="AU52" s="104">
        <f>'SO-01 - sedimentační nádrž'!P83</f>
        <v>0</v>
      </c>
      <c r="AV52" s="103">
        <f>'SO-01 - sedimentační nádrž'!J30</f>
        <v>0</v>
      </c>
      <c r="AW52" s="103">
        <f>'SO-01 - sedimentační nádrž'!J31</f>
        <v>0</v>
      </c>
      <c r="AX52" s="103">
        <f>'SO-01 - sedimentační nádrž'!J32</f>
        <v>0</v>
      </c>
      <c r="AY52" s="103">
        <f>'SO-01 - sedimentační nádrž'!J33</f>
        <v>0</v>
      </c>
      <c r="AZ52" s="103">
        <f>'SO-01 - sedimentační nádrž'!F30</f>
        <v>0</v>
      </c>
      <c r="BA52" s="103">
        <f>'SO-01 - sedimentační nádrž'!F31</f>
        <v>0</v>
      </c>
      <c r="BB52" s="103">
        <f>'SO-01 - sedimentační nádrž'!F32</f>
        <v>0</v>
      </c>
      <c r="BC52" s="103">
        <f>'SO-01 - sedimentační nádrž'!F33</f>
        <v>0</v>
      </c>
      <c r="BD52" s="105">
        <f>'SO-01 - sedimentační nádrž'!F34</f>
        <v>0</v>
      </c>
      <c r="BT52" s="106" t="s">
        <v>24</v>
      </c>
      <c r="BV52" s="106" t="s">
        <v>76</v>
      </c>
      <c r="BW52" s="106" t="s">
        <v>82</v>
      </c>
      <c r="BX52" s="106" t="s">
        <v>7</v>
      </c>
      <c r="CL52" s="106" t="s">
        <v>22</v>
      </c>
      <c r="CM52" s="106" t="s">
        <v>83</v>
      </c>
    </row>
    <row r="53" spans="1:91" s="5" customFormat="1" ht="22.5" customHeight="1">
      <c r="A53" s="96" t="s">
        <v>78</v>
      </c>
      <c r="B53" s="97"/>
      <c r="C53" s="98"/>
      <c r="D53" s="354" t="s">
        <v>84</v>
      </c>
      <c r="E53" s="354"/>
      <c r="F53" s="354"/>
      <c r="G53" s="354"/>
      <c r="H53" s="354"/>
      <c r="I53" s="99"/>
      <c r="J53" s="354" t="s">
        <v>85</v>
      </c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2">
        <f>'VON - vedlejší a ostatní ...'!J27</f>
        <v>0</v>
      </c>
      <c r="AH53" s="353"/>
      <c r="AI53" s="353"/>
      <c r="AJ53" s="353"/>
      <c r="AK53" s="353"/>
      <c r="AL53" s="353"/>
      <c r="AM53" s="353"/>
      <c r="AN53" s="352">
        <f>SUM(AG53,AT53)</f>
        <v>0</v>
      </c>
      <c r="AO53" s="353"/>
      <c r="AP53" s="353"/>
      <c r="AQ53" s="100" t="s">
        <v>84</v>
      </c>
      <c r="AR53" s="101"/>
      <c r="AS53" s="107">
        <v>0</v>
      </c>
      <c r="AT53" s="108">
        <f>ROUND(SUM(AV53:AW53),2)</f>
        <v>0</v>
      </c>
      <c r="AU53" s="109">
        <f>'VON - vedlejší a ostatní ...'!P78</f>
        <v>0</v>
      </c>
      <c r="AV53" s="108">
        <f>'VON - vedlejší a ostatní ...'!J30</f>
        <v>0</v>
      </c>
      <c r="AW53" s="108">
        <f>'VON - vedlejší a ostatní ...'!J31</f>
        <v>0</v>
      </c>
      <c r="AX53" s="108">
        <f>'VON - vedlejší a ostatní ...'!J32</f>
        <v>0</v>
      </c>
      <c r="AY53" s="108">
        <f>'VON - vedlejší a ostatní ...'!J33</f>
        <v>0</v>
      </c>
      <c r="AZ53" s="108">
        <f>'VON - vedlejší a ostatní ...'!F30</f>
        <v>0</v>
      </c>
      <c r="BA53" s="108">
        <f>'VON - vedlejší a ostatní ...'!F31</f>
        <v>0</v>
      </c>
      <c r="BB53" s="108">
        <f>'VON - vedlejší a ostatní ...'!F32</f>
        <v>0</v>
      </c>
      <c r="BC53" s="108">
        <f>'VON - vedlejší a ostatní ...'!F33</f>
        <v>0</v>
      </c>
      <c r="BD53" s="110">
        <f>'VON - vedlejší a ostatní ...'!F34</f>
        <v>0</v>
      </c>
      <c r="BT53" s="106" t="s">
        <v>24</v>
      </c>
      <c r="BV53" s="106" t="s">
        <v>76</v>
      </c>
      <c r="BW53" s="106" t="s">
        <v>86</v>
      </c>
      <c r="BX53" s="106" t="s">
        <v>7</v>
      </c>
      <c r="CL53" s="106" t="s">
        <v>22</v>
      </c>
      <c r="CM53" s="106" t="s">
        <v>83</v>
      </c>
    </row>
    <row r="54" spans="2:44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2:44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password="CC35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SO-01 - sedimentační nádrž'!C2" display="/"/>
    <hyperlink ref="A53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6"/>
  <sheetViews>
    <sheetView showGridLines="0" workbookViewId="0" topLeftCell="A1">
      <pane ySplit="1" topLeftCell="A2" activePane="bottomLeft" state="frozen"/>
      <selection pane="bottomLeft" activeCell="E40" sqref="E4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390" t="s">
        <v>88</v>
      </c>
      <c r="H1" s="390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4" t="s">
        <v>82</v>
      </c>
      <c r="AZ2" s="116" t="s">
        <v>92</v>
      </c>
      <c r="BA2" s="116" t="s">
        <v>93</v>
      </c>
      <c r="BB2" s="116" t="s">
        <v>94</v>
      </c>
      <c r="BC2" s="116" t="s">
        <v>95</v>
      </c>
      <c r="BD2" s="116" t="s">
        <v>83</v>
      </c>
    </row>
    <row r="3" spans="2:5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83</v>
      </c>
      <c r="AZ3" s="116" t="s">
        <v>96</v>
      </c>
      <c r="BA3" s="116" t="s">
        <v>97</v>
      </c>
      <c r="BB3" s="116" t="s">
        <v>94</v>
      </c>
      <c r="BC3" s="116" t="s">
        <v>98</v>
      </c>
      <c r="BD3" s="116" t="s">
        <v>83</v>
      </c>
    </row>
    <row r="4" spans="2:46" ht="36.95" customHeight="1">
      <c r="B4" s="28"/>
      <c r="C4" s="29"/>
      <c r="D4" s="30" t="s">
        <v>99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VD Pocheň - sedimentační nádrž</v>
      </c>
      <c r="F7" s="392"/>
      <c r="G7" s="392"/>
      <c r="H7" s="392"/>
      <c r="I7" s="118"/>
      <c r="J7" s="29"/>
      <c r="K7" s="31"/>
    </row>
    <row r="8" spans="2:11" s="1" customFormat="1" ht="15">
      <c r="B8" s="41"/>
      <c r="C8" s="42"/>
      <c r="D8" s="37" t="s">
        <v>100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3" t="s">
        <v>101</v>
      </c>
      <c r="F9" s="394"/>
      <c r="G9" s="394"/>
      <c r="H9" s="394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102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0" t="s">
        <v>27</v>
      </c>
      <c r="J12" s="121" t="str">
        <f>'Rekapitulace stavby'!AN8</f>
        <v>8.10.2015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0" t="s">
        <v>32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33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20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33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20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37</v>
      </c>
      <c r="F21" s="42"/>
      <c r="G21" s="42"/>
      <c r="H21" s="42"/>
      <c r="I21" s="120" t="s">
        <v>33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39</v>
      </c>
      <c r="E23" s="42"/>
      <c r="F23" s="42"/>
      <c r="G23" s="42"/>
      <c r="H23" s="42"/>
      <c r="I23" s="119"/>
      <c r="J23" s="42"/>
      <c r="K23" s="45"/>
    </row>
    <row r="24" spans="2:11" s="6" customFormat="1" ht="22.5" customHeight="1">
      <c r="B24" s="122"/>
      <c r="C24" s="123"/>
      <c r="D24" s="123"/>
      <c r="E24" s="383" t="s">
        <v>22</v>
      </c>
      <c r="F24" s="383"/>
      <c r="G24" s="383"/>
      <c r="H24" s="383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40</v>
      </c>
      <c r="E27" s="42"/>
      <c r="F27" s="42"/>
      <c r="G27" s="42"/>
      <c r="H27" s="42"/>
      <c r="I27" s="119"/>
      <c r="J27" s="129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30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1">
        <f>ROUND(SUM(BE83:BE155),2)</f>
        <v>0</v>
      </c>
      <c r="G30" s="42"/>
      <c r="H30" s="42"/>
      <c r="I30" s="132">
        <v>0.21</v>
      </c>
      <c r="J30" s="131">
        <f>ROUND(ROUND((SUM(BE83:BE155)),2)*I30,2)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1">
        <f>ROUND(SUM(BF83:BF155),2)</f>
        <v>0</v>
      </c>
      <c r="G31" s="42"/>
      <c r="H31" s="42"/>
      <c r="I31" s="132">
        <v>0.15</v>
      </c>
      <c r="J31" s="131">
        <f>ROUND(ROUND((SUM(BF83:BF155)),2)*I31,2)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1">
        <f>ROUND(SUM(BG83:BG155),2)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1">
        <f>ROUND(SUM(BH83:BH155),2)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1">
        <f>ROUND(SUM(BI83:BI155),2)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50</v>
      </c>
      <c r="E36" s="79"/>
      <c r="F36" s="79"/>
      <c r="G36" s="135" t="s">
        <v>51</v>
      </c>
      <c r="H36" s="136" t="s">
        <v>52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103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VD Pocheň - sedimentační nádrž</v>
      </c>
      <c r="F45" s="392"/>
      <c r="G45" s="392"/>
      <c r="H45" s="392"/>
      <c r="I45" s="119"/>
      <c r="J45" s="42"/>
      <c r="K45" s="45"/>
    </row>
    <row r="46" spans="2:11" s="1" customFormat="1" ht="14.45" customHeight="1">
      <c r="B46" s="41"/>
      <c r="C46" s="37" t="s">
        <v>100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SO-01 - sedimentační nádrž</v>
      </c>
      <c r="F47" s="394"/>
      <c r="G47" s="394"/>
      <c r="H47" s="39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0" t="s">
        <v>27</v>
      </c>
      <c r="J49" s="121" t="str">
        <f>IF(J12="","",J12)</f>
        <v>8.10.2015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0" t="s">
        <v>36</v>
      </c>
      <c r="J51" s="35" t="str">
        <f>E21</f>
        <v>Ing. Dalibor Rajnoch</v>
      </c>
      <c r="K51" s="45"/>
    </row>
    <row r="52" spans="2:11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104</v>
      </c>
      <c r="D54" s="133"/>
      <c r="E54" s="133"/>
      <c r="F54" s="133"/>
      <c r="G54" s="133"/>
      <c r="H54" s="133"/>
      <c r="I54" s="146"/>
      <c r="J54" s="147" t="s">
        <v>105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106</v>
      </c>
      <c r="D56" s="42"/>
      <c r="E56" s="42"/>
      <c r="F56" s="42"/>
      <c r="G56" s="42"/>
      <c r="H56" s="42"/>
      <c r="I56" s="119"/>
      <c r="J56" s="129">
        <f>J83</f>
        <v>0</v>
      </c>
      <c r="K56" s="45"/>
      <c r="AU56" s="24" t="s">
        <v>107</v>
      </c>
    </row>
    <row r="57" spans="2:11" s="7" customFormat="1" ht="24.95" customHeight="1">
      <c r="B57" s="150"/>
      <c r="C57" s="151"/>
      <c r="D57" s="152" t="s">
        <v>108</v>
      </c>
      <c r="E57" s="153"/>
      <c r="F57" s="153"/>
      <c r="G57" s="153"/>
      <c r="H57" s="153"/>
      <c r="I57" s="154"/>
      <c r="J57" s="155">
        <f>J84</f>
        <v>0</v>
      </c>
      <c r="K57" s="156"/>
    </row>
    <row r="58" spans="2:11" s="8" customFormat="1" ht="19.9" customHeight="1">
      <c r="B58" s="157"/>
      <c r="C58" s="158"/>
      <c r="D58" s="159" t="s">
        <v>109</v>
      </c>
      <c r="E58" s="160"/>
      <c r="F58" s="160"/>
      <c r="G58" s="160"/>
      <c r="H58" s="160"/>
      <c r="I58" s="161"/>
      <c r="J58" s="162">
        <f>J85</f>
        <v>0</v>
      </c>
      <c r="K58" s="163"/>
    </row>
    <row r="59" spans="2:11" s="8" customFormat="1" ht="19.9" customHeight="1">
      <c r="B59" s="157"/>
      <c r="C59" s="158"/>
      <c r="D59" s="159" t="s">
        <v>110</v>
      </c>
      <c r="E59" s="160"/>
      <c r="F59" s="160"/>
      <c r="G59" s="160"/>
      <c r="H59" s="160"/>
      <c r="I59" s="161"/>
      <c r="J59" s="162">
        <f>J125</f>
        <v>0</v>
      </c>
      <c r="K59" s="163"/>
    </row>
    <row r="60" spans="2:11" s="8" customFormat="1" ht="19.9" customHeight="1">
      <c r="B60" s="157"/>
      <c r="C60" s="158"/>
      <c r="D60" s="159" t="s">
        <v>111</v>
      </c>
      <c r="E60" s="160"/>
      <c r="F60" s="160"/>
      <c r="G60" s="160"/>
      <c r="H60" s="160"/>
      <c r="I60" s="161"/>
      <c r="J60" s="162">
        <f>J130</f>
        <v>0</v>
      </c>
      <c r="K60" s="163"/>
    </row>
    <row r="61" spans="2:11" s="8" customFormat="1" ht="19.9" customHeight="1">
      <c r="B61" s="157"/>
      <c r="C61" s="158"/>
      <c r="D61" s="159" t="s">
        <v>112</v>
      </c>
      <c r="E61" s="160"/>
      <c r="F61" s="160"/>
      <c r="G61" s="160"/>
      <c r="H61" s="160"/>
      <c r="I61" s="161"/>
      <c r="J61" s="162">
        <f>J139</f>
        <v>0</v>
      </c>
      <c r="K61" s="163"/>
    </row>
    <row r="62" spans="2:11" s="8" customFormat="1" ht="19.9" customHeight="1">
      <c r="B62" s="157"/>
      <c r="C62" s="158"/>
      <c r="D62" s="159" t="s">
        <v>113</v>
      </c>
      <c r="E62" s="160"/>
      <c r="F62" s="160"/>
      <c r="G62" s="160"/>
      <c r="H62" s="160"/>
      <c r="I62" s="161"/>
      <c r="J62" s="162">
        <f>J142</f>
        <v>0</v>
      </c>
      <c r="K62" s="163"/>
    </row>
    <row r="63" spans="2:11" s="8" customFormat="1" ht="19.9" customHeight="1">
      <c r="B63" s="157"/>
      <c r="C63" s="158"/>
      <c r="D63" s="159" t="s">
        <v>114</v>
      </c>
      <c r="E63" s="160"/>
      <c r="F63" s="160"/>
      <c r="G63" s="160"/>
      <c r="H63" s="160"/>
      <c r="I63" s="161"/>
      <c r="J63" s="162">
        <f>J154</f>
        <v>0</v>
      </c>
      <c r="K63" s="163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9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0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3"/>
      <c r="J69" s="60"/>
      <c r="K69" s="60"/>
      <c r="L69" s="61"/>
    </row>
    <row r="70" spans="2:12" s="1" customFormat="1" ht="36.95" customHeight="1">
      <c r="B70" s="41"/>
      <c r="C70" s="62" t="s">
        <v>115</v>
      </c>
      <c r="D70" s="63"/>
      <c r="E70" s="63"/>
      <c r="F70" s="63"/>
      <c r="G70" s="63"/>
      <c r="H70" s="63"/>
      <c r="I70" s="164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4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4"/>
      <c r="J72" s="63"/>
      <c r="K72" s="63"/>
      <c r="L72" s="61"/>
    </row>
    <row r="73" spans="2:12" s="1" customFormat="1" ht="22.5" customHeight="1">
      <c r="B73" s="41"/>
      <c r="C73" s="63"/>
      <c r="D73" s="63"/>
      <c r="E73" s="387" t="str">
        <f>E7</f>
        <v>VD Pocheň - sedimentační nádrž</v>
      </c>
      <c r="F73" s="388"/>
      <c r="G73" s="388"/>
      <c r="H73" s="388"/>
      <c r="I73" s="164"/>
      <c r="J73" s="63"/>
      <c r="K73" s="63"/>
      <c r="L73" s="61"/>
    </row>
    <row r="74" spans="2:12" s="1" customFormat="1" ht="14.45" customHeight="1">
      <c r="B74" s="41"/>
      <c r="C74" s="65" t="s">
        <v>100</v>
      </c>
      <c r="D74" s="63"/>
      <c r="E74" s="63"/>
      <c r="F74" s="63"/>
      <c r="G74" s="63"/>
      <c r="H74" s="63"/>
      <c r="I74" s="164"/>
      <c r="J74" s="63"/>
      <c r="K74" s="63"/>
      <c r="L74" s="61"/>
    </row>
    <row r="75" spans="2:12" s="1" customFormat="1" ht="23.25" customHeight="1">
      <c r="B75" s="41"/>
      <c r="C75" s="63"/>
      <c r="D75" s="63"/>
      <c r="E75" s="355" t="str">
        <f>E9</f>
        <v>SO-01 - sedimentační nádrž</v>
      </c>
      <c r="F75" s="389"/>
      <c r="G75" s="389"/>
      <c r="H75" s="389"/>
      <c r="I75" s="164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4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65" t="str">
        <f>F12</f>
        <v xml:space="preserve"> </v>
      </c>
      <c r="G77" s="63"/>
      <c r="H77" s="63"/>
      <c r="I77" s="166" t="s">
        <v>27</v>
      </c>
      <c r="J77" s="73" t="str">
        <f>IF(J12="","",J12)</f>
        <v>8.10.2015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4"/>
      <c r="J78" s="63"/>
      <c r="K78" s="63"/>
      <c r="L78" s="61"/>
    </row>
    <row r="79" spans="2:12" s="1" customFormat="1" ht="15">
      <c r="B79" s="41"/>
      <c r="C79" s="65" t="s">
        <v>31</v>
      </c>
      <c r="D79" s="63"/>
      <c r="E79" s="63"/>
      <c r="F79" s="165" t="str">
        <f>E15</f>
        <v xml:space="preserve"> </v>
      </c>
      <c r="G79" s="63"/>
      <c r="H79" s="63"/>
      <c r="I79" s="166" t="s">
        <v>36</v>
      </c>
      <c r="J79" s="165" t="str">
        <f>E21</f>
        <v>Ing. Dalibor Rajnoch</v>
      </c>
      <c r="K79" s="63"/>
      <c r="L79" s="61"/>
    </row>
    <row r="80" spans="2:12" s="1" customFormat="1" ht="14.45" customHeight="1">
      <c r="B80" s="41"/>
      <c r="C80" s="65" t="s">
        <v>34</v>
      </c>
      <c r="D80" s="63"/>
      <c r="E80" s="63"/>
      <c r="F80" s="165" t="str">
        <f>IF(E18="","",E18)</f>
        <v/>
      </c>
      <c r="G80" s="63"/>
      <c r="H80" s="63"/>
      <c r="I80" s="164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4"/>
      <c r="J81" s="63"/>
      <c r="K81" s="63"/>
      <c r="L81" s="61"/>
    </row>
    <row r="82" spans="2:20" s="9" customFormat="1" ht="29.25" customHeight="1">
      <c r="B82" s="167"/>
      <c r="C82" s="168" t="s">
        <v>116</v>
      </c>
      <c r="D82" s="169" t="s">
        <v>59</v>
      </c>
      <c r="E82" s="169" t="s">
        <v>55</v>
      </c>
      <c r="F82" s="169" t="s">
        <v>117</v>
      </c>
      <c r="G82" s="169" t="s">
        <v>118</v>
      </c>
      <c r="H82" s="169" t="s">
        <v>119</v>
      </c>
      <c r="I82" s="170" t="s">
        <v>120</v>
      </c>
      <c r="J82" s="169" t="s">
        <v>105</v>
      </c>
      <c r="K82" s="171" t="s">
        <v>121</v>
      </c>
      <c r="L82" s="172"/>
      <c r="M82" s="81" t="s">
        <v>122</v>
      </c>
      <c r="N82" s="82" t="s">
        <v>44</v>
      </c>
      <c r="O82" s="82" t="s">
        <v>123</v>
      </c>
      <c r="P82" s="82" t="s">
        <v>124</v>
      </c>
      <c r="Q82" s="82" t="s">
        <v>125</v>
      </c>
      <c r="R82" s="82" t="s">
        <v>126</v>
      </c>
      <c r="S82" s="82" t="s">
        <v>127</v>
      </c>
      <c r="T82" s="83" t="s">
        <v>128</v>
      </c>
    </row>
    <row r="83" spans="2:63" s="1" customFormat="1" ht="29.25" customHeight="1">
      <c r="B83" s="41"/>
      <c r="C83" s="87" t="s">
        <v>106</v>
      </c>
      <c r="D83" s="63"/>
      <c r="E83" s="63"/>
      <c r="F83" s="63"/>
      <c r="G83" s="63"/>
      <c r="H83" s="63"/>
      <c r="I83" s="164"/>
      <c r="J83" s="173">
        <f>BK83</f>
        <v>0</v>
      </c>
      <c r="K83" s="63"/>
      <c r="L83" s="61"/>
      <c r="M83" s="84"/>
      <c r="N83" s="85"/>
      <c r="O83" s="85"/>
      <c r="P83" s="174">
        <f>P84</f>
        <v>0</v>
      </c>
      <c r="Q83" s="85"/>
      <c r="R83" s="174">
        <f>R84</f>
        <v>282.615552</v>
      </c>
      <c r="S83" s="85"/>
      <c r="T83" s="175">
        <f>T84</f>
        <v>0</v>
      </c>
      <c r="AT83" s="24" t="s">
        <v>73</v>
      </c>
      <c r="AU83" s="24" t="s">
        <v>107</v>
      </c>
      <c r="BK83" s="176">
        <f>BK84</f>
        <v>0</v>
      </c>
    </row>
    <row r="84" spans="2:63" s="10" customFormat="1" ht="37.35" customHeight="1">
      <c r="B84" s="177"/>
      <c r="C84" s="178"/>
      <c r="D84" s="179" t="s">
        <v>73</v>
      </c>
      <c r="E84" s="180" t="s">
        <v>129</v>
      </c>
      <c r="F84" s="180" t="s">
        <v>130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P85+P125+P130+P139+P142+P154</f>
        <v>0</v>
      </c>
      <c r="Q84" s="185"/>
      <c r="R84" s="186">
        <f>R85+R125+R130+R139+R142+R154</f>
        <v>282.615552</v>
      </c>
      <c r="S84" s="185"/>
      <c r="T84" s="187">
        <f>T85+T125+T130+T139+T142+T154</f>
        <v>0</v>
      </c>
      <c r="AR84" s="188" t="s">
        <v>24</v>
      </c>
      <c r="AT84" s="189" t="s">
        <v>73</v>
      </c>
      <c r="AU84" s="189" t="s">
        <v>74</v>
      </c>
      <c r="AY84" s="188" t="s">
        <v>131</v>
      </c>
      <c r="BK84" s="190">
        <f>BK85+BK125+BK130+BK139+BK142+BK154</f>
        <v>0</v>
      </c>
    </row>
    <row r="85" spans="2:63" s="10" customFormat="1" ht="19.9" customHeight="1">
      <c r="B85" s="177"/>
      <c r="C85" s="178"/>
      <c r="D85" s="191" t="s">
        <v>73</v>
      </c>
      <c r="E85" s="192" t="s">
        <v>24</v>
      </c>
      <c r="F85" s="192" t="s">
        <v>132</v>
      </c>
      <c r="G85" s="178"/>
      <c r="H85" s="178"/>
      <c r="I85" s="181"/>
      <c r="J85" s="193">
        <f>BK85</f>
        <v>0</v>
      </c>
      <c r="K85" s="178"/>
      <c r="L85" s="183"/>
      <c r="M85" s="184"/>
      <c r="N85" s="185"/>
      <c r="O85" s="185"/>
      <c r="P85" s="186">
        <f>SUM(P86:P124)</f>
        <v>0</v>
      </c>
      <c r="Q85" s="185"/>
      <c r="R85" s="186">
        <f>SUM(R86:R124)</f>
        <v>0.00606</v>
      </c>
      <c r="S85" s="185"/>
      <c r="T85" s="187">
        <f>SUM(T86:T124)</f>
        <v>0</v>
      </c>
      <c r="AR85" s="188" t="s">
        <v>24</v>
      </c>
      <c r="AT85" s="189" t="s">
        <v>73</v>
      </c>
      <c r="AU85" s="189" t="s">
        <v>24</v>
      </c>
      <c r="AY85" s="188" t="s">
        <v>131</v>
      </c>
      <c r="BK85" s="190">
        <f>SUM(BK86:BK124)</f>
        <v>0</v>
      </c>
    </row>
    <row r="86" spans="2:65" s="1" customFormat="1" ht="22.5" customHeight="1">
      <c r="B86" s="41"/>
      <c r="C86" s="194" t="s">
        <v>24</v>
      </c>
      <c r="D86" s="194" t="s">
        <v>133</v>
      </c>
      <c r="E86" s="195" t="s">
        <v>134</v>
      </c>
      <c r="F86" s="196" t="s">
        <v>135</v>
      </c>
      <c r="G86" s="197" t="s">
        <v>136</v>
      </c>
      <c r="H86" s="198">
        <v>44</v>
      </c>
      <c r="I86" s="199"/>
      <c r="J86" s="200">
        <f>ROUND(I86*H86,2)</f>
        <v>0</v>
      </c>
      <c r="K86" s="196" t="s">
        <v>137</v>
      </c>
      <c r="L86" s="61"/>
      <c r="M86" s="201" t="s">
        <v>22</v>
      </c>
      <c r="N86" s="202" t="s">
        <v>45</v>
      </c>
      <c r="O86" s="42"/>
      <c r="P86" s="203">
        <f>O86*H86</f>
        <v>0</v>
      </c>
      <c r="Q86" s="203">
        <v>8E-05</v>
      </c>
      <c r="R86" s="203">
        <f>Q86*H86</f>
        <v>0.00352</v>
      </c>
      <c r="S86" s="203">
        <v>0</v>
      </c>
      <c r="T86" s="204">
        <f>S86*H86</f>
        <v>0</v>
      </c>
      <c r="AR86" s="24" t="s">
        <v>138</v>
      </c>
      <c r="AT86" s="24" t="s">
        <v>133</v>
      </c>
      <c r="AU86" s="24" t="s">
        <v>83</v>
      </c>
      <c r="AY86" s="24" t="s">
        <v>131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24" t="s">
        <v>24</v>
      </c>
      <c r="BK86" s="205">
        <f>ROUND(I86*H86,2)</f>
        <v>0</v>
      </c>
      <c r="BL86" s="24" t="s">
        <v>138</v>
      </c>
      <c r="BM86" s="24" t="s">
        <v>139</v>
      </c>
    </row>
    <row r="87" spans="2:65" s="1" customFormat="1" ht="22.5" customHeight="1">
      <c r="B87" s="41"/>
      <c r="C87" s="194" t="s">
        <v>83</v>
      </c>
      <c r="D87" s="194" t="s">
        <v>133</v>
      </c>
      <c r="E87" s="195" t="s">
        <v>140</v>
      </c>
      <c r="F87" s="196" t="s">
        <v>141</v>
      </c>
      <c r="G87" s="197" t="s">
        <v>136</v>
      </c>
      <c r="H87" s="198">
        <v>19</v>
      </c>
      <c r="I87" s="199"/>
      <c r="J87" s="200">
        <f>ROUND(I87*H87,2)</f>
        <v>0</v>
      </c>
      <c r="K87" s="196" t="s">
        <v>137</v>
      </c>
      <c r="L87" s="61"/>
      <c r="M87" s="201" t="s">
        <v>22</v>
      </c>
      <c r="N87" s="202" t="s">
        <v>45</v>
      </c>
      <c r="O87" s="42"/>
      <c r="P87" s="203">
        <f>O87*H87</f>
        <v>0</v>
      </c>
      <c r="Q87" s="203">
        <v>8E-05</v>
      </c>
      <c r="R87" s="203">
        <f>Q87*H87</f>
        <v>0.00152</v>
      </c>
      <c r="S87" s="203">
        <v>0</v>
      </c>
      <c r="T87" s="204">
        <f>S87*H87</f>
        <v>0</v>
      </c>
      <c r="AR87" s="24" t="s">
        <v>138</v>
      </c>
      <c r="AT87" s="24" t="s">
        <v>133</v>
      </c>
      <c r="AU87" s="24" t="s">
        <v>83</v>
      </c>
      <c r="AY87" s="24" t="s">
        <v>131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24" t="s">
        <v>24</v>
      </c>
      <c r="BK87" s="205">
        <f>ROUND(I87*H87,2)</f>
        <v>0</v>
      </c>
      <c r="BL87" s="24" t="s">
        <v>138</v>
      </c>
      <c r="BM87" s="24" t="s">
        <v>142</v>
      </c>
    </row>
    <row r="88" spans="2:65" s="1" customFormat="1" ht="22.5" customHeight="1">
      <c r="B88" s="41"/>
      <c r="C88" s="194" t="s">
        <v>143</v>
      </c>
      <c r="D88" s="194" t="s">
        <v>133</v>
      </c>
      <c r="E88" s="195" t="s">
        <v>144</v>
      </c>
      <c r="F88" s="196" t="s">
        <v>145</v>
      </c>
      <c r="G88" s="197" t="s">
        <v>136</v>
      </c>
      <c r="H88" s="198">
        <v>6</v>
      </c>
      <c r="I88" s="199"/>
      <c r="J88" s="200">
        <f>ROUND(I88*H88,2)</f>
        <v>0</v>
      </c>
      <c r="K88" s="196" t="s">
        <v>137</v>
      </c>
      <c r="L88" s="61"/>
      <c r="M88" s="201" t="s">
        <v>22</v>
      </c>
      <c r="N88" s="202" t="s">
        <v>45</v>
      </c>
      <c r="O88" s="42"/>
      <c r="P88" s="203">
        <f>O88*H88</f>
        <v>0</v>
      </c>
      <c r="Q88" s="203">
        <v>0.00017</v>
      </c>
      <c r="R88" s="203">
        <f>Q88*H88</f>
        <v>0.00102</v>
      </c>
      <c r="S88" s="203">
        <v>0</v>
      </c>
      <c r="T88" s="204">
        <f>S88*H88</f>
        <v>0</v>
      </c>
      <c r="AR88" s="24" t="s">
        <v>138</v>
      </c>
      <c r="AT88" s="24" t="s">
        <v>133</v>
      </c>
      <c r="AU88" s="24" t="s">
        <v>83</v>
      </c>
      <c r="AY88" s="24" t="s">
        <v>131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24" t="s">
        <v>24</v>
      </c>
      <c r="BK88" s="205">
        <f>ROUND(I88*H88,2)</f>
        <v>0</v>
      </c>
      <c r="BL88" s="24" t="s">
        <v>138</v>
      </c>
      <c r="BM88" s="24" t="s">
        <v>146</v>
      </c>
    </row>
    <row r="89" spans="2:51" s="11" customFormat="1" ht="13.5">
      <c r="B89" s="206"/>
      <c r="C89" s="207"/>
      <c r="D89" s="208" t="s">
        <v>147</v>
      </c>
      <c r="E89" s="209" t="s">
        <v>22</v>
      </c>
      <c r="F89" s="210" t="s">
        <v>83</v>
      </c>
      <c r="G89" s="207"/>
      <c r="H89" s="211">
        <v>2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147</v>
      </c>
      <c r="AU89" s="217" t="s">
        <v>83</v>
      </c>
      <c r="AV89" s="11" t="s">
        <v>83</v>
      </c>
      <c r="AW89" s="11" t="s">
        <v>38</v>
      </c>
      <c r="AX89" s="11" t="s">
        <v>74</v>
      </c>
      <c r="AY89" s="217" t="s">
        <v>131</v>
      </c>
    </row>
    <row r="90" spans="2:51" s="12" customFormat="1" ht="13.5">
      <c r="B90" s="218"/>
      <c r="C90" s="219"/>
      <c r="D90" s="208" t="s">
        <v>147</v>
      </c>
      <c r="E90" s="220" t="s">
        <v>22</v>
      </c>
      <c r="F90" s="221" t="s">
        <v>148</v>
      </c>
      <c r="G90" s="219"/>
      <c r="H90" s="222" t="s">
        <v>22</v>
      </c>
      <c r="I90" s="223"/>
      <c r="J90" s="219"/>
      <c r="K90" s="219"/>
      <c r="L90" s="224"/>
      <c r="M90" s="225"/>
      <c r="N90" s="226"/>
      <c r="O90" s="226"/>
      <c r="P90" s="226"/>
      <c r="Q90" s="226"/>
      <c r="R90" s="226"/>
      <c r="S90" s="226"/>
      <c r="T90" s="227"/>
      <c r="AT90" s="228" t="s">
        <v>147</v>
      </c>
      <c r="AU90" s="228" t="s">
        <v>83</v>
      </c>
      <c r="AV90" s="12" t="s">
        <v>24</v>
      </c>
      <c r="AW90" s="12" t="s">
        <v>38</v>
      </c>
      <c r="AX90" s="12" t="s">
        <v>74</v>
      </c>
      <c r="AY90" s="228" t="s">
        <v>131</v>
      </c>
    </row>
    <row r="91" spans="2:51" s="11" customFormat="1" ht="13.5">
      <c r="B91" s="206"/>
      <c r="C91" s="207"/>
      <c r="D91" s="208" t="s">
        <v>147</v>
      </c>
      <c r="E91" s="209" t="s">
        <v>22</v>
      </c>
      <c r="F91" s="210" t="s">
        <v>149</v>
      </c>
      <c r="G91" s="207"/>
      <c r="H91" s="211">
        <v>4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147</v>
      </c>
      <c r="AU91" s="217" t="s">
        <v>83</v>
      </c>
      <c r="AV91" s="11" t="s">
        <v>83</v>
      </c>
      <c r="AW91" s="11" t="s">
        <v>38</v>
      </c>
      <c r="AX91" s="11" t="s">
        <v>74</v>
      </c>
      <c r="AY91" s="217" t="s">
        <v>131</v>
      </c>
    </row>
    <row r="92" spans="2:51" s="13" customFormat="1" ht="13.5">
      <c r="B92" s="229"/>
      <c r="C92" s="230"/>
      <c r="D92" s="231" t="s">
        <v>147</v>
      </c>
      <c r="E92" s="232" t="s">
        <v>22</v>
      </c>
      <c r="F92" s="233" t="s">
        <v>150</v>
      </c>
      <c r="G92" s="230"/>
      <c r="H92" s="234">
        <v>6</v>
      </c>
      <c r="I92" s="235"/>
      <c r="J92" s="230"/>
      <c r="K92" s="230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147</v>
      </c>
      <c r="AU92" s="240" t="s">
        <v>83</v>
      </c>
      <c r="AV92" s="13" t="s">
        <v>138</v>
      </c>
      <c r="AW92" s="13" t="s">
        <v>38</v>
      </c>
      <c r="AX92" s="13" t="s">
        <v>24</v>
      </c>
      <c r="AY92" s="240" t="s">
        <v>131</v>
      </c>
    </row>
    <row r="93" spans="2:65" s="1" customFormat="1" ht="22.5" customHeight="1">
      <c r="B93" s="41"/>
      <c r="C93" s="194" t="s">
        <v>138</v>
      </c>
      <c r="D93" s="194" t="s">
        <v>133</v>
      </c>
      <c r="E93" s="195" t="s">
        <v>151</v>
      </c>
      <c r="F93" s="196" t="s">
        <v>152</v>
      </c>
      <c r="G93" s="197" t="s">
        <v>94</v>
      </c>
      <c r="H93" s="198">
        <v>2143</v>
      </c>
      <c r="I93" s="199"/>
      <c r="J93" s="200">
        <f>ROUND(I93*H93,2)</f>
        <v>0</v>
      </c>
      <c r="K93" s="196" t="s">
        <v>137</v>
      </c>
      <c r="L93" s="61"/>
      <c r="M93" s="201" t="s">
        <v>22</v>
      </c>
      <c r="N93" s="202" t="s">
        <v>45</v>
      </c>
      <c r="O93" s="42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24" t="s">
        <v>138</v>
      </c>
      <c r="AT93" s="24" t="s">
        <v>133</v>
      </c>
      <c r="AU93" s="24" t="s">
        <v>83</v>
      </c>
      <c r="AY93" s="24" t="s">
        <v>131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24" t="s">
        <v>24</v>
      </c>
      <c r="BK93" s="205">
        <f>ROUND(I93*H93,2)</f>
        <v>0</v>
      </c>
      <c r="BL93" s="24" t="s">
        <v>138</v>
      </c>
      <c r="BM93" s="24" t="s">
        <v>153</v>
      </c>
    </row>
    <row r="94" spans="2:51" s="11" customFormat="1" ht="13.5">
      <c r="B94" s="206"/>
      <c r="C94" s="207"/>
      <c r="D94" s="231" t="s">
        <v>147</v>
      </c>
      <c r="E94" s="241" t="s">
        <v>96</v>
      </c>
      <c r="F94" s="242" t="s">
        <v>98</v>
      </c>
      <c r="G94" s="207"/>
      <c r="H94" s="243">
        <v>2143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147</v>
      </c>
      <c r="AU94" s="217" t="s">
        <v>83</v>
      </c>
      <c r="AV94" s="11" t="s">
        <v>83</v>
      </c>
      <c r="AW94" s="11" t="s">
        <v>38</v>
      </c>
      <c r="AX94" s="11" t="s">
        <v>24</v>
      </c>
      <c r="AY94" s="217" t="s">
        <v>131</v>
      </c>
    </row>
    <row r="95" spans="2:65" s="1" customFormat="1" ht="22.5" customHeight="1">
      <c r="B95" s="41"/>
      <c r="C95" s="194" t="s">
        <v>154</v>
      </c>
      <c r="D95" s="194" t="s">
        <v>133</v>
      </c>
      <c r="E95" s="195" t="s">
        <v>155</v>
      </c>
      <c r="F95" s="196" t="s">
        <v>156</v>
      </c>
      <c r="G95" s="197" t="s">
        <v>94</v>
      </c>
      <c r="H95" s="198">
        <v>27</v>
      </c>
      <c r="I95" s="199"/>
      <c r="J95" s="200">
        <f>ROUND(I95*H95,2)</f>
        <v>0</v>
      </c>
      <c r="K95" s="196" t="s">
        <v>137</v>
      </c>
      <c r="L95" s="61"/>
      <c r="M95" s="201" t="s">
        <v>22</v>
      </c>
      <c r="N95" s="202" t="s">
        <v>45</v>
      </c>
      <c r="O95" s="42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24" t="s">
        <v>138</v>
      </c>
      <c r="AT95" s="24" t="s">
        <v>133</v>
      </c>
      <c r="AU95" s="24" t="s">
        <v>83</v>
      </c>
      <c r="AY95" s="24" t="s">
        <v>131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4" t="s">
        <v>24</v>
      </c>
      <c r="BK95" s="205">
        <f>ROUND(I95*H95,2)</f>
        <v>0</v>
      </c>
      <c r="BL95" s="24" t="s">
        <v>138</v>
      </c>
      <c r="BM95" s="24" t="s">
        <v>157</v>
      </c>
    </row>
    <row r="96" spans="2:51" s="12" customFormat="1" ht="13.5">
      <c r="B96" s="218"/>
      <c r="C96" s="219"/>
      <c r="D96" s="208" t="s">
        <v>147</v>
      </c>
      <c r="E96" s="220" t="s">
        <v>22</v>
      </c>
      <c r="F96" s="221" t="s">
        <v>158</v>
      </c>
      <c r="G96" s="219"/>
      <c r="H96" s="222" t="s">
        <v>22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147</v>
      </c>
      <c r="AU96" s="228" t="s">
        <v>83</v>
      </c>
      <c r="AV96" s="12" t="s">
        <v>24</v>
      </c>
      <c r="AW96" s="12" t="s">
        <v>38</v>
      </c>
      <c r="AX96" s="12" t="s">
        <v>74</v>
      </c>
      <c r="AY96" s="228" t="s">
        <v>131</v>
      </c>
    </row>
    <row r="97" spans="2:51" s="11" customFormat="1" ht="13.5">
      <c r="B97" s="206"/>
      <c r="C97" s="207"/>
      <c r="D97" s="231" t="s">
        <v>147</v>
      </c>
      <c r="E97" s="241" t="s">
        <v>92</v>
      </c>
      <c r="F97" s="242" t="s">
        <v>159</v>
      </c>
      <c r="G97" s="207"/>
      <c r="H97" s="243">
        <v>27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147</v>
      </c>
      <c r="AU97" s="217" t="s">
        <v>83</v>
      </c>
      <c r="AV97" s="11" t="s">
        <v>83</v>
      </c>
      <c r="AW97" s="11" t="s">
        <v>38</v>
      </c>
      <c r="AX97" s="11" t="s">
        <v>24</v>
      </c>
      <c r="AY97" s="217" t="s">
        <v>131</v>
      </c>
    </row>
    <row r="98" spans="2:65" s="1" customFormat="1" ht="22.5" customHeight="1">
      <c r="B98" s="41"/>
      <c r="C98" s="194" t="s">
        <v>160</v>
      </c>
      <c r="D98" s="194" t="s">
        <v>133</v>
      </c>
      <c r="E98" s="195" t="s">
        <v>161</v>
      </c>
      <c r="F98" s="196" t="s">
        <v>162</v>
      </c>
      <c r="G98" s="197" t="s">
        <v>136</v>
      </c>
      <c r="H98" s="198">
        <v>44</v>
      </c>
      <c r="I98" s="199"/>
      <c r="J98" s="200">
        <f>ROUND(I98*H98,2)</f>
        <v>0</v>
      </c>
      <c r="K98" s="196" t="s">
        <v>137</v>
      </c>
      <c r="L98" s="61"/>
      <c r="M98" s="201" t="s">
        <v>22</v>
      </c>
      <c r="N98" s="202" t="s">
        <v>45</v>
      </c>
      <c r="O98" s="42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4" t="s">
        <v>138</v>
      </c>
      <c r="AT98" s="24" t="s">
        <v>133</v>
      </c>
      <c r="AU98" s="24" t="s">
        <v>83</v>
      </c>
      <c r="AY98" s="24" t="s">
        <v>131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24</v>
      </c>
      <c r="BK98" s="205">
        <f>ROUND(I98*H98,2)</f>
        <v>0</v>
      </c>
      <c r="BL98" s="24" t="s">
        <v>138</v>
      </c>
      <c r="BM98" s="24" t="s">
        <v>163</v>
      </c>
    </row>
    <row r="99" spans="2:65" s="1" customFormat="1" ht="22.5" customHeight="1">
      <c r="B99" s="41"/>
      <c r="C99" s="194" t="s">
        <v>164</v>
      </c>
      <c r="D99" s="194" t="s">
        <v>133</v>
      </c>
      <c r="E99" s="195" t="s">
        <v>165</v>
      </c>
      <c r="F99" s="196" t="s">
        <v>166</v>
      </c>
      <c r="G99" s="197" t="s">
        <v>136</v>
      </c>
      <c r="H99" s="198">
        <v>19</v>
      </c>
      <c r="I99" s="199"/>
      <c r="J99" s="200">
        <f>ROUND(I99*H99,2)</f>
        <v>0</v>
      </c>
      <c r="K99" s="196" t="s">
        <v>137</v>
      </c>
      <c r="L99" s="61"/>
      <c r="M99" s="201" t="s">
        <v>22</v>
      </c>
      <c r="N99" s="202" t="s">
        <v>45</v>
      </c>
      <c r="O99" s="42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24" t="s">
        <v>138</v>
      </c>
      <c r="AT99" s="24" t="s">
        <v>133</v>
      </c>
      <c r="AU99" s="24" t="s">
        <v>83</v>
      </c>
      <c r="AY99" s="24" t="s">
        <v>131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24</v>
      </c>
      <c r="BK99" s="205">
        <f>ROUND(I99*H99,2)</f>
        <v>0</v>
      </c>
      <c r="BL99" s="24" t="s">
        <v>138</v>
      </c>
      <c r="BM99" s="24" t="s">
        <v>167</v>
      </c>
    </row>
    <row r="100" spans="2:65" s="1" customFormat="1" ht="22.5" customHeight="1">
      <c r="B100" s="41"/>
      <c r="C100" s="194" t="s">
        <v>168</v>
      </c>
      <c r="D100" s="194" t="s">
        <v>133</v>
      </c>
      <c r="E100" s="195" t="s">
        <v>169</v>
      </c>
      <c r="F100" s="196" t="s">
        <v>170</v>
      </c>
      <c r="G100" s="197" t="s">
        <v>136</v>
      </c>
      <c r="H100" s="198">
        <v>6</v>
      </c>
      <c r="I100" s="199"/>
      <c r="J100" s="200">
        <f>ROUND(I100*H100,2)</f>
        <v>0</v>
      </c>
      <c r="K100" s="196" t="s">
        <v>137</v>
      </c>
      <c r="L100" s="61"/>
      <c r="M100" s="201" t="s">
        <v>22</v>
      </c>
      <c r="N100" s="202" t="s">
        <v>45</v>
      </c>
      <c r="O100" s="42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4" t="s">
        <v>138</v>
      </c>
      <c r="AT100" s="24" t="s">
        <v>133</v>
      </c>
      <c r="AU100" s="24" t="s">
        <v>83</v>
      </c>
      <c r="AY100" s="24" t="s">
        <v>131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4" t="s">
        <v>24</v>
      </c>
      <c r="BK100" s="205">
        <f>ROUND(I100*H100,2)</f>
        <v>0</v>
      </c>
      <c r="BL100" s="24" t="s">
        <v>138</v>
      </c>
      <c r="BM100" s="24" t="s">
        <v>171</v>
      </c>
    </row>
    <row r="101" spans="2:51" s="11" customFormat="1" ht="13.5">
      <c r="B101" s="206"/>
      <c r="C101" s="207"/>
      <c r="D101" s="208" t="s">
        <v>147</v>
      </c>
      <c r="E101" s="209" t="s">
        <v>22</v>
      </c>
      <c r="F101" s="210" t="s">
        <v>83</v>
      </c>
      <c r="G101" s="207"/>
      <c r="H101" s="211">
        <v>2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147</v>
      </c>
      <c r="AU101" s="217" t="s">
        <v>83</v>
      </c>
      <c r="AV101" s="11" t="s">
        <v>83</v>
      </c>
      <c r="AW101" s="11" t="s">
        <v>38</v>
      </c>
      <c r="AX101" s="11" t="s">
        <v>74</v>
      </c>
      <c r="AY101" s="217" t="s">
        <v>131</v>
      </c>
    </row>
    <row r="102" spans="2:51" s="12" customFormat="1" ht="13.5">
      <c r="B102" s="218"/>
      <c r="C102" s="219"/>
      <c r="D102" s="208" t="s">
        <v>147</v>
      </c>
      <c r="E102" s="220" t="s">
        <v>22</v>
      </c>
      <c r="F102" s="221" t="s">
        <v>172</v>
      </c>
      <c r="G102" s="219"/>
      <c r="H102" s="222" t="s">
        <v>22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147</v>
      </c>
      <c r="AU102" s="228" t="s">
        <v>83</v>
      </c>
      <c r="AV102" s="12" t="s">
        <v>24</v>
      </c>
      <c r="AW102" s="12" t="s">
        <v>38</v>
      </c>
      <c r="AX102" s="12" t="s">
        <v>74</v>
      </c>
      <c r="AY102" s="228" t="s">
        <v>131</v>
      </c>
    </row>
    <row r="103" spans="2:51" s="11" customFormat="1" ht="13.5">
      <c r="B103" s="206"/>
      <c r="C103" s="207"/>
      <c r="D103" s="208" t="s">
        <v>147</v>
      </c>
      <c r="E103" s="209" t="s">
        <v>22</v>
      </c>
      <c r="F103" s="210" t="s">
        <v>149</v>
      </c>
      <c r="G103" s="207"/>
      <c r="H103" s="211">
        <v>4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147</v>
      </c>
      <c r="AU103" s="217" t="s">
        <v>83</v>
      </c>
      <c r="AV103" s="11" t="s">
        <v>83</v>
      </c>
      <c r="AW103" s="11" t="s">
        <v>38</v>
      </c>
      <c r="AX103" s="11" t="s">
        <v>74</v>
      </c>
      <c r="AY103" s="217" t="s">
        <v>131</v>
      </c>
    </row>
    <row r="104" spans="2:51" s="13" customFormat="1" ht="13.5">
      <c r="B104" s="229"/>
      <c r="C104" s="230"/>
      <c r="D104" s="231" t="s">
        <v>147</v>
      </c>
      <c r="E104" s="232" t="s">
        <v>22</v>
      </c>
      <c r="F104" s="233" t="s">
        <v>150</v>
      </c>
      <c r="G104" s="230"/>
      <c r="H104" s="234">
        <v>6</v>
      </c>
      <c r="I104" s="235"/>
      <c r="J104" s="230"/>
      <c r="K104" s="230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147</v>
      </c>
      <c r="AU104" s="240" t="s">
        <v>83</v>
      </c>
      <c r="AV104" s="13" t="s">
        <v>138</v>
      </c>
      <c r="AW104" s="13" t="s">
        <v>38</v>
      </c>
      <c r="AX104" s="13" t="s">
        <v>24</v>
      </c>
      <c r="AY104" s="240" t="s">
        <v>131</v>
      </c>
    </row>
    <row r="105" spans="2:65" s="1" customFormat="1" ht="22.5" customHeight="1">
      <c r="B105" s="41"/>
      <c r="C105" s="194" t="s">
        <v>173</v>
      </c>
      <c r="D105" s="194" t="s">
        <v>133</v>
      </c>
      <c r="E105" s="195" t="s">
        <v>174</v>
      </c>
      <c r="F105" s="196" t="s">
        <v>175</v>
      </c>
      <c r="G105" s="197" t="s">
        <v>136</v>
      </c>
      <c r="H105" s="198">
        <v>132</v>
      </c>
      <c r="I105" s="199"/>
      <c r="J105" s="200">
        <f>ROUND(I105*H105,2)</f>
        <v>0</v>
      </c>
      <c r="K105" s="196" t="s">
        <v>137</v>
      </c>
      <c r="L105" s="61"/>
      <c r="M105" s="201" t="s">
        <v>22</v>
      </c>
      <c r="N105" s="202" t="s">
        <v>45</v>
      </c>
      <c r="O105" s="42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24" t="s">
        <v>138</v>
      </c>
      <c r="AT105" s="24" t="s">
        <v>133</v>
      </c>
      <c r="AU105" s="24" t="s">
        <v>83</v>
      </c>
      <c r="AY105" s="24" t="s">
        <v>131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4" t="s">
        <v>24</v>
      </c>
      <c r="BK105" s="205">
        <f>ROUND(I105*H105,2)</f>
        <v>0</v>
      </c>
      <c r="BL105" s="24" t="s">
        <v>138</v>
      </c>
      <c r="BM105" s="24" t="s">
        <v>176</v>
      </c>
    </row>
    <row r="106" spans="2:51" s="12" customFormat="1" ht="13.5">
      <c r="B106" s="218"/>
      <c r="C106" s="219"/>
      <c r="D106" s="208" t="s">
        <v>147</v>
      </c>
      <c r="E106" s="220" t="s">
        <v>22</v>
      </c>
      <c r="F106" s="221" t="s">
        <v>177</v>
      </c>
      <c r="G106" s="219"/>
      <c r="H106" s="222" t="s">
        <v>22</v>
      </c>
      <c r="I106" s="223"/>
      <c r="J106" s="219"/>
      <c r="K106" s="219"/>
      <c r="L106" s="224"/>
      <c r="M106" s="225"/>
      <c r="N106" s="226"/>
      <c r="O106" s="226"/>
      <c r="P106" s="226"/>
      <c r="Q106" s="226"/>
      <c r="R106" s="226"/>
      <c r="S106" s="226"/>
      <c r="T106" s="227"/>
      <c r="AT106" s="228" t="s">
        <v>147</v>
      </c>
      <c r="AU106" s="228" t="s">
        <v>83</v>
      </c>
      <c r="AV106" s="12" t="s">
        <v>24</v>
      </c>
      <c r="AW106" s="12" t="s">
        <v>38</v>
      </c>
      <c r="AX106" s="12" t="s">
        <v>74</v>
      </c>
      <c r="AY106" s="228" t="s">
        <v>131</v>
      </c>
    </row>
    <row r="107" spans="2:51" s="11" customFormat="1" ht="13.5">
      <c r="B107" s="206"/>
      <c r="C107" s="207"/>
      <c r="D107" s="231" t="s">
        <v>147</v>
      </c>
      <c r="E107" s="241" t="s">
        <v>22</v>
      </c>
      <c r="F107" s="242" t="s">
        <v>178</v>
      </c>
      <c r="G107" s="207"/>
      <c r="H107" s="243">
        <v>132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147</v>
      </c>
      <c r="AU107" s="217" t="s">
        <v>83</v>
      </c>
      <c r="AV107" s="11" t="s">
        <v>83</v>
      </c>
      <c r="AW107" s="11" t="s">
        <v>38</v>
      </c>
      <c r="AX107" s="11" t="s">
        <v>24</v>
      </c>
      <c r="AY107" s="217" t="s">
        <v>131</v>
      </c>
    </row>
    <row r="108" spans="2:65" s="1" customFormat="1" ht="22.5" customHeight="1">
      <c r="B108" s="41"/>
      <c r="C108" s="194" t="s">
        <v>29</v>
      </c>
      <c r="D108" s="194" t="s">
        <v>133</v>
      </c>
      <c r="E108" s="195" t="s">
        <v>179</v>
      </c>
      <c r="F108" s="196" t="s">
        <v>180</v>
      </c>
      <c r="G108" s="197" t="s">
        <v>136</v>
      </c>
      <c r="H108" s="198">
        <v>57</v>
      </c>
      <c r="I108" s="199"/>
      <c r="J108" s="200">
        <f>ROUND(I108*H108,2)</f>
        <v>0</v>
      </c>
      <c r="K108" s="196" t="s">
        <v>137</v>
      </c>
      <c r="L108" s="61"/>
      <c r="M108" s="201" t="s">
        <v>22</v>
      </c>
      <c r="N108" s="202" t="s">
        <v>45</v>
      </c>
      <c r="O108" s="42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4" t="s">
        <v>138</v>
      </c>
      <c r="AT108" s="24" t="s">
        <v>133</v>
      </c>
      <c r="AU108" s="24" t="s">
        <v>83</v>
      </c>
      <c r="AY108" s="24" t="s">
        <v>131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24</v>
      </c>
      <c r="BK108" s="205">
        <f>ROUND(I108*H108,2)</f>
        <v>0</v>
      </c>
      <c r="BL108" s="24" t="s">
        <v>138</v>
      </c>
      <c r="BM108" s="24" t="s">
        <v>181</v>
      </c>
    </row>
    <row r="109" spans="2:51" s="12" customFormat="1" ht="13.5">
      <c r="B109" s="218"/>
      <c r="C109" s="219"/>
      <c r="D109" s="208" t="s">
        <v>147</v>
      </c>
      <c r="E109" s="220" t="s">
        <v>22</v>
      </c>
      <c r="F109" s="221" t="s">
        <v>177</v>
      </c>
      <c r="G109" s="219"/>
      <c r="H109" s="222" t="s">
        <v>22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147</v>
      </c>
      <c r="AU109" s="228" t="s">
        <v>83</v>
      </c>
      <c r="AV109" s="12" t="s">
        <v>24</v>
      </c>
      <c r="AW109" s="12" t="s">
        <v>38</v>
      </c>
      <c r="AX109" s="12" t="s">
        <v>74</v>
      </c>
      <c r="AY109" s="228" t="s">
        <v>131</v>
      </c>
    </row>
    <row r="110" spans="2:51" s="11" customFormat="1" ht="13.5">
      <c r="B110" s="206"/>
      <c r="C110" s="207"/>
      <c r="D110" s="231" t="s">
        <v>147</v>
      </c>
      <c r="E110" s="241" t="s">
        <v>22</v>
      </c>
      <c r="F110" s="242" t="s">
        <v>182</v>
      </c>
      <c r="G110" s="207"/>
      <c r="H110" s="243">
        <v>57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147</v>
      </c>
      <c r="AU110" s="217" t="s">
        <v>83</v>
      </c>
      <c r="AV110" s="11" t="s">
        <v>83</v>
      </c>
      <c r="AW110" s="11" t="s">
        <v>38</v>
      </c>
      <c r="AX110" s="11" t="s">
        <v>24</v>
      </c>
      <c r="AY110" s="217" t="s">
        <v>131</v>
      </c>
    </row>
    <row r="111" spans="2:65" s="1" customFormat="1" ht="22.5" customHeight="1">
      <c r="B111" s="41"/>
      <c r="C111" s="194" t="s">
        <v>183</v>
      </c>
      <c r="D111" s="194" t="s">
        <v>133</v>
      </c>
      <c r="E111" s="195" t="s">
        <v>184</v>
      </c>
      <c r="F111" s="196" t="s">
        <v>185</v>
      </c>
      <c r="G111" s="197" t="s">
        <v>136</v>
      </c>
      <c r="H111" s="198">
        <v>18</v>
      </c>
      <c r="I111" s="199"/>
      <c r="J111" s="200">
        <f>ROUND(I111*H111,2)</f>
        <v>0</v>
      </c>
      <c r="K111" s="196" t="s">
        <v>137</v>
      </c>
      <c r="L111" s="61"/>
      <c r="M111" s="201" t="s">
        <v>22</v>
      </c>
      <c r="N111" s="202" t="s">
        <v>45</v>
      </c>
      <c r="O111" s="42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AR111" s="24" t="s">
        <v>138</v>
      </c>
      <c r="AT111" s="24" t="s">
        <v>133</v>
      </c>
      <c r="AU111" s="24" t="s">
        <v>83</v>
      </c>
      <c r="AY111" s="24" t="s">
        <v>131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4" t="s">
        <v>24</v>
      </c>
      <c r="BK111" s="205">
        <f>ROUND(I111*H111,2)</f>
        <v>0</v>
      </c>
      <c r="BL111" s="24" t="s">
        <v>138</v>
      </c>
      <c r="BM111" s="24" t="s">
        <v>186</v>
      </c>
    </row>
    <row r="112" spans="2:51" s="12" customFormat="1" ht="13.5">
      <c r="B112" s="218"/>
      <c r="C112" s="219"/>
      <c r="D112" s="208" t="s">
        <v>147</v>
      </c>
      <c r="E112" s="220" t="s">
        <v>22</v>
      </c>
      <c r="F112" s="221" t="s">
        <v>177</v>
      </c>
      <c r="G112" s="219"/>
      <c r="H112" s="222" t="s">
        <v>22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147</v>
      </c>
      <c r="AU112" s="228" t="s">
        <v>83</v>
      </c>
      <c r="AV112" s="12" t="s">
        <v>24</v>
      </c>
      <c r="AW112" s="12" t="s">
        <v>38</v>
      </c>
      <c r="AX112" s="12" t="s">
        <v>74</v>
      </c>
      <c r="AY112" s="228" t="s">
        <v>131</v>
      </c>
    </row>
    <row r="113" spans="2:51" s="11" customFormat="1" ht="13.5">
      <c r="B113" s="206"/>
      <c r="C113" s="207"/>
      <c r="D113" s="231" t="s">
        <v>147</v>
      </c>
      <c r="E113" s="241" t="s">
        <v>22</v>
      </c>
      <c r="F113" s="242" t="s">
        <v>187</v>
      </c>
      <c r="G113" s="207"/>
      <c r="H113" s="243">
        <v>18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147</v>
      </c>
      <c r="AU113" s="217" t="s">
        <v>83</v>
      </c>
      <c r="AV113" s="11" t="s">
        <v>83</v>
      </c>
      <c r="AW113" s="11" t="s">
        <v>38</v>
      </c>
      <c r="AX113" s="11" t="s">
        <v>24</v>
      </c>
      <c r="AY113" s="217" t="s">
        <v>131</v>
      </c>
    </row>
    <row r="114" spans="2:65" s="1" customFormat="1" ht="22.5" customHeight="1">
      <c r="B114" s="41"/>
      <c r="C114" s="194" t="s">
        <v>188</v>
      </c>
      <c r="D114" s="194" t="s">
        <v>133</v>
      </c>
      <c r="E114" s="195" t="s">
        <v>189</v>
      </c>
      <c r="F114" s="196" t="s">
        <v>190</v>
      </c>
      <c r="G114" s="197" t="s">
        <v>94</v>
      </c>
      <c r="H114" s="198">
        <v>2170</v>
      </c>
      <c r="I114" s="199"/>
      <c r="J114" s="200">
        <f>ROUND(I114*H114,2)</f>
        <v>0</v>
      </c>
      <c r="K114" s="196" t="s">
        <v>137</v>
      </c>
      <c r="L114" s="61"/>
      <c r="M114" s="201" t="s">
        <v>22</v>
      </c>
      <c r="N114" s="202" t="s">
        <v>45</v>
      </c>
      <c r="O114" s="42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24" t="s">
        <v>138</v>
      </c>
      <c r="AT114" s="24" t="s">
        <v>133</v>
      </c>
      <c r="AU114" s="24" t="s">
        <v>83</v>
      </c>
      <c r="AY114" s="24" t="s">
        <v>131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24</v>
      </c>
      <c r="BK114" s="205">
        <f>ROUND(I114*H114,2)</f>
        <v>0</v>
      </c>
      <c r="BL114" s="24" t="s">
        <v>138</v>
      </c>
      <c r="BM114" s="24" t="s">
        <v>191</v>
      </c>
    </row>
    <row r="115" spans="2:51" s="12" customFormat="1" ht="13.5">
      <c r="B115" s="218"/>
      <c r="C115" s="219"/>
      <c r="D115" s="208" t="s">
        <v>147</v>
      </c>
      <c r="E115" s="220" t="s">
        <v>22</v>
      </c>
      <c r="F115" s="221" t="s">
        <v>192</v>
      </c>
      <c r="G115" s="219"/>
      <c r="H115" s="222" t="s">
        <v>22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147</v>
      </c>
      <c r="AU115" s="228" t="s">
        <v>83</v>
      </c>
      <c r="AV115" s="12" t="s">
        <v>24</v>
      </c>
      <c r="AW115" s="12" t="s">
        <v>38</v>
      </c>
      <c r="AX115" s="12" t="s">
        <v>74</v>
      </c>
      <c r="AY115" s="228" t="s">
        <v>131</v>
      </c>
    </row>
    <row r="116" spans="2:51" s="11" customFormat="1" ht="13.5">
      <c r="B116" s="206"/>
      <c r="C116" s="207"/>
      <c r="D116" s="231" t="s">
        <v>147</v>
      </c>
      <c r="E116" s="241" t="s">
        <v>22</v>
      </c>
      <c r="F116" s="242" t="s">
        <v>193</v>
      </c>
      <c r="G116" s="207"/>
      <c r="H116" s="243">
        <v>2170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147</v>
      </c>
      <c r="AU116" s="217" t="s">
        <v>83</v>
      </c>
      <c r="AV116" s="11" t="s">
        <v>83</v>
      </c>
      <c r="AW116" s="11" t="s">
        <v>38</v>
      </c>
      <c r="AX116" s="11" t="s">
        <v>24</v>
      </c>
      <c r="AY116" s="217" t="s">
        <v>131</v>
      </c>
    </row>
    <row r="117" spans="2:65" s="1" customFormat="1" ht="31.5" customHeight="1">
      <c r="B117" s="41"/>
      <c r="C117" s="194" t="s">
        <v>194</v>
      </c>
      <c r="D117" s="194" t="s">
        <v>133</v>
      </c>
      <c r="E117" s="195" t="s">
        <v>195</v>
      </c>
      <c r="F117" s="196" t="s">
        <v>196</v>
      </c>
      <c r="G117" s="197" t="s">
        <v>94</v>
      </c>
      <c r="H117" s="198">
        <v>17360</v>
      </c>
      <c r="I117" s="199"/>
      <c r="J117" s="200">
        <f>ROUND(I117*H117,2)</f>
        <v>0</v>
      </c>
      <c r="K117" s="196" t="s">
        <v>137</v>
      </c>
      <c r="L117" s="61"/>
      <c r="M117" s="201" t="s">
        <v>22</v>
      </c>
      <c r="N117" s="202" t="s">
        <v>45</v>
      </c>
      <c r="O117" s="42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AR117" s="24" t="s">
        <v>138</v>
      </c>
      <c r="AT117" s="24" t="s">
        <v>133</v>
      </c>
      <c r="AU117" s="24" t="s">
        <v>83</v>
      </c>
      <c r="AY117" s="24" t="s">
        <v>131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24" t="s">
        <v>24</v>
      </c>
      <c r="BK117" s="205">
        <f>ROUND(I117*H117,2)</f>
        <v>0</v>
      </c>
      <c r="BL117" s="24" t="s">
        <v>138</v>
      </c>
      <c r="BM117" s="24" t="s">
        <v>197</v>
      </c>
    </row>
    <row r="118" spans="2:51" s="11" customFormat="1" ht="13.5">
      <c r="B118" s="206"/>
      <c r="C118" s="207"/>
      <c r="D118" s="231" t="s">
        <v>147</v>
      </c>
      <c r="E118" s="241" t="s">
        <v>22</v>
      </c>
      <c r="F118" s="242" t="s">
        <v>198</v>
      </c>
      <c r="G118" s="207"/>
      <c r="H118" s="243">
        <v>17360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147</v>
      </c>
      <c r="AU118" s="217" t="s">
        <v>83</v>
      </c>
      <c r="AV118" s="11" t="s">
        <v>83</v>
      </c>
      <c r="AW118" s="11" t="s">
        <v>38</v>
      </c>
      <c r="AX118" s="11" t="s">
        <v>24</v>
      </c>
      <c r="AY118" s="217" t="s">
        <v>131</v>
      </c>
    </row>
    <row r="119" spans="2:65" s="1" customFormat="1" ht="22.5" customHeight="1">
      <c r="B119" s="41"/>
      <c r="C119" s="194" t="s">
        <v>199</v>
      </c>
      <c r="D119" s="194" t="s">
        <v>133</v>
      </c>
      <c r="E119" s="195" t="s">
        <v>200</v>
      </c>
      <c r="F119" s="196" t="s">
        <v>201</v>
      </c>
      <c r="G119" s="197" t="s">
        <v>94</v>
      </c>
      <c r="H119" s="198">
        <v>2170</v>
      </c>
      <c r="I119" s="199"/>
      <c r="J119" s="200">
        <f>ROUND(I119*H119,2)</f>
        <v>0</v>
      </c>
      <c r="K119" s="196" t="s">
        <v>137</v>
      </c>
      <c r="L119" s="61"/>
      <c r="M119" s="201" t="s">
        <v>22</v>
      </c>
      <c r="N119" s="202" t="s">
        <v>45</v>
      </c>
      <c r="O119" s="42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24" t="s">
        <v>138</v>
      </c>
      <c r="AT119" s="24" t="s">
        <v>133</v>
      </c>
      <c r="AU119" s="24" t="s">
        <v>83</v>
      </c>
      <c r="AY119" s="24" t="s">
        <v>131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4" t="s">
        <v>24</v>
      </c>
      <c r="BK119" s="205">
        <f>ROUND(I119*H119,2)</f>
        <v>0</v>
      </c>
      <c r="BL119" s="24" t="s">
        <v>138</v>
      </c>
      <c r="BM119" s="24" t="s">
        <v>202</v>
      </c>
    </row>
    <row r="120" spans="2:51" s="11" customFormat="1" ht="13.5">
      <c r="B120" s="206"/>
      <c r="C120" s="207"/>
      <c r="D120" s="231" t="s">
        <v>147</v>
      </c>
      <c r="E120" s="241" t="s">
        <v>22</v>
      </c>
      <c r="F120" s="242" t="s">
        <v>193</v>
      </c>
      <c r="G120" s="207"/>
      <c r="H120" s="243">
        <v>2170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147</v>
      </c>
      <c r="AU120" s="217" t="s">
        <v>83</v>
      </c>
      <c r="AV120" s="11" t="s">
        <v>83</v>
      </c>
      <c r="AW120" s="11" t="s">
        <v>38</v>
      </c>
      <c r="AX120" s="11" t="s">
        <v>24</v>
      </c>
      <c r="AY120" s="217" t="s">
        <v>131</v>
      </c>
    </row>
    <row r="121" spans="2:65" s="1" customFormat="1" ht="22.5" customHeight="1">
      <c r="B121" s="41"/>
      <c r="C121" s="194" t="s">
        <v>10</v>
      </c>
      <c r="D121" s="194" t="s">
        <v>133</v>
      </c>
      <c r="E121" s="195" t="s">
        <v>203</v>
      </c>
      <c r="F121" s="196" t="s">
        <v>204</v>
      </c>
      <c r="G121" s="197" t="s">
        <v>205</v>
      </c>
      <c r="H121" s="198">
        <v>3645.6</v>
      </c>
      <c r="I121" s="199"/>
      <c r="J121" s="200">
        <f>ROUND(I121*H121,2)</f>
        <v>0</v>
      </c>
      <c r="K121" s="196" t="s">
        <v>137</v>
      </c>
      <c r="L121" s="61"/>
      <c r="M121" s="201" t="s">
        <v>22</v>
      </c>
      <c r="N121" s="202" t="s">
        <v>45</v>
      </c>
      <c r="O121" s="42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4" t="s">
        <v>138</v>
      </c>
      <c r="AT121" s="24" t="s">
        <v>133</v>
      </c>
      <c r="AU121" s="24" t="s">
        <v>83</v>
      </c>
      <c r="AY121" s="24" t="s">
        <v>131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24</v>
      </c>
      <c r="BK121" s="205">
        <f>ROUND(I121*H121,2)</f>
        <v>0</v>
      </c>
      <c r="BL121" s="24" t="s">
        <v>138</v>
      </c>
      <c r="BM121" s="24" t="s">
        <v>206</v>
      </c>
    </row>
    <row r="122" spans="2:51" s="11" customFormat="1" ht="13.5">
      <c r="B122" s="206"/>
      <c r="C122" s="207"/>
      <c r="D122" s="231" t="s">
        <v>147</v>
      </c>
      <c r="E122" s="241" t="s">
        <v>22</v>
      </c>
      <c r="F122" s="242" t="s">
        <v>207</v>
      </c>
      <c r="G122" s="207"/>
      <c r="H122" s="243">
        <v>3645.6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147</v>
      </c>
      <c r="AU122" s="217" t="s">
        <v>83</v>
      </c>
      <c r="AV122" s="11" t="s">
        <v>83</v>
      </c>
      <c r="AW122" s="11" t="s">
        <v>38</v>
      </c>
      <c r="AX122" s="11" t="s">
        <v>24</v>
      </c>
      <c r="AY122" s="217" t="s">
        <v>131</v>
      </c>
    </row>
    <row r="123" spans="2:65" s="1" customFormat="1" ht="22.5" customHeight="1">
      <c r="B123" s="41"/>
      <c r="C123" s="194" t="s">
        <v>208</v>
      </c>
      <c r="D123" s="194" t="s">
        <v>133</v>
      </c>
      <c r="E123" s="195" t="s">
        <v>209</v>
      </c>
      <c r="F123" s="196" t="s">
        <v>210</v>
      </c>
      <c r="G123" s="197" t="s">
        <v>211</v>
      </c>
      <c r="H123" s="198">
        <v>518</v>
      </c>
      <c r="I123" s="199"/>
      <c r="J123" s="200">
        <f>ROUND(I123*H123,2)</f>
        <v>0</v>
      </c>
      <c r="K123" s="196" t="s">
        <v>137</v>
      </c>
      <c r="L123" s="61"/>
      <c r="M123" s="201" t="s">
        <v>22</v>
      </c>
      <c r="N123" s="202" t="s">
        <v>45</v>
      </c>
      <c r="O123" s="42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AR123" s="24" t="s">
        <v>138</v>
      </c>
      <c r="AT123" s="24" t="s">
        <v>133</v>
      </c>
      <c r="AU123" s="24" t="s">
        <v>83</v>
      </c>
      <c r="AY123" s="24" t="s">
        <v>131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4" t="s">
        <v>24</v>
      </c>
      <c r="BK123" s="205">
        <f>ROUND(I123*H123,2)</f>
        <v>0</v>
      </c>
      <c r="BL123" s="24" t="s">
        <v>138</v>
      </c>
      <c r="BM123" s="24" t="s">
        <v>212</v>
      </c>
    </row>
    <row r="124" spans="2:51" s="11" customFormat="1" ht="13.5">
      <c r="B124" s="206"/>
      <c r="C124" s="207"/>
      <c r="D124" s="208" t="s">
        <v>147</v>
      </c>
      <c r="E124" s="209" t="s">
        <v>22</v>
      </c>
      <c r="F124" s="210" t="s">
        <v>213</v>
      </c>
      <c r="G124" s="207"/>
      <c r="H124" s="211">
        <v>518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147</v>
      </c>
      <c r="AU124" s="217" t="s">
        <v>83</v>
      </c>
      <c r="AV124" s="11" t="s">
        <v>83</v>
      </c>
      <c r="AW124" s="11" t="s">
        <v>38</v>
      </c>
      <c r="AX124" s="11" t="s">
        <v>24</v>
      </c>
      <c r="AY124" s="217" t="s">
        <v>131</v>
      </c>
    </row>
    <row r="125" spans="2:63" s="10" customFormat="1" ht="29.85" customHeight="1">
      <c r="B125" s="177"/>
      <c r="C125" s="178"/>
      <c r="D125" s="191" t="s">
        <v>73</v>
      </c>
      <c r="E125" s="192" t="s">
        <v>138</v>
      </c>
      <c r="F125" s="192" t="s">
        <v>214</v>
      </c>
      <c r="G125" s="178"/>
      <c r="H125" s="178"/>
      <c r="I125" s="181"/>
      <c r="J125" s="193">
        <f>BK125</f>
        <v>0</v>
      </c>
      <c r="K125" s="178"/>
      <c r="L125" s="183"/>
      <c r="M125" s="184"/>
      <c r="N125" s="185"/>
      <c r="O125" s="185"/>
      <c r="P125" s="186">
        <f>SUM(P126:P129)</f>
        <v>0</v>
      </c>
      <c r="Q125" s="185"/>
      <c r="R125" s="186">
        <f>SUM(R126:R129)</f>
        <v>195.90854399999998</v>
      </c>
      <c r="S125" s="185"/>
      <c r="T125" s="187">
        <f>SUM(T126:T129)</f>
        <v>0</v>
      </c>
      <c r="AR125" s="188" t="s">
        <v>24</v>
      </c>
      <c r="AT125" s="189" t="s">
        <v>73</v>
      </c>
      <c r="AU125" s="189" t="s">
        <v>24</v>
      </c>
      <c r="AY125" s="188" t="s">
        <v>131</v>
      </c>
      <c r="BK125" s="190">
        <f>SUM(BK126:BK129)</f>
        <v>0</v>
      </c>
    </row>
    <row r="126" spans="2:65" s="1" customFormat="1" ht="22.5" customHeight="1">
      <c r="B126" s="41"/>
      <c r="C126" s="194" t="s">
        <v>215</v>
      </c>
      <c r="D126" s="194" t="s">
        <v>133</v>
      </c>
      <c r="E126" s="195" t="s">
        <v>216</v>
      </c>
      <c r="F126" s="196" t="s">
        <v>217</v>
      </c>
      <c r="G126" s="197" t="s">
        <v>94</v>
      </c>
      <c r="H126" s="198">
        <v>91.8</v>
      </c>
      <c r="I126" s="199"/>
      <c r="J126" s="200">
        <f>ROUND(I126*H126,2)</f>
        <v>0</v>
      </c>
      <c r="K126" s="196" t="s">
        <v>137</v>
      </c>
      <c r="L126" s="61"/>
      <c r="M126" s="201" t="s">
        <v>22</v>
      </c>
      <c r="N126" s="202" t="s">
        <v>45</v>
      </c>
      <c r="O126" s="42"/>
      <c r="P126" s="203">
        <f>O126*H126</f>
        <v>0</v>
      </c>
      <c r="Q126" s="203">
        <v>2.13408</v>
      </c>
      <c r="R126" s="203">
        <f>Q126*H126</f>
        <v>195.90854399999998</v>
      </c>
      <c r="S126" s="203">
        <v>0</v>
      </c>
      <c r="T126" s="204">
        <f>S126*H126</f>
        <v>0</v>
      </c>
      <c r="AR126" s="24" t="s">
        <v>138</v>
      </c>
      <c r="AT126" s="24" t="s">
        <v>133</v>
      </c>
      <c r="AU126" s="24" t="s">
        <v>83</v>
      </c>
      <c r="AY126" s="24" t="s">
        <v>131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4" t="s">
        <v>24</v>
      </c>
      <c r="BK126" s="205">
        <f>ROUND(I126*H126,2)</f>
        <v>0</v>
      </c>
      <c r="BL126" s="24" t="s">
        <v>138</v>
      </c>
      <c r="BM126" s="24" t="s">
        <v>218</v>
      </c>
    </row>
    <row r="127" spans="2:51" s="11" customFormat="1" ht="13.5">
      <c r="B127" s="206"/>
      <c r="C127" s="207"/>
      <c r="D127" s="231" t="s">
        <v>147</v>
      </c>
      <c r="E127" s="241" t="s">
        <v>22</v>
      </c>
      <c r="F127" s="242" t="s">
        <v>219</v>
      </c>
      <c r="G127" s="207"/>
      <c r="H127" s="243">
        <v>91.8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147</v>
      </c>
      <c r="AU127" s="217" t="s">
        <v>83</v>
      </c>
      <c r="AV127" s="11" t="s">
        <v>83</v>
      </c>
      <c r="AW127" s="11" t="s">
        <v>38</v>
      </c>
      <c r="AX127" s="11" t="s">
        <v>24</v>
      </c>
      <c r="AY127" s="217" t="s">
        <v>131</v>
      </c>
    </row>
    <row r="128" spans="2:65" s="1" customFormat="1" ht="22.5" customHeight="1">
      <c r="B128" s="41"/>
      <c r="C128" s="194" t="s">
        <v>220</v>
      </c>
      <c r="D128" s="194" t="s">
        <v>133</v>
      </c>
      <c r="E128" s="195" t="s">
        <v>221</v>
      </c>
      <c r="F128" s="196" t="s">
        <v>222</v>
      </c>
      <c r="G128" s="197" t="s">
        <v>211</v>
      </c>
      <c r="H128" s="198">
        <v>112.5</v>
      </c>
      <c r="I128" s="199"/>
      <c r="J128" s="200">
        <f>ROUND(I128*H128,2)</f>
        <v>0</v>
      </c>
      <c r="K128" s="196" t="s">
        <v>137</v>
      </c>
      <c r="L128" s="61"/>
      <c r="M128" s="201" t="s">
        <v>22</v>
      </c>
      <c r="N128" s="202" t="s">
        <v>45</v>
      </c>
      <c r="O128" s="42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24" t="s">
        <v>138</v>
      </c>
      <c r="AT128" s="24" t="s">
        <v>133</v>
      </c>
      <c r="AU128" s="24" t="s">
        <v>83</v>
      </c>
      <c r="AY128" s="24" t="s">
        <v>131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24" t="s">
        <v>24</v>
      </c>
      <c r="BK128" s="205">
        <f>ROUND(I128*H128,2)</f>
        <v>0</v>
      </c>
      <c r="BL128" s="24" t="s">
        <v>138</v>
      </c>
      <c r="BM128" s="24" t="s">
        <v>223</v>
      </c>
    </row>
    <row r="129" spans="2:51" s="11" customFormat="1" ht="13.5">
      <c r="B129" s="206"/>
      <c r="C129" s="207"/>
      <c r="D129" s="208" t="s">
        <v>147</v>
      </c>
      <c r="E129" s="209" t="s">
        <v>22</v>
      </c>
      <c r="F129" s="210" t="s">
        <v>224</v>
      </c>
      <c r="G129" s="207"/>
      <c r="H129" s="211">
        <v>112.5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147</v>
      </c>
      <c r="AU129" s="217" t="s">
        <v>83</v>
      </c>
      <c r="AV129" s="11" t="s">
        <v>83</v>
      </c>
      <c r="AW129" s="11" t="s">
        <v>38</v>
      </c>
      <c r="AX129" s="11" t="s">
        <v>24</v>
      </c>
      <c r="AY129" s="217" t="s">
        <v>131</v>
      </c>
    </row>
    <row r="130" spans="2:63" s="10" customFormat="1" ht="29.85" customHeight="1">
      <c r="B130" s="177"/>
      <c r="C130" s="178"/>
      <c r="D130" s="191" t="s">
        <v>73</v>
      </c>
      <c r="E130" s="192" t="s">
        <v>154</v>
      </c>
      <c r="F130" s="192" t="s">
        <v>225</v>
      </c>
      <c r="G130" s="178"/>
      <c r="H130" s="178"/>
      <c r="I130" s="181"/>
      <c r="J130" s="193">
        <f>BK130</f>
        <v>0</v>
      </c>
      <c r="K130" s="178"/>
      <c r="L130" s="183"/>
      <c r="M130" s="184"/>
      <c r="N130" s="185"/>
      <c r="O130" s="185"/>
      <c r="P130" s="186">
        <f>SUM(P131:P138)</f>
        <v>0</v>
      </c>
      <c r="Q130" s="185"/>
      <c r="R130" s="186">
        <f>SUM(R131:R138)</f>
        <v>86.62569</v>
      </c>
      <c r="S130" s="185"/>
      <c r="T130" s="187">
        <f>SUM(T131:T138)</f>
        <v>0</v>
      </c>
      <c r="AR130" s="188" t="s">
        <v>24</v>
      </c>
      <c r="AT130" s="189" t="s">
        <v>73</v>
      </c>
      <c r="AU130" s="189" t="s">
        <v>24</v>
      </c>
      <c r="AY130" s="188" t="s">
        <v>131</v>
      </c>
      <c r="BK130" s="190">
        <f>SUM(BK131:BK138)</f>
        <v>0</v>
      </c>
    </row>
    <row r="131" spans="2:65" s="1" customFormat="1" ht="22.5" customHeight="1">
      <c r="B131" s="41"/>
      <c r="C131" s="194" t="s">
        <v>226</v>
      </c>
      <c r="D131" s="194" t="s">
        <v>133</v>
      </c>
      <c r="E131" s="195" t="s">
        <v>227</v>
      </c>
      <c r="F131" s="196" t="s">
        <v>228</v>
      </c>
      <c r="G131" s="197" t="s">
        <v>211</v>
      </c>
      <c r="H131" s="198">
        <v>780</v>
      </c>
      <c r="I131" s="199"/>
      <c r="J131" s="200">
        <f>ROUND(I131*H131,2)</f>
        <v>0</v>
      </c>
      <c r="K131" s="196" t="s">
        <v>229</v>
      </c>
      <c r="L131" s="61"/>
      <c r="M131" s="201" t="s">
        <v>22</v>
      </c>
      <c r="N131" s="202" t="s">
        <v>45</v>
      </c>
      <c r="O131" s="42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24" t="s">
        <v>138</v>
      </c>
      <c r="AT131" s="24" t="s">
        <v>133</v>
      </c>
      <c r="AU131" s="24" t="s">
        <v>83</v>
      </c>
      <c r="AY131" s="24" t="s">
        <v>131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24" t="s">
        <v>24</v>
      </c>
      <c r="BK131" s="205">
        <f>ROUND(I131*H131,2)</f>
        <v>0</v>
      </c>
      <c r="BL131" s="24" t="s">
        <v>138</v>
      </c>
      <c r="BM131" s="24" t="s">
        <v>230</v>
      </c>
    </row>
    <row r="132" spans="2:51" s="12" customFormat="1" ht="13.5">
      <c r="B132" s="218"/>
      <c r="C132" s="219"/>
      <c r="D132" s="208" t="s">
        <v>147</v>
      </c>
      <c r="E132" s="220" t="s">
        <v>22</v>
      </c>
      <c r="F132" s="221" t="s">
        <v>231</v>
      </c>
      <c r="G132" s="219"/>
      <c r="H132" s="222" t="s">
        <v>22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147</v>
      </c>
      <c r="AU132" s="228" t="s">
        <v>83</v>
      </c>
      <c r="AV132" s="12" t="s">
        <v>24</v>
      </c>
      <c r="AW132" s="12" t="s">
        <v>38</v>
      </c>
      <c r="AX132" s="12" t="s">
        <v>74</v>
      </c>
      <c r="AY132" s="228" t="s">
        <v>131</v>
      </c>
    </row>
    <row r="133" spans="2:51" s="11" customFormat="1" ht="13.5">
      <c r="B133" s="206"/>
      <c r="C133" s="207"/>
      <c r="D133" s="231" t="s">
        <v>147</v>
      </c>
      <c r="E133" s="241" t="s">
        <v>22</v>
      </c>
      <c r="F133" s="242" t="s">
        <v>232</v>
      </c>
      <c r="G133" s="207"/>
      <c r="H133" s="243">
        <v>780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147</v>
      </c>
      <c r="AU133" s="217" t="s">
        <v>83</v>
      </c>
      <c r="AV133" s="11" t="s">
        <v>83</v>
      </c>
      <c r="AW133" s="11" t="s">
        <v>38</v>
      </c>
      <c r="AX133" s="11" t="s">
        <v>24</v>
      </c>
      <c r="AY133" s="217" t="s">
        <v>131</v>
      </c>
    </row>
    <row r="134" spans="2:65" s="1" customFormat="1" ht="22.5" customHeight="1">
      <c r="B134" s="41"/>
      <c r="C134" s="194" t="s">
        <v>233</v>
      </c>
      <c r="D134" s="194" t="s">
        <v>133</v>
      </c>
      <c r="E134" s="195" t="s">
        <v>234</v>
      </c>
      <c r="F134" s="196" t="s">
        <v>235</v>
      </c>
      <c r="G134" s="197" t="s">
        <v>211</v>
      </c>
      <c r="H134" s="198">
        <v>144</v>
      </c>
      <c r="I134" s="199"/>
      <c r="J134" s="200">
        <f>ROUND(I134*H134,2)</f>
        <v>0</v>
      </c>
      <c r="K134" s="196" t="s">
        <v>137</v>
      </c>
      <c r="L134" s="61"/>
      <c r="M134" s="201" t="s">
        <v>22</v>
      </c>
      <c r="N134" s="202" t="s">
        <v>45</v>
      </c>
      <c r="O134" s="42"/>
      <c r="P134" s="203">
        <f>O134*H134</f>
        <v>0</v>
      </c>
      <c r="Q134" s="203">
        <v>0.0835</v>
      </c>
      <c r="R134" s="203">
        <f>Q134*H134</f>
        <v>12.024000000000001</v>
      </c>
      <c r="S134" s="203">
        <v>0</v>
      </c>
      <c r="T134" s="204">
        <f>S134*H134</f>
        <v>0</v>
      </c>
      <c r="AR134" s="24" t="s">
        <v>138</v>
      </c>
      <c r="AT134" s="24" t="s">
        <v>133</v>
      </c>
      <c r="AU134" s="24" t="s">
        <v>83</v>
      </c>
      <c r="AY134" s="24" t="s">
        <v>131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24" t="s">
        <v>24</v>
      </c>
      <c r="BK134" s="205">
        <f>ROUND(I134*H134,2)</f>
        <v>0</v>
      </c>
      <c r="BL134" s="24" t="s">
        <v>138</v>
      </c>
      <c r="BM134" s="24" t="s">
        <v>236</v>
      </c>
    </row>
    <row r="135" spans="2:51" s="11" customFormat="1" ht="13.5">
      <c r="B135" s="206"/>
      <c r="C135" s="207"/>
      <c r="D135" s="231" t="s">
        <v>147</v>
      </c>
      <c r="E135" s="241" t="s">
        <v>22</v>
      </c>
      <c r="F135" s="242" t="s">
        <v>237</v>
      </c>
      <c r="G135" s="207"/>
      <c r="H135" s="243">
        <v>144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147</v>
      </c>
      <c r="AU135" s="217" t="s">
        <v>83</v>
      </c>
      <c r="AV135" s="11" t="s">
        <v>83</v>
      </c>
      <c r="AW135" s="11" t="s">
        <v>38</v>
      </c>
      <c r="AX135" s="11" t="s">
        <v>24</v>
      </c>
      <c r="AY135" s="217" t="s">
        <v>131</v>
      </c>
    </row>
    <row r="136" spans="2:65" s="1" customFormat="1" ht="22.5" customHeight="1">
      <c r="B136" s="41"/>
      <c r="C136" s="244" t="s">
        <v>238</v>
      </c>
      <c r="D136" s="244" t="s">
        <v>239</v>
      </c>
      <c r="E136" s="245" t="s">
        <v>240</v>
      </c>
      <c r="F136" s="246" t="s">
        <v>241</v>
      </c>
      <c r="G136" s="247" t="s">
        <v>136</v>
      </c>
      <c r="H136" s="248">
        <v>24</v>
      </c>
      <c r="I136" s="249"/>
      <c r="J136" s="250">
        <f>ROUND(I136*H136,2)</f>
        <v>0</v>
      </c>
      <c r="K136" s="246" t="s">
        <v>137</v>
      </c>
      <c r="L136" s="251"/>
      <c r="M136" s="252" t="s">
        <v>22</v>
      </c>
      <c r="N136" s="253" t="s">
        <v>45</v>
      </c>
      <c r="O136" s="42"/>
      <c r="P136" s="203">
        <f>O136*H136</f>
        <v>0</v>
      </c>
      <c r="Q136" s="203">
        <v>3.094</v>
      </c>
      <c r="R136" s="203">
        <f>Q136*H136</f>
        <v>74.256</v>
      </c>
      <c r="S136" s="203">
        <v>0</v>
      </c>
      <c r="T136" s="204">
        <f>S136*H136</f>
        <v>0</v>
      </c>
      <c r="AR136" s="24" t="s">
        <v>168</v>
      </c>
      <c r="AT136" s="24" t="s">
        <v>239</v>
      </c>
      <c r="AU136" s="24" t="s">
        <v>83</v>
      </c>
      <c r="AY136" s="24" t="s">
        <v>131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24" t="s">
        <v>24</v>
      </c>
      <c r="BK136" s="205">
        <f>ROUND(I136*H136,2)</f>
        <v>0</v>
      </c>
      <c r="BL136" s="24" t="s">
        <v>138</v>
      </c>
      <c r="BM136" s="24" t="s">
        <v>242</v>
      </c>
    </row>
    <row r="137" spans="2:65" s="1" customFormat="1" ht="22.5" customHeight="1">
      <c r="B137" s="41"/>
      <c r="C137" s="194" t="s">
        <v>9</v>
      </c>
      <c r="D137" s="194" t="s">
        <v>133</v>
      </c>
      <c r="E137" s="195" t="s">
        <v>243</v>
      </c>
      <c r="F137" s="196" t="s">
        <v>244</v>
      </c>
      <c r="G137" s="197" t="s">
        <v>245</v>
      </c>
      <c r="H137" s="198">
        <v>69</v>
      </c>
      <c r="I137" s="199"/>
      <c r="J137" s="200">
        <f>ROUND(I137*H137,2)</f>
        <v>0</v>
      </c>
      <c r="K137" s="196" t="s">
        <v>137</v>
      </c>
      <c r="L137" s="61"/>
      <c r="M137" s="201" t="s">
        <v>22</v>
      </c>
      <c r="N137" s="202" t="s">
        <v>45</v>
      </c>
      <c r="O137" s="42"/>
      <c r="P137" s="203">
        <f>O137*H137</f>
        <v>0</v>
      </c>
      <c r="Q137" s="203">
        <v>0.00501</v>
      </c>
      <c r="R137" s="203">
        <f>Q137*H137</f>
        <v>0.34569</v>
      </c>
      <c r="S137" s="203">
        <v>0</v>
      </c>
      <c r="T137" s="204">
        <f>S137*H137</f>
        <v>0</v>
      </c>
      <c r="AR137" s="24" t="s">
        <v>138</v>
      </c>
      <c r="AT137" s="24" t="s">
        <v>133</v>
      </c>
      <c r="AU137" s="24" t="s">
        <v>83</v>
      </c>
      <c r="AY137" s="24" t="s">
        <v>131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4" t="s">
        <v>24</v>
      </c>
      <c r="BK137" s="205">
        <f>ROUND(I137*H137,2)</f>
        <v>0</v>
      </c>
      <c r="BL137" s="24" t="s">
        <v>138</v>
      </c>
      <c r="BM137" s="24" t="s">
        <v>246</v>
      </c>
    </row>
    <row r="138" spans="2:51" s="11" customFormat="1" ht="13.5">
      <c r="B138" s="206"/>
      <c r="C138" s="207"/>
      <c r="D138" s="208" t="s">
        <v>147</v>
      </c>
      <c r="E138" s="209" t="s">
        <v>22</v>
      </c>
      <c r="F138" s="210" t="s">
        <v>247</v>
      </c>
      <c r="G138" s="207"/>
      <c r="H138" s="211">
        <v>69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147</v>
      </c>
      <c r="AU138" s="217" t="s">
        <v>83</v>
      </c>
      <c r="AV138" s="11" t="s">
        <v>83</v>
      </c>
      <c r="AW138" s="11" t="s">
        <v>38</v>
      </c>
      <c r="AX138" s="11" t="s">
        <v>24</v>
      </c>
      <c r="AY138" s="217" t="s">
        <v>131</v>
      </c>
    </row>
    <row r="139" spans="2:63" s="10" customFormat="1" ht="29.85" customHeight="1">
      <c r="B139" s="177"/>
      <c r="C139" s="178"/>
      <c r="D139" s="191" t="s">
        <v>73</v>
      </c>
      <c r="E139" s="192" t="s">
        <v>173</v>
      </c>
      <c r="F139" s="192" t="s">
        <v>248</v>
      </c>
      <c r="G139" s="178"/>
      <c r="H139" s="178"/>
      <c r="I139" s="181"/>
      <c r="J139" s="193">
        <f>BK139</f>
        <v>0</v>
      </c>
      <c r="K139" s="178"/>
      <c r="L139" s="183"/>
      <c r="M139" s="184"/>
      <c r="N139" s="185"/>
      <c r="O139" s="185"/>
      <c r="P139" s="186">
        <f>SUM(P140:P141)</f>
        <v>0</v>
      </c>
      <c r="Q139" s="185"/>
      <c r="R139" s="186">
        <f>SUM(R140:R141)</f>
        <v>0.075258</v>
      </c>
      <c r="S139" s="185"/>
      <c r="T139" s="187">
        <f>SUM(T140:T141)</f>
        <v>0</v>
      </c>
      <c r="AR139" s="188" t="s">
        <v>24</v>
      </c>
      <c r="AT139" s="189" t="s">
        <v>73</v>
      </c>
      <c r="AU139" s="189" t="s">
        <v>24</v>
      </c>
      <c r="AY139" s="188" t="s">
        <v>131</v>
      </c>
      <c r="BK139" s="190">
        <f>SUM(BK140:BK141)</f>
        <v>0</v>
      </c>
    </row>
    <row r="140" spans="2:65" s="1" customFormat="1" ht="22.5" customHeight="1">
      <c r="B140" s="41"/>
      <c r="C140" s="194" t="s">
        <v>249</v>
      </c>
      <c r="D140" s="194" t="s">
        <v>133</v>
      </c>
      <c r="E140" s="195" t="s">
        <v>250</v>
      </c>
      <c r="F140" s="196" t="s">
        <v>251</v>
      </c>
      <c r="G140" s="197" t="s">
        <v>211</v>
      </c>
      <c r="H140" s="198">
        <v>2.26</v>
      </c>
      <c r="I140" s="199"/>
      <c r="J140" s="200">
        <f>ROUND(I140*H140,2)</f>
        <v>0</v>
      </c>
      <c r="K140" s="196" t="s">
        <v>137</v>
      </c>
      <c r="L140" s="61"/>
      <c r="M140" s="201" t="s">
        <v>22</v>
      </c>
      <c r="N140" s="202" t="s">
        <v>45</v>
      </c>
      <c r="O140" s="42"/>
      <c r="P140" s="203">
        <f>O140*H140</f>
        <v>0</v>
      </c>
      <c r="Q140" s="203">
        <v>0.0333</v>
      </c>
      <c r="R140" s="203">
        <f>Q140*H140</f>
        <v>0.075258</v>
      </c>
      <c r="S140" s="203">
        <v>0</v>
      </c>
      <c r="T140" s="204">
        <f>S140*H140</f>
        <v>0</v>
      </c>
      <c r="AR140" s="24" t="s">
        <v>138</v>
      </c>
      <c r="AT140" s="24" t="s">
        <v>133</v>
      </c>
      <c r="AU140" s="24" t="s">
        <v>83</v>
      </c>
      <c r="AY140" s="24" t="s">
        <v>131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24" t="s">
        <v>24</v>
      </c>
      <c r="BK140" s="205">
        <f>ROUND(I140*H140,2)</f>
        <v>0</v>
      </c>
      <c r="BL140" s="24" t="s">
        <v>138</v>
      </c>
      <c r="BM140" s="24" t="s">
        <v>252</v>
      </c>
    </row>
    <row r="141" spans="2:51" s="11" customFormat="1" ht="13.5">
      <c r="B141" s="206"/>
      <c r="C141" s="207"/>
      <c r="D141" s="208" t="s">
        <v>147</v>
      </c>
      <c r="E141" s="209" t="s">
        <v>22</v>
      </c>
      <c r="F141" s="210" t="s">
        <v>253</v>
      </c>
      <c r="G141" s="207"/>
      <c r="H141" s="211">
        <v>2.26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147</v>
      </c>
      <c r="AU141" s="217" t="s">
        <v>83</v>
      </c>
      <c r="AV141" s="11" t="s">
        <v>83</v>
      </c>
      <c r="AW141" s="11" t="s">
        <v>38</v>
      </c>
      <c r="AX141" s="11" t="s">
        <v>24</v>
      </c>
      <c r="AY141" s="217" t="s">
        <v>131</v>
      </c>
    </row>
    <row r="142" spans="2:63" s="10" customFormat="1" ht="29.85" customHeight="1">
      <c r="B142" s="177"/>
      <c r="C142" s="178"/>
      <c r="D142" s="191" t="s">
        <v>73</v>
      </c>
      <c r="E142" s="192" t="s">
        <v>254</v>
      </c>
      <c r="F142" s="192" t="s">
        <v>255</v>
      </c>
      <c r="G142" s="178"/>
      <c r="H142" s="178"/>
      <c r="I142" s="181"/>
      <c r="J142" s="193">
        <f>BK142</f>
        <v>0</v>
      </c>
      <c r="K142" s="178"/>
      <c r="L142" s="183"/>
      <c r="M142" s="184"/>
      <c r="N142" s="185"/>
      <c r="O142" s="185"/>
      <c r="P142" s="186">
        <f>SUM(P143:P153)</f>
        <v>0</v>
      </c>
      <c r="Q142" s="185"/>
      <c r="R142" s="186">
        <f>SUM(R143:R153)</f>
        <v>0</v>
      </c>
      <c r="S142" s="185"/>
      <c r="T142" s="187">
        <f>SUM(T143:T153)</f>
        <v>0</v>
      </c>
      <c r="AR142" s="188" t="s">
        <v>24</v>
      </c>
      <c r="AT142" s="189" t="s">
        <v>73</v>
      </c>
      <c r="AU142" s="189" t="s">
        <v>24</v>
      </c>
      <c r="AY142" s="188" t="s">
        <v>131</v>
      </c>
      <c r="BK142" s="190">
        <f>SUM(BK143:BK153)</f>
        <v>0</v>
      </c>
    </row>
    <row r="143" spans="2:65" s="1" customFormat="1" ht="22.5" customHeight="1">
      <c r="B143" s="41"/>
      <c r="C143" s="194" t="s">
        <v>256</v>
      </c>
      <c r="D143" s="194" t="s">
        <v>133</v>
      </c>
      <c r="E143" s="195" t="s">
        <v>257</v>
      </c>
      <c r="F143" s="196" t="s">
        <v>258</v>
      </c>
      <c r="G143" s="197" t="s">
        <v>205</v>
      </c>
      <c r="H143" s="198">
        <v>8.545</v>
      </c>
      <c r="I143" s="199"/>
      <c r="J143" s="200">
        <f>ROUND(I143*H143,2)</f>
        <v>0</v>
      </c>
      <c r="K143" s="196" t="s">
        <v>137</v>
      </c>
      <c r="L143" s="61"/>
      <c r="M143" s="201" t="s">
        <v>22</v>
      </c>
      <c r="N143" s="202" t="s">
        <v>45</v>
      </c>
      <c r="O143" s="42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AR143" s="24" t="s">
        <v>138</v>
      </c>
      <c r="AT143" s="24" t="s">
        <v>133</v>
      </c>
      <c r="AU143" s="24" t="s">
        <v>83</v>
      </c>
      <c r="AY143" s="24" t="s">
        <v>131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24" t="s">
        <v>24</v>
      </c>
      <c r="BK143" s="205">
        <f>ROUND(I143*H143,2)</f>
        <v>0</v>
      </c>
      <c r="BL143" s="24" t="s">
        <v>138</v>
      </c>
      <c r="BM143" s="24" t="s">
        <v>259</v>
      </c>
    </row>
    <row r="144" spans="2:51" s="12" customFormat="1" ht="13.5">
      <c r="B144" s="218"/>
      <c r="C144" s="219"/>
      <c r="D144" s="208" t="s">
        <v>147</v>
      </c>
      <c r="E144" s="220" t="s">
        <v>22</v>
      </c>
      <c r="F144" s="221" t="s">
        <v>260</v>
      </c>
      <c r="G144" s="219"/>
      <c r="H144" s="222" t="s">
        <v>22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147</v>
      </c>
      <c r="AU144" s="228" t="s">
        <v>83</v>
      </c>
      <c r="AV144" s="12" t="s">
        <v>24</v>
      </c>
      <c r="AW144" s="12" t="s">
        <v>38</v>
      </c>
      <c r="AX144" s="12" t="s">
        <v>74</v>
      </c>
      <c r="AY144" s="228" t="s">
        <v>131</v>
      </c>
    </row>
    <row r="145" spans="2:51" s="12" customFormat="1" ht="13.5">
      <c r="B145" s="218"/>
      <c r="C145" s="219"/>
      <c r="D145" s="208" t="s">
        <v>147</v>
      </c>
      <c r="E145" s="220" t="s">
        <v>22</v>
      </c>
      <c r="F145" s="221" t="s">
        <v>261</v>
      </c>
      <c r="G145" s="219"/>
      <c r="H145" s="222" t="s">
        <v>22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147</v>
      </c>
      <c r="AU145" s="228" t="s">
        <v>83</v>
      </c>
      <c r="AV145" s="12" t="s">
        <v>24</v>
      </c>
      <c r="AW145" s="12" t="s">
        <v>38</v>
      </c>
      <c r="AX145" s="12" t="s">
        <v>74</v>
      </c>
      <c r="AY145" s="228" t="s">
        <v>131</v>
      </c>
    </row>
    <row r="146" spans="2:51" s="11" customFormat="1" ht="13.5">
      <c r="B146" s="206"/>
      <c r="C146" s="207"/>
      <c r="D146" s="208" t="s">
        <v>147</v>
      </c>
      <c r="E146" s="209" t="s">
        <v>22</v>
      </c>
      <c r="F146" s="210" t="s">
        <v>262</v>
      </c>
      <c r="G146" s="207"/>
      <c r="H146" s="211">
        <v>5.592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147</v>
      </c>
      <c r="AU146" s="217" t="s">
        <v>83</v>
      </c>
      <c r="AV146" s="11" t="s">
        <v>83</v>
      </c>
      <c r="AW146" s="11" t="s">
        <v>38</v>
      </c>
      <c r="AX146" s="11" t="s">
        <v>74</v>
      </c>
      <c r="AY146" s="217" t="s">
        <v>131</v>
      </c>
    </row>
    <row r="147" spans="2:51" s="12" customFormat="1" ht="13.5">
      <c r="B147" s="218"/>
      <c r="C147" s="219"/>
      <c r="D147" s="208" t="s">
        <v>147</v>
      </c>
      <c r="E147" s="220" t="s">
        <v>22</v>
      </c>
      <c r="F147" s="221" t="s">
        <v>263</v>
      </c>
      <c r="G147" s="219"/>
      <c r="H147" s="222" t="s">
        <v>22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147</v>
      </c>
      <c r="AU147" s="228" t="s">
        <v>83</v>
      </c>
      <c r="AV147" s="12" t="s">
        <v>24</v>
      </c>
      <c r="AW147" s="12" t="s">
        <v>38</v>
      </c>
      <c r="AX147" s="12" t="s">
        <v>74</v>
      </c>
      <c r="AY147" s="228" t="s">
        <v>131</v>
      </c>
    </row>
    <row r="148" spans="2:51" s="11" customFormat="1" ht="13.5">
      <c r="B148" s="206"/>
      <c r="C148" s="207"/>
      <c r="D148" s="208" t="s">
        <v>147</v>
      </c>
      <c r="E148" s="209" t="s">
        <v>22</v>
      </c>
      <c r="F148" s="210" t="s">
        <v>264</v>
      </c>
      <c r="G148" s="207"/>
      <c r="H148" s="211">
        <v>1.919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147</v>
      </c>
      <c r="AU148" s="217" t="s">
        <v>83</v>
      </c>
      <c r="AV148" s="11" t="s">
        <v>83</v>
      </c>
      <c r="AW148" s="11" t="s">
        <v>38</v>
      </c>
      <c r="AX148" s="11" t="s">
        <v>74</v>
      </c>
      <c r="AY148" s="217" t="s">
        <v>131</v>
      </c>
    </row>
    <row r="149" spans="2:51" s="12" customFormat="1" ht="13.5">
      <c r="B149" s="218"/>
      <c r="C149" s="219"/>
      <c r="D149" s="208" t="s">
        <v>147</v>
      </c>
      <c r="E149" s="220" t="s">
        <v>22</v>
      </c>
      <c r="F149" s="221" t="s">
        <v>265</v>
      </c>
      <c r="G149" s="219"/>
      <c r="H149" s="222" t="s">
        <v>22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147</v>
      </c>
      <c r="AU149" s="228" t="s">
        <v>83</v>
      </c>
      <c r="AV149" s="12" t="s">
        <v>24</v>
      </c>
      <c r="AW149" s="12" t="s">
        <v>38</v>
      </c>
      <c r="AX149" s="12" t="s">
        <v>74</v>
      </c>
      <c r="AY149" s="228" t="s">
        <v>131</v>
      </c>
    </row>
    <row r="150" spans="2:51" s="11" customFormat="1" ht="13.5">
      <c r="B150" s="206"/>
      <c r="C150" s="207"/>
      <c r="D150" s="208" t="s">
        <v>147</v>
      </c>
      <c r="E150" s="209" t="s">
        <v>22</v>
      </c>
      <c r="F150" s="210" t="s">
        <v>266</v>
      </c>
      <c r="G150" s="207"/>
      <c r="H150" s="211">
        <v>1.034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147</v>
      </c>
      <c r="AU150" s="217" t="s">
        <v>83</v>
      </c>
      <c r="AV150" s="11" t="s">
        <v>83</v>
      </c>
      <c r="AW150" s="11" t="s">
        <v>38</v>
      </c>
      <c r="AX150" s="11" t="s">
        <v>74</v>
      </c>
      <c r="AY150" s="217" t="s">
        <v>131</v>
      </c>
    </row>
    <row r="151" spans="2:51" s="14" customFormat="1" ht="13.5">
      <c r="B151" s="254"/>
      <c r="C151" s="255"/>
      <c r="D151" s="208" t="s">
        <v>147</v>
      </c>
      <c r="E151" s="256" t="s">
        <v>22</v>
      </c>
      <c r="F151" s="257" t="s">
        <v>267</v>
      </c>
      <c r="G151" s="255"/>
      <c r="H151" s="258">
        <v>8.545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147</v>
      </c>
      <c r="AU151" s="264" t="s">
        <v>83</v>
      </c>
      <c r="AV151" s="14" t="s">
        <v>143</v>
      </c>
      <c r="AW151" s="14" t="s">
        <v>38</v>
      </c>
      <c r="AX151" s="14" t="s">
        <v>74</v>
      </c>
      <c r="AY151" s="264" t="s">
        <v>131</v>
      </c>
    </row>
    <row r="152" spans="2:51" s="12" customFormat="1" ht="13.5">
      <c r="B152" s="218"/>
      <c r="C152" s="219"/>
      <c r="D152" s="208" t="s">
        <v>147</v>
      </c>
      <c r="E152" s="220" t="s">
        <v>22</v>
      </c>
      <c r="F152" s="221" t="s">
        <v>268</v>
      </c>
      <c r="G152" s="219"/>
      <c r="H152" s="222" t="s">
        <v>22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147</v>
      </c>
      <c r="AU152" s="228" t="s">
        <v>83</v>
      </c>
      <c r="AV152" s="12" t="s">
        <v>24</v>
      </c>
      <c r="AW152" s="12" t="s">
        <v>38</v>
      </c>
      <c r="AX152" s="12" t="s">
        <v>74</v>
      </c>
      <c r="AY152" s="228" t="s">
        <v>131</v>
      </c>
    </row>
    <row r="153" spans="2:51" s="11" customFormat="1" ht="13.5">
      <c r="B153" s="206"/>
      <c r="C153" s="207"/>
      <c r="D153" s="208" t="s">
        <v>147</v>
      </c>
      <c r="E153" s="209" t="s">
        <v>22</v>
      </c>
      <c r="F153" s="210" t="s">
        <v>269</v>
      </c>
      <c r="G153" s="207"/>
      <c r="H153" s="211">
        <v>8.545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147</v>
      </c>
      <c r="AU153" s="217" t="s">
        <v>83</v>
      </c>
      <c r="AV153" s="11" t="s">
        <v>83</v>
      </c>
      <c r="AW153" s="11" t="s">
        <v>38</v>
      </c>
      <c r="AX153" s="11" t="s">
        <v>24</v>
      </c>
      <c r="AY153" s="217" t="s">
        <v>131</v>
      </c>
    </row>
    <row r="154" spans="2:63" s="10" customFormat="1" ht="29.85" customHeight="1">
      <c r="B154" s="177"/>
      <c r="C154" s="178"/>
      <c r="D154" s="191" t="s">
        <v>73</v>
      </c>
      <c r="E154" s="192" t="s">
        <v>270</v>
      </c>
      <c r="F154" s="192" t="s">
        <v>271</v>
      </c>
      <c r="G154" s="178"/>
      <c r="H154" s="178"/>
      <c r="I154" s="181"/>
      <c r="J154" s="193">
        <f>BK154</f>
        <v>0</v>
      </c>
      <c r="K154" s="178"/>
      <c r="L154" s="183"/>
      <c r="M154" s="184"/>
      <c r="N154" s="185"/>
      <c r="O154" s="185"/>
      <c r="P154" s="186">
        <f>P155</f>
        <v>0</v>
      </c>
      <c r="Q154" s="185"/>
      <c r="R154" s="186">
        <f>R155</f>
        <v>0</v>
      </c>
      <c r="S154" s="185"/>
      <c r="T154" s="187">
        <f>T155</f>
        <v>0</v>
      </c>
      <c r="AR154" s="188" t="s">
        <v>24</v>
      </c>
      <c r="AT154" s="189" t="s">
        <v>73</v>
      </c>
      <c r="AU154" s="189" t="s">
        <v>24</v>
      </c>
      <c r="AY154" s="188" t="s">
        <v>131</v>
      </c>
      <c r="BK154" s="190">
        <f>BK155</f>
        <v>0</v>
      </c>
    </row>
    <row r="155" spans="2:65" s="1" customFormat="1" ht="22.5" customHeight="1">
      <c r="B155" s="41"/>
      <c r="C155" s="194" t="s">
        <v>272</v>
      </c>
      <c r="D155" s="194" t="s">
        <v>133</v>
      </c>
      <c r="E155" s="195" t="s">
        <v>273</v>
      </c>
      <c r="F155" s="196" t="s">
        <v>274</v>
      </c>
      <c r="G155" s="197" t="s">
        <v>205</v>
      </c>
      <c r="H155" s="198">
        <v>282.616</v>
      </c>
      <c r="I155" s="199"/>
      <c r="J155" s="200">
        <f>ROUND(I155*H155,2)</f>
        <v>0</v>
      </c>
      <c r="K155" s="196" t="s">
        <v>137</v>
      </c>
      <c r="L155" s="61"/>
      <c r="M155" s="201" t="s">
        <v>22</v>
      </c>
      <c r="N155" s="265" t="s">
        <v>45</v>
      </c>
      <c r="O155" s="266"/>
      <c r="P155" s="267">
        <f>O155*H155</f>
        <v>0</v>
      </c>
      <c r="Q155" s="267">
        <v>0</v>
      </c>
      <c r="R155" s="267">
        <f>Q155*H155</f>
        <v>0</v>
      </c>
      <c r="S155" s="267">
        <v>0</v>
      </c>
      <c r="T155" s="268">
        <f>S155*H155</f>
        <v>0</v>
      </c>
      <c r="AR155" s="24" t="s">
        <v>138</v>
      </c>
      <c r="AT155" s="24" t="s">
        <v>133</v>
      </c>
      <c r="AU155" s="24" t="s">
        <v>83</v>
      </c>
      <c r="AY155" s="24" t="s">
        <v>131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4" t="s">
        <v>24</v>
      </c>
      <c r="BK155" s="205">
        <f>ROUND(I155*H155,2)</f>
        <v>0</v>
      </c>
      <c r="BL155" s="24" t="s">
        <v>138</v>
      </c>
      <c r="BM155" s="24" t="s">
        <v>275</v>
      </c>
    </row>
    <row r="156" spans="2:12" s="1" customFormat="1" ht="6.95" customHeight="1">
      <c r="B156" s="56"/>
      <c r="C156" s="57"/>
      <c r="D156" s="57"/>
      <c r="E156" s="57"/>
      <c r="F156" s="57"/>
      <c r="G156" s="57"/>
      <c r="H156" s="57"/>
      <c r="I156" s="140"/>
      <c r="J156" s="57"/>
      <c r="K156" s="57"/>
      <c r="L156" s="61"/>
    </row>
  </sheetData>
  <sheetProtection password="CC35" sheet="1" objects="1" scenarios="1" formatCells="0" formatColumns="0" formatRows="0" sort="0" autoFilter="0"/>
  <autoFilter ref="C82:K155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390" t="s">
        <v>88</v>
      </c>
      <c r="H1" s="390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83</v>
      </c>
    </row>
    <row r="4" spans="2:46" ht="36.95" customHeight="1">
      <c r="B4" s="28"/>
      <c r="C4" s="29"/>
      <c r="D4" s="30" t="s">
        <v>99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VD Pocheň - sedimentační nádrž</v>
      </c>
      <c r="F7" s="392"/>
      <c r="G7" s="392"/>
      <c r="H7" s="392"/>
      <c r="I7" s="118"/>
      <c r="J7" s="29"/>
      <c r="K7" s="31"/>
    </row>
    <row r="8" spans="2:11" s="1" customFormat="1" ht="15">
      <c r="B8" s="41"/>
      <c r="C8" s="42"/>
      <c r="D8" s="37" t="s">
        <v>100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3" t="s">
        <v>276</v>
      </c>
      <c r="F9" s="394"/>
      <c r="G9" s="394"/>
      <c r="H9" s="394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0" t="s">
        <v>27</v>
      </c>
      <c r="J12" s="121" t="str">
        <f>'Rekapitulace stavby'!AN8</f>
        <v>8.10.2015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0" t="s">
        <v>32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33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20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33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20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37</v>
      </c>
      <c r="F21" s="42"/>
      <c r="G21" s="42"/>
      <c r="H21" s="42"/>
      <c r="I21" s="120" t="s">
        <v>33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39</v>
      </c>
      <c r="E23" s="42"/>
      <c r="F23" s="42"/>
      <c r="G23" s="42"/>
      <c r="H23" s="42"/>
      <c r="I23" s="119"/>
      <c r="J23" s="42"/>
      <c r="K23" s="45"/>
    </row>
    <row r="24" spans="2:11" s="6" customFormat="1" ht="22.5" customHeight="1">
      <c r="B24" s="122"/>
      <c r="C24" s="123"/>
      <c r="D24" s="123"/>
      <c r="E24" s="383" t="s">
        <v>22</v>
      </c>
      <c r="F24" s="383"/>
      <c r="G24" s="383"/>
      <c r="H24" s="383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40</v>
      </c>
      <c r="E27" s="42"/>
      <c r="F27" s="42"/>
      <c r="G27" s="42"/>
      <c r="H27" s="42"/>
      <c r="I27" s="119"/>
      <c r="J27" s="129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30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1">
        <f>ROUND(SUM(BE78:BE139),2)</f>
        <v>0</v>
      </c>
      <c r="G30" s="42"/>
      <c r="H30" s="42"/>
      <c r="I30" s="132">
        <v>0.21</v>
      </c>
      <c r="J30" s="131">
        <f>ROUND(ROUND((SUM(BE78:BE139)),2)*I30,2)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1">
        <f>ROUND(SUM(BF78:BF139),2)</f>
        <v>0</v>
      </c>
      <c r="G31" s="42"/>
      <c r="H31" s="42"/>
      <c r="I31" s="132">
        <v>0.15</v>
      </c>
      <c r="J31" s="131">
        <f>ROUND(ROUND((SUM(BF78:BF139)),2)*I31,2)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1">
        <f>ROUND(SUM(BG78:BG139),2)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1">
        <f>ROUND(SUM(BH78:BH139),2)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1">
        <f>ROUND(SUM(BI78:BI139),2)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50</v>
      </c>
      <c r="E36" s="79"/>
      <c r="F36" s="79"/>
      <c r="G36" s="135" t="s">
        <v>51</v>
      </c>
      <c r="H36" s="136" t="s">
        <v>52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103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VD Pocheň - sedimentační nádrž</v>
      </c>
      <c r="F45" s="392"/>
      <c r="G45" s="392"/>
      <c r="H45" s="392"/>
      <c r="I45" s="119"/>
      <c r="J45" s="42"/>
      <c r="K45" s="45"/>
    </row>
    <row r="46" spans="2:11" s="1" customFormat="1" ht="14.45" customHeight="1">
      <c r="B46" s="41"/>
      <c r="C46" s="37" t="s">
        <v>100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VON - vedlejší a ostatní náklady</v>
      </c>
      <c r="F47" s="394"/>
      <c r="G47" s="394"/>
      <c r="H47" s="39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0" t="s">
        <v>27</v>
      </c>
      <c r="J49" s="121" t="str">
        <f>IF(J12="","",J12)</f>
        <v>8.10.2015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0" t="s">
        <v>36</v>
      </c>
      <c r="J51" s="35" t="str">
        <f>E21</f>
        <v>Ing. Dalibor Rajnoch</v>
      </c>
      <c r="K51" s="45"/>
    </row>
    <row r="52" spans="2:11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104</v>
      </c>
      <c r="D54" s="133"/>
      <c r="E54" s="133"/>
      <c r="F54" s="133"/>
      <c r="G54" s="133"/>
      <c r="H54" s="133"/>
      <c r="I54" s="146"/>
      <c r="J54" s="147" t="s">
        <v>105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106</v>
      </c>
      <c r="D56" s="42"/>
      <c r="E56" s="42"/>
      <c r="F56" s="42"/>
      <c r="G56" s="42"/>
      <c r="H56" s="42"/>
      <c r="I56" s="119"/>
      <c r="J56" s="129">
        <f>J78</f>
        <v>0</v>
      </c>
      <c r="K56" s="45"/>
      <c r="AU56" s="24" t="s">
        <v>107</v>
      </c>
    </row>
    <row r="57" spans="2:11" s="7" customFormat="1" ht="24.95" customHeight="1">
      <c r="B57" s="150"/>
      <c r="C57" s="151"/>
      <c r="D57" s="152" t="s">
        <v>277</v>
      </c>
      <c r="E57" s="153"/>
      <c r="F57" s="153"/>
      <c r="G57" s="153"/>
      <c r="H57" s="153"/>
      <c r="I57" s="154"/>
      <c r="J57" s="155">
        <f>J79</f>
        <v>0</v>
      </c>
      <c r="K57" s="156"/>
    </row>
    <row r="58" spans="2:11" s="8" customFormat="1" ht="19.9" customHeight="1">
      <c r="B58" s="157"/>
      <c r="C58" s="158"/>
      <c r="D58" s="159" t="s">
        <v>278</v>
      </c>
      <c r="E58" s="160"/>
      <c r="F58" s="160"/>
      <c r="G58" s="160"/>
      <c r="H58" s="160"/>
      <c r="I58" s="161"/>
      <c r="J58" s="162">
        <f>J80</f>
        <v>0</v>
      </c>
      <c r="K58" s="163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9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40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3"/>
      <c r="J64" s="60"/>
      <c r="K64" s="60"/>
      <c r="L64" s="61"/>
    </row>
    <row r="65" spans="2:12" s="1" customFormat="1" ht="36.95" customHeight="1">
      <c r="B65" s="41"/>
      <c r="C65" s="62" t="s">
        <v>115</v>
      </c>
      <c r="D65" s="63"/>
      <c r="E65" s="63"/>
      <c r="F65" s="63"/>
      <c r="G65" s="63"/>
      <c r="H65" s="63"/>
      <c r="I65" s="164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4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4"/>
      <c r="J67" s="63"/>
      <c r="K67" s="63"/>
      <c r="L67" s="61"/>
    </row>
    <row r="68" spans="2:12" s="1" customFormat="1" ht="22.5" customHeight="1">
      <c r="B68" s="41"/>
      <c r="C68" s="63"/>
      <c r="D68" s="63"/>
      <c r="E68" s="387" t="str">
        <f>E7</f>
        <v>VD Pocheň - sedimentační nádrž</v>
      </c>
      <c r="F68" s="388"/>
      <c r="G68" s="388"/>
      <c r="H68" s="388"/>
      <c r="I68" s="164"/>
      <c r="J68" s="63"/>
      <c r="K68" s="63"/>
      <c r="L68" s="61"/>
    </row>
    <row r="69" spans="2:12" s="1" customFormat="1" ht="14.45" customHeight="1">
      <c r="B69" s="41"/>
      <c r="C69" s="65" t="s">
        <v>100</v>
      </c>
      <c r="D69" s="63"/>
      <c r="E69" s="63"/>
      <c r="F69" s="63"/>
      <c r="G69" s="63"/>
      <c r="H69" s="63"/>
      <c r="I69" s="164"/>
      <c r="J69" s="63"/>
      <c r="K69" s="63"/>
      <c r="L69" s="61"/>
    </row>
    <row r="70" spans="2:12" s="1" customFormat="1" ht="23.25" customHeight="1">
      <c r="B70" s="41"/>
      <c r="C70" s="63"/>
      <c r="D70" s="63"/>
      <c r="E70" s="355" t="str">
        <f>E9</f>
        <v>VON - vedlejší a ostatní náklady</v>
      </c>
      <c r="F70" s="389"/>
      <c r="G70" s="389"/>
      <c r="H70" s="389"/>
      <c r="I70" s="164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4"/>
      <c r="J71" s="63"/>
      <c r="K71" s="63"/>
      <c r="L71" s="61"/>
    </row>
    <row r="72" spans="2:12" s="1" customFormat="1" ht="18" customHeight="1">
      <c r="B72" s="41"/>
      <c r="C72" s="65" t="s">
        <v>25</v>
      </c>
      <c r="D72" s="63"/>
      <c r="E72" s="63"/>
      <c r="F72" s="165" t="str">
        <f>F12</f>
        <v xml:space="preserve"> </v>
      </c>
      <c r="G72" s="63"/>
      <c r="H72" s="63"/>
      <c r="I72" s="166" t="s">
        <v>27</v>
      </c>
      <c r="J72" s="73" t="str">
        <f>IF(J12="","",J12)</f>
        <v>8.10.2015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4"/>
      <c r="J73" s="63"/>
      <c r="K73" s="63"/>
      <c r="L73" s="61"/>
    </row>
    <row r="74" spans="2:12" s="1" customFormat="1" ht="15">
      <c r="B74" s="41"/>
      <c r="C74" s="65" t="s">
        <v>31</v>
      </c>
      <c r="D74" s="63"/>
      <c r="E74" s="63"/>
      <c r="F74" s="165" t="str">
        <f>E15</f>
        <v xml:space="preserve"> </v>
      </c>
      <c r="G74" s="63"/>
      <c r="H74" s="63"/>
      <c r="I74" s="166" t="s">
        <v>36</v>
      </c>
      <c r="J74" s="165" t="str">
        <f>E21</f>
        <v>Ing. Dalibor Rajnoch</v>
      </c>
      <c r="K74" s="63"/>
      <c r="L74" s="61"/>
    </row>
    <row r="75" spans="2:12" s="1" customFormat="1" ht="14.45" customHeight="1">
      <c r="B75" s="41"/>
      <c r="C75" s="65" t="s">
        <v>34</v>
      </c>
      <c r="D75" s="63"/>
      <c r="E75" s="63"/>
      <c r="F75" s="165" t="str">
        <f>IF(E18="","",E18)</f>
        <v/>
      </c>
      <c r="G75" s="63"/>
      <c r="H75" s="63"/>
      <c r="I75" s="164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4"/>
      <c r="J76" s="63"/>
      <c r="K76" s="63"/>
      <c r="L76" s="61"/>
    </row>
    <row r="77" spans="2:20" s="9" customFormat="1" ht="29.25" customHeight="1">
      <c r="B77" s="167"/>
      <c r="C77" s="168" t="s">
        <v>116</v>
      </c>
      <c r="D77" s="169" t="s">
        <v>59</v>
      </c>
      <c r="E77" s="169" t="s">
        <v>55</v>
      </c>
      <c r="F77" s="169" t="s">
        <v>117</v>
      </c>
      <c r="G77" s="169" t="s">
        <v>118</v>
      </c>
      <c r="H77" s="169" t="s">
        <v>119</v>
      </c>
      <c r="I77" s="170" t="s">
        <v>120</v>
      </c>
      <c r="J77" s="169" t="s">
        <v>105</v>
      </c>
      <c r="K77" s="171" t="s">
        <v>121</v>
      </c>
      <c r="L77" s="172"/>
      <c r="M77" s="81" t="s">
        <v>122</v>
      </c>
      <c r="N77" s="82" t="s">
        <v>44</v>
      </c>
      <c r="O77" s="82" t="s">
        <v>123</v>
      </c>
      <c r="P77" s="82" t="s">
        <v>124</v>
      </c>
      <c r="Q77" s="82" t="s">
        <v>125</v>
      </c>
      <c r="R77" s="82" t="s">
        <v>126</v>
      </c>
      <c r="S77" s="82" t="s">
        <v>127</v>
      </c>
      <c r="T77" s="83" t="s">
        <v>128</v>
      </c>
    </row>
    <row r="78" spans="2:63" s="1" customFormat="1" ht="29.25" customHeight="1">
      <c r="B78" s="41"/>
      <c r="C78" s="87" t="s">
        <v>106</v>
      </c>
      <c r="D78" s="63"/>
      <c r="E78" s="63"/>
      <c r="F78" s="63"/>
      <c r="G78" s="63"/>
      <c r="H78" s="63"/>
      <c r="I78" s="164"/>
      <c r="J78" s="173">
        <f>BK78</f>
        <v>0</v>
      </c>
      <c r="K78" s="63"/>
      <c r="L78" s="61"/>
      <c r="M78" s="84"/>
      <c r="N78" s="85"/>
      <c r="O78" s="85"/>
      <c r="P78" s="174">
        <f>P79</f>
        <v>0</v>
      </c>
      <c r="Q78" s="85"/>
      <c r="R78" s="174">
        <f>R79</f>
        <v>0</v>
      </c>
      <c r="S78" s="85"/>
      <c r="T78" s="175">
        <f>T79</f>
        <v>0</v>
      </c>
      <c r="AT78" s="24" t="s">
        <v>73</v>
      </c>
      <c r="AU78" s="24" t="s">
        <v>107</v>
      </c>
      <c r="BK78" s="176">
        <f>BK79</f>
        <v>0</v>
      </c>
    </row>
    <row r="79" spans="2:63" s="10" customFormat="1" ht="37.35" customHeight="1">
      <c r="B79" s="177"/>
      <c r="C79" s="178"/>
      <c r="D79" s="179" t="s">
        <v>73</v>
      </c>
      <c r="E79" s="180" t="s">
        <v>279</v>
      </c>
      <c r="F79" s="180" t="s">
        <v>280</v>
      </c>
      <c r="G79" s="178"/>
      <c r="H79" s="178"/>
      <c r="I79" s="181"/>
      <c r="J79" s="182">
        <f>BK79</f>
        <v>0</v>
      </c>
      <c r="K79" s="178"/>
      <c r="L79" s="183"/>
      <c r="M79" s="184"/>
      <c r="N79" s="185"/>
      <c r="O79" s="185"/>
      <c r="P79" s="186">
        <f>P80</f>
        <v>0</v>
      </c>
      <c r="Q79" s="185"/>
      <c r="R79" s="186">
        <f>R80</f>
        <v>0</v>
      </c>
      <c r="S79" s="185"/>
      <c r="T79" s="187">
        <f>T80</f>
        <v>0</v>
      </c>
      <c r="AR79" s="188" t="s">
        <v>154</v>
      </c>
      <c r="AT79" s="189" t="s">
        <v>73</v>
      </c>
      <c r="AU79" s="189" t="s">
        <v>74</v>
      </c>
      <c r="AY79" s="188" t="s">
        <v>131</v>
      </c>
      <c r="BK79" s="190">
        <f>BK80</f>
        <v>0</v>
      </c>
    </row>
    <row r="80" spans="2:63" s="10" customFormat="1" ht="19.9" customHeight="1">
      <c r="B80" s="177"/>
      <c r="C80" s="178"/>
      <c r="D80" s="191" t="s">
        <v>73</v>
      </c>
      <c r="E80" s="192" t="s">
        <v>281</v>
      </c>
      <c r="F80" s="192" t="s">
        <v>282</v>
      </c>
      <c r="G80" s="178"/>
      <c r="H80" s="178"/>
      <c r="I80" s="181"/>
      <c r="J80" s="193">
        <f>BK80</f>
        <v>0</v>
      </c>
      <c r="K80" s="178"/>
      <c r="L80" s="183"/>
      <c r="M80" s="184"/>
      <c r="N80" s="185"/>
      <c r="O80" s="185"/>
      <c r="P80" s="186">
        <f>SUM(P81:P139)</f>
        <v>0</v>
      </c>
      <c r="Q80" s="185"/>
      <c r="R80" s="186">
        <f>SUM(R81:R139)</f>
        <v>0</v>
      </c>
      <c r="S80" s="185"/>
      <c r="T80" s="187">
        <f>SUM(T81:T139)</f>
        <v>0</v>
      </c>
      <c r="AR80" s="188" t="s">
        <v>154</v>
      </c>
      <c r="AT80" s="189" t="s">
        <v>73</v>
      </c>
      <c r="AU80" s="189" t="s">
        <v>24</v>
      </c>
      <c r="AY80" s="188" t="s">
        <v>131</v>
      </c>
      <c r="BK80" s="190">
        <f>SUM(BK81:BK139)</f>
        <v>0</v>
      </c>
    </row>
    <row r="81" spans="2:65" s="1" customFormat="1" ht="22.5" customHeight="1">
      <c r="B81" s="41"/>
      <c r="C81" s="194" t="s">
        <v>154</v>
      </c>
      <c r="D81" s="194" t="s">
        <v>133</v>
      </c>
      <c r="E81" s="195" t="s">
        <v>283</v>
      </c>
      <c r="F81" s="196" t="s">
        <v>284</v>
      </c>
      <c r="G81" s="197" t="s">
        <v>285</v>
      </c>
      <c r="H81" s="198">
        <v>1</v>
      </c>
      <c r="I81" s="199"/>
      <c r="J81" s="200">
        <f>ROUND(I81*H81,2)</f>
        <v>0</v>
      </c>
      <c r="K81" s="196" t="s">
        <v>22</v>
      </c>
      <c r="L81" s="61"/>
      <c r="M81" s="201" t="s">
        <v>22</v>
      </c>
      <c r="N81" s="202" t="s">
        <v>45</v>
      </c>
      <c r="O81" s="42"/>
      <c r="P81" s="203">
        <f>O81*H81</f>
        <v>0</v>
      </c>
      <c r="Q81" s="203">
        <v>0</v>
      </c>
      <c r="R81" s="203">
        <f>Q81*H81</f>
        <v>0</v>
      </c>
      <c r="S81" s="203">
        <v>0</v>
      </c>
      <c r="T81" s="204">
        <f>S81*H81</f>
        <v>0</v>
      </c>
      <c r="AR81" s="24" t="s">
        <v>138</v>
      </c>
      <c r="AT81" s="24" t="s">
        <v>133</v>
      </c>
      <c r="AU81" s="24" t="s">
        <v>83</v>
      </c>
      <c r="AY81" s="24" t="s">
        <v>131</v>
      </c>
      <c r="BE81" s="205">
        <f>IF(N81="základní",J81,0)</f>
        <v>0</v>
      </c>
      <c r="BF81" s="205">
        <f>IF(N81="snížená",J81,0)</f>
        <v>0</v>
      </c>
      <c r="BG81" s="205">
        <f>IF(N81="zákl. přenesená",J81,0)</f>
        <v>0</v>
      </c>
      <c r="BH81" s="205">
        <f>IF(N81="sníž. přenesená",J81,0)</f>
        <v>0</v>
      </c>
      <c r="BI81" s="205">
        <f>IF(N81="nulová",J81,0)</f>
        <v>0</v>
      </c>
      <c r="BJ81" s="24" t="s">
        <v>24</v>
      </c>
      <c r="BK81" s="205">
        <f>ROUND(I81*H81,2)</f>
        <v>0</v>
      </c>
      <c r="BL81" s="24" t="s">
        <v>138</v>
      </c>
      <c r="BM81" s="24" t="s">
        <v>286</v>
      </c>
    </row>
    <row r="82" spans="2:47" s="1" customFormat="1" ht="54">
      <c r="B82" s="41"/>
      <c r="C82" s="63"/>
      <c r="D82" s="231" t="s">
        <v>287</v>
      </c>
      <c r="E82" s="63"/>
      <c r="F82" s="269" t="s">
        <v>288</v>
      </c>
      <c r="G82" s="63"/>
      <c r="H82" s="63"/>
      <c r="I82" s="164"/>
      <c r="J82" s="63"/>
      <c r="K82" s="63"/>
      <c r="L82" s="61"/>
      <c r="M82" s="270"/>
      <c r="N82" s="42"/>
      <c r="O82" s="42"/>
      <c r="P82" s="42"/>
      <c r="Q82" s="42"/>
      <c r="R82" s="42"/>
      <c r="S82" s="42"/>
      <c r="T82" s="78"/>
      <c r="AT82" s="24" t="s">
        <v>287</v>
      </c>
      <c r="AU82" s="24" t="s">
        <v>83</v>
      </c>
    </row>
    <row r="83" spans="2:65" s="1" customFormat="1" ht="22.5" customHeight="1">
      <c r="B83" s="41"/>
      <c r="C83" s="194" t="s">
        <v>289</v>
      </c>
      <c r="D83" s="194" t="s">
        <v>133</v>
      </c>
      <c r="E83" s="195" t="s">
        <v>290</v>
      </c>
      <c r="F83" s="196" t="s">
        <v>291</v>
      </c>
      <c r="G83" s="197" t="s">
        <v>285</v>
      </c>
      <c r="H83" s="198">
        <v>1</v>
      </c>
      <c r="I83" s="199"/>
      <c r="J83" s="200">
        <f>ROUND(I83*H83,2)</f>
        <v>0</v>
      </c>
      <c r="K83" s="196" t="s">
        <v>22</v>
      </c>
      <c r="L83" s="61"/>
      <c r="M83" s="201" t="s">
        <v>22</v>
      </c>
      <c r="N83" s="202" t="s">
        <v>45</v>
      </c>
      <c r="O83" s="42"/>
      <c r="P83" s="203">
        <f>O83*H83</f>
        <v>0</v>
      </c>
      <c r="Q83" s="203">
        <v>0</v>
      </c>
      <c r="R83" s="203">
        <f>Q83*H83</f>
        <v>0</v>
      </c>
      <c r="S83" s="203">
        <v>0</v>
      </c>
      <c r="T83" s="204">
        <f>S83*H83</f>
        <v>0</v>
      </c>
      <c r="AR83" s="24" t="s">
        <v>138</v>
      </c>
      <c r="AT83" s="24" t="s">
        <v>133</v>
      </c>
      <c r="AU83" s="24" t="s">
        <v>83</v>
      </c>
      <c r="AY83" s="24" t="s">
        <v>131</v>
      </c>
      <c r="BE83" s="205">
        <f>IF(N83="základní",J83,0)</f>
        <v>0</v>
      </c>
      <c r="BF83" s="205">
        <f>IF(N83="snížená",J83,0)</f>
        <v>0</v>
      </c>
      <c r="BG83" s="205">
        <f>IF(N83="zákl. přenesená",J83,0)</f>
        <v>0</v>
      </c>
      <c r="BH83" s="205">
        <f>IF(N83="sníž. přenesená",J83,0)</f>
        <v>0</v>
      </c>
      <c r="BI83" s="205">
        <f>IF(N83="nulová",J83,0)</f>
        <v>0</v>
      </c>
      <c r="BJ83" s="24" t="s">
        <v>24</v>
      </c>
      <c r="BK83" s="205">
        <f>ROUND(I83*H83,2)</f>
        <v>0</v>
      </c>
      <c r="BL83" s="24" t="s">
        <v>138</v>
      </c>
      <c r="BM83" s="24" t="s">
        <v>292</v>
      </c>
    </row>
    <row r="84" spans="2:47" s="1" customFormat="1" ht="40.5">
      <c r="B84" s="41"/>
      <c r="C84" s="63"/>
      <c r="D84" s="231" t="s">
        <v>287</v>
      </c>
      <c r="E84" s="63"/>
      <c r="F84" s="269" t="s">
        <v>293</v>
      </c>
      <c r="G84" s="63"/>
      <c r="H84" s="63"/>
      <c r="I84" s="164"/>
      <c r="J84" s="63"/>
      <c r="K84" s="63"/>
      <c r="L84" s="61"/>
      <c r="M84" s="270"/>
      <c r="N84" s="42"/>
      <c r="O84" s="42"/>
      <c r="P84" s="42"/>
      <c r="Q84" s="42"/>
      <c r="R84" s="42"/>
      <c r="S84" s="42"/>
      <c r="T84" s="78"/>
      <c r="AT84" s="24" t="s">
        <v>287</v>
      </c>
      <c r="AU84" s="24" t="s">
        <v>83</v>
      </c>
    </row>
    <row r="85" spans="2:65" s="1" customFormat="1" ht="22.5" customHeight="1">
      <c r="B85" s="41"/>
      <c r="C85" s="194" t="s">
        <v>164</v>
      </c>
      <c r="D85" s="194" t="s">
        <v>133</v>
      </c>
      <c r="E85" s="195" t="s">
        <v>294</v>
      </c>
      <c r="F85" s="196" t="s">
        <v>295</v>
      </c>
      <c r="G85" s="197" t="s">
        <v>285</v>
      </c>
      <c r="H85" s="198">
        <v>1</v>
      </c>
      <c r="I85" s="199"/>
      <c r="J85" s="200">
        <f>ROUND(I85*H85,2)</f>
        <v>0</v>
      </c>
      <c r="K85" s="196" t="s">
        <v>22</v>
      </c>
      <c r="L85" s="61"/>
      <c r="M85" s="201" t="s">
        <v>22</v>
      </c>
      <c r="N85" s="202" t="s">
        <v>45</v>
      </c>
      <c r="O85" s="42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AR85" s="24" t="s">
        <v>138</v>
      </c>
      <c r="AT85" s="24" t="s">
        <v>133</v>
      </c>
      <c r="AU85" s="24" t="s">
        <v>83</v>
      </c>
      <c r="AY85" s="24" t="s">
        <v>131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24" t="s">
        <v>24</v>
      </c>
      <c r="BK85" s="205">
        <f>ROUND(I85*H85,2)</f>
        <v>0</v>
      </c>
      <c r="BL85" s="24" t="s">
        <v>138</v>
      </c>
      <c r="BM85" s="24" t="s">
        <v>296</v>
      </c>
    </row>
    <row r="86" spans="2:47" s="1" customFormat="1" ht="81">
      <c r="B86" s="41"/>
      <c r="C86" s="63"/>
      <c r="D86" s="231" t="s">
        <v>287</v>
      </c>
      <c r="E86" s="63"/>
      <c r="F86" s="269" t="s">
        <v>297</v>
      </c>
      <c r="G86" s="63"/>
      <c r="H86" s="63"/>
      <c r="I86" s="164"/>
      <c r="J86" s="63"/>
      <c r="K86" s="63"/>
      <c r="L86" s="61"/>
      <c r="M86" s="270"/>
      <c r="N86" s="42"/>
      <c r="O86" s="42"/>
      <c r="P86" s="42"/>
      <c r="Q86" s="42"/>
      <c r="R86" s="42"/>
      <c r="S86" s="42"/>
      <c r="T86" s="78"/>
      <c r="AT86" s="24" t="s">
        <v>287</v>
      </c>
      <c r="AU86" s="24" t="s">
        <v>83</v>
      </c>
    </row>
    <row r="87" spans="2:65" s="1" customFormat="1" ht="22.5" customHeight="1">
      <c r="B87" s="41"/>
      <c r="C87" s="194" t="s">
        <v>168</v>
      </c>
      <c r="D87" s="194" t="s">
        <v>133</v>
      </c>
      <c r="E87" s="195" t="s">
        <v>298</v>
      </c>
      <c r="F87" s="196" t="s">
        <v>299</v>
      </c>
      <c r="G87" s="197" t="s">
        <v>285</v>
      </c>
      <c r="H87" s="198">
        <v>1</v>
      </c>
      <c r="I87" s="199"/>
      <c r="J87" s="200">
        <f>ROUND(I87*H87,2)</f>
        <v>0</v>
      </c>
      <c r="K87" s="196" t="s">
        <v>22</v>
      </c>
      <c r="L87" s="61"/>
      <c r="M87" s="201" t="s">
        <v>22</v>
      </c>
      <c r="N87" s="202" t="s">
        <v>45</v>
      </c>
      <c r="O87" s="42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AR87" s="24" t="s">
        <v>138</v>
      </c>
      <c r="AT87" s="24" t="s">
        <v>133</v>
      </c>
      <c r="AU87" s="24" t="s">
        <v>83</v>
      </c>
      <c r="AY87" s="24" t="s">
        <v>131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24" t="s">
        <v>24</v>
      </c>
      <c r="BK87" s="205">
        <f>ROUND(I87*H87,2)</f>
        <v>0</v>
      </c>
      <c r="BL87" s="24" t="s">
        <v>138</v>
      </c>
      <c r="BM87" s="24" t="s">
        <v>300</v>
      </c>
    </row>
    <row r="88" spans="2:65" s="1" customFormat="1" ht="22.5" customHeight="1">
      <c r="B88" s="41"/>
      <c r="C88" s="194" t="s">
        <v>173</v>
      </c>
      <c r="D88" s="194" t="s">
        <v>133</v>
      </c>
      <c r="E88" s="195" t="s">
        <v>301</v>
      </c>
      <c r="F88" s="196" t="s">
        <v>302</v>
      </c>
      <c r="G88" s="197" t="s">
        <v>285</v>
      </c>
      <c r="H88" s="198">
        <v>1</v>
      </c>
      <c r="I88" s="199"/>
      <c r="J88" s="200">
        <f>ROUND(I88*H88,2)</f>
        <v>0</v>
      </c>
      <c r="K88" s="196" t="s">
        <v>22</v>
      </c>
      <c r="L88" s="61"/>
      <c r="M88" s="201" t="s">
        <v>22</v>
      </c>
      <c r="N88" s="202" t="s">
        <v>45</v>
      </c>
      <c r="O88" s="42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24" t="s">
        <v>138</v>
      </c>
      <c r="AT88" s="24" t="s">
        <v>133</v>
      </c>
      <c r="AU88" s="24" t="s">
        <v>83</v>
      </c>
      <c r="AY88" s="24" t="s">
        <v>131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24" t="s">
        <v>24</v>
      </c>
      <c r="BK88" s="205">
        <f>ROUND(I88*H88,2)</f>
        <v>0</v>
      </c>
      <c r="BL88" s="24" t="s">
        <v>138</v>
      </c>
      <c r="BM88" s="24" t="s">
        <v>303</v>
      </c>
    </row>
    <row r="89" spans="2:47" s="1" customFormat="1" ht="81">
      <c r="B89" s="41"/>
      <c r="C89" s="63"/>
      <c r="D89" s="231" t="s">
        <v>287</v>
      </c>
      <c r="E89" s="63"/>
      <c r="F89" s="269" t="s">
        <v>304</v>
      </c>
      <c r="G89" s="63"/>
      <c r="H89" s="63"/>
      <c r="I89" s="164"/>
      <c r="J89" s="63"/>
      <c r="K89" s="63"/>
      <c r="L89" s="61"/>
      <c r="M89" s="270"/>
      <c r="N89" s="42"/>
      <c r="O89" s="42"/>
      <c r="P89" s="42"/>
      <c r="Q89" s="42"/>
      <c r="R89" s="42"/>
      <c r="S89" s="42"/>
      <c r="T89" s="78"/>
      <c r="AT89" s="24" t="s">
        <v>287</v>
      </c>
      <c r="AU89" s="24" t="s">
        <v>83</v>
      </c>
    </row>
    <row r="90" spans="2:65" s="1" customFormat="1" ht="22.5" customHeight="1">
      <c r="B90" s="41"/>
      <c r="C90" s="194" t="s">
        <v>272</v>
      </c>
      <c r="D90" s="194" t="s">
        <v>133</v>
      </c>
      <c r="E90" s="195" t="s">
        <v>305</v>
      </c>
      <c r="F90" s="196" t="s">
        <v>306</v>
      </c>
      <c r="G90" s="197" t="s">
        <v>285</v>
      </c>
      <c r="H90" s="198">
        <v>1</v>
      </c>
      <c r="I90" s="199"/>
      <c r="J90" s="200">
        <f>ROUND(I90*H90,2)</f>
        <v>0</v>
      </c>
      <c r="K90" s="196" t="s">
        <v>22</v>
      </c>
      <c r="L90" s="61"/>
      <c r="M90" s="201" t="s">
        <v>22</v>
      </c>
      <c r="N90" s="202" t="s">
        <v>45</v>
      </c>
      <c r="O90" s="42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24" t="s">
        <v>138</v>
      </c>
      <c r="AT90" s="24" t="s">
        <v>133</v>
      </c>
      <c r="AU90" s="24" t="s">
        <v>83</v>
      </c>
      <c r="AY90" s="24" t="s">
        <v>131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24" t="s">
        <v>24</v>
      </c>
      <c r="BK90" s="205">
        <f>ROUND(I90*H90,2)</f>
        <v>0</v>
      </c>
      <c r="BL90" s="24" t="s">
        <v>138</v>
      </c>
      <c r="BM90" s="24" t="s">
        <v>307</v>
      </c>
    </row>
    <row r="91" spans="2:47" s="1" customFormat="1" ht="54">
      <c r="B91" s="41"/>
      <c r="C91" s="63"/>
      <c r="D91" s="231" t="s">
        <v>287</v>
      </c>
      <c r="E91" s="63"/>
      <c r="F91" s="269" t="s">
        <v>308</v>
      </c>
      <c r="G91" s="63"/>
      <c r="H91" s="63"/>
      <c r="I91" s="164"/>
      <c r="J91" s="63"/>
      <c r="K91" s="63"/>
      <c r="L91" s="61"/>
      <c r="M91" s="270"/>
      <c r="N91" s="42"/>
      <c r="O91" s="42"/>
      <c r="P91" s="42"/>
      <c r="Q91" s="42"/>
      <c r="R91" s="42"/>
      <c r="S91" s="42"/>
      <c r="T91" s="78"/>
      <c r="AT91" s="24" t="s">
        <v>287</v>
      </c>
      <c r="AU91" s="24" t="s">
        <v>83</v>
      </c>
    </row>
    <row r="92" spans="2:65" s="1" customFormat="1" ht="22.5" customHeight="1">
      <c r="B92" s="41"/>
      <c r="C92" s="194" t="s">
        <v>226</v>
      </c>
      <c r="D92" s="194" t="s">
        <v>133</v>
      </c>
      <c r="E92" s="195" t="s">
        <v>309</v>
      </c>
      <c r="F92" s="196" t="s">
        <v>310</v>
      </c>
      <c r="G92" s="197" t="s">
        <v>285</v>
      </c>
      <c r="H92" s="198">
        <v>1</v>
      </c>
      <c r="I92" s="199"/>
      <c r="J92" s="200">
        <f>ROUND(I92*H92,2)</f>
        <v>0</v>
      </c>
      <c r="K92" s="196" t="s">
        <v>22</v>
      </c>
      <c r="L92" s="61"/>
      <c r="M92" s="201" t="s">
        <v>22</v>
      </c>
      <c r="N92" s="202" t="s">
        <v>45</v>
      </c>
      <c r="O92" s="42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24" t="s">
        <v>138</v>
      </c>
      <c r="AT92" s="24" t="s">
        <v>133</v>
      </c>
      <c r="AU92" s="24" t="s">
        <v>83</v>
      </c>
      <c r="AY92" s="24" t="s">
        <v>131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24" t="s">
        <v>24</v>
      </c>
      <c r="BK92" s="205">
        <f>ROUND(I92*H92,2)</f>
        <v>0</v>
      </c>
      <c r="BL92" s="24" t="s">
        <v>138</v>
      </c>
      <c r="BM92" s="24" t="s">
        <v>311</v>
      </c>
    </row>
    <row r="93" spans="2:47" s="1" customFormat="1" ht="27">
      <c r="B93" s="41"/>
      <c r="C93" s="63"/>
      <c r="D93" s="231" t="s">
        <v>287</v>
      </c>
      <c r="E93" s="63"/>
      <c r="F93" s="269" t="s">
        <v>312</v>
      </c>
      <c r="G93" s="63"/>
      <c r="H93" s="63"/>
      <c r="I93" s="164"/>
      <c r="J93" s="63"/>
      <c r="K93" s="63"/>
      <c r="L93" s="61"/>
      <c r="M93" s="270"/>
      <c r="N93" s="42"/>
      <c r="O93" s="42"/>
      <c r="P93" s="42"/>
      <c r="Q93" s="42"/>
      <c r="R93" s="42"/>
      <c r="S93" s="42"/>
      <c r="T93" s="78"/>
      <c r="AT93" s="24" t="s">
        <v>287</v>
      </c>
      <c r="AU93" s="24" t="s">
        <v>83</v>
      </c>
    </row>
    <row r="94" spans="2:65" s="1" customFormat="1" ht="22.5" customHeight="1">
      <c r="B94" s="41"/>
      <c r="C94" s="194" t="s">
        <v>313</v>
      </c>
      <c r="D94" s="194" t="s">
        <v>133</v>
      </c>
      <c r="E94" s="195" t="s">
        <v>314</v>
      </c>
      <c r="F94" s="196" t="s">
        <v>315</v>
      </c>
      <c r="G94" s="197" t="s">
        <v>285</v>
      </c>
      <c r="H94" s="198">
        <v>1</v>
      </c>
      <c r="I94" s="199"/>
      <c r="J94" s="200">
        <f>ROUND(I94*H94,2)</f>
        <v>0</v>
      </c>
      <c r="K94" s="196" t="s">
        <v>22</v>
      </c>
      <c r="L94" s="61"/>
      <c r="M94" s="201" t="s">
        <v>22</v>
      </c>
      <c r="N94" s="202" t="s">
        <v>45</v>
      </c>
      <c r="O94" s="42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138</v>
      </c>
      <c r="AT94" s="24" t="s">
        <v>133</v>
      </c>
      <c r="AU94" s="24" t="s">
        <v>83</v>
      </c>
      <c r="AY94" s="24" t="s">
        <v>131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24</v>
      </c>
      <c r="BK94" s="205">
        <f>ROUND(I94*H94,2)</f>
        <v>0</v>
      </c>
      <c r="BL94" s="24" t="s">
        <v>138</v>
      </c>
      <c r="BM94" s="24" t="s">
        <v>316</v>
      </c>
    </row>
    <row r="95" spans="2:47" s="1" customFormat="1" ht="67.5">
      <c r="B95" s="41"/>
      <c r="C95" s="63"/>
      <c r="D95" s="231" t="s">
        <v>287</v>
      </c>
      <c r="E95" s="63"/>
      <c r="F95" s="269" t="s">
        <v>317</v>
      </c>
      <c r="G95" s="63"/>
      <c r="H95" s="63"/>
      <c r="I95" s="164"/>
      <c r="J95" s="63"/>
      <c r="K95" s="63"/>
      <c r="L95" s="61"/>
      <c r="M95" s="270"/>
      <c r="N95" s="42"/>
      <c r="O95" s="42"/>
      <c r="P95" s="42"/>
      <c r="Q95" s="42"/>
      <c r="R95" s="42"/>
      <c r="S95" s="42"/>
      <c r="T95" s="78"/>
      <c r="AT95" s="24" t="s">
        <v>287</v>
      </c>
      <c r="AU95" s="24" t="s">
        <v>83</v>
      </c>
    </row>
    <row r="96" spans="2:65" s="1" customFormat="1" ht="22.5" customHeight="1">
      <c r="B96" s="41"/>
      <c r="C96" s="194" t="s">
        <v>318</v>
      </c>
      <c r="D96" s="194" t="s">
        <v>133</v>
      </c>
      <c r="E96" s="195" t="s">
        <v>319</v>
      </c>
      <c r="F96" s="196" t="s">
        <v>320</v>
      </c>
      <c r="G96" s="197" t="s">
        <v>285</v>
      </c>
      <c r="H96" s="198">
        <v>1</v>
      </c>
      <c r="I96" s="199"/>
      <c r="J96" s="200">
        <f>ROUND(I96*H96,2)</f>
        <v>0</v>
      </c>
      <c r="K96" s="196" t="s">
        <v>22</v>
      </c>
      <c r="L96" s="61"/>
      <c r="M96" s="201" t="s">
        <v>22</v>
      </c>
      <c r="N96" s="202" t="s">
        <v>45</v>
      </c>
      <c r="O96" s="42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138</v>
      </c>
      <c r="AT96" s="24" t="s">
        <v>133</v>
      </c>
      <c r="AU96" s="24" t="s">
        <v>83</v>
      </c>
      <c r="AY96" s="24" t="s">
        <v>131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24</v>
      </c>
      <c r="BK96" s="205">
        <f>ROUND(I96*H96,2)</f>
        <v>0</v>
      </c>
      <c r="BL96" s="24" t="s">
        <v>138</v>
      </c>
      <c r="BM96" s="24" t="s">
        <v>321</v>
      </c>
    </row>
    <row r="97" spans="2:47" s="1" customFormat="1" ht="94.5">
      <c r="B97" s="41"/>
      <c r="C97" s="63"/>
      <c r="D97" s="231" t="s">
        <v>287</v>
      </c>
      <c r="E97" s="63"/>
      <c r="F97" s="269" t="s">
        <v>322</v>
      </c>
      <c r="G97" s="63"/>
      <c r="H97" s="63"/>
      <c r="I97" s="164"/>
      <c r="J97" s="63"/>
      <c r="K97" s="63"/>
      <c r="L97" s="61"/>
      <c r="M97" s="270"/>
      <c r="N97" s="42"/>
      <c r="O97" s="42"/>
      <c r="P97" s="42"/>
      <c r="Q97" s="42"/>
      <c r="R97" s="42"/>
      <c r="S97" s="42"/>
      <c r="T97" s="78"/>
      <c r="AT97" s="24" t="s">
        <v>287</v>
      </c>
      <c r="AU97" s="24" t="s">
        <v>83</v>
      </c>
    </row>
    <row r="98" spans="2:65" s="1" customFormat="1" ht="22.5" customHeight="1">
      <c r="B98" s="41"/>
      <c r="C98" s="194" t="s">
        <v>95</v>
      </c>
      <c r="D98" s="194" t="s">
        <v>133</v>
      </c>
      <c r="E98" s="195" t="s">
        <v>323</v>
      </c>
      <c r="F98" s="196" t="s">
        <v>324</v>
      </c>
      <c r="G98" s="197" t="s">
        <v>285</v>
      </c>
      <c r="H98" s="198">
        <v>1</v>
      </c>
      <c r="I98" s="199"/>
      <c r="J98" s="200">
        <f>ROUND(I98*H98,2)</f>
        <v>0</v>
      </c>
      <c r="K98" s="196" t="s">
        <v>22</v>
      </c>
      <c r="L98" s="61"/>
      <c r="M98" s="201" t="s">
        <v>22</v>
      </c>
      <c r="N98" s="202" t="s">
        <v>45</v>
      </c>
      <c r="O98" s="42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4" t="s">
        <v>138</v>
      </c>
      <c r="AT98" s="24" t="s">
        <v>133</v>
      </c>
      <c r="AU98" s="24" t="s">
        <v>83</v>
      </c>
      <c r="AY98" s="24" t="s">
        <v>131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24</v>
      </c>
      <c r="BK98" s="205">
        <f>ROUND(I98*H98,2)</f>
        <v>0</v>
      </c>
      <c r="BL98" s="24" t="s">
        <v>138</v>
      </c>
      <c r="BM98" s="24" t="s">
        <v>325</v>
      </c>
    </row>
    <row r="99" spans="2:47" s="1" customFormat="1" ht="54">
      <c r="B99" s="41"/>
      <c r="C99" s="63"/>
      <c r="D99" s="231" t="s">
        <v>287</v>
      </c>
      <c r="E99" s="63"/>
      <c r="F99" s="269" t="s">
        <v>326</v>
      </c>
      <c r="G99" s="63"/>
      <c r="H99" s="63"/>
      <c r="I99" s="164"/>
      <c r="J99" s="63"/>
      <c r="K99" s="63"/>
      <c r="L99" s="61"/>
      <c r="M99" s="270"/>
      <c r="N99" s="42"/>
      <c r="O99" s="42"/>
      <c r="P99" s="42"/>
      <c r="Q99" s="42"/>
      <c r="R99" s="42"/>
      <c r="S99" s="42"/>
      <c r="T99" s="78"/>
      <c r="AT99" s="24" t="s">
        <v>287</v>
      </c>
      <c r="AU99" s="24" t="s">
        <v>83</v>
      </c>
    </row>
    <row r="100" spans="2:65" s="1" customFormat="1" ht="31.5" customHeight="1">
      <c r="B100" s="41"/>
      <c r="C100" s="194" t="s">
        <v>327</v>
      </c>
      <c r="D100" s="194" t="s">
        <v>133</v>
      </c>
      <c r="E100" s="195" t="s">
        <v>328</v>
      </c>
      <c r="F100" s="196" t="s">
        <v>329</v>
      </c>
      <c r="G100" s="197" t="s">
        <v>285</v>
      </c>
      <c r="H100" s="198">
        <v>1</v>
      </c>
      <c r="I100" s="199"/>
      <c r="J100" s="200">
        <f>ROUND(I100*H100,2)</f>
        <v>0</v>
      </c>
      <c r="K100" s="196" t="s">
        <v>22</v>
      </c>
      <c r="L100" s="61"/>
      <c r="M100" s="201" t="s">
        <v>22</v>
      </c>
      <c r="N100" s="202" t="s">
        <v>45</v>
      </c>
      <c r="O100" s="42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4" t="s">
        <v>138</v>
      </c>
      <c r="AT100" s="24" t="s">
        <v>133</v>
      </c>
      <c r="AU100" s="24" t="s">
        <v>83</v>
      </c>
      <c r="AY100" s="24" t="s">
        <v>131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4" t="s">
        <v>24</v>
      </c>
      <c r="BK100" s="205">
        <f>ROUND(I100*H100,2)</f>
        <v>0</v>
      </c>
      <c r="BL100" s="24" t="s">
        <v>138</v>
      </c>
      <c r="BM100" s="24" t="s">
        <v>330</v>
      </c>
    </row>
    <row r="101" spans="2:65" s="1" customFormat="1" ht="22.5" customHeight="1">
      <c r="B101" s="41"/>
      <c r="C101" s="194" t="s">
        <v>331</v>
      </c>
      <c r="D101" s="194" t="s">
        <v>133</v>
      </c>
      <c r="E101" s="195" t="s">
        <v>332</v>
      </c>
      <c r="F101" s="196" t="s">
        <v>333</v>
      </c>
      <c r="G101" s="197" t="s">
        <v>285</v>
      </c>
      <c r="H101" s="198">
        <v>1</v>
      </c>
      <c r="I101" s="199"/>
      <c r="J101" s="200">
        <f>ROUND(I101*H101,2)</f>
        <v>0</v>
      </c>
      <c r="K101" s="196" t="s">
        <v>22</v>
      </c>
      <c r="L101" s="61"/>
      <c r="M101" s="201" t="s">
        <v>22</v>
      </c>
      <c r="N101" s="202" t="s">
        <v>45</v>
      </c>
      <c r="O101" s="42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24" t="s">
        <v>138</v>
      </c>
      <c r="AT101" s="24" t="s">
        <v>133</v>
      </c>
      <c r="AU101" s="24" t="s">
        <v>83</v>
      </c>
      <c r="AY101" s="24" t="s">
        <v>131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24</v>
      </c>
      <c r="BK101" s="205">
        <f>ROUND(I101*H101,2)</f>
        <v>0</v>
      </c>
      <c r="BL101" s="24" t="s">
        <v>138</v>
      </c>
      <c r="BM101" s="24" t="s">
        <v>334</v>
      </c>
    </row>
    <row r="102" spans="2:47" s="1" customFormat="1" ht="40.5">
      <c r="B102" s="41"/>
      <c r="C102" s="63"/>
      <c r="D102" s="231" t="s">
        <v>287</v>
      </c>
      <c r="E102" s="63"/>
      <c r="F102" s="269" t="s">
        <v>335</v>
      </c>
      <c r="G102" s="63"/>
      <c r="H102" s="63"/>
      <c r="I102" s="164"/>
      <c r="J102" s="63"/>
      <c r="K102" s="63"/>
      <c r="L102" s="61"/>
      <c r="M102" s="270"/>
      <c r="N102" s="42"/>
      <c r="O102" s="42"/>
      <c r="P102" s="42"/>
      <c r="Q102" s="42"/>
      <c r="R102" s="42"/>
      <c r="S102" s="42"/>
      <c r="T102" s="78"/>
      <c r="AT102" s="24" t="s">
        <v>287</v>
      </c>
      <c r="AU102" s="24" t="s">
        <v>83</v>
      </c>
    </row>
    <row r="103" spans="2:65" s="1" customFormat="1" ht="22.5" customHeight="1">
      <c r="B103" s="41"/>
      <c r="C103" s="194" t="s">
        <v>336</v>
      </c>
      <c r="D103" s="194" t="s">
        <v>133</v>
      </c>
      <c r="E103" s="195" t="s">
        <v>337</v>
      </c>
      <c r="F103" s="196" t="s">
        <v>338</v>
      </c>
      <c r="G103" s="197" t="s">
        <v>285</v>
      </c>
      <c r="H103" s="198">
        <v>1</v>
      </c>
      <c r="I103" s="199"/>
      <c r="J103" s="200">
        <f>ROUND(I103*H103,2)</f>
        <v>0</v>
      </c>
      <c r="K103" s="196" t="s">
        <v>22</v>
      </c>
      <c r="L103" s="61"/>
      <c r="M103" s="201" t="s">
        <v>22</v>
      </c>
      <c r="N103" s="202" t="s">
        <v>45</v>
      </c>
      <c r="O103" s="42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24" t="s">
        <v>138</v>
      </c>
      <c r="AT103" s="24" t="s">
        <v>133</v>
      </c>
      <c r="AU103" s="24" t="s">
        <v>83</v>
      </c>
      <c r="AY103" s="24" t="s">
        <v>131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24" t="s">
        <v>24</v>
      </c>
      <c r="BK103" s="205">
        <f>ROUND(I103*H103,2)</f>
        <v>0</v>
      </c>
      <c r="BL103" s="24" t="s">
        <v>138</v>
      </c>
      <c r="BM103" s="24" t="s">
        <v>339</v>
      </c>
    </row>
    <row r="104" spans="2:47" s="1" customFormat="1" ht="67.5">
      <c r="B104" s="41"/>
      <c r="C104" s="63"/>
      <c r="D104" s="231" t="s">
        <v>287</v>
      </c>
      <c r="E104" s="63"/>
      <c r="F104" s="269" t="s">
        <v>340</v>
      </c>
      <c r="G104" s="63"/>
      <c r="H104" s="63"/>
      <c r="I104" s="164"/>
      <c r="J104" s="63"/>
      <c r="K104" s="63"/>
      <c r="L104" s="61"/>
      <c r="M104" s="270"/>
      <c r="N104" s="42"/>
      <c r="O104" s="42"/>
      <c r="P104" s="42"/>
      <c r="Q104" s="42"/>
      <c r="R104" s="42"/>
      <c r="S104" s="42"/>
      <c r="T104" s="78"/>
      <c r="AT104" s="24" t="s">
        <v>287</v>
      </c>
      <c r="AU104" s="24" t="s">
        <v>83</v>
      </c>
    </row>
    <row r="105" spans="2:65" s="1" customFormat="1" ht="31.5" customHeight="1">
      <c r="B105" s="41"/>
      <c r="C105" s="194" t="s">
        <v>188</v>
      </c>
      <c r="D105" s="194" t="s">
        <v>133</v>
      </c>
      <c r="E105" s="195" t="s">
        <v>341</v>
      </c>
      <c r="F105" s="196" t="s">
        <v>342</v>
      </c>
      <c r="G105" s="197" t="s">
        <v>285</v>
      </c>
      <c r="H105" s="198">
        <v>1</v>
      </c>
      <c r="I105" s="199"/>
      <c r="J105" s="200">
        <f>ROUND(I105*H105,2)</f>
        <v>0</v>
      </c>
      <c r="K105" s="196" t="s">
        <v>22</v>
      </c>
      <c r="L105" s="61"/>
      <c r="M105" s="201" t="s">
        <v>22</v>
      </c>
      <c r="N105" s="202" t="s">
        <v>45</v>
      </c>
      <c r="O105" s="42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24" t="s">
        <v>138</v>
      </c>
      <c r="AT105" s="24" t="s">
        <v>133</v>
      </c>
      <c r="AU105" s="24" t="s">
        <v>83</v>
      </c>
      <c r="AY105" s="24" t="s">
        <v>131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4" t="s">
        <v>24</v>
      </c>
      <c r="BK105" s="205">
        <f>ROUND(I105*H105,2)</f>
        <v>0</v>
      </c>
      <c r="BL105" s="24" t="s">
        <v>138</v>
      </c>
      <c r="BM105" s="24" t="s">
        <v>343</v>
      </c>
    </row>
    <row r="106" spans="2:65" s="1" customFormat="1" ht="31.5" customHeight="1">
      <c r="B106" s="41"/>
      <c r="C106" s="194" t="s">
        <v>344</v>
      </c>
      <c r="D106" s="194" t="s">
        <v>133</v>
      </c>
      <c r="E106" s="195" t="s">
        <v>345</v>
      </c>
      <c r="F106" s="196" t="s">
        <v>346</v>
      </c>
      <c r="G106" s="197" t="s">
        <v>285</v>
      </c>
      <c r="H106" s="198">
        <v>1</v>
      </c>
      <c r="I106" s="199"/>
      <c r="J106" s="200">
        <f>ROUND(I106*H106,2)</f>
        <v>0</v>
      </c>
      <c r="K106" s="196" t="s">
        <v>22</v>
      </c>
      <c r="L106" s="61"/>
      <c r="M106" s="201" t="s">
        <v>22</v>
      </c>
      <c r="N106" s="202" t="s">
        <v>45</v>
      </c>
      <c r="O106" s="42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24" t="s">
        <v>138</v>
      </c>
      <c r="AT106" s="24" t="s">
        <v>133</v>
      </c>
      <c r="AU106" s="24" t="s">
        <v>83</v>
      </c>
      <c r="AY106" s="24" t="s">
        <v>131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24</v>
      </c>
      <c r="BK106" s="205">
        <f>ROUND(I106*H106,2)</f>
        <v>0</v>
      </c>
      <c r="BL106" s="24" t="s">
        <v>138</v>
      </c>
      <c r="BM106" s="24" t="s">
        <v>347</v>
      </c>
    </row>
    <row r="107" spans="2:65" s="1" customFormat="1" ht="22.5" customHeight="1">
      <c r="B107" s="41"/>
      <c r="C107" s="194" t="s">
        <v>194</v>
      </c>
      <c r="D107" s="194" t="s">
        <v>133</v>
      </c>
      <c r="E107" s="195" t="s">
        <v>348</v>
      </c>
      <c r="F107" s="196" t="s">
        <v>349</v>
      </c>
      <c r="G107" s="197" t="s">
        <v>285</v>
      </c>
      <c r="H107" s="198">
        <v>1</v>
      </c>
      <c r="I107" s="199"/>
      <c r="J107" s="200">
        <f>ROUND(I107*H107,2)</f>
        <v>0</v>
      </c>
      <c r="K107" s="196" t="s">
        <v>22</v>
      </c>
      <c r="L107" s="61"/>
      <c r="M107" s="201" t="s">
        <v>22</v>
      </c>
      <c r="N107" s="202" t="s">
        <v>45</v>
      </c>
      <c r="O107" s="42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24" t="s">
        <v>138</v>
      </c>
      <c r="AT107" s="24" t="s">
        <v>133</v>
      </c>
      <c r="AU107" s="24" t="s">
        <v>83</v>
      </c>
      <c r="AY107" s="24" t="s">
        <v>131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24" t="s">
        <v>24</v>
      </c>
      <c r="BK107" s="205">
        <f>ROUND(I107*H107,2)</f>
        <v>0</v>
      </c>
      <c r="BL107" s="24" t="s">
        <v>138</v>
      </c>
      <c r="BM107" s="24" t="s">
        <v>350</v>
      </c>
    </row>
    <row r="108" spans="2:47" s="1" customFormat="1" ht="54">
      <c r="B108" s="41"/>
      <c r="C108" s="63"/>
      <c r="D108" s="231" t="s">
        <v>287</v>
      </c>
      <c r="E108" s="63"/>
      <c r="F108" s="269" t="s">
        <v>351</v>
      </c>
      <c r="G108" s="63"/>
      <c r="H108" s="63"/>
      <c r="I108" s="164"/>
      <c r="J108" s="63"/>
      <c r="K108" s="63"/>
      <c r="L108" s="61"/>
      <c r="M108" s="270"/>
      <c r="N108" s="42"/>
      <c r="O108" s="42"/>
      <c r="P108" s="42"/>
      <c r="Q108" s="42"/>
      <c r="R108" s="42"/>
      <c r="S108" s="42"/>
      <c r="T108" s="78"/>
      <c r="AT108" s="24" t="s">
        <v>287</v>
      </c>
      <c r="AU108" s="24" t="s">
        <v>83</v>
      </c>
    </row>
    <row r="109" spans="2:65" s="1" customFormat="1" ht="22.5" customHeight="1">
      <c r="B109" s="41"/>
      <c r="C109" s="194" t="s">
        <v>352</v>
      </c>
      <c r="D109" s="194" t="s">
        <v>133</v>
      </c>
      <c r="E109" s="195" t="s">
        <v>353</v>
      </c>
      <c r="F109" s="196" t="s">
        <v>354</v>
      </c>
      <c r="G109" s="197" t="s">
        <v>285</v>
      </c>
      <c r="H109" s="198">
        <v>1</v>
      </c>
      <c r="I109" s="199"/>
      <c r="J109" s="200">
        <f>ROUND(I109*H109,2)</f>
        <v>0</v>
      </c>
      <c r="K109" s="196" t="s">
        <v>22</v>
      </c>
      <c r="L109" s="61"/>
      <c r="M109" s="201" t="s">
        <v>22</v>
      </c>
      <c r="N109" s="202" t="s">
        <v>45</v>
      </c>
      <c r="O109" s="42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24" t="s">
        <v>138</v>
      </c>
      <c r="AT109" s="24" t="s">
        <v>133</v>
      </c>
      <c r="AU109" s="24" t="s">
        <v>83</v>
      </c>
      <c r="AY109" s="24" t="s">
        <v>131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24" t="s">
        <v>24</v>
      </c>
      <c r="BK109" s="205">
        <f>ROUND(I109*H109,2)</f>
        <v>0</v>
      </c>
      <c r="BL109" s="24" t="s">
        <v>138</v>
      </c>
      <c r="BM109" s="24" t="s">
        <v>355</v>
      </c>
    </row>
    <row r="110" spans="2:47" s="1" customFormat="1" ht="40.5">
      <c r="B110" s="41"/>
      <c r="C110" s="63"/>
      <c r="D110" s="231" t="s">
        <v>287</v>
      </c>
      <c r="E110" s="63"/>
      <c r="F110" s="269" t="s">
        <v>356</v>
      </c>
      <c r="G110" s="63"/>
      <c r="H110" s="63"/>
      <c r="I110" s="164"/>
      <c r="J110" s="63"/>
      <c r="K110" s="63"/>
      <c r="L110" s="61"/>
      <c r="M110" s="270"/>
      <c r="N110" s="42"/>
      <c r="O110" s="42"/>
      <c r="P110" s="42"/>
      <c r="Q110" s="42"/>
      <c r="R110" s="42"/>
      <c r="S110" s="42"/>
      <c r="T110" s="78"/>
      <c r="AT110" s="24" t="s">
        <v>287</v>
      </c>
      <c r="AU110" s="24" t="s">
        <v>83</v>
      </c>
    </row>
    <row r="111" spans="2:65" s="1" customFormat="1" ht="22.5" customHeight="1">
      <c r="B111" s="41"/>
      <c r="C111" s="194" t="s">
        <v>199</v>
      </c>
      <c r="D111" s="194" t="s">
        <v>133</v>
      </c>
      <c r="E111" s="195" t="s">
        <v>357</v>
      </c>
      <c r="F111" s="196" t="s">
        <v>358</v>
      </c>
      <c r="G111" s="197" t="s">
        <v>285</v>
      </c>
      <c r="H111" s="198">
        <v>1</v>
      </c>
      <c r="I111" s="199"/>
      <c r="J111" s="200">
        <f>ROUND(I111*H111,2)</f>
        <v>0</v>
      </c>
      <c r="K111" s="196" t="s">
        <v>22</v>
      </c>
      <c r="L111" s="61"/>
      <c r="M111" s="201" t="s">
        <v>22</v>
      </c>
      <c r="N111" s="202" t="s">
        <v>45</v>
      </c>
      <c r="O111" s="42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AR111" s="24" t="s">
        <v>138</v>
      </c>
      <c r="AT111" s="24" t="s">
        <v>133</v>
      </c>
      <c r="AU111" s="24" t="s">
        <v>83</v>
      </c>
      <c r="AY111" s="24" t="s">
        <v>131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4" t="s">
        <v>24</v>
      </c>
      <c r="BK111" s="205">
        <f>ROUND(I111*H111,2)</f>
        <v>0</v>
      </c>
      <c r="BL111" s="24" t="s">
        <v>138</v>
      </c>
      <c r="BM111" s="24" t="s">
        <v>359</v>
      </c>
    </row>
    <row r="112" spans="2:47" s="1" customFormat="1" ht="54">
      <c r="B112" s="41"/>
      <c r="C112" s="63"/>
      <c r="D112" s="231" t="s">
        <v>287</v>
      </c>
      <c r="E112" s="63"/>
      <c r="F112" s="269" t="s">
        <v>360</v>
      </c>
      <c r="G112" s="63"/>
      <c r="H112" s="63"/>
      <c r="I112" s="164"/>
      <c r="J112" s="63"/>
      <c r="K112" s="63"/>
      <c r="L112" s="61"/>
      <c r="M112" s="270"/>
      <c r="N112" s="42"/>
      <c r="O112" s="42"/>
      <c r="P112" s="42"/>
      <c r="Q112" s="42"/>
      <c r="R112" s="42"/>
      <c r="S112" s="42"/>
      <c r="T112" s="78"/>
      <c r="AT112" s="24" t="s">
        <v>287</v>
      </c>
      <c r="AU112" s="24" t="s">
        <v>83</v>
      </c>
    </row>
    <row r="113" spans="2:65" s="1" customFormat="1" ht="22.5" customHeight="1">
      <c r="B113" s="41"/>
      <c r="C113" s="194" t="s">
        <v>10</v>
      </c>
      <c r="D113" s="194" t="s">
        <v>133</v>
      </c>
      <c r="E113" s="195" t="s">
        <v>361</v>
      </c>
      <c r="F113" s="196" t="s">
        <v>362</v>
      </c>
      <c r="G113" s="197" t="s">
        <v>285</v>
      </c>
      <c r="H113" s="198">
        <v>1</v>
      </c>
      <c r="I113" s="199"/>
      <c r="J113" s="200">
        <f>ROUND(I113*H113,2)</f>
        <v>0</v>
      </c>
      <c r="K113" s="196" t="s">
        <v>22</v>
      </c>
      <c r="L113" s="61"/>
      <c r="M113" s="201" t="s">
        <v>22</v>
      </c>
      <c r="N113" s="202" t="s">
        <v>45</v>
      </c>
      <c r="O113" s="42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24" t="s">
        <v>138</v>
      </c>
      <c r="AT113" s="24" t="s">
        <v>133</v>
      </c>
      <c r="AU113" s="24" t="s">
        <v>83</v>
      </c>
      <c r="AY113" s="24" t="s">
        <v>131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24" t="s">
        <v>24</v>
      </c>
      <c r="BK113" s="205">
        <f>ROUND(I113*H113,2)</f>
        <v>0</v>
      </c>
      <c r="BL113" s="24" t="s">
        <v>138</v>
      </c>
      <c r="BM113" s="24" t="s">
        <v>363</v>
      </c>
    </row>
    <row r="114" spans="2:47" s="1" customFormat="1" ht="40.5">
      <c r="B114" s="41"/>
      <c r="C114" s="63"/>
      <c r="D114" s="231" t="s">
        <v>287</v>
      </c>
      <c r="E114" s="63"/>
      <c r="F114" s="269" t="s">
        <v>364</v>
      </c>
      <c r="G114" s="63"/>
      <c r="H114" s="63"/>
      <c r="I114" s="164"/>
      <c r="J114" s="63"/>
      <c r="K114" s="63"/>
      <c r="L114" s="61"/>
      <c r="M114" s="270"/>
      <c r="N114" s="42"/>
      <c r="O114" s="42"/>
      <c r="P114" s="42"/>
      <c r="Q114" s="42"/>
      <c r="R114" s="42"/>
      <c r="S114" s="42"/>
      <c r="T114" s="78"/>
      <c r="AT114" s="24" t="s">
        <v>287</v>
      </c>
      <c r="AU114" s="24" t="s">
        <v>83</v>
      </c>
    </row>
    <row r="115" spans="2:65" s="1" customFormat="1" ht="22.5" customHeight="1">
      <c r="B115" s="41"/>
      <c r="C115" s="194" t="s">
        <v>365</v>
      </c>
      <c r="D115" s="194" t="s">
        <v>133</v>
      </c>
      <c r="E115" s="195" t="s">
        <v>366</v>
      </c>
      <c r="F115" s="196" t="s">
        <v>367</v>
      </c>
      <c r="G115" s="197" t="s">
        <v>285</v>
      </c>
      <c r="H115" s="198">
        <v>1</v>
      </c>
      <c r="I115" s="199"/>
      <c r="J115" s="200">
        <f>ROUND(I115*H115,2)</f>
        <v>0</v>
      </c>
      <c r="K115" s="196" t="s">
        <v>22</v>
      </c>
      <c r="L115" s="61"/>
      <c r="M115" s="201" t="s">
        <v>22</v>
      </c>
      <c r="N115" s="202" t="s">
        <v>45</v>
      </c>
      <c r="O115" s="42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24" t="s">
        <v>138</v>
      </c>
      <c r="AT115" s="24" t="s">
        <v>133</v>
      </c>
      <c r="AU115" s="24" t="s">
        <v>83</v>
      </c>
      <c r="AY115" s="24" t="s">
        <v>131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24" t="s">
        <v>24</v>
      </c>
      <c r="BK115" s="205">
        <f>ROUND(I115*H115,2)</f>
        <v>0</v>
      </c>
      <c r="BL115" s="24" t="s">
        <v>138</v>
      </c>
      <c r="BM115" s="24" t="s">
        <v>368</v>
      </c>
    </row>
    <row r="116" spans="2:47" s="1" customFormat="1" ht="81">
      <c r="B116" s="41"/>
      <c r="C116" s="63"/>
      <c r="D116" s="231" t="s">
        <v>287</v>
      </c>
      <c r="E116" s="63"/>
      <c r="F116" s="269" t="s">
        <v>369</v>
      </c>
      <c r="G116" s="63"/>
      <c r="H116" s="63"/>
      <c r="I116" s="164"/>
      <c r="J116" s="63"/>
      <c r="K116" s="63"/>
      <c r="L116" s="61"/>
      <c r="M116" s="270"/>
      <c r="N116" s="42"/>
      <c r="O116" s="42"/>
      <c r="P116" s="42"/>
      <c r="Q116" s="42"/>
      <c r="R116" s="42"/>
      <c r="S116" s="42"/>
      <c r="T116" s="78"/>
      <c r="AT116" s="24" t="s">
        <v>287</v>
      </c>
      <c r="AU116" s="24" t="s">
        <v>83</v>
      </c>
    </row>
    <row r="117" spans="2:65" s="1" customFormat="1" ht="31.5" customHeight="1">
      <c r="B117" s="41"/>
      <c r="C117" s="194" t="s">
        <v>370</v>
      </c>
      <c r="D117" s="194" t="s">
        <v>133</v>
      </c>
      <c r="E117" s="195" t="s">
        <v>371</v>
      </c>
      <c r="F117" s="196" t="s">
        <v>372</v>
      </c>
      <c r="G117" s="197" t="s">
        <v>285</v>
      </c>
      <c r="H117" s="198">
        <v>1</v>
      </c>
      <c r="I117" s="199"/>
      <c r="J117" s="200">
        <f>ROUND(I117*H117,2)</f>
        <v>0</v>
      </c>
      <c r="K117" s="196" t="s">
        <v>22</v>
      </c>
      <c r="L117" s="61"/>
      <c r="M117" s="201" t="s">
        <v>22</v>
      </c>
      <c r="N117" s="202" t="s">
        <v>45</v>
      </c>
      <c r="O117" s="42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AR117" s="24" t="s">
        <v>138</v>
      </c>
      <c r="AT117" s="24" t="s">
        <v>133</v>
      </c>
      <c r="AU117" s="24" t="s">
        <v>83</v>
      </c>
      <c r="AY117" s="24" t="s">
        <v>131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24" t="s">
        <v>24</v>
      </c>
      <c r="BK117" s="205">
        <f>ROUND(I117*H117,2)</f>
        <v>0</v>
      </c>
      <c r="BL117" s="24" t="s">
        <v>138</v>
      </c>
      <c r="BM117" s="24" t="s">
        <v>373</v>
      </c>
    </row>
    <row r="118" spans="2:65" s="1" customFormat="1" ht="22.5" customHeight="1">
      <c r="B118" s="41"/>
      <c r="C118" s="194" t="s">
        <v>208</v>
      </c>
      <c r="D118" s="194" t="s">
        <v>133</v>
      </c>
      <c r="E118" s="195" t="s">
        <v>374</v>
      </c>
      <c r="F118" s="196" t="s">
        <v>375</v>
      </c>
      <c r="G118" s="197" t="s">
        <v>285</v>
      </c>
      <c r="H118" s="198">
        <v>1</v>
      </c>
      <c r="I118" s="199"/>
      <c r="J118" s="200">
        <f>ROUND(I118*H118,2)</f>
        <v>0</v>
      </c>
      <c r="K118" s="196" t="s">
        <v>22</v>
      </c>
      <c r="L118" s="61"/>
      <c r="M118" s="201" t="s">
        <v>22</v>
      </c>
      <c r="N118" s="202" t="s">
        <v>45</v>
      </c>
      <c r="O118" s="42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AR118" s="24" t="s">
        <v>138</v>
      </c>
      <c r="AT118" s="24" t="s">
        <v>133</v>
      </c>
      <c r="AU118" s="24" t="s">
        <v>83</v>
      </c>
      <c r="AY118" s="24" t="s">
        <v>131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4" t="s">
        <v>24</v>
      </c>
      <c r="BK118" s="205">
        <f>ROUND(I118*H118,2)</f>
        <v>0</v>
      </c>
      <c r="BL118" s="24" t="s">
        <v>138</v>
      </c>
      <c r="BM118" s="24" t="s">
        <v>376</v>
      </c>
    </row>
    <row r="119" spans="2:65" s="1" customFormat="1" ht="22.5" customHeight="1">
      <c r="B119" s="41"/>
      <c r="C119" s="194" t="s">
        <v>377</v>
      </c>
      <c r="D119" s="194" t="s">
        <v>133</v>
      </c>
      <c r="E119" s="195" t="s">
        <v>378</v>
      </c>
      <c r="F119" s="196" t="s">
        <v>379</v>
      </c>
      <c r="G119" s="197" t="s">
        <v>380</v>
      </c>
      <c r="H119" s="198">
        <v>1</v>
      </c>
      <c r="I119" s="199"/>
      <c r="J119" s="200">
        <f>ROUND(I119*H119,2)</f>
        <v>0</v>
      </c>
      <c r="K119" s="196" t="s">
        <v>22</v>
      </c>
      <c r="L119" s="61"/>
      <c r="M119" s="201" t="s">
        <v>22</v>
      </c>
      <c r="N119" s="202" t="s">
        <v>45</v>
      </c>
      <c r="O119" s="42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24" t="s">
        <v>138</v>
      </c>
      <c r="AT119" s="24" t="s">
        <v>133</v>
      </c>
      <c r="AU119" s="24" t="s">
        <v>83</v>
      </c>
      <c r="AY119" s="24" t="s">
        <v>131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4" t="s">
        <v>24</v>
      </c>
      <c r="BK119" s="205">
        <f>ROUND(I119*H119,2)</f>
        <v>0</v>
      </c>
      <c r="BL119" s="24" t="s">
        <v>138</v>
      </c>
      <c r="BM119" s="24" t="s">
        <v>381</v>
      </c>
    </row>
    <row r="120" spans="2:47" s="1" customFormat="1" ht="54">
      <c r="B120" s="41"/>
      <c r="C120" s="63"/>
      <c r="D120" s="231" t="s">
        <v>287</v>
      </c>
      <c r="E120" s="63"/>
      <c r="F120" s="269" t="s">
        <v>382</v>
      </c>
      <c r="G120" s="63"/>
      <c r="H120" s="63"/>
      <c r="I120" s="164"/>
      <c r="J120" s="63"/>
      <c r="K120" s="63"/>
      <c r="L120" s="61"/>
      <c r="M120" s="270"/>
      <c r="N120" s="42"/>
      <c r="O120" s="42"/>
      <c r="P120" s="42"/>
      <c r="Q120" s="42"/>
      <c r="R120" s="42"/>
      <c r="S120" s="42"/>
      <c r="T120" s="78"/>
      <c r="AT120" s="24" t="s">
        <v>287</v>
      </c>
      <c r="AU120" s="24" t="s">
        <v>83</v>
      </c>
    </row>
    <row r="121" spans="2:65" s="1" customFormat="1" ht="22.5" customHeight="1">
      <c r="B121" s="41"/>
      <c r="C121" s="194" t="s">
        <v>383</v>
      </c>
      <c r="D121" s="194" t="s">
        <v>133</v>
      </c>
      <c r="E121" s="195" t="s">
        <v>384</v>
      </c>
      <c r="F121" s="196" t="s">
        <v>385</v>
      </c>
      <c r="G121" s="197" t="s">
        <v>285</v>
      </c>
      <c r="H121" s="198">
        <v>1</v>
      </c>
      <c r="I121" s="199"/>
      <c r="J121" s="200">
        <f>ROUND(I121*H121,2)</f>
        <v>0</v>
      </c>
      <c r="K121" s="196" t="s">
        <v>22</v>
      </c>
      <c r="L121" s="61"/>
      <c r="M121" s="201" t="s">
        <v>22</v>
      </c>
      <c r="N121" s="202" t="s">
        <v>45</v>
      </c>
      <c r="O121" s="42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4" t="s">
        <v>138</v>
      </c>
      <c r="AT121" s="24" t="s">
        <v>133</v>
      </c>
      <c r="AU121" s="24" t="s">
        <v>83</v>
      </c>
      <c r="AY121" s="24" t="s">
        <v>131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24</v>
      </c>
      <c r="BK121" s="205">
        <f>ROUND(I121*H121,2)</f>
        <v>0</v>
      </c>
      <c r="BL121" s="24" t="s">
        <v>138</v>
      </c>
      <c r="BM121" s="24" t="s">
        <v>386</v>
      </c>
    </row>
    <row r="122" spans="2:65" s="1" customFormat="1" ht="22.5" customHeight="1">
      <c r="B122" s="41"/>
      <c r="C122" s="194" t="s">
        <v>387</v>
      </c>
      <c r="D122" s="194" t="s">
        <v>133</v>
      </c>
      <c r="E122" s="195" t="s">
        <v>388</v>
      </c>
      <c r="F122" s="196" t="s">
        <v>389</v>
      </c>
      <c r="G122" s="197" t="s">
        <v>285</v>
      </c>
      <c r="H122" s="198">
        <v>1</v>
      </c>
      <c r="I122" s="199"/>
      <c r="J122" s="200">
        <f>ROUND(I122*H122,2)</f>
        <v>0</v>
      </c>
      <c r="K122" s="196" t="s">
        <v>22</v>
      </c>
      <c r="L122" s="61"/>
      <c r="M122" s="201" t="s">
        <v>22</v>
      </c>
      <c r="N122" s="202" t="s">
        <v>45</v>
      </c>
      <c r="O122" s="42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24" t="s">
        <v>138</v>
      </c>
      <c r="AT122" s="24" t="s">
        <v>133</v>
      </c>
      <c r="AU122" s="24" t="s">
        <v>83</v>
      </c>
      <c r="AY122" s="24" t="s">
        <v>131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24" t="s">
        <v>24</v>
      </c>
      <c r="BK122" s="205">
        <f>ROUND(I122*H122,2)</f>
        <v>0</v>
      </c>
      <c r="BL122" s="24" t="s">
        <v>138</v>
      </c>
      <c r="BM122" s="24" t="s">
        <v>390</v>
      </c>
    </row>
    <row r="123" spans="2:47" s="1" customFormat="1" ht="40.5">
      <c r="B123" s="41"/>
      <c r="C123" s="63"/>
      <c r="D123" s="231" t="s">
        <v>287</v>
      </c>
      <c r="E123" s="63"/>
      <c r="F123" s="269" t="s">
        <v>391</v>
      </c>
      <c r="G123" s="63"/>
      <c r="H123" s="63"/>
      <c r="I123" s="164"/>
      <c r="J123" s="63"/>
      <c r="K123" s="63"/>
      <c r="L123" s="61"/>
      <c r="M123" s="270"/>
      <c r="N123" s="42"/>
      <c r="O123" s="42"/>
      <c r="P123" s="42"/>
      <c r="Q123" s="42"/>
      <c r="R123" s="42"/>
      <c r="S123" s="42"/>
      <c r="T123" s="78"/>
      <c r="AT123" s="24" t="s">
        <v>287</v>
      </c>
      <c r="AU123" s="24" t="s">
        <v>83</v>
      </c>
    </row>
    <row r="124" spans="2:65" s="1" customFormat="1" ht="22.5" customHeight="1">
      <c r="B124" s="41"/>
      <c r="C124" s="194" t="s">
        <v>215</v>
      </c>
      <c r="D124" s="194" t="s">
        <v>133</v>
      </c>
      <c r="E124" s="195" t="s">
        <v>392</v>
      </c>
      <c r="F124" s="196" t="s">
        <v>393</v>
      </c>
      <c r="G124" s="197" t="s">
        <v>285</v>
      </c>
      <c r="H124" s="198">
        <v>1</v>
      </c>
      <c r="I124" s="199"/>
      <c r="J124" s="200">
        <f>ROUND(I124*H124,2)</f>
        <v>0</v>
      </c>
      <c r="K124" s="196" t="s">
        <v>22</v>
      </c>
      <c r="L124" s="61"/>
      <c r="M124" s="201" t="s">
        <v>22</v>
      </c>
      <c r="N124" s="202" t="s">
        <v>45</v>
      </c>
      <c r="O124" s="42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24" t="s">
        <v>138</v>
      </c>
      <c r="AT124" s="24" t="s">
        <v>133</v>
      </c>
      <c r="AU124" s="24" t="s">
        <v>83</v>
      </c>
      <c r="AY124" s="24" t="s">
        <v>131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4" t="s">
        <v>24</v>
      </c>
      <c r="BK124" s="205">
        <f>ROUND(I124*H124,2)</f>
        <v>0</v>
      </c>
      <c r="BL124" s="24" t="s">
        <v>138</v>
      </c>
      <c r="BM124" s="24" t="s">
        <v>394</v>
      </c>
    </row>
    <row r="125" spans="2:47" s="1" customFormat="1" ht="67.5">
      <c r="B125" s="41"/>
      <c r="C125" s="63"/>
      <c r="D125" s="231" t="s">
        <v>287</v>
      </c>
      <c r="E125" s="63"/>
      <c r="F125" s="269" t="s">
        <v>395</v>
      </c>
      <c r="G125" s="63"/>
      <c r="H125" s="63"/>
      <c r="I125" s="164"/>
      <c r="J125" s="63"/>
      <c r="K125" s="63"/>
      <c r="L125" s="61"/>
      <c r="M125" s="270"/>
      <c r="N125" s="42"/>
      <c r="O125" s="42"/>
      <c r="P125" s="42"/>
      <c r="Q125" s="42"/>
      <c r="R125" s="42"/>
      <c r="S125" s="42"/>
      <c r="T125" s="78"/>
      <c r="AT125" s="24" t="s">
        <v>287</v>
      </c>
      <c r="AU125" s="24" t="s">
        <v>83</v>
      </c>
    </row>
    <row r="126" spans="2:65" s="1" customFormat="1" ht="22.5" customHeight="1">
      <c r="B126" s="41"/>
      <c r="C126" s="194" t="s">
        <v>396</v>
      </c>
      <c r="D126" s="194" t="s">
        <v>133</v>
      </c>
      <c r="E126" s="195" t="s">
        <v>397</v>
      </c>
      <c r="F126" s="196" t="s">
        <v>398</v>
      </c>
      <c r="G126" s="197" t="s">
        <v>285</v>
      </c>
      <c r="H126" s="198">
        <v>1</v>
      </c>
      <c r="I126" s="199"/>
      <c r="J126" s="200">
        <f>ROUND(I126*H126,2)</f>
        <v>0</v>
      </c>
      <c r="K126" s="196" t="s">
        <v>22</v>
      </c>
      <c r="L126" s="61"/>
      <c r="M126" s="201" t="s">
        <v>22</v>
      </c>
      <c r="N126" s="202" t="s">
        <v>45</v>
      </c>
      <c r="O126" s="42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24" t="s">
        <v>138</v>
      </c>
      <c r="AT126" s="24" t="s">
        <v>133</v>
      </c>
      <c r="AU126" s="24" t="s">
        <v>83</v>
      </c>
      <c r="AY126" s="24" t="s">
        <v>131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4" t="s">
        <v>24</v>
      </c>
      <c r="BK126" s="205">
        <f>ROUND(I126*H126,2)</f>
        <v>0</v>
      </c>
      <c r="BL126" s="24" t="s">
        <v>138</v>
      </c>
      <c r="BM126" s="24" t="s">
        <v>399</v>
      </c>
    </row>
    <row r="127" spans="2:47" s="1" customFormat="1" ht="54">
      <c r="B127" s="41"/>
      <c r="C127" s="63"/>
      <c r="D127" s="231" t="s">
        <v>287</v>
      </c>
      <c r="E127" s="63"/>
      <c r="F127" s="269" t="s">
        <v>400</v>
      </c>
      <c r="G127" s="63"/>
      <c r="H127" s="63"/>
      <c r="I127" s="164"/>
      <c r="J127" s="63"/>
      <c r="K127" s="63"/>
      <c r="L127" s="61"/>
      <c r="M127" s="270"/>
      <c r="N127" s="42"/>
      <c r="O127" s="42"/>
      <c r="P127" s="42"/>
      <c r="Q127" s="42"/>
      <c r="R127" s="42"/>
      <c r="S127" s="42"/>
      <c r="T127" s="78"/>
      <c r="AT127" s="24" t="s">
        <v>287</v>
      </c>
      <c r="AU127" s="24" t="s">
        <v>83</v>
      </c>
    </row>
    <row r="128" spans="2:65" s="1" customFormat="1" ht="22.5" customHeight="1">
      <c r="B128" s="41"/>
      <c r="C128" s="194" t="s">
        <v>220</v>
      </c>
      <c r="D128" s="194" t="s">
        <v>133</v>
      </c>
      <c r="E128" s="195" t="s">
        <v>401</v>
      </c>
      <c r="F128" s="196" t="s">
        <v>402</v>
      </c>
      <c r="G128" s="197" t="s">
        <v>380</v>
      </c>
      <c r="H128" s="198">
        <v>1</v>
      </c>
      <c r="I128" s="199"/>
      <c r="J128" s="200">
        <f>ROUND(I128*H128,2)</f>
        <v>0</v>
      </c>
      <c r="K128" s="196" t="s">
        <v>22</v>
      </c>
      <c r="L128" s="61"/>
      <c r="M128" s="201" t="s">
        <v>22</v>
      </c>
      <c r="N128" s="202" t="s">
        <v>45</v>
      </c>
      <c r="O128" s="42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24" t="s">
        <v>138</v>
      </c>
      <c r="AT128" s="24" t="s">
        <v>133</v>
      </c>
      <c r="AU128" s="24" t="s">
        <v>83</v>
      </c>
      <c r="AY128" s="24" t="s">
        <v>131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24" t="s">
        <v>24</v>
      </c>
      <c r="BK128" s="205">
        <f>ROUND(I128*H128,2)</f>
        <v>0</v>
      </c>
      <c r="BL128" s="24" t="s">
        <v>138</v>
      </c>
      <c r="BM128" s="24" t="s">
        <v>403</v>
      </c>
    </row>
    <row r="129" spans="2:47" s="1" customFormat="1" ht="54">
      <c r="B129" s="41"/>
      <c r="C129" s="63"/>
      <c r="D129" s="231" t="s">
        <v>287</v>
      </c>
      <c r="E129" s="63"/>
      <c r="F129" s="269" t="s">
        <v>404</v>
      </c>
      <c r="G129" s="63"/>
      <c r="H129" s="63"/>
      <c r="I129" s="164"/>
      <c r="J129" s="63"/>
      <c r="K129" s="63"/>
      <c r="L129" s="61"/>
      <c r="M129" s="270"/>
      <c r="N129" s="42"/>
      <c r="O129" s="42"/>
      <c r="P129" s="42"/>
      <c r="Q129" s="42"/>
      <c r="R129" s="42"/>
      <c r="S129" s="42"/>
      <c r="T129" s="78"/>
      <c r="AT129" s="24" t="s">
        <v>287</v>
      </c>
      <c r="AU129" s="24" t="s">
        <v>83</v>
      </c>
    </row>
    <row r="130" spans="2:65" s="1" customFormat="1" ht="22.5" customHeight="1">
      <c r="B130" s="41"/>
      <c r="C130" s="194" t="s">
        <v>233</v>
      </c>
      <c r="D130" s="194" t="s">
        <v>133</v>
      </c>
      <c r="E130" s="195" t="s">
        <v>405</v>
      </c>
      <c r="F130" s="196" t="s">
        <v>406</v>
      </c>
      <c r="G130" s="197" t="s">
        <v>285</v>
      </c>
      <c r="H130" s="198">
        <v>1</v>
      </c>
      <c r="I130" s="199"/>
      <c r="J130" s="200">
        <f>ROUND(I130*H130,2)</f>
        <v>0</v>
      </c>
      <c r="K130" s="196" t="s">
        <v>22</v>
      </c>
      <c r="L130" s="61"/>
      <c r="M130" s="201" t="s">
        <v>22</v>
      </c>
      <c r="N130" s="202" t="s">
        <v>45</v>
      </c>
      <c r="O130" s="42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24" t="s">
        <v>138</v>
      </c>
      <c r="AT130" s="24" t="s">
        <v>133</v>
      </c>
      <c r="AU130" s="24" t="s">
        <v>83</v>
      </c>
      <c r="AY130" s="24" t="s">
        <v>131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24" t="s">
        <v>24</v>
      </c>
      <c r="BK130" s="205">
        <f>ROUND(I130*H130,2)</f>
        <v>0</v>
      </c>
      <c r="BL130" s="24" t="s">
        <v>138</v>
      </c>
      <c r="BM130" s="24" t="s">
        <v>407</v>
      </c>
    </row>
    <row r="131" spans="2:47" s="1" customFormat="1" ht="40.5">
      <c r="B131" s="41"/>
      <c r="C131" s="63"/>
      <c r="D131" s="231" t="s">
        <v>287</v>
      </c>
      <c r="E131" s="63"/>
      <c r="F131" s="269" t="s">
        <v>408</v>
      </c>
      <c r="G131" s="63"/>
      <c r="H131" s="63"/>
      <c r="I131" s="164"/>
      <c r="J131" s="63"/>
      <c r="K131" s="63"/>
      <c r="L131" s="61"/>
      <c r="M131" s="270"/>
      <c r="N131" s="42"/>
      <c r="O131" s="42"/>
      <c r="P131" s="42"/>
      <c r="Q131" s="42"/>
      <c r="R131" s="42"/>
      <c r="S131" s="42"/>
      <c r="T131" s="78"/>
      <c r="AT131" s="24" t="s">
        <v>287</v>
      </c>
      <c r="AU131" s="24" t="s">
        <v>83</v>
      </c>
    </row>
    <row r="132" spans="2:65" s="1" customFormat="1" ht="22.5" customHeight="1">
      <c r="B132" s="41"/>
      <c r="C132" s="194" t="s">
        <v>238</v>
      </c>
      <c r="D132" s="194" t="s">
        <v>133</v>
      </c>
      <c r="E132" s="195" t="s">
        <v>409</v>
      </c>
      <c r="F132" s="196" t="s">
        <v>410</v>
      </c>
      <c r="G132" s="197" t="s">
        <v>285</v>
      </c>
      <c r="H132" s="198">
        <v>1</v>
      </c>
      <c r="I132" s="199"/>
      <c r="J132" s="200">
        <f>ROUND(I132*H132,2)</f>
        <v>0</v>
      </c>
      <c r="K132" s="196" t="s">
        <v>22</v>
      </c>
      <c r="L132" s="61"/>
      <c r="M132" s="201" t="s">
        <v>22</v>
      </c>
      <c r="N132" s="202" t="s">
        <v>45</v>
      </c>
      <c r="O132" s="42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AR132" s="24" t="s">
        <v>138</v>
      </c>
      <c r="AT132" s="24" t="s">
        <v>133</v>
      </c>
      <c r="AU132" s="24" t="s">
        <v>83</v>
      </c>
      <c r="AY132" s="24" t="s">
        <v>131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24" t="s">
        <v>24</v>
      </c>
      <c r="BK132" s="205">
        <f>ROUND(I132*H132,2)</f>
        <v>0</v>
      </c>
      <c r="BL132" s="24" t="s">
        <v>138</v>
      </c>
      <c r="BM132" s="24" t="s">
        <v>411</v>
      </c>
    </row>
    <row r="133" spans="2:47" s="1" customFormat="1" ht="54">
      <c r="B133" s="41"/>
      <c r="C133" s="63"/>
      <c r="D133" s="231" t="s">
        <v>287</v>
      </c>
      <c r="E133" s="63"/>
      <c r="F133" s="269" t="s">
        <v>412</v>
      </c>
      <c r="G133" s="63"/>
      <c r="H133" s="63"/>
      <c r="I133" s="164"/>
      <c r="J133" s="63"/>
      <c r="K133" s="63"/>
      <c r="L133" s="61"/>
      <c r="M133" s="270"/>
      <c r="N133" s="42"/>
      <c r="O133" s="42"/>
      <c r="P133" s="42"/>
      <c r="Q133" s="42"/>
      <c r="R133" s="42"/>
      <c r="S133" s="42"/>
      <c r="T133" s="78"/>
      <c r="AT133" s="24" t="s">
        <v>287</v>
      </c>
      <c r="AU133" s="24" t="s">
        <v>83</v>
      </c>
    </row>
    <row r="134" spans="2:65" s="1" customFormat="1" ht="22.5" customHeight="1">
      <c r="B134" s="41"/>
      <c r="C134" s="194" t="s">
        <v>9</v>
      </c>
      <c r="D134" s="194" t="s">
        <v>133</v>
      </c>
      <c r="E134" s="195" t="s">
        <v>413</v>
      </c>
      <c r="F134" s="196" t="s">
        <v>414</v>
      </c>
      <c r="G134" s="197" t="s">
        <v>285</v>
      </c>
      <c r="H134" s="198">
        <v>1</v>
      </c>
      <c r="I134" s="199"/>
      <c r="J134" s="200">
        <f>ROUND(I134*H134,2)</f>
        <v>0</v>
      </c>
      <c r="K134" s="196" t="s">
        <v>22</v>
      </c>
      <c r="L134" s="61"/>
      <c r="M134" s="201" t="s">
        <v>22</v>
      </c>
      <c r="N134" s="202" t="s">
        <v>45</v>
      </c>
      <c r="O134" s="42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AR134" s="24" t="s">
        <v>138</v>
      </c>
      <c r="AT134" s="24" t="s">
        <v>133</v>
      </c>
      <c r="AU134" s="24" t="s">
        <v>83</v>
      </c>
      <c r="AY134" s="24" t="s">
        <v>131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24" t="s">
        <v>24</v>
      </c>
      <c r="BK134" s="205">
        <f>ROUND(I134*H134,2)</f>
        <v>0</v>
      </c>
      <c r="BL134" s="24" t="s">
        <v>138</v>
      </c>
      <c r="BM134" s="24" t="s">
        <v>415</v>
      </c>
    </row>
    <row r="135" spans="2:65" s="1" customFormat="1" ht="22.5" customHeight="1">
      <c r="B135" s="41"/>
      <c r="C135" s="194" t="s">
        <v>249</v>
      </c>
      <c r="D135" s="194" t="s">
        <v>133</v>
      </c>
      <c r="E135" s="195" t="s">
        <v>416</v>
      </c>
      <c r="F135" s="196" t="s">
        <v>417</v>
      </c>
      <c r="G135" s="197" t="s">
        <v>380</v>
      </c>
      <c r="H135" s="198">
        <v>1</v>
      </c>
      <c r="I135" s="199"/>
      <c r="J135" s="200">
        <f>ROUND(I135*H135,2)</f>
        <v>0</v>
      </c>
      <c r="K135" s="196" t="s">
        <v>22</v>
      </c>
      <c r="L135" s="61"/>
      <c r="M135" s="201" t="s">
        <v>22</v>
      </c>
      <c r="N135" s="202" t="s">
        <v>45</v>
      </c>
      <c r="O135" s="42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24" t="s">
        <v>138</v>
      </c>
      <c r="AT135" s="24" t="s">
        <v>133</v>
      </c>
      <c r="AU135" s="24" t="s">
        <v>83</v>
      </c>
      <c r="AY135" s="24" t="s">
        <v>131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4" t="s">
        <v>24</v>
      </c>
      <c r="BK135" s="205">
        <f>ROUND(I135*H135,2)</f>
        <v>0</v>
      </c>
      <c r="BL135" s="24" t="s">
        <v>138</v>
      </c>
      <c r="BM135" s="24" t="s">
        <v>418</v>
      </c>
    </row>
    <row r="136" spans="2:47" s="1" customFormat="1" ht="81">
      <c r="B136" s="41"/>
      <c r="C136" s="63"/>
      <c r="D136" s="231" t="s">
        <v>287</v>
      </c>
      <c r="E136" s="63"/>
      <c r="F136" s="269" t="s">
        <v>419</v>
      </c>
      <c r="G136" s="63"/>
      <c r="H136" s="63"/>
      <c r="I136" s="164"/>
      <c r="J136" s="63"/>
      <c r="K136" s="63"/>
      <c r="L136" s="61"/>
      <c r="M136" s="270"/>
      <c r="N136" s="42"/>
      <c r="O136" s="42"/>
      <c r="P136" s="42"/>
      <c r="Q136" s="42"/>
      <c r="R136" s="42"/>
      <c r="S136" s="42"/>
      <c r="T136" s="78"/>
      <c r="AT136" s="24" t="s">
        <v>287</v>
      </c>
      <c r="AU136" s="24" t="s">
        <v>83</v>
      </c>
    </row>
    <row r="137" spans="2:65" s="1" customFormat="1" ht="22.5" customHeight="1">
      <c r="B137" s="41"/>
      <c r="C137" s="194" t="s">
        <v>256</v>
      </c>
      <c r="D137" s="194" t="s">
        <v>133</v>
      </c>
      <c r="E137" s="195" t="s">
        <v>420</v>
      </c>
      <c r="F137" s="196" t="s">
        <v>421</v>
      </c>
      <c r="G137" s="197" t="s">
        <v>285</v>
      </c>
      <c r="H137" s="198">
        <v>1</v>
      </c>
      <c r="I137" s="199"/>
      <c r="J137" s="200">
        <f>ROUND(I137*H137,2)</f>
        <v>0</v>
      </c>
      <c r="K137" s="196" t="s">
        <v>22</v>
      </c>
      <c r="L137" s="61"/>
      <c r="M137" s="201" t="s">
        <v>22</v>
      </c>
      <c r="N137" s="202" t="s">
        <v>45</v>
      </c>
      <c r="O137" s="42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24" t="s">
        <v>138</v>
      </c>
      <c r="AT137" s="24" t="s">
        <v>133</v>
      </c>
      <c r="AU137" s="24" t="s">
        <v>83</v>
      </c>
      <c r="AY137" s="24" t="s">
        <v>131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4" t="s">
        <v>24</v>
      </c>
      <c r="BK137" s="205">
        <f>ROUND(I137*H137,2)</f>
        <v>0</v>
      </c>
      <c r="BL137" s="24" t="s">
        <v>138</v>
      </c>
      <c r="BM137" s="24" t="s">
        <v>422</v>
      </c>
    </row>
    <row r="138" spans="2:47" s="1" customFormat="1" ht="27">
      <c r="B138" s="41"/>
      <c r="C138" s="63"/>
      <c r="D138" s="231" t="s">
        <v>287</v>
      </c>
      <c r="E138" s="63"/>
      <c r="F138" s="269" t="s">
        <v>423</v>
      </c>
      <c r="G138" s="63"/>
      <c r="H138" s="63"/>
      <c r="I138" s="164"/>
      <c r="J138" s="63"/>
      <c r="K138" s="63"/>
      <c r="L138" s="61"/>
      <c r="M138" s="270"/>
      <c r="N138" s="42"/>
      <c r="O138" s="42"/>
      <c r="P138" s="42"/>
      <c r="Q138" s="42"/>
      <c r="R138" s="42"/>
      <c r="S138" s="42"/>
      <c r="T138" s="78"/>
      <c r="AT138" s="24" t="s">
        <v>287</v>
      </c>
      <c r="AU138" s="24" t="s">
        <v>83</v>
      </c>
    </row>
    <row r="139" spans="2:65" s="1" customFormat="1" ht="22.5" customHeight="1">
      <c r="B139" s="41"/>
      <c r="C139" s="194" t="s">
        <v>424</v>
      </c>
      <c r="D139" s="194" t="s">
        <v>133</v>
      </c>
      <c r="E139" s="195" t="s">
        <v>425</v>
      </c>
      <c r="F139" s="196" t="s">
        <v>426</v>
      </c>
      <c r="G139" s="197" t="s">
        <v>285</v>
      </c>
      <c r="H139" s="198">
        <v>1</v>
      </c>
      <c r="I139" s="199"/>
      <c r="J139" s="200">
        <f>ROUND(I139*H139,2)</f>
        <v>0</v>
      </c>
      <c r="K139" s="196" t="s">
        <v>22</v>
      </c>
      <c r="L139" s="61"/>
      <c r="M139" s="201" t="s">
        <v>22</v>
      </c>
      <c r="N139" s="265" t="s">
        <v>45</v>
      </c>
      <c r="O139" s="266"/>
      <c r="P139" s="267">
        <f>O139*H139</f>
        <v>0</v>
      </c>
      <c r="Q139" s="267">
        <v>0</v>
      </c>
      <c r="R139" s="267">
        <f>Q139*H139</f>
        <v>0</v>
      </c>
      <c r="S139" s="267">
        <v>0</v>
      </c>
      <c r="T139" s="268">
        <f>S139*H139</f>
        <v>0</v>
      </c>
      <c r="AR139" s="24" t="s">
        <v>138</v>
      </c>
      <c r="AT139" s="24" t="s">
        <v>133</v>
      </c>
      <c r="AU139" s="24" t="s">
        <v>83</v>
      </c>
      <c r="AY139" s="24" t="s">
        <v>131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24" t="s">
        <v>24</v>
      </c>
      <c r="BK139" s="205">
        <f>ROUND(I139*H139,2)</f>
        <v>0</v>
      </c>
      <c r="BL139" s="24" t="s">
        <v>138</v>
      </c>
      <c r="BM139" s="24" t="s">
        <v>427</v>
      </c>
    </row>
    <row r="140" spans="2:12" s="1" customFormat="1" ht="6.95" customHeight="1">
      <c r="B140" s="56"/>
      <c r="C140" s="57"/>
      <c r="D140" s="57"/>
      <c r="E140" s="57"/>
      <c r="F140" s="57"/>
      <c r="G140" s="57"/>
      <c r="H140" s="57"/>
      <c r="I140" s="140"/>
      <c r="J140" s="57"/>
      <c r="K140" s="57"/>
      <c r="L140" s="61"/>
    </row>
  </sheetData>
  <sheetProtection password="CC35" sheet="1" objects="1" scenarios="1" formatCells="0" formatColumns="0" formatRows="0" sort="0" autoFilter="0"/>
  <autoFilter ref="C77:K139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1" customWidth="1"/>
    <col min="2" max="2" width="1.66796875" style="271" customWidth="1"/>
    <col min="3" max="4" width="5" style="271" customWidth="1"/>
    <col min="5" max="5" width="11.66015625" style="271" customWidth="1"/>
    <col min="6" max="6" width="9.16015625" style="271" customWidth="1"/>
    <col min="7" max="7" width="5" style="271" customWidth="1"/>
    <col min="8" max="8" width="77.83203125" style="271" customWidth="1"/>
    <col min="9" max="10" width="20" style="271" customWidth="1"/>
    <col min="11" max="11" width="1.66796875" style="271" customWidth="1"/>
  </cols>
  <sheetData>
    <row r="1" ht="37.5" customHeight="1"/>
    <row r="2" spans="2:1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5" customFormat="1" ht="45" customHeight="1">
      <c r="B3" s="275"/>
      <c r="C3" s="396" t="s">
        <v>428</v>
      </c>
      <c r="D3" s="396"/>
      <c r="E3" s="396"/>
      <c r="F3" s="396"/>
      <c r="G3" s="396"/>
      <c r="H3" s="396"/>
      <c r="I3" s="396"/>
      <c r="J3" s="396"/>
      <c r="K3" s="276"/>
    </row>
    <row r="4" spans="2:11" ht="25.5" customHeight="1">
      <c r="B4" s="277"/>
      <c r="C4" s="397" t="s">
        <v>429</v>
      </c>
      <c r="D4" s="397"/>
      <c r="E4" s="397"/>
      <c r="F4" s="397"/>
      <c r="G4" s="397"/>
      <c r="H4" s="397"/>
      <c r="I4" s="397"/>
      <c r="J4" s="397"/>
      <c r="K4" s="278"/>
    </row>
    <row r="5" spans="2:11" ht="5.25" customHeight="1">
      <c r="B5" s="277"/>
      <c r="C5" s="279"/>
      <c r="D5" s="279"/>
      <c r="E5" s="279"/>
      <c r="F5" s="279"/>
      <c r="G5" s="279"/>
      <c r="H5" s="279"/>
      <c r="I5" s="279"/>
      <c r="J5" s="279"/>
      <c r="K5" s="278"/>
    </row>
    <row r="6" spans="2:11" ht="15" customHeight="1">
      <c r="B6" s="277"/>
      <c r="C6" s="395" t="s">
        <v>430</v>
      </c>
      <c r="D6" s="395"/>
      <c r="E6" s="395"/>
      <c r="F6" s="395"/>
      <c r="G6" s="395"/>
      <c r="H6" s="395"/>
      <c r="I6" s="395"/>
      <c r="J6" s="395"/>
      <c r="K6" s="278"/>
    </row>
    <row r="7" spans="2:11" ht="15" customHeight="1">
      <c r="B7" s="281"/>
      <c r="C7" s="395" t="s">
        <v>431</v>
      </c>
      <c r="D7" s="395"/>
      <c r="E7" s="395"/>
      <c r="F7" s="395"/>
      <c r="G7" s="395"/>
      <c r="H7" s="395"/>
      <c r="I7" s="395"/>
      <c r="J7" s="395"/>
      <c r="K7" s="278"/>
    </row>
    <row r="8" spans="2:1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ht="15" customHeight="1">
      <c r="B9" s="281"/>
      <c r="C9" s="395" t="s">
        <v>432</v>
      </c>
      <c r="D9" s="395"/>
      <c r="E9" s="395"/>
      <c r="F9" s="395"/>
      <c r="G9" s="395"/>
      <c r="H9" s="395"/>
      <c r="I9" s="395"/>
      <c r="J9" s="395"/>
      <c r="K9" s="278"/>
    </row>
    <row r="10" spans="2:11" ht="15" customHeight="1">
      <c r="B10" s="281"/>
      <c r="C10" s="280"/>
      <c r="D10" s="395" t="s">
        <v>433</v>
      </c>
      <c r="E10" s="395"/>
      <c r="F10" s="395"/>
      <c r="G10" s="395"/>
      <c r="H10" s="395"/>
      <c r="I10" s="395"/>
      <c r="J10" s="395"/>
      <c r="K10" s="278"/>
    </row>
    <row r="11" spans="2:11" ht="15" customHeight="1">
      <c r="B11" s="281"/>
      <c r="C11" s="282"/>
      <c r="D11" s="395" t="s">
        <v>434</v>
      </c>
      <c r="E11" s="395"/>
      <c r="F11" s="395"/>
      <c r="G11" s="395"/>
      <c r="H11" s="395"/>
      <c r="I11" s="395"/>
      <c r="J11" s="395"/>
      <c r="K11" s="278"/>
    </row>
    <row r="12" spans="2:11" ht="12.75" customHeight="1">
      <c r="B12" s="281"/>
      <c r="C12" s="282"/>
      <c r="D12" s="282"/>
      <c r="E12" s="282"/>
      <c r="F12" s="282"/>
      <c r="G12" s="282"/>
      <c r="H12" s="282"/>
      <c r="I12" s="282"/>
      <c r="J12" s="282"/>
      <c r="K12" s="278"/>
    </row>
    <row r="13" spans="2:11" ht="15" customHeight="1">
      <c r="B13" s="281"/>
      <c r="C13" s="282"/>
      <c r="D13" s="395" t="s">
        <v>435</v>
      </c>
      <c r="E13" s="395"/>
      <c r="F13" s="395"/>
      <c r="G13" s="395"/>
      <c r="H13" s="395"/>
      <c r="I13" s="395"/>
      <c r="J13" s="395"/>
      <c r="K13" s="278"/>
    </row>
    <row r="14" spans="2:11" ht="15" customHeight="1">
      <c r="B14" s="281"/>
      <c r="C14" s="282"/>
      <c r="D14" s="395" t="s">
        <v>436</v>
      </c>
      <c r="E14" s="395"/>
      <c r="F14" s="395"/>
      <c r="G14" s="395"/>
      <c r="H14" s="395"/>
      <c r="I14" s="395"/>
      <c r="J14" s="395"/>
      <c r="K14" s="278"/>
    </row>
    <row r="15" spans="2:11" ht="15" customHeight="1">
      <c r="B15" s="281"/>
      <c r="C15" s="282"/>
      <c r="D15" s="395" t="s">
        <v>437</v>
      </c>
      <c r="E15" s="395"/>
      <c r="F15" s="395"/>
      <c r="G15" s="395"/>
      <c r="H15" s="395"/>
      <c r="I15" s="395"/>
      <c r="J15" s="395"/>
      <c r="K15" s="278"/>
    </row>
    <row r="16" spans="2:11" ht="15" customHeight="1">
      <c r="B16" s="281"/>
      <c r="C16" s="282"/>
      <c r="D16" s="282"/>
      <c r="E16" s="283" t="s">
        <v>81</v>
      </c>
      <c r="F16" s="395" t="s">
        <v>438</v>
      </c>
      <c r="G16" s="395"/>
      <c r="H16" s="395"/>
      <c r="I16" s="395"/>
      <c r="J16" s="395"/>
      <c r="K16" s="278"/>
    </row>
    <row r="17" spans="2:11" ht="15" customHeight="1">
      <c r="B17" s="281"/>
      <c r="C17" s="282"/>
      <c r="D17" s="282"/>
      <c r="E17" s="283" t="s">
        <v>439</v>
      </c>
      <c r="F17" s="395" t="s">
        <v>440</v>
      </c>
      <c r="G17" s="395"/>
      <c r="H17" s="395"/>
      <c r="I17" s="395"/>
      <c r="J17" s="395"/>
      <c r="K17" s="278"/>
    </row>
    <row r="18" spans="2:11" ht="15" customHeight="1">
      <c r="B18" s="281"/>
      <c r="C18" s="282"/>
      <c r="D18" s="282"/>
      <c r="E18" s="283" t="s">
        <v>441</v>
      </c>
      <c r="F18" s="395" t="s">
        <v>442</v>
      </c>
      <c r="G18" s="395"/>
      <c r="H18" s="395"/>
      <c r="I18" s="395"/>
      <c r="J18" s="395"/>
      <c r="K18" s="278"/>
    </row>
    <row r="19" spans="2:11" ht="15" customHeight="1">
      <c r="B19" s="281"/>
      <c r="C19" s="282"/>
      <c r="D19" s="282"/>
      <c r="E19" s="283" t="s">
        <v>84</v>
      </c>
      <c r="F19" s="395" t="s">
        <v>443</v>
      </c>
      <c r="G19" s="395"/>
      <c r="H19" s="395"/>
      <c r="I19" s="395"/>
      <c r="J19" s="395"/>
      <c r="K19" s="278"/>
    </row>
    <row r="20" spans="2:11" ht="15" customHeight="1">
      <c r="B20" s="281"/>
      <c r="C20" s="282"/>
      <c r="D20" s="282"/>
      <c r="E20" s="283" t="s">
        <v>444</v>
      </c>
      <c r="F20" s="395" t="s">
        <v>445</v>
      </c>
      <c r="G20" s="395"/>
      <c r="H20" s="395"/>
      <c r="I20" s="395"/>
      <c r="J20" s="395"/>
      <c r="K20" s="278"/>
    </row>
    <row r="21" spans="2:11" ht="15" customHeight="1">
      <c r="B21" s="281"/>
      <c r="C21" s="282"/>
      <c r="D21" s="282"/>
      <c r="E21" s="283" t="s">
        <v>446</v>
      </c>
      <c r="F21" s="395" t="s">
        <v>447</v>
      </c>
      <c r="G21" s="395"/>
      <c r="H21" s="395"/>
      <c r="I21" s="395"/>
      <c r="J21" s="395"/>
      <c r="K21" s="278"/>
    </row>
    <row r="22" spans="2:11" ht="12.75" customHeight="1">
      <c r="B22" s="281"/>
      <c r="C22" s="282"/>
      <c r="D22" s="282"/>
      <c r="E22" s="282"/>
      <c r="F22" s="282"/>
      <c r="G22" s="282"/>
      <c r="H22" s="282"/>
      <c r="I22" s="282"/>
      <c r="J22" s="282"/>
      <c r="K22" s="278"/>
    </row>
    <row r="23" spans="2:11" ht="15" customHeight="1">
      <c r="B23" s="281"/>
      <c r="C23" s="395" t="s">
        <v>448</v>
      </c>
      <c r="D23" s="395"/>
      <c r="E23" s="395"/>
      <c r="F23" s="395"/>
      <c r="G23" s="395"/>
      <c r="H23" s="395"/>
      <c r="I23" s="395"/>
      <c r="J23" s="395"/>
      <c r="K23" s="278"/>
    </row>
    <row r="24" spans="2:11" ht="15" customHeight="1">
      <c r="B24" s="281"/>
      <c r="C24" s="395" t="s">
        <v>449</v>
      </c>
      <c r="D24" s="395"/>
      <c r="E24" s="395"/>
      <c r="F24" s="395"/>
      <c r="G24" s="395"/>
      <c r="H24" s="395"/>
      <c r="I24" s="395"/>
      <c r="J24" s="395"/>
      <c r="K24" s="278"/>
    </row>
    <row r="25" spans="2:11" ht="15" customHeight="1">
      <c r="B25" s="281"/>
      <c r="C25" s="280"/>
      <c r="D25" s="395" t="s">
        <v>450</v>
      </c>
      <c r="E25" s="395"/>
      <c r="F25" s="395"/>
      <c r="G25" s="395"/>
      <c r="H25" s="395"/>
      <c r="I25" s="395"/>
      <c r="J25" s="395"/>
      <c r="K25" s="278"/>
    </row>
    <row r="26" spans="2:11" ht="15" customHeight="1">
      <c r="B26" s="281"/>
      <c r="C26" s="282"/>
      <c r="D26" s="395" t="s">
        <v>451</v>
      </c>
      <c r="E26" s="395"/>
      <c r="F26" s="395"/>
      <c r="G26" s="395"/>
      <c r="H26" s="395"/>
      <c r="I26" s="395"/>
      <c r="J26" s="395"/>
      <c r="K26" s="278"/>
    </row>
    <row r="27" spans="2:11" ht="12.75" customHeight="1">
      <c r="B27" s="281"/>
      <c r="C27" s="282"/>
      <c r="D27" s="282"/>
      <c r="E27" s="282"/>
      <c r="F27" s="282"/>
      <c r="G27" s="282"/>
      <c r="H27" s="282"/>
      <c r="I27" s="282"/>
      <c r="J27" s="282"/>
      <c r="K27" s="278"/>
    </row>
    <row r="28" spans="2:11" ht="15" customHeight="1">
      <c r="B28" s="281"/>
      <c r="C28" s="282"/>
      <c r="D28" s="395" t="s">
        <v>452</v>
      </c>
      <c r="E28" s="395"/>
      <c r="F28" s="395"/>
      <c r="G28" s="395"/>
      <c r="H28" s="395"/>
      <c r="I28" s="395"/>
      <c r="J28" s="395"/>
      <c r="K28" s="278"/>
    </row>
    <row r="29" spans="2:11" ht="15" customHeight="1">
      <c r="B29" s="281"/>
      <c r="C29" s="282"/>
      <c r="D29" s="395" t="s">
        <v>453</v>
      </c>
      <c r="E29" s="395"/>
      <c r="F29" s="395"/>
      <c r="G29" s="395"/>
      <c r="H29" s="395"/>
      <c r="I29" s="395"/>
      <c r="J29" s="395"/>
      <c r="K29" s="278"/>
    </row>
    <row r="30" spans="2:11" ht="12.75" customHeight="1">
      <c r="B30" s="281"/>
      <c r="C30" s="282"/>
      <c r="D30" s="282"/>
      <c r="E30" s="282"/>
      <c r="F30" s="282"/>
      <c r="G30" s="282"/>
      <c r="H30" s="282"/>
      <c r="I30" s="282"/>
      <c r="J30" s="282"/>
      <c r="K30" s="278"/>
    </row>
    <row r="31" spans="2:11" ht="15" customHeight="1">
      <c r="B31" s="281"/>
      <c r="C31" s="282"/>
      <c r="D31" s="395" t="s">
        <v>454</v>
      </c>
      <c r="E31" s="395"/>
      <c r="F31" s="395"/>
      <c r="G31" s="395"/>
      <c r="H31" s="395"/>
      <c r="I31" s="395"/>
      <c r="J31" s="395"/>
      <c r="K31" s="278"/>
    </row>
    <row r="32" spans="2:11" ht="15" customHeight="1">
      <c r="B32" s="281"/>
      <c r="C32" s="282"/>
      <c r="D32" s="395" t="s">
        <v>455</v>
      </c>
      <c r="E32" s="395"/>
      <c r="F32" s="395"/>
      <c r="G32" s="395"/>
      <c r="H32" s="395"/>
      <c r="I32" s="395"/>
      <c r="J32" s="395"/>
      <c r="K32" s="278"/>
    </row>
    <row r="33" spans="2:11" ht="15" customHeight="1">
      <c r="B33" s="281"/>
      <c r="C33" s="282"/>
      <c r="D33" s="395" t="s">
        <v>456</v>
      </c>
      <c r="E33" s="395"/>
      <c r="F33" s="395"/>
      <c r="G33" s="395"/>
      <c r="H33" s="395"/>
      <c r="I33" s="395"/>
      <c r="J33" s="395"/>
      <c r="K33" s="278"/>
    </row>
    <row r="34" spans="2:11" ht="15" customHeight="1">
      <c r="B34" s="281"/>
      <c r="C34" s="282"/>
      <c r="D34" s="280"/>
      <c r="E34" s="284" t="s">
        <v>116</v>
      </c>
      <c r="F34" s="280"/>
      <c r="G34" s="395" t="s">
        <v>457</v>
      </c>
      <c r="H34" s="395"/>
      <c r="I34" s="395"/>
      <c r="J34" s="395"/>
      <c r="K34" s="278"/>
    </row>
    <row r="35" spans="2:11" ht="30.75" customHeight="1">
      <c r="B35" s="281"/>
      <c r="C35" s="282"/>
      <c r="D35" s="280"/>
      <c r="E35" s="284" t="s">
        <v>458</v>
      </c>
      <c r="F35" s="280"/>
      <c r="G35" s="395" t="s">
        <v>459</v>
      </c>
      <c r="H35" s="395"/>
      <c r="I35" s="395"/>
      <c r="J35" s="395"/>
      <c r="K35" s="278"/>
    </row>
    <row r="36" spans="2:11" ht="15" customHeight="1">
      <c r="B36" s="281"/>
      <c r="C36" s="282"/>
      <c r="D36" s="280"/>
      <c r="E36" s="284" t="s">
        <v>55</v>
      </c>
      <c r="F36" s="280"/>
      <c r="G36" s="395" t="s">
        <v>460</v>
      </c>
      <c r="H36" s="395"/>
      <c r="I36" s="395"/>
      <c r="J36" s="395"/>
      <c r="K36" s="278"/>
    </row>
    <row r="37" spans="2:11" ht="15" customHeight="1">
      <c r="B37" s="281"/>
      <c r="C37" s="282"/>
      <c r="D37" s="280"/>
      <c r="E37" s="284" t="s">
        <v>117</v>
      </c>
      <c r="F37" s="280"/>
      <c r="G37" s="395" t="s">
        <v>461</v>
      </c>
      <c r="H37" s="395"/>
      <c r="I37" s="395"/>
      <c r="J37" s="395"/>
      <c r="K37" s="278"/>
    </row>
    <row r="38" spans="2:11" ht="15" customHeight="1">
      <c r="B38" s="281"/>
      <c r="C38" s="282"/>
      <c r="D38" s="280"/>
      <c r="E38" s="284" t="s">
        <v>118</v>
      </c>
      <c r="F38" s="280"/>
      <c r="G38" s="395" t="s">
        <v>462</v>
      </c>
      <c r="H38" s="395"/>
      <c r="I38" s="395"/>
      <c r="J38" s="395"/>
      <c r="K38" s="278"/>
    </row>
    <row r="39" spans="2:11" ht="15" customHeight="1">
      <c r="B39" s="281"/>
      <c r="C39" s="282"/>
      <c r="D39" s="280"/>
      <c r="E39" s="284" t="s">
        <v>119</v>
      </c>
      <c r="F39" s="280"/>
      <c r="G39" s="395" t="s">
        <v>463</v>
      </c>
      <c r="H39" s="395"/>
      <c r="I39" s="395"/>
      <c r="J39" s="395"/>
      <c r="K39" s="278"/>
    </row>
    <row r="40" spans="2:11" ht="15" customHeight="1">
      <c r="B40" s="281"/>
      <c r="C40" s="282"/>
      <c r="D40" s="280"/>
      <c r="E40" s="284" t="s">
        <v>464</v>
      </c>
      <c r="F40" s="280"/>
      <c r="G40" s="395" t="s">
        <v>465</v>
      </c>
      <c r="H40" s="395"/>
      <c r="I40" s="395"/>
      <c r="J40" s="395"/>
      <c r="K40" s="278"/>
    </row>
    <row r="41" spans="2:11" ht="15" customHeight="1">
      <c r="B41" s="281"/>
      <c r="C41" s="282"/>
      <c r="D41" s="280"/>
      <c r="E41" s="284"/>
      <c r="F41" s="280"/>
      <c r="G41" s="395" t="s">
        <v>466</v>
      </c>
      <c r="H41" s="395"/>
      <c r="I41" s="395"/>
      <c r="J41" s="395"/>
      <c r="K41" s="278"/>
    </row>
    <row r="42" spans="2:11" ht="15" customHeight="1">
      <c r="B42" s="281"/>
      <c r="C42" s="282"/>
      <c r="D42" s="280"/>
      <c r="E42" s="284" t="s">
        <v>467</v>
      </c>
      <c r="F42" s="280"/>
      <c r="G42" s="395" t="s">
        <v>468</v>
      </c>
      <c r="H42" s="395"/>
      <c r="I42" s="395"/>
      <c r="J42" s="395"/>
      <c r="K42" s="278"/>
    </row>
    <row r="43" spans="2:11" ht="15" customHeight="1">
      <c r="B43" s="281"/>
      <c r="C43" s="282"/>
      <c r="D43" s="280"/>
      <c r="E43" s="284" t="s">
        <v>121</v>
      </c>
      <c r="F43" s="280"/>
      <c r="G43" s="395" t="s">
        <v>469</v>
      </c>
      <c r="H43" s="395"/>
      <c r="I43" s="395"/>
      <c r="J43" s="395"/>
      <c r="K43" s="278"/>
    </row>
    <row r="44" spans="2:11" ht="12.75" customHeight="1">
      <c r="B44" s="281"/>
      <c r="C44" s="282"/>
      <c r="D44" s="280"/>
      <c r="E44" s="280"/>
      <c r="F44" s="280"/>
      <c r="G44" s="280"/>
      <c r="H44" s="280"/>
      <c r="I44" s="280"/>
      <c r="J44" s="280"/>
      <c r="K44" s="278"/>
    </row>
    <row r="45" spans="2:11" ht="15" customHeight="1">
      <c r="B45" s="281"/>
      <c r="C45" s="282"/>
      <c r="D45" s="395" t="s">
        <v>470</v>
      </c>
      <c r="E45" s="395"/>
      <c r="F45" s="395"/>
      <c r="G45" s="395"/>
      <c r="H45" s="395"/>
      <c r="I45" s="395"/>
      <c r="J45" s="395"/>
      <c r="K45" s="278"/>
    </row>
    <row r="46" spans="2:11" ht="15" customHeight="1">
      <c r="B46" s="281"/>
      <c r="C46" s="282"/>
      <c r="D46" s="282"/>
      <c r="E46" s="395" t="s">
        <v>471</v>
      </c>
      <c r="F46" s="395"/>
      <c r="G46" s="395"/>
      <c r="H46" s="395"/>
      <c r="I46" s="395"/>
      <c r="J46" s="395"/>
      <c r="K46" s="278"/>
    </row>
    <row r="47" spans="2:11" ht="15" customHeight="1">
      <c r="B47" s="281"/>
      <c r="C47" s="282"/>
      <c r="D47" s="282"/>
      <c r="E47" s="395" t="s">
        <v>472</v>
      </c>
      <c r="F47" s="395"/>
      <c r="G47" s="395"/>
      <c r="H47" s="395"/>
      <c r="I47" s="395"/>
      <c r="J47" s="395"/>
      <c r="K47" s="278"/>
    </row>
    <row r="48" spans="2:11" ht="15" customHeight="1">
      <c r="B48" s="281"/>
      <c r="C48" s="282"/>
      <c r="D48" s="282"/>
      <c r="E48" s="395" t="s">
        <v>473</v>
      </c>
      <c r="F48" s="395"/>
      <c r="G48" s="395"/>
      <c r="H48" s="395"/>
      <c r="I48" s="395"/>
      <c r="J48" s="395"/>
      <c r="K48" s="278"/>
    </row>
    <row r="49" spans="2:11" ht="15" customHeight="1">
      <c r="B49" s="281"/>
      <c r="C49" s="282"/>
      <c r="D49" s="395" t="s">
        <v>474</v>
      </c>
      <c r="E49" s="395"/>
      <c r="F49" s="395"/>
      <c r="G49" s="395"/>
      <c r="H49" s="395"/>
      <c r="I49" s="395"/>
      <c r="J49" s="395"/>
      <c r="K49" s="278"/>
    </row>
    <row r="50" spans="2:11" ht="25.5" customHeight="1">
      <c r="B50" s="277"/>
      <c r="C50" s="397" t="s">
        <v>475</v>
      </c>
      <c r="D50" s="397"/>
      <c r="E50" s="397"/>
      <c r="F50" s="397"/>
      <c r="G50" s="397"/>
      <c r="H50" s="397"/>
      <c r="I50" s="397"/>
      <c r="J50" s="397"/>
      <c r="K50" s="278"/>
    </row>
    <row r="51" spans="2:11" ht="5.25" customHeight="1">
      <c r="B51" s="277"/>
      <c r="C51" s="279"/>
      <c r="D51" s="279"/>
      <c r="E51" s="279"/>
      <c r="F51" s="279"/>
      <c r="G51" s="279"/>
      <c r="H51" s="279"/>
      <c r="I51" s="279"/>
      <c r="J51" s="279"/>
      <c r="K51" s="278"/>
    </row>
    <row r="52" spans="2:11" ht="15" customHeight="1">
      <c r="B52" s="277"/>
      <c r="C52" s="395" t="s">
        <v>476</v>
      </c>
      <c r="D52" s="395"/>
      <c r="E52" s="395"/>
      <c r="F52" s="395"/>
      <c r="G52" s="395"/>
      <c r="H52" s="395"/>
      <c r="I52" s="395"/>
      <c r="J52" s="395"/>
      <c r="K52" s="278"/>
    </row>
    <row r="53" spans="2:11" ht="15" customHeight="1">
      <c r="B53" s="277"/>
      <c r="C53" s="395" t="s">
        <v>477</v>
      </c>
      <c r="D53" s="395"/>
      <c r="E53" s="395"/>
      <c r="F53" s="395"/>
      <c r="G53" s="395"/>
      <c r="H53" s="395"/>
      <c r="I53" s="395"/>
      <c r="J53" s="395"/>
      <c r="K53" s="278"/>
    </row>
    <row r="54" spans="2:11" ht="12.75" customHeight="1">
      <c r="B54" s="277"/>
      <c r="C54" s="280"/>
      <c r="D54" s="280"/>
      <c r="E54" s="280"/>
      <c r="F54" s="280"/>
      <c r="G54" s="280"/>
      <c r="H54" s="280"/>
      <c r="I54" s="280"/>
      <c r="J54" s="280"/>
      <c r="K54" s="278"/>
    </row>
    <row r="55" spans="2:11" ht="15" customHeight="1">
      <c r="B55" s="277"/>
      <c r="C55" s="395" t="s">
        <v>478</v>
      </c>
      <c r="D55" s="395"/>
      <c r="E55" s="395"/>
      <c r="F55" s="395"/>
      <c r="G55" s="395"/>
      <c r="H55" s="395"/>
      <c r="I55" s="395"/>
      <c r="J55" s="395"/>
      <c r="K55" s="278"/>
    </row>
    <row r="56" spans="2:11" ht="15" customHeight="1">
      <c r="B56" s="277"/>
      <c r="C56" s="282"/>
      <c r="D56" s="395" t="s">
        <v>479</v>
      </c>
      <c r="E56" s="395"/>
      <c r="F56" s="395"/>
      <c r="G56" s="395"/>
      <c r="H56" s="395"/>
      <c r="I56" s="395"/>
      <c r="J56" s="395"/>
      <c r="K56" s="278"/>
    </row>
    <row r="57" spans="2:11" ht="15" customHeight="1">
      <c r="B57" s="277"/>
      <c r="C57" s="282"/>
      <c r="D57" s="395" t="s">
        <v>480</v>
      </c>
      <c r="E57" s="395"/>
      <c r="F57" s="395"/>
      <c r="G57" s="395"/>
      <c r="H57" s="395"/>
      <c r="I57" s="395"/>
      <c r="J57" s="395"/>
      <c r="K57" s="278"/>
    </row>
    <row r="58" spans="2:11" ht="15" customHeight="1">
      <c r="B58" s="277"/>
      <c r="C58" s="282"/>
      <c r="D58" s="395" t="s">
        <v>481</v>
      </c>
      <c r="E58" s="395"/>
      <c r="F58" s="395"/>
      <c r="G58" s="395"/>
      <c r="H58" s="395"/>
      <c r="I58" s="395"/>
      <c r="J58" s="395"/>
      <c r="K58" s="278"/>
    </row>
    <row r="59" spans="2:11" ht="15" customHeight="1">
      <c r="B59" s="277"/>
      <c r="C59" s="282"/>
      <c r="D59" s="395" t="s">
        <v>482</v>
      </c>
      <c r="E59" s="395"/>
      <c r="F59" s="395"/>
      <c r="G59" s="395"/>
      <c r="H59" s="395"/>
      <c r="I59" s="395"/>
      <c r="J59" s="395"/>
      <c r="K59" s="278"/>
    </row>
    <row r="60" spans="2:11" ht="15" customHeight="1">
      <c r="B60" s="277"/>
      <c r="C60" s="282"/>
      <c r="D60" s="399" t="s">
        <v>483</v>
      </c>
      <c r="E60" s="399"/>
      <c r="F60" s="399"/>
      <c r="G60" s="399"/>
      <c r="H60" s="399"/>
      <c r="I60" s="399"/>
      <c r="J60" s="399"/>
      <c r="K60" s="278"/>
    </row>
    <row r="61" spans="2:11" ht="15" customHeight="1">
      <c r="B61" s="277"/>
      <c r="C61" s="282"/>
      <c r="D61" s="395" t="s">
        <v>484</v>
      </c>
      <c r="E61" s="395"/>
      <c r="F61" s="395"/>
      <c r="G61" s="395"/>
      <c r="H61" s="395"/>
      <c r="I61" s="395"/>
      <c r="J61" s="395"/>
      <c r="K61" s="278"/>
    </row>
    <row r="62" spans="2:11" ht="12.75" customHeight="1">
      <c r="B62" s="277"/>
      <c r="C62" s="282"/>
      <c r="D62" s="282"/>
      <c r="E62" s="285"/>
      <c r="F62" s="282"/>
      <c r="G62" s="282"/>
      <c r="H62" s="282"/>
      <c r="I62" s="282"/>
      <c r="J62" s="282"/>
      <c r="K62" s="278"/>
    </row>
    <row r="63" spans="2:11" ht="15" customHeight="1">
      <c r="B63" s="277"/>
      <c r="C63" s="282"/>
      <c r="D63" s="395" t="s">
        <v>485</v>
      </c>
      <c r="E63" s="395"/>
      <c r="F63" s="395"/>
      <c r="G63" s="395"/>
      <c r="H63" s="395"/>
      <c r="I63" s="395"/>
      <c r="J63" s="395"/>
      <c r="K63" s="278"/>
    </row>
    <row r="64" spans="2:11" ht="15" customHeight="1">
      <c r="B64" s="277"/>
      <c r="C64" s="282"/>
      <c r="D64" s="399" t="s">
        <v>486</v>
      </c>
      <c r="E64" s="399"/>
      <c r="F64" s="399"/>
      <c r="G64" s="399"/>
      <c r="H64" s="399"/>
      <c r="I64" s="399"/>
      <c r="J64" s="399"/>
      <c r="K64" s="278"/>
    </row>
    <row r="65" spans="2:11" ht="15" customHeight="1">
      <c r="B65" s="277"/>
      <c r="C65" s="282"/>
      <c r="D65" s="395" t="s">
        <v>487</v>
      </c>
      <c r="E65" s="395"/>
      <c r="F65" s="395"/>
      <c r="G65" s="395"/>
      <c r="H65" s="395"/>
      <c r="I65" s="395"/>
      <c r="J65" s="395"/>
      <c r="K65" s="278"/>
    </row>
    <row r="66" spans="2:11" ht="15" customHeight="1">
      <c r="B66" s="277"/>
      <c r="C66" s="282"/>
      <c r="D66" s="395" t="s">
        <v>488</v>
      </c>
      <c r="E66" s="395"/>
      <c r="F66" s="395"/>
      <c r="G66" s="395"/>
      <c r="H66" s="395"/>
      <c r="I66" s="395"/>
      <c r="J66" s="395"/>
      <c r="K66" s="278"/>
    </row>
    <row r="67" spans="2:11" ht="15" customHeight="1">
      <c r="B67" s="277"/>
      <c r="C67" s="282"/>
      <c r="D67" s="395" t="s">
        <v>489</v>
      </c>
      <c r="E67" s="395"/>
      <c r="F67" s="395"/>
      <c r="G67" s="395"/>
      <c r="H67" s="395"/>
      <c r="I67" s="395"/>
      <c r="J67" s="395"/>
      <c r="K67" s="278"/>
    </row>
    <row r="68" spans="2:11" ht="15" customHeight="1">
      <c r="B68" s="277"/>
      <c r="C68" s="282"/>
      <c r="D68" s="395" t="s">
        <v>490</v>
      </c>
      <c r="E68" s="395"/>
      <c r="F68" s="395"/>
      <c r="G68" s="395"/>
      <c r="H68" s="395"/>
      <c r="I68" s="395"/>
      <c r="J68" s="395"/>
      <c r="K68" s="278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400" t="s">
        <v>91</v>
      </c>
      <c r="D73" s="400"/>
      <c r="E73" s="400"/>
      <c r="F73" s="400"/>
      <c r="G73" s="400"/>
      <c r="H73" s="400"/>
      <c r="I73" s="400"/>
      <c r="J73" s="400"/>
      <c r="K73" s="295"/>
    </row>
    <row r="74" spans="2:11" ht="17.25" customHeight="1">
      <c r="B74" s="294"/>
      <c r="C74" s="296" t="s">
        <v>491</v>
      </c>
      <c r="D74" s="296"/>
      <c r="E74" s="296"/>
      <c r="F74" s="296" t="s">
        <v>492</v>
      </c>
      <c r="G74" s="297"/>
      <c r="H74" s="296" t="s">
        <v>117</v>
      </c>
      <c r="I74" s="296" t="s">
        <v>59</v>
      </c>
      <c r="J74" s="296" t="s">
        <v>493</v>
      </c>
      <c r="K74" s="295"/>
    </row>
    <row r="75" spans="2:11" ht="17.25" customHeight="1">
      <c r="B75" s="294"/>
      <c r="C75" s="298" t="s">
        <v>494</v>
      </c>
      <c r="D75" s="298"/>
      <c r="E75" s="298"/>
      <c r="F75" s="299" t="s">
        <v>495</v>
      </c>
      <c r="G75" s="300"/>
      <c r="H75" s="298"/>
      <c r="I75" s="298"/>
      <c r="J75" s="298" t="s">
        <v>496</v>
      </c>
      <c r="K75" s="295"/>
    </row>
    <row r="76" spans="2:11" ht="5.25" customHeight="1">
      <c r="B76" s="294"/>
      <c r="C76" s="301"/>
      <c r="D76" s="301"/>
      <c r="E76" s="301"/>
      <c r="F76" s="301"/>
      <c r="G76" s="302"/>
      <c r="H76" s="301"/>
      <c r="I76" s="301"/>
      <c r="J76" s="301"/>
      <c r="K76" s="295"/>
    </row>
    <row r="77" spans="2:11" ht="15" customHeight="1">
      <c r="B77" s="294"/>
      <c r="C77" s="284" t="s">
        <v>55</v>
      </c>
      <c r="D77" s="301"/>
      <c r="E77" s="301"/>
      <c r="F77" s="303" t="s">
        <v>497</v>
      </c>
      <c r="G77" s="302"/>
      <c r="H77" s="284" t="s">
        <v>498</v>
      </c>
      <c r="I77" s="284" t="s">
        <v>499</v>
      </c>
      <c r="J77" s="284">
        <v>20</v>
      </c>
      <c r="K77" s="295"/>
    </row>
    <row r="78" spans="2:11" ht="15" customHeight="1">
      <c r="B78" s="294"/>
      <c r="C78" s="284" t="s">
        <v>500</v>
      </c>
      <c r="D78" s="284"/>
      <c r="E78" s="284"/>
      <c r="F78" s="303" t="s">
        <v>497</v>
      </c>
      <c r="G78" s="302"/>
      <c r="H78" s="284" t="s">
        <v>501</v>
      </c>
      <c r="I78" s="284" t="s">
        <v>499</v>
      </c>
      <c r="J78" s="284">
        <v>120</v>
      </c>
      <c r="K78" s="295"/>
    </row>
    <row r="79" spans="2:11" ht="15" customHeight="1">
      <c r="B79" s="304"/>
      <c r="C79" s="284" t="s">
        <v>502</v>
      </c>
      <c r="D79" s="284"/>
      <c r="E79" s="284"/>
      <c r="F79" s="303" t="s">
        <v>503</v>
      </c>
      <c r="G79" s="302"/>
      <c r="H79" s="284" t="s">
        <v>504</v>
      </c>
      <c r="I79" s="284" t="s">
        <v>499</v>
      </c>
      <c r="J79" s="284">
        <v>50</v>
      </c>
      <c r="K79" s="295"/>
    </row>
    <row r="80" spans="2:11" ht="15" customHeight="1">
      <c r="B80" s="304"/>
      <c r="C80" s="284" t="s">
        <v>505</v>
      </c>
      <c r="D80" s="284"/>
      <c r="E80" s="284"/>
      <c r="F80" s="303" t="s">
        <v>497</v>
      </c>
      <c r="G80" s="302"/>
      <c r="H80" s="284" t="s">
        <v>506</v>
      </c>
      <c r="I80" s="284" t="s">
        <v>507</v>
      </c>
      <c r="J80" s="284"/>
      <c r="K80" s="295"/>
    </row>
    <row r="81" spans="2:11" ht="15" customHeight="1">
      <c r="B81" s="304"/>
      <c r="C81" s="305" t="s">
        <v>508</v>
      </c>
      <c r="D81" s="305"/>
      <c r="E81" s="305"/>
      <c r="F81" s="306" t="s">
        <v>503</v>
      </c>
      <c r="G81" s="305"/>
      <c r="H81" s="305" t="s">
        <v>509</v>
      </c>
      <c r="I81" s="305" t="s">
        <v>499</v>
      </c>
      <c r="J81" s="305">
        <v>15</v>
      </c>
      <c r="K81" s="295"/>
    </row>
    <row r="82" spans="2:11" ht="15" customHeight="1">
      <c r="B82" s="304"/>
      <c r="C82" s="305" t="s">
        <v>510</v>
      </c>
      <c r="D82" s="305"/>
      <c r="E82" s="305"/>
      <c r="F82" s="306" t="s">
        <v>503</v>
      </c>
      <c r="G82" s="305"/>
      <c r="H82" s="305" t="s">
        <v>511</v>
      </c>
      <c r="I82" s="305" t="s">
        <v>499</v>
      </c>
      <c r="J82" s="305">
        <v>15</v>
      </c>
      <c r="K82" s="295"/>
    </row>
    <row r="83" spans="2:11" ht="15" customHeight="1">
      <c r="B83" s="304"/>
      <c r="C83" s="305" t="s">
        <v>512</v>
      </c>
      <c r="D83" s="305"/>
      <c r="E83" s="305"/>
      <c r="F83" s="306" t="s">
        <v>503</v>
      </c>
      <c r="G83" s="305"/>
      <c r="H83" s="305" t="s">
        <v>513</v>
      </c>
      <c r="I83" s="305" t="s">
        <v>499</v>
      </c>
      <c r="J83" s="305">
        <v>20</v>
      </c>
      <c r="K83" s="295"/>
    </row>
    <row r="84" spans="2:11" ht="15" customHeight="1">
      <c r="B84" s="304"/>
      <c r="C84" s="305" t="s">
        <v>514</v>
      </c>
      <c r="D84" s="305"/>
      <c r="E84" s="305"/>
      <c r="F84" s="306" t="s">
        <v>503</v>
      </c>
      <c r="G84" s="305"/>
      <c r="H84" s="305" t="s">
        <v>515</v>
      </c>
      <c r="I84" s="305" t="s">
        <v>499</v>
      </c>
      <c r="J84" s="305">
        <v>20</v>
      </c>
      <c r="K84" s="295"/>
    </row>
    <row r="85" spans="2:11" ht="15" customHeight="1">
      <c r="B85" s="304"/>
      <c r="C85" s="284" t="s">
        <v>516</v>
      </c>
      <c r="D85" s="284"/>
      <c r="E85" s="284"/>
      <c r="F85" s="303" t="s">
        <v>503</v>
      </c>
      <c r="G85" s="302"/>
      <c r="H85" s="284" t="s">
        <v>517</v>
      </c>
      <c r="I85" s="284" t="s">
        <v>499</v>
      </c>
      <c r="J85" s="284">
        <v>50</v>
      </c>
      <c r="K85" s="295"/>
    </row>
    <row r="86" spans="2:11" ht="15" customHeight="1">
      <c r="B86" s="304"/>
      <c r="C86" s="284" t="s">
        <v>518</v>
      </c>
      <c r="D86" s="284"/>
      <c r="E86" s="284"/>
      <c r="F86" s="303" t="s">
        <v>503</v>
      </c>
      <c r="G86" s="302"/>
      <c r="H86" s="284" t="s">
        <v>519</v>
      </c>
      <c r="I86" s="284" t="s">
        <v>499</v>
      </c>
      <c r="J86" s="284">
        <v>20</v>
      </c>
      <c r="K86" s="295"/>
    </row>
    <row r="87" spans="2:11" ht="15" customHeight="1">
      <c r="B87" s="304"/>
      <c r="C87" s="284" t="s">
        <v>520</v>
      </c>
      <c r="D87" s="284"/>
      <c r="E87" s="284"/>
      <c r="F87" s="303" t="s">
        <v>503</v>
      </c>
      <c r="G87" s="302"/>
      <c r="H87" s="284" t="s">
        <v>521</v>
      </c>
      <c r="I87" s="284" t="s">
        <v>499</v>
      </c>
      <c r="J87" s="284">
        <v>20</v>
      </c>
      <c r="K87" s="295"/>
    </row>
    <row r="88" spans="2:11" ht="15" customHeight="1">
      <c r="B88" s="304"/>
      <c r="C88" s="284" t="s">
        <v>522</v>
      </c>
      <c r="D88" s="284"/>
      <c r="E88" s="284"/>
      <c r="F88" s="303" t="s">
        <v>503</v>
      </c>
      <c r="G88" s="302"/>
      <c r="H88" s="284" t="s">
        <v>523</v>
      </c>
      <c r="I88" s="284" t="s">
        <v>499</v>
      </c>
      <c r="J88" s="284">
        <v>50</v>
      </c>
      <c r="K88" s="295"/>
    </row>
    <row r="89" spans="2:11" ht="15" customHeight="1">
      <c r="B89" s="304"/>
      <c r="C89" s="284" t="s">
        <v>524</v>
      </c>
      <c r="D89" s="284"/>
      <c r="E89" s="284"/>
      <c r="F89" s="303" t="s">
        <v>503</v>
      </c>
      <c r="G89" s="302"/>
      <c r="H89" s="284" t="s">
        <v>524</v>
      </c>
      <c r="I89" s="284" t="s">
        <v>499</v>
      </c>
      <c r="J89" s="284">
        <v>50</v>
      </c>
      <c r="K89" s="295"/>
    </row>
    <row r="90" spans="2:11" ht="15" customHeight="1">
      <c r="B90" s="304"/>
      <c r="C90" s="284" t="s">
        <v>122</v>
      </c>
      <c r="D90" s="284"/>
      <c r="E90" s="284"/>
      <c r="F90" s="303" t="s">
        <v>503</v>
      </c>
      <c r="G90" s="302"/>
      <c r="H90" s="284" t="s">
        <v>525</v>
      </c>
      <c r="I90" s="284" t="s">
        <v>499</v>
      </c>
      <c r="J90" s="284">
        <v>255</v>
      </c>
      <c r="K90" s="295"/>
    </row>
    <row r="91" spans="2:11" ht="15" customHeight="1">
      <c r="B91" s="304"/>
      <c r="C91" s="284" t="s">
        <v>526</v>
      </c>
      <c r="D91" s="284"/>
      <c r="E91" s="284"/>
      <c r="F91" s="303" t="s">
        <v>497</v>
      </c>
      <c r="G91" s="302"/>
      <c r="H91" s="284" t="s">
        <v>527</v>
      </c>
      <c r="I91" s="284" t="s">
        <v>528</v>
      </c>
      <c r="J91" s="284"/>
      <c r="K91" s="295"/>
    </row>
    <row r="92" spans="2:11" ht="15" customHeight="1">
      <c r="B92" s="304"/>
      <c r="C92" s="284" t="s">
        <v>529</v>
      </c>
      <c r="D92" s="284"/>
      <c r="E92" s="284"/>
      <c r="F92" s="303" t="s">
        <v>497</v>
      </c>
      <c r="G92" s="302"/>
      <c r="H92" s="284" t="s">
        <v>530</v>
      </c>
      <c r="I92" s="284" t="s">
        <v>531</v>
      </c>
      <c r="J92" s="284"/>
      <c r="K92" s="295"/>
    </row>
    <row r="93" spans="2:11" ht="15" customHeight="1">
      <c r="B93" s="304"/>
      <c r="C93" s="284" t="s">
        <v>532</v>
      </c>
      <c r="D93" s="284"/>
      <c r="E93" s="284"/>
      <c r="F93" s="303" t="s">
        <v>497</v>
      </c>
      <c r="G93" s="302"/>
      <c r="H93" s="284" t="s">
        <v>532</v>
      </c>
      <c r="I93" s="284" t="s">
        <v>531</v>
      </c>
      <c r="J93" s="284"/>
      <c r="K93" s="295"/>
    </row>
    <row r="94" spans="2:11" ht="15" customHeight="1">
      <c r="B94" s="304"/>
      <c r="C94" s="284" t="s">
        <v>40</v>
      </c>
      <c r="D94" s="284"/>
      <c r="E94" s="284"/>
      <c r="F94" s="303" t="s">
        <v>497</v>
      </c>
      <c r="G94" s="302"/>
      <c r="H94" s="284" t="s">
        <v>533</v>
      </c>
      <c r="I94" s="284" t="s">
        <v>531</v>
      </c>
      <c r="J94" s="284"/>
      <c r="K94" s="295"/>
    </row>
    <row r="95" spans="2:11" ht="15" customHeight="1">
      <c r="B95" s="304"/>
      <c r="C95" s="284" t="s">
        <v>50</v>
      </c>
      <c r="D95" s="284"/>
      <c r="E95" s="284"/>
      <c r="F95" s="303" t="s">
        <v>497</v>
      </c>
      <c r="G95" s="302"/>
      <c r="H95" s="284" t="s">
        <v>534</v>
      </c>
      <c r="I95" s="284" t="s">
        <v>531</v>
      </c>
      <c r="J95" s="284"/>
      <c r="K95" s="295"/>
    </row>
    <row r="96" spans="2:11" ht="15" customHeight="1">
      <c r="B96" s="307"/>
      <c r="C96" s="308"/>
      <c r="D96" s="308"/>
      <c r="E96" s="308"/>
      <c r="F96" s="308"/>
      <c r="G96" s="308"/>
      <c r="H96" s="308"/>
      <c r="I96" s="308"/>
      <c r="J96" s="308"/>
      <c r="K96" s="309"/>
    </row>
    <row r="97" spans="2:11" ht="18.75" customHeight="1">
      <c r="B97" s="310"/>
      <c r="C97" s="311"/>
      <c r="D97" s="311"/>
      <c r="E97" s="311"/>
      <c r="F97" s="311"/>
      <c r="G97" s="311"/>
      <c r="H97" s="311"/>
      <c r="I97" s="311"/>
      <c r="J97" s="311"/>
      <c r="K97" s="310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400" t="s">
        <v>535</v>
      </c>
      <c r="D100" s="400"/>
      <c r="E100" s="400"/>
      <c r="F100" s="400"/>
      <c r="G100" s="400"/>
      <c r="H100" s="400"/>
      <c r="I100" s="400"/>
      <c r="J100" s="400"/>
      <c r="K100" s="295"/>
    </row>
    <row r="101" spans="2:11" ht="17.25" customHeight="1">
      <c r="B101" s="294"/>
      <c r="C101" s="296" t="s">
        <v>491</v>
      </c>
      <c r="D101" s="296"/>
      <c r="E101" s="296"/>
      <c r="F101" s="296" t="s">
        <v>492</v>
      </c>
      <c r="G101" s="297"/>
      <c r="H101" s="296" t="s">
        <v>117</v>
      </c>
      <c r="I101" s="296" t="s">
        <v>59</v>
      </c>
      <c r="J101" s="296" t="s">
        <v>493</v>
      </c>
      <c r="K101" s="295"/>
    </row>
    <row r="102" spans="2:11" ht="17.25" customHeight="1">
      <c r="B102" s="294"/>
      <c r="C102" s="298" t="s">
        <v>494</v>
      </c>
      <c r="D102" s="298"/>
      <c r="E102" s="298"/>
      <c r="F102" s="299" t="s">
        <v>495</v>
      </c>
      <c r="G102" s="300"/>
      <c r="H102" s="298"/>
      <c r="I102" s="298"/>
      <c r="J102" s="298" t="s">
        <v>496</v>
      </c>
      <c r="K102" s="295"/>
    </row>
    <row r="103" spans="2:11" ht="5.25" customHeight="1">
      <c r="B103" s="294"/>
      <c r="C103" s="296"/>
      <c r="D103" s="296"/>
      <c r="E103" s="296"/>
      <c r="F103" s="296"/>
      <c r="G103" s="312"/>
      <c r="H103" s="296"/>
      <c r="I103" s="296"/>
      <c r="J103" s="296"/>
      <c r="K103" s="295"/>
    </row>
    <row r="104" spans="2:11" ht="15" customHeight="1">
      <c r="B104" s="294"/>
      <c r="C104" s="284" t="s">
        <v>55</v>
      </c>
      <c r="D104" s="301"/>
      <c r="E104" s="301"/>
      <c r="F104" s="303" t="s">
        <v>497</v>
      </c>
      <c r="G104" s="312"/>
      <c r="H104" s="284" t="s">
        <v>536</v>
      </c>
      <c r="I104" s="284" t="s">
        <v>499</v>
      </c>
      <c r="J104" s="284">
        <v>20</v>
      </c>
      <c r="K104" s="295"/>
    </row>
    <row r="105" spans="2:11" ht="15" customHeight="1">
      <c r="B105" s="294"/>
      <c r="C105" s="284" t="s">
        <v>500</v>
      </c>
      <c r="D105" s="284"/>
      <c r="E105" s="284"/>
      <c r="F105" s="303" t="s">
        <v>497</v>
      </c>
      <c r="G105" s="284"/>
      <c r="H105" s="284" t="s">
        <v>536</v>
      </c>
      <c r="I105" s="284" t="s">
        <v>499</v>
      </c>
      <c r="J105" s="284">
        <v>120</v>
      </c>
      <c r="K105" s="295"/>
    </row>
    <row r="106" spans="2:11" ht="15" customHeight="1">
      <c r="B106" s="304"/>
      <c r="C106" s="284" t="s">
        <v>502</v>
      </c>
      <c r="D106" s="284"/>
      <c r="E106" s="284"/>
      <c r="F106" s="303" t="s">
        <v>503</v>
      </c>
      <c r="G106" s="284"/>
      <c r="H106" s="284" t="s">
        <v>536</v>
      </c>
      <c r="I106" s="284" t="s">
        <v>499</v>
      </c>
      <c r="J106" s="284">
        <v>50</v>
      </c>
      <c r="K106" s="295"/>
    </row>
    <row r="107" spans="2:11" ht="15" customHeight="1">
      <c r="B107" s="304"/>
      <c r="C107" s="284" t="s">
        <v>505</v>
      </c>
      <c r="D107" s="284"/>
      <c r="E107" s="284"/>
      <c r="F107" s="303" t="s">
        <v>497</v>
      </c>
      <c r="G107" s="284"/>
      <c r="H107" s="284" t="s">
        <v>536</v>
      </c>
      <c r="I107" s="284" t="s">
        <v>507</v>
      </c>
      <c r="J107" s="284"/>
      <c r="K107" s="295"/>
    </row>
    <row r="108" spans="2:11" ht="15" customHeight="1">
      <c r="B108" s="304"/>
      <c r="C108" s="284" t="s">
        <v>516</v>
      </c>
      <c r="D108" s="284"/>
      <c r="E108" s="284"/>
      <c r="F108" s="303" t="s">
        <v>503</v>
      </c>
      <c r="G108" s="284"/>
      <c r="H108" s="284" t="s">
        <v>536</v>
      </c>
      <c r="I108" s="284" t="s">
        <v>499</v>
      </c>
      <c r="J108" s="284">
        <v>50</v>
      </c>
      <c r="K108" s="295"/>
    </row>
    <row r="109" spans="2:11" ht="15" customHeight="1">
      <c r="B109" s="304"/>
      <c r="C109" s="284" t="s">
        <v>524</v>
      </c>
      <c r="D109" s="284"/>
      <c r="E109" s="284"/>
      <c r="F109" s="303" t="s">
        <v>503</v>
      </c>
      <c r="G109" s="284"/>
      <c r="H109" s="284" t="s">
        <v>536</v>
      </c>
      <c r="I109" s="284" t="s">
        <v>499</v>
      </c>
      <c r="J109" s="284">
        <v>50</v>
      </c>
      <c r="K109" s="295"/>
    </row>
    <row r="110" spans="2:11" ht="15" customHeight="1">
      <c r="B110" s="304"/>
      <c r="C110" s="284" t="s">
        <v>522</v>
      </c>
      <c r="D110" s="284"/>
      <c r="E110" s="284"/>
      <c r="F110" s="303" t="s">
        <v>503</v>
      </c>
      <c r="G110" s="284"/>
      <c r="H110" s="284" t="s">
        <v>536</v>
      </c>
      <c r="I110" s="284" t="s">
        <v>499</v>
      </c>
      <c r="J110" s="284">
        <v>50</v>
      </c>
      <c r="K110" s="295"/>
    </row>
    <row r="111" spans="2:11" ht="15" customHeight="1">
      <c r="B111" s="304"/>
      <c r="C111" s="284" t="s">
        <v>55</v>
      </c>
      <c r="D111" s="284"/>
      <c r="E111" s="284"/>
      <c r="F111" s="303" t="s">
        <v>497</v>
      </c>
      <c r="G111" s="284"/>
      <c r="H111" s="284" t="s">
        <v>537</v>
      </c>
      <c r="I111" s="284" t="s">
        <v>499</v>
      </c>
      <c r="J111" s="284">
        <v>20</v>
      </c>
      <c r="K111" s="295"/>
    </row>
    <row r="112" spans="2:11" ht="15" customHeight="1">
      <c r="B112" s="304"/>
      <c r="C112" s="284" t="s">
        <v>538</v>
      </c>
      <c r="D112" s="284"/>
      <c r="E112" s="284"/>
      <c r="F112" s="303" t="s">
        <v>497</v>
      </c>
      <c r="G112" s="284"/>
      <c r="H112" s="284" t="s">
        <v>539</v>
      </c>
      <c r="I112" s="284" t="s">
        <v>499</v>
      </c>
      <c r="J112" s="284">
        <v>120</v>
      </c>
      <c r="K112" s="295"/>
    </row>
    <row r="113" spans="2:11" ht="15" customHeight="1">
      <c r="B113" s="304"/>
      <c r="C113" s="284" t="s">
        <v>40</v>
      </c>
      <c r="D113" s="284"/>
      <c r="E113" s="284"/>
      <c r="F113" s="303" t="s">
        <v>497</v>
      </c>
      <c r="G113" s="284"/>
      <c r="H113" s="284" t="s">
        <v>540</v>
      </c>
      <c r="I113" s="284" t="s">
        <v>531</v>
      </c>
      <c r="J113" s="284"/>
      <c r="K113" s="295"/>
    </row>
    <row r="114" spans="2:11" ht="15" customHeight="1">
      <c r="B114" s="304"/>
      <c r="C114" s="284" t="s">
        <v>50</v>
      </c>
      <c r="D114" s="284"/>
      <c r="E114" s="284"/>
      <c r="F114" s="303" t="s">
        <v>497</v>
      </c>
      <c r="G114" s="284"/>
      <c r="H114" s="284" t="s">
        <v>541</v>
      </c>
      <c r="I114" s="284" t="s">
        <v>531</v>
      </c>
      <c r="J114" s="284"/>
      <c r="K114" s="295"/>
    </row>
    <row r="115" spans="2:11" ht="15" customHeight="1">
      <c r="B115" s="304"/>
      <c r="C115" s="284" t="s">
        <v>59</v>
      </c>
      <c r="D115" s="284"/>
      <c r="E115" s="284"/>
      <c r="F115" s="303" t="s">
        <v>497</v>
      </c>
      <c r="G115" s="284"/>
      <c r="H115" s="284" t="s">
        <v>542</v>
      </c>
      <c r="I115" s="284" t="s">
        <v>543</v>
      </c>
      <c r="J115" s="284"/>
      <c r="K115" s="295"/>
    </row>
    <row r="116" spans="2:11" ht="15" customHeight="1">
      <c r="B116" s="307"/>
      <c r="C116" s="313"/>
      <c r="D116" s="313"/>
      <c r="E116" s="313"/>
      <c r="F116" s="313"/>
      <c r="G116" s="313"/>
      <c r="H116" s="313"/>
      <c r="I116" s="313"/>
      <c r="J116" s="313"/>
      <c r="K116" s="309"/>
    </row>
    <row r="117" spans="2:11" ht="18.75" customHeight="1">
      <c r="B117" s="314"/>
      <c r="C117" s="280"/>
      <c r="D117" s="280"/>
      <c r="E117" s="280"/>
      <c r="F117" s="315"/>
      <c r="G117" s="280"/>
      <c r="H117" s="280"/>
      <c r="I117" s="280"/>
      <c r="J117" s="280"/>
      <c r="K117" s="314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6"/>
      <c r="C119" s="317"/>
      <c r="D119" s="317"/>
      <c r="E119" s="317"/>
      <c r="F119" s="317"/>
      <c r="G119" s="317"/>
      <c r="H119" s="317"/>
      <c r="I119" s="317"/>
      <c r="J119" s="317"/>
      <c r="K119" s="318"/>
    </row>
    <row r="120" spans="2:11" ht="45" customHeight="1">
      <c r="B120" s="319"/>
      <c r="C120" s="396" t="s">
        <v>544</v>
      </c>
      <c r="D120" s="396"/>
      <c r="E120" s="396"/>
      <c r="F120" s="396"/>
      <c r="G120" s="396"/>
      <c r="H120" s="396"/>
      <c r="I120" s="396"/>
      <c r="J120" s="396"/>
      <c r="K120" s="320"/>
    </row>
    <row r="121" spans="2:11" ht="17.25" customHeight="1">
      <c r="B121" s="321"/>
      <c r="C121" s="296" t="s">
        <v>491</v>
      </c>
      <c r="D121" s="296"/>
      <c r="E121" s="296"/>
      <c r="F121" s="296" t="s">
        <v>492</v>
      </c>
      <c r="G121" s="297"/>
      <c r="H121" s="296" t="s">
        <v>117</v>
      </c>
      <c r="I121" s="296" t="s">
        <v>59</v>
      </c>
      <c r="J121" s="296" t="s">
        <v>493</v>
      </c>
      <c r="K121" s="322"/>
    </row>
    <row r="122" spans="2:11" ht="17.25" customHeight="1">
      <c r="B122" s="321"/>
      <c r="C122" s="298" t="s">
        <v>494</v>
      </c>
      <c r="D122" s="298"/>
      <c r="E122" s="298"/>
      <c r="F122" s="299" t="s">
        <v>495</v>
      </c>
      <c r="G122" s="300"/>
      <c r="H122" s="298"/>
      <c r="I122" s="298"/>
      <c r="J122" s="298" t="s">
        <v>496</v>
      </c>
      <c r="K122" s="322"/>
    </row>
    <row r="123" spans="2:11" ht="5.25" customHeight="1">
      <c r="B123" s="323"/>
      <c r="C123" s="301"/>
      <c r="D123" s="301"/>
      <c r="E123" s="301"/>
      <c r="F123" s="301"/>
      <c r="G123" s="284"/>
      <c r="H123" s="301"/>
      <c r="I123" s="301"/>
      <c r="J123" s="301"/>
      <c r="K123" s="324"/>
    </row>
    <row r="124" spans="2:11" ht="15" customHeight="1">
      <c r="B124" s="323"/>
      <c r="C124" s="284" t="s">
        <v>500</v>
      </c>
      <c r="D124" s="301"/>
      <c r="E124" s="301"/>
      <c r="F124" s="303" t="s">
        <v>497</v>
      </c>
      <c r="G124" s="284"/>
      <c r="H124" s="284" t="s">
        <v>536</v>
      </c>
      <c r="I124" s="284" t="s">
        <v>499</v>
      </c>
      <c r="J124" s="284">
        <v>120</v>
      </c>
      <c r="K124" s="325"/>
    </row>
    <row r="125" spans="2:11" ht="15" customHeight="1">
      <c r="B125" s="323"/>
      <c r="C125" s="284" t="s">
        <v>545</v>
      </c>
      <c r="D125" s="284"/>
      <c r="E125" s="284"/>
      <c r="F125" s="303" t="s">
        <v>497</v>
      </c>
      <c r="G125" s="284"/>
      <c r="H125" s="284" t="s">
        <v>546</v>
      </c>
      <c r="I125" s="284" t="s">
        <v>499</v>
      </c>
      <c r="J125" s="284" t="s">
        <v>547</v>
      </c>
      <c r="K125" s="325"/>
    </row>
    <row r="126" spans="2:11" ht="15" customHeight="1">
      <c r="B126" s="323"/>
      <c r="C126" s="284" t="s">
        <v>446</v>
      </c>
      <c r="D126" s="284"/>
      <c r="E126" s="284"/>
      <c r="F126" s="303" t="s">
        <v>497</v>
      </c>
      <c r="G126" s="284"/>
      <c r="H126" s="284" t="s">
        <v>548</v>
      </c>
      <c r="I126" s="284" t="s">
        <v>499</v>
      </c>
      <c r="J126" s="284" t="s">
        <v>547</v>
      </c>
      <c r="K126" s="325"/>
    </row>
    <row r="127" spans="2:11" ht="15" customHeight="1">
      <c r="B127" s="323"/>
      <c r="C127" s="284" t="s">
        <v>508</v>
      </c>
      <c r="D127" s="284"/>
      <c r="E127" s="284"/>
      <c r="F127" s="303" t="s">
        <v>503</v>
      </c>
      <c r="G127" s="284"/>
      <c r="H127" s="284" t="s">
        <v>509</v>
      </c>
      <c r="I127" s="284" t="s">
        <v>499</v>
      </c>
      <c r="J127" s="284">
        <v>15</v>
      </c>
      <c r="K127" s="325"/>
    </row>
    <row r="128" spans="2:11" ht="15" customHeight="1">
      <c r="B128" s="323"/>
      <c r="C128" s="305" t="s">
        <v>510</v>
      </c>
      <c r="D128" s="305"/>
      <c r="E128" s="305"/>
      <c r="F128" s="306" t="s">
        <v>503</v>
      </c>
      <c r="G128" s="305"/>
      <c r="H128" s="305" t="s">
        <v>511</v>
      </c>
      <c r="I128" s="305" t="s">
        <v>499</v>
      </c>
      <c r="J128" s="305">
        <v>15</v>
      </c>
      <c r="K128" s="325"/>
    </row>
    <row r="129" spans="2:11" ht="15" customHeight="1">
      <c r="B129" s="323"/>
      <c r="C129" s="305" t="s">
        <v>512</v>
      </c>
      <c r="D129" s="305"/>
      <c r="E129" s="305"/>
      <c r="F129" s="306" t="s">
        <v>503</v>
      </c>
      <c r="G129" s="305"/>
      <c r="H129" s="305" t="s">
        <v>513</v>
      </c>
      <c r="I129" s="305" t="s">
        <v>499</v>
      </c>
      <c r="J129" s="305">
        <v>20</v>
      </c>
      <c r="K129" s="325"/>
    </row>
    <row r="130" spans="2:11" ht="15" customHeight="1">
      <c r="B130" s="323"/>
      <c r="C130" s="305" t="s">
        <v>514</v>
      </c>
      <c r="D130" s="305"/>
      <c r="E130" s="305"/>
      <c r="F130" s="306" t="s">
        <v>503</v>
      </c>
      <c r="G130" s="305"/>
      <c r="H130" s="305" t="s">
        <v>515</v>
      </c>
      <c r="I130" s="305" t="s">
        <v>499</v>
      </c>
      <c r="J130" s="305">
        <v>20</v>
      </c>
      <c r="K130" s="325"/>
    </row>
    <row r="131" spans="2:11" ht="15" customHeight="1">
      <c r="B131" s="323"/>
      <c r="C131" s="284" t="s">
        <v>502</v>
      </c>
      <c r="D131" s="284"/>
      <c r="E131" s="284"/>
      <c r="F131" s="303" t="s">
        <v>503</v>
      </c>
      <c r="G131" s="284"/>
      <c r="H131" s="284" t="s">
        <v>536</v>
      </c>
      <c r="I131" s="284" t="s">
        <v>499</v>
      </c>
      <c r="J131" s="284">
        <v>50</v>
      </c>
      <c r="K131" s="325"/>
    </row>
    <row r="132" spans="2:11" ht="15" customHeight="1">
      <c r="B132" s="323"/>
      <c r="C132" s="284" t="s">
        <v>516</v>
      </c>
      <c r="D132" s="284"/>
      <c r="E132" s="284"/>
      <c r="F132" s="303" t="s">
        <v>503</v>
      </c>
      <c r="G132" s="284"/>
      <c r="H132" s="284" t="s">
        <v>536</v>
      </c>
      <c r="I132" s="284" t="s">
        <v>499</v>
      </c>
      <c r="J132" s="284">
        <v>50</v>
      </c>
      <c r="K132" s="325"/>
    </row>
    <row r="133" spans="2:11" ht="15" customHeight="1">
      <c r="B133" s="323"/>
      <c r="C133" s="284" t="s">
        <v>522</v>
      </c>
      <c r="D133" s="284"/>
      <c r="E133" s="284"/>
      <c r="F133" s="303" t="s">
        <v>503</v>
      </c>
      <c r="G133" s="284"/>
      <c r="H133" s="284" t="s">
        <v>536</v>
      </c>
      <c r="I133" s="284" t="s">
        <v>499</v>
      </c>
      <c r="J133" s="284">
        <v>50</v>
      </c>
      <c r="K133" s="325"/>
    </row>
    <row r="134" spans="2:11" ht="15" customHeight="1">
      <c r="B134" s="323"/>
      <c r="C134" s="284" t="s">
        <v>524</v>
      </c>
      <c r="D134" s="284"/>
      <c r="E134" s="284"/>
      <c r="F134" s="303" t="s">
        <v>503</v>
      </c>
      <c r="G134" s="284"/>
      <c r="H134" s="284" t="s">
        <v>536</v>
      </c>
      <c r="I134" s="284" t="s">
        <v>499</v>
      </c>
      <c r="J134" s="284">
        <v>50</v>
      </c>
      <c r="K134" s="325"/>
    </row>
    <row r="135" spans="2:11" ht="15" customHeight="1">
      <c r="B135" s="323"/>
      <c r="C135" s="284" t="s">
        <v>122</v>
      </c>
      <c r="D135" s="284"/>
      <c r="E135" s="284"/>
      <c r="F135" s="303" t="s">
        <v>503</v>
      </c>
      <c r="G135" s="284"/>
      <c r="H135" s="284" t="s">
        <v>549</v>
      </c>
      <c r="I135" s="284" t="s">
        <v>499</v>
      </c>
      <c r="J135" s="284">
        <v>255</v>
      </c>
      <c r="K135" s="325"/>
    </row>
    <row r="136" spans="2:11" ht="15" customHeight="1">
      <c r="B136" s="323"/>
      <c r="C136" s="284" t="s">
        <v>526</v>
      </c>
      <c r="D136" s="284"/>
      <c r="E136" s="284"/>
      <c r="F136" s="303" t="s">
        <v>497</v>
      </c>
      <c r="G136" s="284"/>
      <c r="H136" s="284" t="s">
        <v>550</v>
      </c>
      <c r="I136" s="284" t="s">
        <v>528</v>
      </c>
      <c r="J136" s="284"/>
      <c r="K136" s="325"/>
    </row>
    <row r="137" spans="2:11" ht="15" customHeight="1">
      <c r="B137" s="323"/>
      <c r="C137" s="284" t="s">
        <v>529</v>
      </c>
      <c r="D137" s="284"/>
      <c r="E137" s="284"/>
      <c r="F137" s="303" t="s">
        <v>497</v>
      </c>
      <c r="G137" s="284"/>
      <c r="H137" s="284" t="s">
        <v>551</v>
      </c>
      <c r="I137" s="284" t="s">
        <v>531</v>
      </c>
      <c r="J137" s="284"/>
      <c r="K137" s="325"/>
    </row>
    <row r="138" spans="2:11" ht="15" customHeight="1">
      <c r="B138" s="323"/>
      <c r="C138" s="284" t="s">
        <v>532</v>
      </c>
      <c r="D138" s="284"/>
      <c r="E138" s="284"/>
      <c r="F138" s="303" t="s">
        <v>497</v>
      </c>
      <c r="G138" s="284"/>
      <c r="H138" s="284" t="s">
        <v>532</v>
      </c>
      <c r="I138" s="284" t="s">
        <v>531</v>
      </c>
      <c r="J138" s="284"/>
      <c r="K138" s="325"/>
    </row>
    <row r="139" spans="2:11" ht="15" customHeight="1">
      <c r="B139" s="323"/>
      <c r="C139" s="284" t="s">
        <v>40</v>
      </c>
      <c r="D139" s="284"/>
      <c r="E139" s="284"/>
      <c r="F139" s="303" t="s">
        <v>497</v>
      </c>
      <c r="G139" s="284"/>
      <c r="H139" s="284" t="s">
        <v>552</v>
      </c>
      <c r="I139" s="284" t="s">
        <v>531</v>
      </c>
      <c r="J139" s="284"/>
      <c r="K139" s="325"/>
    </row>
    <row r="140" spans="2:11" ht="15" customHeight="1">
      <c r="B140" s="323"/>
      <c r="C140" s="284" t="s">
        <v>553</v>
      </c>
      <c r="D140" s="284"/>
      <c r="E140" s="284"/>
      <c r="F140" s="303" t="s">
        <v>497</v>
      </c>
      <c r="G140" s="284"/>
      <c r="H140" s="284" t="s">
        <v>554</v>
      </c>
      <c r="I140" s="284" t="s">
        <v>531</v>
      </c>
      <c r="J140" s="284"/>
      <c r="K140" s="325"/>
    </row>
    <row r="141" spans="2:11" ht="15" customHeight="1">
      <c r="B141" s="326"/>
      <c r="C141" s="327"/>
      <c r="D141" s="327"/>
      <c r="E141" s="327"/>
      <c r="F141" s="327"/>
      <c r="G141" s="327"/>
      <c r="H141" s="327"/>
      <c r="I141" s="327"/>
      <c r="J141" s="327"/>
      <c r="K141" s="328"/>
    </row>
    <row r="142" spans="2:11" ht="18.75" customHeight="1">
      <c r="B142" s="280"/>
      <c r="C142" s="280"/>
      <c r="D142" s="280"/>
      <c r="E142" s="280"/>
      <c r="F142" s="315"/>
      <c r="G142" s="280"/>
      <c r="H142" s="280"/>
      <c r="I142" s="280"/>
      <c r="J142" s="280"/>
      <c r="K142" s="280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400" t="s">
        <v>555</v>
      </c>
      <c r="D145" s="400"/>
      <c r="E145" s="400"/>
      <c r="F145" s="400"/>
      <c r="G145" s="400"/>
      <c r="H145" s="400"/>
      <c r="I145" s="400"/>
      <c r="J145" s="400"/>
      <c r="K145" s="295"/>
    </row>
    <row r="146" spans="2:11" ht="17.25" customHeight="1">
      <c r="B146" s="294"/>
      <c r="C146" s="296" t="s">
        <v>491</v>
      </c>
      <c r="D146" s="296"/>
      <c r="E146" s="296"/>
      <c r="F146" s="296" t="s">
        <v>492</v>
      </c>
      <c r="G146" s="297"/>
      <c r="H146" s="296" t="s">
        <v>117</v>
      </c>
      <c r="I146" s="296" t="s">
        <v>59</v>
      </c>
      <c r="J146" s="296" t="s">
        <v>493</v>
      </c>
      <c r="K146" s="295"/>
    </row>
    <row r="147" spans="2:11" ht="17.25" customHeight="1">
      <c r="B147" s="294"/>
      <c r="C147" s="298" t="s">
        <v>494</v>
      </c>
      <c r="D147" s="298"/>
      <c r="E147" s="298"/>
      <c r="F147" s="299" t="s">
        <v>495</v>
      </c>
      <c r="G147" s="300"/>
      <c r="H147" s="298"/>
      <c r="I147" s="298"/>
      <c r="J147" s="298" t="s">
        <v>496</v>
      </c>
      <c r="K147" s="295"/>
    </row>
    <row r="148" spans="2:11" ht="5.25" customHeight="1">
      <c r="B148" s="304"/>
      <c r="C148" s="301"/>
      <c r="D148" s="301"/>
      <c r="E148" s="301"/>
      <c r="F148" s="301"/>
      <c r="G148" s="302"/>
      <c r="H148" s="301"/>
      <c r="I148" s="301"/>
      <c r="J148" s="301"/>
      <c r="K148" s="325"/>
    </row>
    <row r="149" spans="2:11" ht="15" customHeight="1">
      <c r="B149" s="304"/>
      <c r="C149" s="329" t="s">
        <v>500</v>
      </c>
      <c r="D149" s="284"/>
      <c r="E149" s="284"/>
      <c r="F149" s="330" t="s">
        <v>497</v>
      </c>
      <c r="G149" s="284"/>
      <c r="H149" s="329" t="s">
        <v>536</v>
      </c>
      <c r="I149" s="329" t="s">
        <v>499</v>
      </c>
      <c r="J149" s="329">
        <v>120</v>
      </c>
      <c r="K149" s="325"/>
    </row>
    <row r="150" spans="2:11" ht="15" customHeight="1">
      <c r="B150" s="304"/>
      <c r="C150" s="329" t="s">
        <v>545</v>
      </c>
      <c r="D150" s="284"/>
      <c r="E150" s="284"/>
      <c r="F150" s="330" t="s">
        <v>497</v>
      </c>
      <c r="G150" s="284"/>
      <c r="H150" s="329" t="s">
        <v>556</v>
      </c>
      <c r="I150" s="329" t="s">
        <v>499</v>
      </c>
      <c r="J150" s="329" t="s">
        <v>547</v>
      </c>
      <c r="K150" s="325"/>
    </row>
    <row r="151" spans="2:11" ht="15" customHeight="1">
      <c r="B151" s="304"/>
      <c r="C151" s="329" t="s">
        <v>446</v>
      </c>
      <c r="D151" s="284"/>
      <c r="E151" s="284"/>
      <c r="F151" s="330" t="s">
        <v>497</v>
      </c>
      <c r="G151" s="284"/>
      <c r="H151" s="329" t="s">
        <v>557</v>
      </c>
      <c r="I151" s="329" t="s">
        <v>499</v>
      </c>
      <c r="J151" s="329" t="s">
        <v>547</v>
      </c>
      <c r="K151" s="325"/>
    </row>
    <row r="152" spans="2:11" ht="15" customHeight="1">
      <c r="B152" s="304"/>
      <c r="C152" s="329" t="s">
        <v>502</v>
      </c>
      <c r="D152" s="284"/>
      <c r="E152" s="284"/>
      <c r="F152" s="330" t="s">
        <v>503</v>
      </c>
      <c r="G152" s="284"/>
      <c r="H152" s="329" t="s">
        <v>536</v>
      </c>
      <c r="I152" s="329" t="s">
        <v>499</v>
      </c>
      <c r="J152" s="329">
        <v>50</v>
      </c>
      <c r="K152" s="325"/>
    </row>
    <row r="153" spans="2:11" ht="15" customHeight="1">
      <c r="B153" s="304"/>
      <c r="C153" s="329" t="s">
        <v>505</v>
      </c>
      <c r="D153" s="284"/>
      <c r="E153" s="284"/>
      <c r="F153" s="330" t="s">
        <v>497</v>
      </c>
      <c r="G153" s="284"/>
      <c r="H153" s="329" t="s">
        <v>536</v>
      </c>
      <c r="I153" s="329" t="s">
        <v>507</v>
      </c>
      <c r="J153" s="329"/>
      <c r="K153" s="325"/>
    </row>
    <row r="154" spans="2:11" ht="15" customHeight="1">
      <c r="B154" s="304"/>
      <c r="C154" s="329" t="s">
        <v>516</v>
      </c>
      <c r="D154" s="284"/>
      <c r="E154" s="284"/>
      <c r="F154" s="330" t="s">
        <v>503</v>
      </c>
      <c r="G154" s="284"/>
      <c r="H154" s="329" t="s">
        <v>536</v>
      </c>
      <c r="I154" s="329" t="s">
        <v>499</v>
      </c>
      <c r="J154" s="329">
        <v>50</v>
      </c>
      <c r="K154" s="325"/>
    </row>
    <row r="155" spans="2:11" ht="15" customHeight="1">
      <c r="B155" s="304"/>
      <c r="C155" s="329" t="s">
        <v>524</v>
      </c>
      <c r="D155" s="284"/>
      <c r="E155" s="284"/>
      <c r="F155" s="330" t="s">
        <v>503</v>
      </c>
      <c r="G155" s="284"/>
      <c r="H155" s="329" t="s">
        <v>536</v>
      </c>
      <c r="I155" s="329" t="s">
        <v>499</v>
      </c>
      <c r="J155" s="329">
        <v>50</v>
      </c>
      <c r="K155" s="325"/>
    </row>
    <row r="156" spans="2:11" ht="15" customHeight="1">
      <c r="B156" s="304"/>
      <c r="C156" s="329" t="s">
        <v>522</v>
      </c>
      <c r="D156" s="284"/>
      <c r="E156" s="284"/>
      <c r="F156" s="330" t="s">
        <v>503</v>
      </c>
      <c r="G156" s="284"/>
      <c r="H156" s="329" t="s">
        <v>536</v>
      </c>
      <c r="I156" s="329" t="s">
        <v>499</v>
      </c>
      <c r="J156" s="329">
        <v>50</v>
      </c>
      <c r="K156" s="325"/>
    </row>
    <row r="157" spans="2:11" ht="15" customHeight="1">
      <c r="B157" s="304"/>
      <c r="C157" s="329" t="s">
        <v>104</v>
      </c>
      <c r="D157" s="284"/>
      <c r="E157" s="284"/>
      <c r="F157" s="330" t="s">
        <v>497</v>
      </c>
      <c r="G157" s="284"/>
      <c r="H157" s="329" t="s">
        <v>558</v>
      </c>
      <c r="I157" s="329" t="s">
        <v>499</v>
      </c>
      <c r="J157" s="329" t="s">
        <v>559</v>
      </c>
      <c r="K157" s="325"/>
    </row>
    <row r="158" spans="2:11" ht="15" customHeight="1">
      <c r="B158" s="304"/>
      <c r="C158" s="329" t="s">
        <v>560</v>
      </c>
      <c r="D158" s="284"/>
      <c r="E158" s="284"/>
      <c r="F158" s="330" t="s">
        <v>497</v>
      </c>
      <c r="G158" s="284"/>
      <c r="H158" s="329" t="s">
        <v>561</v>
      </c>
      <c r="I158" s="329" t="s">
        <v>531</v>
      </c>
      <c r="J158" s="329"/>
      <c r="K158" s="325"/>
    </row>
    <row r="159" spans="2:11" ht="15" customHeight="1">
      <c r="B159" s="331"/>
      <c r="C159" s="313"/>
      <c r="D159" s="313"/>
      <c r="E159" s="313"/>
      <c r="F159" s="313"/>
      <c r="G159" s="313"/>
      <c r="H159" s="313"/>
      <c r="I159" s="313"/>
      <c r="J159" s="313"/>
      <c r="K159" s="332"/>
    </row>
    <row r="160" spans="2:11" ht="18.75" customHeight="1">
      <c r="B160" s="280"/>
      <c r="C160" s="284"/>
      <c r="D160" s="284"/>
      <c r="E160" s="284"/>
      <c r="F160" s="303"/>
      <c r="G160" s="284"/>
      <c r="H160" s="284"/>
      <c r="I160" s="284"/>
      <c r="J160" s="284"/>
      <c r="K160" s="280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72"/>
      <c r="C162" s="273"/>
      <c r="D162" s="273"/>
      <c r="E162" s="273"/>
      <c r="F162" s="273"/>
      <c r="G162" s="273"/>
      <c r="H162" s="273"/>
      <c r="I162" s="273"/>
      <c r="J162" s="273"/>
      <c r="K162" s="274"/>
    </row>
    <row r="163" spans="2:11" ht="45" customHeight="1">
      <c r="B163" s="275"/>
      <c r="C163" s="396" t="s">
        <v>562</v>
      </c>
      <c r="D163" s="396"/>
      <c r="E163" s="396"/>
      <c r="F163" s="396"/>
      <c r="G163" s="396"/>
      <c r="H163" s="396"/>
      <c r="I163" s="396"/>
      <c r="J163" s="396"/>
      <c r="K163" s="276"/>
    </row>
    <row r="164" spans="2:11" ht="17.25" customHeight="1">
      <c r="B164" s="275"/>
      <c r="C164" s="296" t="s">
        <v>491</v>
      </c>
      <c r="D164" s="296"/>
      <c r="E164" s="296"/>
      <c r="F164" s="296" t="s">
        <v>492</v>
      </c>
      <c r="G164" s="333"/>
      <c r="H164" s="334" t="s">
        <v>117</v>
      </c>
      <c r="I164" s="334" t="s">
        <v>59</v>
      </c>
      <c r="J164" s="296" t="s">
        <v>493</v>
      </c>
      <c r="K164" s="276"/>
    </row>
    <row r="165" spans="2:11" ht="17.25" customHeight="1">
      <c r="B165" s="277"/>
      <c r="C165" s="298" t="s">
        <v>494</v>
      </c>
      <c r="D165" s="298"/>
      <c r="E165" s="298"/>
      <c r="F165" s="299" t="s">
        <v>495</v>
      </c>
      <c r="G165" s="335"/>
      <c r="H165" s="336"/>
      <c r="I165" s="336"/>
      <c r="J165" s="298" t="s">
        <v>496</v>
      </c>
      <c r="K165" s="278"/>
    </row>
    <row r="166" spans="2:11" ht="5.25" customHeight="1">
      <c r="B166" s="304"/>
      <c r="C166" s="301"/>
      <c r="D166" s="301"/>
      <c r="E166" s="301"/>
      <c r="F166" s="301"/>
      <c r="G166" s="302"/>
      <c r="H166" s="301"/>
      <c r="I166" s="301"/>
      <c r="J166" s="301"/>
      <c r="K166" s="325"/>
    </row>
    <row r="167" spans="2:11" ht="15" customHeight="1">
      <c r="B167" s="304"/>
      <c r="C167" s="284" t="s">
        <v>500</v>
      </c>
      <c r="D167" s="284"/>
      <c r="E167" s="284"/>
      <c r="F167" s="303" t="s">
        <v>497</v>
      </c>
      <c r="G167" s="284"/>
      <c r="H167" s="284" t="s">
        <v>536</v>
      </c>
      <c r="I167" s="284" t="s">
        <v>499</v>
      </c>
      <c r="J167" s="284">
        <v>120</v>
      </c>
      <c r="K167" s="325"/>
    </row>
    <row r="168" spans="2:11" ht="15" customHeight="1">
      <c r="B168" s="304"/>
      <c r="C168" s="284" t="s">
        <v>545</v>
      </c>
      <c r="D168" s="284"/>
      <c r="E168" s="284"/>
      <c r="F168" s="303" t="s">
        <v>497</v>
      </c>
      <c r="G168" s="284"/>
      <c r="H168" s="284" t="s">
        <v>546</v>
      </c>
      <c r="I168" s="284" t="s">
        <v>499</v>
      </c>
      <c r="J168" s="284" t="s">
        <v>547</v>
      </c>
      <c r="K168" s="325"/>
    </row>
    <row r="169" spans="2:11" ht="15" customHeight="1">
      <c r="B169" s="304"/>
      <c r="C169" s="284" t="s">
        <v>446</v>
      </c>
      <c r="D169" s="284"/>
      <c r="E169" s="284"/>
      <c r="F169" s="303" t="s">
        <v>497</v>
      </c>
      <c r="G169" s="284"/>
      <c r="H169" s="284" t="s">
        <v>563</v>
      </c>
      <c r="I169" s="284" t="s">
        <v>499</v>
      </c>
      <c r="J169" s="284" t="s">
        <v>547</v>
      </c>
      <c r="K169" s="325"/>
    </row>
    <row r="170" spans="2:11" ht="15" customHeight="1">
      <c r="B170" s="304"/>
      <c r="C170" s="284" t="s">
        <v>502</v>
      </c>
      <c r="D170" s="284"/>
      <c r="E170" s="284"/>
      <c r="F170" s="303" t="s">
        <v>503</v>
      </c>
      <c r="G170" s="284"/>
      <c r="H170" s="284" t="s">
        <v>563</v>
      </c>
      <c r="I170" s="284" t="s">
        <v>499</v>
      </c>
      <c r="J170" s="284">
        <v>50</v>
      </c>
      <c r="K170" s="325"/>
    </row>
    <row r="171" spans="2:11" ht="15" customHeight="1">
      <c r="B171" s="304"/>
      <c r="C171" s="284" t="s">
        <v>505</v>
      </c>
      <c r="D171" s="284"/>
      <c r="E171" s="284"/>
      <c r="F171" s="303" t="s">
        <v>497</v>
      </c>
      <c r="G171" s="284"/>
      <c r="H171" s="284" t="s">
        <v>563</v>
      </c>
      <c r="I171" s="284" t="s">
        <v>507</v>
      </c>
      <c r="J171" s="284"/>
      <c r="K171" s="325"/>
    </row>
    <row r="172" spans="2:11" ht="15" customHeight="1">
      <c r="B172" s="304"/>
      <c r="C172" s="284" t="s">
        <v>516</v>
      </c>
      <c r="D172" s="284"/>
      <c r="E172" s="284"/>
      <c r="F172" s="303" t="s">
        <v>503</v>
      </c>
      <c r="G172" s="284"/>
      <c r="H172" s="284" t="s">
        <v>563</v>
      </c>
      <c r="I172" s="284" t="s">
        <v>499</v>
      </c>
      <c r="J172" s="284">
        <v>50</v>
      </c>
      <c r="K172" s="325"/>
    </row>
    <row r="173" spans="2:11" ht="15" customHeight="1">
      <c r="B173" s="304"/>
      <c r="C173" s="284" t="s">
        <v>524</v>
      </c>
      <c r="D173" s="284"/>
      <c r="E173" s="284"/>
      <c r="F173" s="303" t="s">
        <v>503</v>
      </c>
      <c r="G173" s="284"/>
      <c r="H173" s="284" t="s">
        <v>563</v>
      </c>
      <c r="I173" s="284" t="s">
        <v>499</v>
      </c>
      <c r="J173" s="284">
        <v>50</v>
      </c>
      <c r="K173" s="325"/>
    </row>
    <row r="174" spans="2:11" ht="15" customHeight="1">
      <c r="B174" s="304"/>
      <c r="C174" s="284" t="s">
        <v>522</v>
      </c>
      <c r="D174" s="284"/>
      <c r="E174" s="284"/>
      <c r="F174" s="303" t="s">
        <v>503</v>
      </c>
      <c r="G174" s="284"/>
      <c r="H174" s="284" t="s">
        <v>563</v>
      </c>
      <c r="I174" s="284" t="s">
        <v>499</v>
      </c>
      <c r="J174" s="284">
        <v>50</v>
      </c>
      <c r="K174" s="325"/>
    </row>
    <row r="175" spans="2:11" ht="15" customHeight="1">
      <c r="B175" s="304"/>
      <c r="C175" s="284" t="s">
        <v>116</v>
      </c>
      <c r="D175" s="284"/>
      <c r="E175" s="284"/>
      <c r="F175" s="303" t="s">
        <v>497</v>
      </c>
      <c r="G175" s="284"/>
      <c r="H175" s="284" t="s">
        <v>564</v>
      </c>
      <c r="I175" s="284" t="s">
        <v>565</v>
      </c>
      <c r="J175" s="284"/>
      <c r="K175" s="325"/>
    </row>
    <row r="176" spans="2:11" ht="15" customHeight="1">
      <c r="B176" s="304"/>
      <c r="C176" s="284" t="s">
        <v>59</v>
      </c>
      <c r="D176" s="284"/>
      <c r="E176" s="284"/>
      <c r="F176" s="303" t="s">
        <v>497</v>
      </c>
      <c r="G176" s="284"/>
      <c r="H176" s="284" t="s">
        <v>566</v>
      </c>
      <c r="I176" s="284" t="s">
        <v>567</v>
      </c>
      <c r="J176" s="284">
        <v>1</v>
      </c>
      <c r="K176" s="325"/>
    </row>
    <row r="177" spans="2:11" ht="15" customHeight="1">
      <c r="B177" s="304"/>
      <c r="C177" s="284" t="s">
        <v>55</v>
      </c>
      <c r="D177" s="284"/>
      <c r="E177" s="284"/>
      <c r="F177" s="303" t="s">
        <v>497</v>
      </c>
      <c r="G177" s="284"/>
      <c r="H177" s="284" t="s">
        <v>568</v>
      </c>
      <c r="I177" s="284" t="s">
        <v>499</v>
      </c>
      <c r="J177" s="284">
        <v>20</v>
      </c>
      <c r="K177" s="325"/>
    </row>
    <row r="178" spans="2:11" ht="15" customHeight="1">
      <c r="B178" s="304"/>
      <c r="C178" s="284" t="s">
        <v>117</v>
      </c>
      <c r="D178" s="284"/>
      <c r="E178" s="284"/>
      <c r="F178" s="303" t="s">
        <v>497</v>
      </c>
      <c r="G178" s="284"/>
      <c r="H178" s="284" t="s">
        <v>569</v>
      </c>
      <c r="I178" s="284" t="s">
        <v>499</v>
      </c>
      <c r="J178" s="284">
        <v>255</v>
      </c>
      <c r="K178" s="325"/>
    </row>
    <row r="179" spans="2:11" ht="15" customHeight="1">
      <c r="B179" s="304"/>
      <c r="C179" s="284" t="s">
        <v>118</v>
      </c>
      <c r="D179" s="284"/>
      <c r="E179" s="284"/>
      <c r="F179" s="303" t="s">
        <v>497</v>
      </c>
      <c r="G179" s="284"/>
      <c r="H179" s="284" t="s">
        <v>462</v>
      </c>
      <c r="I179" s="284" t="s">
        <v>499</v>
      </c>
      <c r="J179" s="284">
        <v>10</v>
      </c>
      <c r="K179" s="325"/>
    </row>
    <row r="180" spans="2:11" ht="15" customHeight="1">
      <c r="B180" s="304"/>
      <c r="C180" s="284" t="s">
        <v>119</v>
      </c>
      <c r="D180" s="284"/>
      <c r="E180" s="284"/>
      <c r="F180" s="303" t="s">
        <v>497</v>
      </c>
      <c r="G180" s="284"/>
      <c r="H180" s="284" t="s">
        <v>570</v>
      </c>
      <c r="I180" s="284" t="s">
        <v>531</v>
      </c>
      <c r="J180" s="284"/>
      <c r="K180" s="325"/>
    </row>
    <row r="181" spans="2:11" ht="15" customHeight="1">
      <c r="B181" s="304"/>
      <c r="C181" s="284" t="s">
        <v>571</v>
      </c>
      <c r="D181" s="284"/>
      <c r="E181" s="284"/>
      <c r="F181" s="303" t="s">
        <v>497</v>
      </c>
      <c r="G181" s="284"/>
      <c r="H181" s="284" t="s">
        <v>572</v>
      </c>
      <c r="I181" s="284" t="s">
        <v>531</v>
      </c>
      <c r="J181" s="284"/>
      <c r="K181" s="325"/>
    </row>
    <row r="182" spans="2:11" ht="15" customHeight="1">
      <c r="B182" s="304"/>
      <c r="C182" s="284" t="s">
        <v>560</v>
      </c>
      <c r="D182" s="284"/>
      <c r="E182" s="284"/>
      <c r="F182" s="303" t="s">
        <v>497</v>
      </c>
      <c r="G182" s="284"/>
      <c r="H182" s="284" t="s">
        <v>573</v>
      </c>
      <c r="I182" s="284" t="s">
        <v>531</v>
      </c>
      <c r="J182" s="284"/>
      <c r="K182" s="325"/>
    </row>
    <row r="183" spans="2:11" ht="15" customHeight="1">
      <c r="B183" s="304"/>
      <c r="C183" s="284" t="s">
        <v>121</v>
      </c>
      <c r="D183" s="284"/>
      <c r="E183" s="284"/>
      <c r="F183" s="303" t="s">
        <v>503</v>
      </c>
      <c r="G183" s="284"/>
      <c r="H183" s="284" t="s">
        <v>574</v>
      </c>
      <c r="I183" s="284" t="s">
        <v>499</v>
      </c>
      <c r="J183" s="284">
        <v>50</v>
      </c>
      <c r="K183" s="325"/>
    </row>
    <row r="184" spans="2:11" ht="15" customHeight="1">
      <c r="B184" s="304"/>
      <c r="C184" s="284" t="s">
        <v>575</v>
      </c>
      <c r="D184" s="284"/>
      <c r="E184" s="284"/>
      <c r="F184" s="303" t="s">
        <v>503</v>
      </c>
      <c r="G184" s="284"/>
      <c r="H184" s="284" t="s">
        <v>576</v>
      </c>
      <c r="I184" s="284" t="s">
        <v>577</v>
      </c>
      <c r="J184" s="284"/>
      <c r="K184" s="325"/>
    </row>
    <row r="185" spans="2:11" ht="15" customHeight="1">
      <c r="B185" s="304"/>
      <c r="C185" s="284" t="s">
        <v>578</v>
      </c>
      <c r="D185" s="284"/>
      <c r="E185" s="284"/>
      <c r="F185" s="303" t="s">
        <v>503</v>
      </c>
      <c r="G185" s="284"/>
      <c r="H185" s="284" t="s">
        <v>579</v>
      </c>
      <c r="I185" s="284" t="s">
        <v>577</v>
      </c>
      <c r="J185" s="284"/>
      <c r="K185" s="325"/>
    </row>
    <row r="186" spans="2:11" ht="15" customHeight="1">
      <c r="B186" s="304"/>
      <c r="C186" s="284" t="s">
        <v>580</v>
      </c>
      <c r="D186" s="284"/>
      <c r="E186" s="284"/>
      <c r="F186" s="303" t="s">
        <v>503</v>
      </c>
      <c r="G186" s="284"/>
      <c r="H186" s="284" t="s">
        <v>581</v>
      </c>
      <c r="I186" s="284" t="s">
        <v>577</v>
      </c>
      <c r="J186" s="284"/>
      <c r="K186" s="325"/>
    </row>
    <row r="187" spans="2:11" ht="15" customHeight="1">
      <c r="B187" s="304"/>
      <c r="C187" s="337" t="s">
        <v>582</v>
      </c>
      <c r="D187" s="284"/>
      <c r="E187" s="284"/>
      <c r="F187" s="303" t="s">
        <v>503</v>
      </c>
      <c r="G187" s="284"/>
      <c r="H187" s="284" t="s">
        <v>583</v>
      </c>
      <c r="I187" s="284" t="s">
        <v>584</v>
      </c>
      <c r="J187" s="338" t="s">
        <v>585</v>
      </c>
      <c r="K187" s="325"/>
    </row>
    <row r="188" spans="2:11" ht="15" customHeight="1">
      <c r="B188" s="304"/>
      <c r="C188" s="289" t="s">
        <v>44</v>
      </c>
      <c r="D188" s="284"/>
      <c r="E188" s="284"/>
      <c r="F188" s="303" t="s">
        <v>497</v>
      </c>
      <c r="G188" s="284"/>
      <c r="H188" s="280" t="s">
        <v>586</v>
      </c>
      <c r="I188" s="284" t="s">
        <v>587</v>
      </c>
      <c r="J188" s="284"/>
      <c r="K188" s="325"/>
    </row>
    <row r="189" spans="2:11" ht="15" customHeight="1">
      <c r="B189" s="304"/>
      <c r="C189" s="289" t="s">
        <v>588</v>
      </c>
      <c r="D189" s="284"/>
      <c r="E189" s="284"/>
      <c r="F189" s="303" t="s">
        <v>497</v>
      </c>
      <c r="G189" s="284"/>
      <c r="H189" s="284" t="s">
        <v>589</v>
      </c>
      <c r="I189" s="284" t="s">
        <v>531</v>
      </c>
      <c r="J189" s="284"/>
      <c r="K189" s="325"/>
    </row>
    <row r="190" spans="2:11" ht="15" customHeight="1">
      <c r="B190" s="304"/>
      <c r="C190" s="289" t="s">
        <v>590</v>
      </c>
      <c r="D190" s="284"/>
      <c r="E190" s="284"/>
      <c r="F190" s="303" t="s">
        <v>497</v>
      </c>
      <c r="G190" s="284"/>
      <c r="H190" s="284" t="s">
        <v>591</v>
      </c>
      <c r="I190" s="284" t="s">
        <v>531</v>
      </c>
      <c r="J190" s="284"/>
      <c r="K190" s="325"/>
    </row>
    <row r="191" spans="2:11" ht="15" customHeight="1">
      <c r="B191" s="304"/>
      <c r="C191" s="289" t="s">
        <v>592</v>
      </c>
      <c r="D191" s="284"/>
      <c r="E191" s="284"/>
      <c r="F191" s="303" t="s">
        <v>503</v>
      </c>
      <c r="G191" s="284"/>
      <c r="H191" s="284" t="s">
        <v>593</v>
      </c>
      <c r="I191" s="284" t="s">
        <v>531</v>
      </c>
      <c r="J191" s="284"/>
      <c r="K191" s="325"/>
    </row>
    <row r="192" spans="2:11" ht="15" customHeight="1">
      <c r="B192" s="331"/>
      <c r="C192" s="339"/>
      <c r="D192" s="313"/>
      <c r="E192" s="313"/>
      <c r="F192" s="313"/>
      <c r="G192" s="313"/>
      <c r="H192" s="313"/>
      <c r="I192" s="313"/>
      <c r="J192" s="313"/>
      <c r="K192" s="332"/>
    </row>
    <row r="193" spans="2:11" ht="18.75" customHeight="1">
      <c r="B193" s="280"/>
      <c r="C193" s="284"/>
      <c r="D193" s="284"/>
      <c r="E193" s="284"/>
      <c r="F193" s="303"/>
      <c r="G193" s="284"/>
      <c r="H193" s="284"/>
      <c r="I193" s="284"/>
      <c r="J193" s="284"/>
      <c r="K193" s="280"/>
    </row>
    <row r="194" spans="2:11" ht="18.75" customHeight="1">
      <c r="B194" s="280"/>
      <c r="C194" s="284"/>
      <c r="D194" s="284"/>
      <c r="E194" s="284"/>
      <c r="F194" s="303"/>
      <c r="G194" s="284"/>
      <c r="H194" s="284"/>
      <c r="I194" s="284"/>
      <c r="J194" s="284"/>
      <c r="K194" s="280"/>
    </row>
    <row r="195" spans="2:11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spans="2:11" ht="13.5">
      <c r="B196" s="272"/>
      <c r="C196" s="273"/>
      <c r="D196" s="273"/>
      <c r="E196" s="273"/>
      <c r="F196" s="273"/>
      <c r="G196" s="273"/>
      <c r="H196" s="273"/>
      <c r="I196" s="273"/>
      <c r="J196" s="273"/>
      <c r="K196" s="274"/>
    </row>
    <row r="197" spans="2:11" ht="21">
      <c r="B197" s="275"/>
      <c r="C197" s="396" t="s">
        <v>594</v>
      </c>
      <c r="D197" s="396"/>
      <c r="E197" s="396"/>
      <c r="F197" s="396"/>
      <c r="G197" s="396"/>
      <c r="H197" s="396"/>
      <c r="I197" s="396"/>
      <c r="J197" s="396"/>
      <c r="K197" s="276"/>
    </row>
    <row r="198" spans="2:11" ht="25.5" customHeight="1">
      <c r="B198" s="275"/>
      <c r="C198" s="340" t="s">
        <v>595</v>
      </c>
      <c r="D198" s="340"/>
      <c r="E198" s="340"/>
      <c r="F198" s="340" t="s">
        <v>596</v>
      </c>
      <c r="G198" s="341"/>
      <c r="H198" s="401" t="s">
        <v>597</v>
      </c>
      <c r="I198" s="401"/>
      <c r="J198" s="401"/>
      <c r="K198" s="276"/>
    </row>
    <row r="199" spans="2:11" ht="5.25" customHeight="1">
      <c r="B199" s="304"/>
      <c r="C199" s="301"/>
      <c r="D199" s="301"/>
      <c r="E199" s="301"/>
      <c r="F199" s="301"/>
      <c r="G199" s="284"/>
      <c r="H199" s="301"/>
      <c r="I199" s="301"/>
      <c r="J199" s="301"/>
      <c r="K199" s="325"/>
    </row>
    <row r="200" spans="2:11" ht="15" customHeight="1">
      <c r="B200" s="304"/>
      <c r="C200" s="284" t="s">
        <v>587</v>
      </c>
      <c r="D200" s="284"/>
      <c r="E200" s="284"/>
      <c r="F200" s="303" t="s">
        <v>45</v>
      </c>
      <c r="G200" s="284"/>
      <c r="H200" s="398" t="s">
        <v>598</v>
      </c>
      <c r="I200" s="398"/>
      <c r="J200" s="398"/>
      <c r="K200" s="325"/>
    </row>
    <row r="201" spans="2:11" ht="15" customHeight="1">
      <c r="B201" s="304"/>
      <c r="C201" s="310"/>
      <c r="D201" s="284"/>
      <c r="E201" s="284"/>
      <c r="F201" s="303" t="s">
        <v>46</v>
      </c>
      <c r="G201" s="284"/>
      <c r="H201" s="398" t="s">
        <v>599</v>
      </c>
      <c r="I201" s="398"/>
      <c r="J201" s="398"/>
      <c r="K201" s="325"/>
    </row>
    <row r="202" spans="2:11" ht="15" customHeight="1">
      <c r="B202" s="304"/>
      <c r="C202" s="310"/>
      <c r="D202" s="284"/>
      <c r="E202" s="284"/>
      <c r="F202" s="303" t="s">
        <v>49</v>
      </c>
      <c r="G202" s="284"/>
      <c r="H202" s="398" t="s">
        <v>600</v>
      </c>
      <c r="I202" s="398"/>
      <c r="J202" s="398"/>
      <c r="K202" s="325"/>
    </row>
    <row r="203" spans="2:11" ht="15" customHeight="1">
      <c r="B203" s="304"/>
      <c r="C203" s="284"/>
      <c r="D203" s="284"/>
      <c r="E203" s="284"/>
      <c r="F203" s="303" t="s">
        <v>47</v>
      </c>
      <c r="G203" s="284"/>
      <c r="H203" s="398" t="s">
        <v>601</v>
      </c>
      <c r="I203" s="398"/>
      <c r="J203" s="398"/>
      <c r="K203" s="325"/>
    </row>
    <row r="204" spans="2:11" ht="15" customHeight="1">
      <c r="B204" s="304"/>
      <c r="C204" s="284"/>
      <c r="D204" s="284"/>
      <c r="E204" s="284"/>
      <c r="F204" s="303" t="s">
        <v>48</v>
      </c>
      <c r="G204" s="284"/>
      <c r="H204" s="398" t="s">
        <v>602</v>
      </c>
      <c r="I204" s="398"/>
      <c r="J204" s="398"/>
      <c r="K204" s="325"/>
    </row>
    <row r="205" spans="2:11" ht="15" customHeight="1">
      <c r="B205" s="304"/>
      <c r="C205" s="284"/>
      <c r="D205" s="284"/>
      <c r="E205" s="284"/>
      <c r="F205" s="303"/>
      <c r="G205" s="284"/>
      <c r="H205" s="284"/>
      <c r="I205" s="284"/>
      <c r="J205" s="284"/>
      <c r="K205" s="325"/>
    </row>
    <row r="206" spans="2:11" ht="15" customHeight="1">
      <c r="B206" s="304"/>
      <c r="C206" s="284" t="s">
        <v>543</v>
      </c>
      <c r="D206" s="284"/>
      <c r="E206" s="284"/>
      <c r="F206" s="303" t="s">
        <v>81</v>
      </c>
      <c r="G206" s="284"/>
      <c r="H206" s="398" t="s">
        <v>603</v>
      </c>
      <c r="I206" s="398"/>
      <c r="J206" s="398"/>
      <c r="K206" s="325"/>
    </row>
    <row r="207" spans="2:11" ht="15" customHeight="1">
      <c r="B207" s="304"/>
      <c r="C207" s="310"/>
      <c r="D207" s="284"/>
      <c r="E207" s="284"/>
      <c r="F207" s="303" t="s">
        <v>441</v>
      </c>
      <c r="G207" s="284"/>
      <c r="H207" s="398" t="s">
        <v>442</v>
      </c>
      <c r="I207" s="398"/>
      <c r="J207" s="398"/>
      <c r="K207" s="325"/>
    </row>
    <row r="208" spans="2:11" ht="15" customHeight="1">
      <c r="B208" s="304"/>
      <c r="C208" s="284"/>
      <c r="D208" s="284"/>
      <c r="E208" s="284"/>
      <c r="F208" s="303" t="s">
        <v>439</v>
      </c>
      <c r="G208" s="284"/>
      <c r="H208" s="398" t="s">
        <v>604</v>
      </c>
      <c r="I208" s="398"/>
      <c r="J208" s="398"/>
      <c r="K208" s="325"/>
    </row>
    <row r="209" spans="2:11" ht="15" customHeight="1">
      <c r="B209" s="342"/>
      <c r="C209" s="310"/>
      <c r="D209" s="310"/>
      <c r="E209" s="310"/>
      <c r="F209" s="303" t="s">
        <v>84</v>
      </c>
      <c r="G209" s="289"/>
      <c r="H209" s="402" t="s">
        <v>443</v>
      </c>
      <c r="I209" s="402"/>
      <c r="J209" s="402"/>
      <c r="K209" s="343"/>
    </row>
    <row r="210" spans="2:11" ht="15" customHeight="1">
      <c r="B210" s="342"/>
      <c r="C210" s="310"/>
      <c r="D210" s="310"/>
      <c r="E210" s="310"/>
      <c r="F210" s="303" t="s">
        <v>444</v>
      </c>
      <c r="G210" s="289"/>
      <c r="H210" s="402" t="s">
        <v>282</v>
      </c>
      <c r="I210" s="402"/>
      <c r="J210" s="402"/>
      <c r="K210" s="343"/>
    </row>
    <row r="211" spans="2:11" ht="15" customHeight="1">
      <c r="B211" s="342"/>
      <c r="C211" s="310"/>
      <c r="D211" s="310"/>
      <c r="E211" s="310"/>
      <c r="F211" s="344"/>
      <c r="G211" s="289"/>
      <c r="H211" s="345"/>
      <c r="I211" s="345"/>
      <c r="J211" s="345"/>
      <c r="K211" s="343"/>
    </row>
    <row r="212" spans="2:11" ht="15" customHeight="1">
      <c r="B212" s="342"/>
      <c r="C212" s="284" t="s">
        <v>567</v>
      </c>
      <c r="D212" s="310"/>
      <c r="E212" s="310"/>
      <c r="F212" s="303">
        <v>1</v>
      </c>
      <c r="G212" s="289"/>
      <c r="H212" s="402" t="s">
        <v>605</v>
      </c>
      <c r="I212" s="402"/>
      <c r="J212" s="402"/>
      <c r="K212" s="343"/>
    </row>
    <row r="213" spans="2:11" ht="15" customHeight="1">
      <c r="B213" s="342"/>
      <c r="C213" s="310"/>
      <c r="D213" s="310"/>
      <c r="E213" s="310"/>
      <c r="F213" s="303">
        <v>2</v>
      </c>
      <c r="G213" s="289"/>
      <c r="H213" s="402" t="s">
        <v>606</v>
      </c>
      <c r="I213" s="402"/>
      <c r="J213" s="402"/>
      <c r="K213" s="343"/>
    </row>
    <row r="214" spans="2:11" ht="15" customHeight="1">
      <c r="B214" s="342"/>
      <c r="C214" s="310"/>
      <c r="D214" s="310"/>
      <c r="E214" s="310"/>
      <c r="F214" s="303">
        <v>3</v>
      </c>
      <c r="G214" s="289"/>
      <c r="H214" s="402" t="s">
        <v>607</v>
      </c>
      <c r="I214" s="402"/>
      <c r="J214" s="402"/>
      <c r="K214" s="343"/>
    </row>
    <row r="215" spans="2:11" ht="15" customHeight="1">
      <c r="B215" s="342"/>
      <c r="C215" s="310"/>
      <c r="D215" s="310"/>
      <c r="E215" s="310"/>
      <c r="F215" s="303">
        <v>4</v>
      </c>
      <c r="G215" s="289"/>
      <c r="H215" s="402" t="s">
        <v>608</v>
      </c>
      <c r="I215" s="402"/>
      <c r="J215" s="402"/>
      <c r="K215" s="343"/>
    </row>
    <row r="216" spans="2:11" ht="12.75" customHeight="1">
      <c r="B216" s="346"/>
      <c r="C216" s="347"/>
      <c r="D216" s="347"/>
      <c r="E216" s="347"/>
      <c r="F216" s="347"/>
      <c r="G216" s="347"/>
      <c r="H216" s="347"/>
      <c r="I216" s="347"/>
      <c r="J216" s="347"/>
      <c r="K216" s="348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Rajnoch</dc:creator>
  <cp:keywords/>
  <dc:description/>
  <cp:lastModifiedBy>Rajnoch</cp:lastModifiedBy>
  <cp:lastPrinted>2017-05-22T09:26:47Z</cp:lastPrinted>
  <dcterms:created xsi:type="dcterms:W3CDTF">2017-05-22T09:23:18Z</dcterms:created>
  <dcterms:modified xsi:type="dcterms:W3CDTF">2017-05-22T09:27:11Z</dcterms:modified>
  <cp:category/>
  <cp:version/>
  <cp:contentType/>
  <cp:contentStatus/>
</cp:coreProperties>
</file>