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dJGahvm9Zp4Wg89M/t3LhE/X112VXkOT73WM/3DwuhOE8CfLaBGOF07CRQkJDe4X6U6lD3JQiqDPido2URDUAw==" workbookSpinCount="100000" workbookSaltValue="PAwr88NGfKSYmdJdab0+DQ==" lockStructure="1"/>
  <bookViews>
    <workbookView xWindow="0" yWindow="0" windowWidth="28800" windowHeight="12300" activeTab="0"/>
  </bookViews>
  <sheets>
    <sheet name="Rekapitulace stavby" sheetId="1" r:id="rId1"/>
    <sheet name="SO 01 - Revitalizace ramene" sheetId="2" r:id="rId2"/>
    <sheet name="SO 02 - Odvodňovací laguna" sheetId="3" r:id="rId3"/>
    <sheet name="SO 03 - Vegetační úpravy" sheetId="4" r:id="rId4"/>
    <sheet name="SO 04 - Vedlejší rozpočto..." sheetId="5" r:id="rId5"/>
    <sheet name="Pokyny pro vyplnění" sheetId="6" r:id="rId6"/>
  </sheets>
  <definedNames>
    <definedName name="_xlnm._FilterDatabase" localSheetId="1" hidden="1">'SO 01 - Revitalizace ramene'!$C$82:$K$189</definedName>
    <definedName name="_xlnm._FilterDatabase" localSheetId="2" hidden="1">'SO 02 - Odvodňovací laguna'!$C$80:$K$135</definedName>
    <definedName name="_xlnm._FilterDatabase" localSheetId="3" hidden="1">'SO 03 - Vegetační úpravy'!$C$77:$K$127</definedName>
    <definedName name="_xlnm._FilterDatabase" localSheetId="4" hidden="1">'SO 04 - Vedlejší rozpočto...'!$C$76:$K$109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01 - Revitalizace ramene'!$C$4:$J$36,'SO 01 - Revitalizace ramene'!$C$42:$J$64,'SO 01 - Revitalizace ramene'!$C$70:$K$189</definedName>
    <definedName name="_xlnm.Print_Area" localSheetId="2">'SO 02 - Odvodňovací laguna'!$C$4:$J$36,'SO 02 - Odvodňovací laguna'!$C$42:$J$62,'SO 02 - Odvodňovací laguna'!$C$68:$K$135</definedName>
    <definedName name="_xlnm.Print_Area" localSheetId="3">'SO 03 - Vegetační úpravy'!$C$4:$J$36,'SO 03 - Vegetační úpravy'!$C$42:$J$59,'SO 03 - Vegetační úpravy'!$C$65:$K$127</definedName>
    <definedName name="_xlnm.Print_Area" localSheetId="4">'SO 04 - Vedlejší rozpočto...'!$C$4:$J$36,'SO 04 - Vedlejší rozpočto...'!$C$42:$J$58,'SO 04 - Vedlejší rozpočto...'!$C$64:$K$109</definedName>
    <definedName name="_xlnm.Print_Titles" localSheetId="0">'Rekapitulace stavby'!$49:$49</definedName>
    <definedName name="_xlnm.Print_Titles" localSheetId="1">'SO 01 - Revitalizace ramene'!$82:$82</definedName>
    <definedName name="_xlnm.Print_Titles" localSheetId="2">'SO 02 - Odvodňovací laguna'!$80:$80</definedName>
    <definedName name="_xlnm.Print_Titles" localSheetId="3">'SO 03 - Vegetační úpravy'!$77:$77</definedName>
    <definedName name="_xlnm.Print_Titles" localSheetId="4">'SO 04 - Vedlejší rozpočto...'!$76:$76</definedName>
  </definedNames>
  <calcPr calcId="162913"/>
</workbook>
</file>

<file path=xl/sharedStrings.xml><?xml version="1.0" encoding="utf-8"?>
<sst xmlns="http://schemas.openxmlformats.org/spreadsheetml/2006/main" count="3358" uniqueCount="665">
  <si>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</si>
  <si>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</si>
  <si>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</si>
  <si>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</si>
  <si>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</si>
  <si>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</si>
  <si>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</si>
  <si>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{e4a8e8cc-05d9-4297-a3ae-72e445dca956}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</si>
  <si>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</si>
  <si>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</si>
  <si>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</si>
  <si>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</si>
  <si>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</si>
  <si>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</si>
  <si>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</si>
  <si>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</si>
  <si>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38/2016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</si>
  <si>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</si>
  <si>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</si>
  <si>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Orlice, slepé rameno Malšova Lhota, revitalizace_bez SO 05</t>
  </si>
  <si>
    <t>0,1</t>
  </si>
  <si>
    <t>KSO:</t>
  </si>
  <si>
    <t/>
  </si>
  <si>
    <t>CC-CZ:</t>
  </si>
  <si>
    <t>1</t>
  </si>
  <si>
    <t>Místo:</t>
  </si>
  <si>
    <t>Malšova Lhota</t>
  </si>
  <si>
    <t>Datum:</t>
  </si>
  <si>
    <t>31. 8. 2016</t>
  </si>
  <si>
    <t>10</t>
  </si>
  <si>
    <t>100</t>
  </si>
  <si>
    <t>Zadavatel:</t>
  </si>
  <si>
    <t>IČ:</t>
  </si>
  <si>
    <t>70890005</t>
  </si>
  <si>
    <t>Povodí Labe, s.p.</t>
  </si>
  <si>
    <t>DIČ:</t>
  </si>
  <si>
    <t>Uchazeč:</t>
  </si>
  <si>
    <t>Vyplň údaj</t>
  </si>
  <si>
    <t>Projektant:</t>
  </si>
  <si>
    <t>27560015</t>
  </si>
  <si>
    <t>Envicons,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</si>
  <si>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</si>
  <si>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</si>
  <si>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</si>
  <si>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</si>
  <si>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</si>
  <si>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</si>
  <si>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</si>
  <si>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</si>
  <si>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</si>
  <si>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</si>
  <si>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</si>
  <si>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</si>
  <si>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</si>
  <si>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</si>
  <si>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</si>
  <si>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</si>
  <si>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</si>
  <si>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</si>
  <si>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</si>
  <si>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</si>
  <si>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</si>
  <si>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</si>
  <si>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</si>
  <si>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</si>
  <si>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</si>
  <si>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</si>
  <si>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</si>
  <si>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</si>
  <si>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</si>
  <si>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</si>
  <si>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</si>
  <si>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</si>
  <si>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</si>
  <si>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</si>
  <si>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</si>
  <si>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</si>
  <si>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</si>
  <si>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</si>
  <si>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</si>
  <si>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</si>
  <si>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</si>
  <si>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</si>
  <si>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Revitalizace ramene</t>
  </si>
  <si>
    <t>STA</t>
  </si>
  <si>
    <t>{73be3f5e-a97f-4ce3-8d0a-4c25021532ca}</t>
  </si>
  <si>
    <t>2</t>
  </si>
  <si>
    <t>SO 02</t>
  </si>
  <si>
    <t>Odvodňovací laguna</t>
  </si>
  <si>
    <t>{e1cb91f8-fa21-412d-b03a-2c0966c496af}</t>
  </si>
  <si>
    <t>SO 03</t>
  </si>
  <si>
    <t>Vegetační úpravy</t>
  </si>
  <si>
    <t>{b6e99fdb-dc50-4476-93e4-74fecc44eb60}</t>
  </si>
  <si>
    <t>SO 04</t>
  </si>
  <si>
    <t>Vedlejší rozpočtové náklady</t>
  </si>
  <si>
    <t>{f098c159-7e0e-4dc6-a9cd-9fbb0c570e8f}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</si>
  <si>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</si>
  <si>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</si>
  <si>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</si>
  <si>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</si>
  <si>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</si>
  <si>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</si>
  <si>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</si>
  <si>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Revitalizace ramene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</si>
  <si>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</si>
  <si>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</si>
  <si>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</si>
  <si>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</si>
  <si>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</si>
  <si>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</si>
  <si>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</si>
  <si>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</si>
  <si>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</si>
  <si>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</si>
  <si>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</si>
  <si>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</si>
  <si>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</si>
  <si>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</si>
  <si>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</si>
  <si>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</si>
  <si>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</si>
  <si>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</si>
  <si>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</si>
  <si>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</si>
  <si>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</si>
  <si>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</si>
  <si>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</si>
  <si>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</si>
  <si>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</si>
  <si>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</si>
  <si>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</si>
  <si>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</si>
  <si>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</si>
  <si>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</si>
  <si>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</si>
  <si>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113106241</t>
  </si>
  <si>
    <t>Rozebrání vozovek ze silničních dílců</t>
  </si>
  <si>
    <t>m2</t>
  </si>
  <si>
    <t>4</t>
  </si>
  <si>
    <t>-803757807</t>
  </si>
  <si>
    <t>VV</t>
  </si>
  <si>
    <t>623"panelka z ul. Lhotecká podél laguny - C.3 koordinační situace"</t>
  </si>
  <si>
    <t>113152112</t>
  </si>
  <si>
    <t>Odstranění podkladů zpevněných ploch z kameniva drceného</t>
  </si>
  <si>
    <t>m3</t>
  </si>
  <si>
    <t>CS ÚRS 2013 02</t>
  </si>
  <si>
    <t>-702776221</t>
  </si>
  <si>
    <t>P</t>
  </si>
  <si>
    <t>Poznámka k položce:
C.3 koordinační situace</t>
  </si>
  <si>
    <t>"panelové komunikace"623*0,3</t>
  </si>
  <si>
    <t>"manipulační pásy" 257*0,3</t>
  </si>
  <si>
    <t>Součet</t>
  </si>
  <si>
    <t>3</t>
  </si>
  <si>
    <t>113311121R</t>
  </si>
  <si>
    <t>Odstranění geotextilií z odvodňovací laguny, vč. naložení na dopravní prostředek a odvoz na skládku, vč. poplatku za uložení na skládce</t>
  </si>
  <si>
    <t>1336735796</t>
  </si>
  <si>
    <t>Poznámka k položce:
02.4 - vzorové řezy</t>
  </si>
  <si>
    <t>257"odstranění geotextílie z manipulačních pásů"</t>
  </si>
  <si>
    <t>623"odstranění geotextílie z panelky"</t>
  </si>
  <si>
    <t>115001103</t>
  </si>
  <si>
    <t>Převedení vody potrubím DN do 250</t>
  </si>
  <si>
    <t>m</t>
  </si>
  <si>
    <t>CS ÚRS 2016 01</t>
  </si>
  <si>
    <t>-135163483</t>
  </si>
  <si>
    <t>Poznámka k položce:
Technická zpráva str.7</t>
  </si>
  <si>
    <t>380"čerpání vody z Orlice do horní části ramene"</t>
  </si>
  <si>
    <t>150"Odvodňovací potrubí PE DN 200 - odvod vody z laguny do Orlice"</t>
  </si>
  <si>
    <t>5</t>
  </si>
  <si>
    <t>115101202</t>
  </si>
  <si>
    <t>Čerpání vody na dopravní výšku do 10 m průměrný přítok do 1000 l/min</t>
  </si>
  <si>
    <t>hod</t>
  </si>
  <si>
    <t>1381257531</t>
  </si>
  <si>
    <t>10*24"čerpání vody z Orlice do horní části ramene"</t>
  </si>
  <si>
    <t>6</t>
  </si>
  <si>
    <t>115101302</t>
  </si>
  <si>
    <t>Pohotovost čerpací soupravy pro dopravní výšku do 10 m přítok do 1000 l/min</t>
  </si>
  <si>
    <t>den</t>
  </si>
  <si>
    <t>681558966</t>
  </si>
  <si>
    <t>10"čerpání vody z Orlice do horní části ramene"</t>
  </si>
  <si>
    <t>7</t>
  </si>
  <si>
    <t>122703601</t>
  </si>
  <si>
    <t>Odstranění nánosů při únosnosti dna přes 0,15 do 40 kPa</t>
  </si>
  <si>
    <t>1644415480</t>
  </si>
  <si>
    <t>35"biotopová tůň"</t>
  </si>
  <si>
    <t>29,5"sejmutí drnu v úseku bez zásahu"</t>
  </si>
  <si>
    <t>8</t>
  </si>
  <si>
    <t>127753113</t>
  </si>
  <si>
    <t>Vykopávky pod vodou dozerem s přemístěním výkopku do 100 m v hor. tř. 1 až 4 tl vrstvy přes 1000 mm</t>
  </si>
  <si>
    <t>529854042</t>
  </si>
  <si>
    <t>5*1,5"přehrážka výkres 01.4"</t>
  </si>
  <si>
    <t>9</t>
  </si>
  <si>
    <t>162253102</t>
  </si>
  <si>
    <t>Vodorovné přemístění nánosu z nádrží do 40 m při únosnost dna do 40 kPa</t>
  </si>
  <si>
    <t>-874992005</t>
  </si>
  <si>
    <t>162253902</t>
  </si>
  <si>
    <t>Příplatek k vodorovnému přemístění nánosu při únosnosti dna do 40 kPa ZKD 10 m přes 40 m</t>
  </si>
  <si>
    <t>1786755693</t>
  </si>
  <si>
    <t>11</t>
  </si>
  <si>
    <t>R03</t>
  </si>
  <si>
    <t>Likvidace sedimentů - naložení výkopku, odvoz na skládku, složení na skládce, poplatek za uložení</t>
  </si>
  <si>
    <t>-2143381986</t>
  </si>
  <si>
    <t>Poznámka k položce:
Odvoz výkopku na skládku vzd. 10 km. Technická zpráva str.8</t>
  </si>
  <si>
    <t>6310"sediment"</t>
  </si>
  <si>
    <t>35"tůň"</t>
  </si>
  <si>
    <t>29,5"drn z bezzásahové zóny"</t>
  </si>
  <si>
    <t>7,5"výkopek z přehrážky"</t>
  </si>
  <si>
    <t>12</t>
  </si>
  <si>
    <t>181451311</t>
  </si>
  <si>
    <t>Založení trávníku strojně v jedné operaci v rovině</t>
  </si>
  <si>
    <t>45442697</t>
  </si>
  <si>
    <t>6500"plocha laguny"</t>
  </si>
  <si>
    <t>3570"plocha přístupu na stavbu a mezideponií"</t>
  </si>
  <si>
    <t>13</t>
  </si>
  <si>
    <t>M</t>
  </si>
  <si>
    <t>005721000</t>
  </si>
  <si>
    <t>osivo jetelotráva intenzivní víceletá 25 kg bal</t>
  </si>
  <si>
    <t>kg</t>
  </si>
  <si>
    <t>-1121733703</t>
  </si>
  <si>
    <t>10070*0,025 'Přepočtené koeficientem množství</t>
  </si>
  <si>
    <t>14</t>
  </si>
  <si>
    <t>181951101</t>
  </si>
  <si>
    <t>Úprava pláně v hornině tř. 1 až 4 bez zhutnění</t>
  </si>
  <si>
    <t>-311655240</t>
  </si>
  <si>
    <t>10"biotopová tůň"</t>
  </si>
  <si>
    <t>590"úsek bez zásahu"</t>
  </si>
  <si>
    <t>182101101</t>
  </si>
  <si>
    <t>Svahování v zářezech v hornině tř. 1 až 4</t>
  </si>
  <si>
    <t>-104527861</t>
  </si>
  <si>
    <t>153"biotopová tůň"</t>
  </si>
  <si>
    <t>16</t>
  </si>
  <si>
    <t>R02</t>
  </si>
  <si>
    <t>Úklid lokality od odpadu - ruční sběr, nakládání na dopravní prostředek, dovoz na skládku do 27  km</t>
  </si>
  <si>
    <t>t</t>
  </si>
  <si>
    <t>584762095</t>
  </si>
  <si>
    <t>Poznámka k položce:
úklid lokality</t>
  </si>
  <si>
    <t>10"TZ str.8"</t>
  </si>
  <si>
    <t>17</t>
  </si>
  <si>
    <t>R01</t>
  </si>
  <si>
    <t>Odstranění nánosů (rostlého sedimentu) sacím bagrem včetně vodorovného přemístění do 350 m do odvodňovací laguny</t>
  </si>
  <si>
    <t>-219017801</t>
  </si>
  <si>
    <t>6310"výkres č. C.3 - množství určeno z DMT"</t>
  </si>
  <si>
    <t>Vodorovné konstrukce</t>
  </si>
  <si>
    <t>18</t>
  </si>
  <si>
    <t>462512162R</t>
  </si>
  <si>
    <t>Zához z lomového kamene záhozového hmotnost kamenů do 50-100 kg oživeny</t>
  </si>
  <si>
    <t>2018620712</t>
  </si>
  <si>
    <t>Poznámka k položce:
Druh kamene - amfibolit</t>
  </si>
  <si>
    <t>106,7"přehrážka z LK výkres 01.4"</t>
  </si>
  <si>
    <t>19</t>
  </si>
  <si>
    <t>462513169</t>
  </si>
  <si>
    <t>Příplatek za urovnání líce záhozu z lomového kamene záhozového nad 50-100 kg</t>
  </si>
  <si>
    <t>-103612223</t>
  </si>
  <si>
    <t>120"výkres 01.4 - přehrážka"</t>
  </si>
  <si>
    <t>20</t>
  </si>
  <si>
    <t>467955111R</t>
  </si>
  <si>
    <t>Srubová stěna v od 0,8 do 1 5 m</t>
  </si>
  <si>
    <t>731514134</t>
  </si>
  <si>
    <t>10,4*1,2"srubová stěna - přehrážka 01.4"</t>
  </si>
  <si>
    <t>Komunikace pozemní</t>
  </si>
  <si>
    <t>564651111</t>
  </si>
  <si>
    <t>Podklad z kameniva hrubého drceného vel. 63-125 mm tl 150 mm</t>
  </si>
  <si>
    <t>1840472326</t>
  </si>
  <si>
    <t>Poznámka k položce:
Technická zpráva str.6</t>
  </si>
  <si>
    <t>257"podklad pod manipulační pásy"</t>
  </si>
  <si>
    <t>623"podklad pod silniční panely"</t>
  </si>
  <si>
    <t>22</t>
  </si>
  <si>
    <t>564751111</t>
  </si>
  <si>
    <t>Podklad z kameniva hrubého drceného vel. 32-63 mm tl 150 mm</t>
  </si>
  <si>
    <t>-1465623847</t>
  </si>
  <si>
    <t>23</t>
  </si>
  <si>
    <t>584121111</t>
  </si>
  <si>
    <t>Osazení silničních dílců z ŽB do lože z kameniva těženého tl 40 mm</t>
  </si>
  <si>
    <t>-860384635</t>
  </si>
  <si>
    <t>Poznámka k položce:
C.3 Koordinační situace</t>
  </si>
  <si>
    <t>623"panelová komunikace z ul. Lhotecká k rameni podél laguny"</t>
  </si>
  <si>
    <t>24</t>
  </si>
  <si>
    <t>593811830</t>
  </si>
  <si>
    <t>panel silniční IZD 300/100/22 JP 20 t 300x100x21,5 cm</t>
  </si>
  <si>
    <t>kus</t>
  </si>
  <si>
    <t>2000912956</t>
  </si>
  <si>
    <t>208"obratovost panelů 4x"</t>
  </si>
  <si>
    <t>Ostatní konstrukce a práce, bourání</t>
  </si>
  <si>
    <t>25</t>
  </si>
  <si>
    <t>919726222</t>
  </si>
  <si>
    <t>Geotextilie pro vyztužení, separaci a filtraci tkaná z polyesteru podélná/příčná pevnost 200/50 kN/m</t>
  </si>
  <si>
    <t>265498087</t>
  </si>
  <si>
    <t>Poznámka k položce:
Technická zpráva str.6,7</t>
  </si>
  <si>
    <t>26"geotextílie - přehrážka výkres 01.4"</t>
  </si>
  <si>
    <t>623+257"geotextílie pod manipulační pásy a silniční panely"</t>
  </si>
  <si>
    <t>997</t>
  </si>
  <si>
    <t>Přesun sutě</t>
  </si>
  <si>
    <t>26</t>
  </si>
  <si>
    <t>997013501</t>
  </si>
  <si>
    <t>Odvoz suti a vybouraných hmot na skládku nebo meziskládku do 1 km se složením</t>
  </si>
  <si>
    <t>1441633293</t>
  </si>
  <si>
    <t>27</t>
  </si>
  <si>
    <t>997013831</t>
  </si>
  <si>
    <t>Poplatek za uložení stavebního směsného odpadu na skládce (skládkovné)</t>
  </si>
  <si>
    <t>533248210</t>
  </si>
  <si>
    <t>Poznámka k položce:
Technická zpráva str.8</t>
  </si>
  <si>
    <t>10"úklid lokality"</t>
  </si>
  <si>
    <t>998</t>
  </si>
  <si>
    <t>Přesun hmot</t>
  </si>
  <si>
    <t>28</t>
  </si>
  <si>
    <t>998332011</t>
  </si>
  <si>
    <t>Přesun hmot pro úpravy vodních toků a kanály</t>
  </si>
  <si>
    <t>444901223</t>
  </si>
  <si>
    <t>SO 02 - Odvodňovací laguna</t>
  </si>
  <si>
    <t>1838387353</t>
  </si>
  <si>
    <t>1780"odstranění geotextílie z laguny"</t>
  </si>
  <si>
    <t>121101102</t>
  </si>
  <si>
    <t>Sejmutí ornice s přemístěním na vzdálenost do 100 m</t>
  </si>
  <si>
    <t>-222265778</t>
  </si>
  <si>
    <t>Poznámka k položce:
02.1 Situace odvodňovací laguny</t>
  </si>
  <si>
    <t>6500*0,15"odstranění drnu a přesun na mezideponie"</t>
  </si>
  <si>
    <t>122201103</t>
  </si>
  <si>
    <t>Odkopávky a prokopávky nezapažené v hornině tř. 3 objem do 5000 m3</t>
  </si>
  <si>
    <t>1747696750</t>
  </si>
  <si>
    <t>6500*0,45"odtěžení podorničí"</t>
  </si>
  <si>
    <t>6500*0,45"odstranění hrázek laguny"</t>
  </si>
  <si>
    <t>162201102</t>
  </si>
  <si>
    <t>Vodorovné přemístění do 50 m výkopku/sypaniny z horniny tř. 1 až 4</t>
  </si>
  <si>
    <t>1697269179</t>
  </si>
  <si>
    <t>975"přesun drnu z mezideponie - uvedení pozemku laguny do původního stavu"</t>
  </si>
  <si>
    <t>6500*0,45"odvoz z hrází na plochu laguny - uvedení pozemku laguny do původního stavu"</t>
  </si>
  <si>
    <t>6500*0,45"přesun podorničí k hrázím - stavba laguny"</t>
  </si>
  <si>
    <t>167101102</t>
  </si>
  <si>
    <t>Nakládání výkopku z hornin tř. 1 až 4 přes 100 m3</t>
  </si>
  <si>
    <t>1446129403</t>
  </si>
  <si>
    <t>975"naložení drnu z mezideponie - uvedení pozemku laguny do původního stavu"</t>
  </si>
  <si>
    <t>6500*0,45"naložení podorničí a odvoz z hrází na plochu laguny - uvedení pozemku laguny do původního stavu"</t>
  </si>
  <si>
    <t>6500*0,45"naložení podorničí a odvoz k hrázím - stavba laguny"</t>
  </si>
  <si>
    <t>171103201</t>
  </si>
  <si>
    <t>Uložení sypanin z horniny tř. 1 až 4 do hrází nádrží se zhutněním 100 % PS C s příměsí jílu do 20 %</t>
  </si>
  <si>
    <t>210810548</t>
  </si>
  <si>
    <t>2925"vytvoření hrázek odvodňovací laguny"</t>
  </si>
  <si>
    <t>181101133</t>
  </si>
  <si>
    <t>Úprava pozemku s rozpojením, přehrnutím, urovnáním a přehrnutím do 60 m zeminy tř 3</t>
  </si>
  <si>
    <t>-259749819</t>
  </si>
  <si>
    <t>2925"přihrnutí podorničí na upravený pozemek s rozprostřením - návrat pozemku do původního stavu"</t>
  </si>
  <si>
    <t>181301112</t>
  </si>
  <si>
    <t>Rozprostření ornice tl vrstvy do 150 mm pl přes 500 m2 v rovině nebo ve svahu do 1:5</t>
  </si>
  <si>
    <t>1550338041</t>
  </si>
  <si>
    <t>6500"rozprostření drnové vrstvy na ploše laguny - uvedení pozemku do původního stavu"</t>
  </si>
  <si>
    <t>-318776619</t>
  </si>
  <si>
    <t>6500"dno odvod.laguny"</t>
  </si>
  <si>
    <t>181951102</t>
  </si>
  <si>
    <t>Úprava pláně v hornině tř. 1 až 4 se zhutněním</t>
  </si>
  <si>
    <t>-1102925496</t>
  </si>
  <si>
    <t>Poznámka k položce:
02.4 Vzorové řezy</t>
  </si>
  <si>
    <t>492+96"odvodňovací laguna hráze"</t>
  </si>
  <si>
    <t>-313981356</t>
  </si>
  <si>
    <t>270"svahování hráze odvod. laguny"</t>
  </si>
  <si>
    <t>182201101</t>
  </si>
  <si>
    <t>Svahování násypů</t>
  </si>
  <si>
    <t>-1091403823</t>
  </si>
  <si>
    <t>1754+304"svahování hráze odvod. laguny"</t>
  </si>
  <si>
    <t>919726221</t>
  </si>
  <si>
    <t>Geotextilie pro vyztužení, separaci a filtraci tkaná z polyesteru podélná/příčná pevnost 100/50 kN/m</t>
  </si>
  <si>
    <t>1510180824</t>
  </si>
  <si>
    <t>1780"zpevnění svahů laguny"</t>
  </si>
  <si>
    <t>997321511</t>
  </si>
  <si>
    <t>Vodorovná doprava suti a vybouraných hmot po suchu do 1 km</t>
  </si>
  <si>
    <t>329919440</t>
  </si>
  <si>
    <t>998321011</t>
  </si>
  <si>
    <t>Přesun hmot pro hráze přehradní zemní a kamenité</t>
  </si>
  <si>
    <t>1722960444</t>
  </si>
  <si>
    <t>SO 03 - Vegetační úpravy</t>
  </si>
  <si>
    <t>111201102</t>
  </si>
  <si>
    <t>Odstranění křovin a stromů průměru kmene do 100 mm i s kořeny z celkové plochy přes 1000 do 10000 m2</t>
  </si>
  <si>
    <t>751031562</t>
  </si>
  <si>
    <t>Poznámka k položce:
03.1_situace kácení</t>
  </si>
  <si>
    <t>1935</t>
  </si>
  <si>
    <t>111251111R</t>
  </si>
  <si>
    <t xml:space="preserve">Drcení ořezaných větví, keřů a pařezů vč. rozmanipulování pařezů s odvozem štěpky do 20 km. </t>
  </si>
  <si>
    <t>-452511097</t>
  </si>
  <si>
    <t>Poznámka k položce:
Dodatek projektové dokumentace</t>
  </si>
  <si>
    <t>0,07*100"štěpkování pařez, d do 30 cm"</t>
  </si>
  <si>
    <t xml:space="preserve">0,29*11"štěpkování pařez, D do 50 cm" </t>
  </si>
  <si>
    <t>1,57*15"štěpkování pařez, D do 100 cm"</t>
  </si>
  <si>
    <t>1935*0,01"štěpkování keřů, 0,01 m3/1 m2 keře"</t>
  </si>
  <si>
    <t>126*0,25"štěpkování větví z pokácených stromů"</t>
  </si>
  <si>
    <t>112101101</t>
  </si>
  <si>
    <t>Kácení stromů listnatých D kmene do 300 mm</t>
  </si>
  <si>
    <t>-235737929</t>
  </si>
  <si>
    <t>112101102</t>
  </si>
  <si>
    <t>Kácení stromů listnatých D kmene do 500 mm</t>
  </si>
  <si>
    <t>-877000060</t>
  </si>
  <si>
    <t>112101103</t>
  </si>
  <si>
    <t>Kácení stromů listnatých D kmene do 700 mm</t>
  </si>
  <si>
    <t>2137303509</t>
  </si>
  <si>
    <t>112101104</t>
  </si>
  <si>
    <t>Kácení stromů listnatých D kmene do 900 mm</t>
  </si>
  <si>
    <t>417736433</t>
  </si>
  <si>
    <t>112201111</t>
  </si>
  <si>
    <t>Odstranění pařezů D do 0,2 m v rovině a svahu 1:5 s odklizením do 20 m a zasypáním jámy</t>
  </si>
  <si>
    <t>-1099747669</t>
  </si>
  <si>
    <t>Poznámka k položce:
03.2 Tabulka kácení</t>
  </si>
  <si>
    <t>77</t>
  </si>
  <si>
    <t>112201112</t>
  </si>
  <si>
    <t>Odstranění pařezů D do 0,3 m v rovině a svahu 1:5 s odklizením do 20 m a zasypáním jámy</t>
  </si>
  <si>
    <t>-1990312028</t>
  </si>
  <si>
    <t>112201113</t>
  </si>
  <si>
    <t>Odstranění pařezů D do 0,4 m v rovině a svahu 1:5 s odklizením do 20 m a zasypáním jámy</t>
  </si>
  <si>
    <t>1129322905</t>
  </si>
  <si>
    <t>112201114</t>
  </si>
  <si>
    <t>Odstranění pařezů D do 0,5 m v rovině a svahu 1:5 s odklizením do 20 m a zasypáním jámy</t>
  </si>
  <si>
    <t>-1978191821</t>
  </si>
  <si>
    <t>112201115</t>
  </si>
  <si>
    <t>Odstranění pařezů D do 0,6 m v rovině a svahu 1:5 s odklizením do 20 m a zasypáním jámy</t>
  </si>
  <si>
    <t>378523239</t>
  </si>
  <si>
    <t>112201116</t>
  </si>
  <si>
    <t>Odstranění pařezů D do 0,7 m v rovině a svahu 1:5 s odklizením do 20 m a zasypáním jámy</t>
  </si>
  <si>
    <t>-856732640</t>
  </si>
  <si>
    <t>112201117</t>
  </si>
  <si>
    <t>Odstranění pařezů D do 0,8 m v rovině a svahu 1:5 s odklizením do 20 m a zasypáním jámy</t>
  </si>
  <si>
    <t>621276268</t>
  </si>
  <si>
    <t>112201118</t>
  </si>
  <si>
    <t>Odstranění pařezů D do 0,9 m v rovině a svahu 1:5 s odklizením do 20 m a zasypáním jámy</t>
  </si>
  <si>
    <t>-1158503181</t>
  </si>
  <si>
    <t>SO 04 - Vedlejší rozpočtové náklady</t>
  </si>
  <si>
    <t>VRN - Vedlejší rozpočtové náklady</t>
  </si>
  <si>
    <t>VRN</t>
  </si>
  <si>
    <t>R1</t>
  </si>
  <si>
    <t>Geodetické práce při provádění stavby, vytyčení stavby odborně způsobilou osobou v oboru zeměměřičství, výpočet objemu sedimentu před zahájením stavby</t>
  </si>
  <si>
    <t>soubor</t>
  </si>
  <si>
    <t>1024</t>
  </si>
  <si>
    <t>1098196779</t>
  </si>
  <si>
    <t>R2</t>
  </si>
  <si>
    <t>Geodetické práce po výstavbě - zaměření skutečného provedení stavby - výpočet objemu odtěženého sedimentu (3 paré + 1 paré v elektronické podobě)</t>
  </si>
  <si>
    <t>42853752</t>
  </si>
  <si>
    <t>R3</t>
  </si>
  <si>
    <t>Dokumentace skutečného provedení stavby(3 paré + 1 paré v elektronické podobě)</t>
  </si>
  <si>
    <t>582137713</t>
  </si>
  <si>
    <t>R4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</si>
  <si>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</si>
  <si>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-356296760</t>
  </si>
  <si>
    <t>R5</t>
  </si>
  <si>
    <t>Zpracování havarijního plánu a provedení opatření z něho vyplývající</t>
  </si>
  <si>
    <t>1856092719</t>
  </si>
  <si>
    <t>R6</t>
  </si>
  <si>
    <t>Vytyčení inženýrských sítí a zařízení, včetně případné aktualizace vyjádření správců sítí, která pozbudou platnosti v období mezi předáním sítí</t>
  </si>
  <si>
    <t>-1154871236</t>
  </si>
  <si>
    <t>R7</t>
  </si>
  <si>
    <t>Zpracování povodňového plánu a provedení opatření z něho vyplývající</t>
  </si>
  <si>
    <t>852080925</t>
  </si>
  <si>
    <t>R8</t>
  </si>
  <si>
    <t>Provedení pasportizace stávajících nemovitostí (vč. pozemků) a jejich příslušenství, zajištění fotodokumentace stávajícího stavu přístupových komunikací</t>
  </si>
  <si>
    <t>-2047339366</t>
  </si>
  <si>
    <t>R9</t>
  </si>
  <si>
    <t>Zajištění a zabezpečení staveniště, zřízení a likvidace ZS, včetně případných přípojek, přístupů, skládek, deponií apod.</t>
  </si>
  <si>
    <t>-930257920</t>
  </si>
  <si>
    <t>1"soubor činností"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</si>
  <si>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</si>
  <si>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</si>
  <si>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</si>
  <si>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</si>
  <si>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</si>
  <si>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</si>
  <si>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</si>
  <si>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</si>
  <si>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nebyly překročeny limity prašnosti a hlučnosti dané obecně závaznou vyhláškou</t>
  </si>
  <si>
    <t>- provedení takových opatření, aby plochy obvodu staveniště nebyly znečištěny ropnými látkami a jinými podobnými produkty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</si>
  <si>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</si>
  <si>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</si>
  <si>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R10</t>
  </si>
  <si>
    <t>Projednání a zajištění zvláštního užívání komunikací a veřejných ploch, včetně zajištění dopravního značení, a to v rozsahu nezbytném pro řádné a bezpečné provádění stavby</t>
  </si>
  <si>
    <t>-594976888</t>
  </si>
  <si>
    <t>R11</t>
  </si>
  <si>
    <t>Protokolární předání stavbou dotčených pozemků a komunikací, uvedených do původního stavu, zpět jejich vlastníkům</t>
  </si>
  <si>
    <t>-1938103551</t>
  </si>
  <si>
    <t>R12</t>
  </si>
  <si>
    <t>Čištění komunikací dle potřeby stavby</t>
  </si>
  <si>
    <t>-1993042626</t>
  </si>
  <si>
    <t>R13</t>
  </si>
  <si>
    <t>Provedení (zabezpečení) opatření nezbytných pro ochranu zvláště chráněných částí přírody.</t>
  </si>
  <si>
    <t>122704094</t>
  </si>
  <si>
    <t>"Náklady na transfery, záchranné aktivity pro vodní makrofyta"</t>
  </si>
  <si>
    <t>"Vyznačení zón s omezenou těžbou sedimentu, kde bude ponechána vrstva 5-10 cm sedimentu"</t>
  </si>
  <si>
    <t>"Osobu, která bude vykonávat biologický dozor a transféry chrán.živoč. a rostl. musí schválit koordinátor ZP rdestu dl. z AOPK ČR"</t>
  </si>
  <si>
    <t>1"Zajištění biologického dozoru vč.zajištění případných záchranných transferů chráněných rostlin a živočichů viz. příloha F.6 Biologický průzkum"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</si>
  <si>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</si>
  <si>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</si>
  <si>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</si>
  <si>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</si>
  <si>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</si>
  <si>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</si>
  <si>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</si>
  <si>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</si>
  <si>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</si>
  <si>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</si>
  <si>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</si>
  <si>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</si>
  <si>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</si>
  <si>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</si>
  <si>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</si>
  <si>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</si>
  <si>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</si>
  <si>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</si>
  <si>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</si>
  <si>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</si>
  <si>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</si>
  <si>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</si>
  <si>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</si>
  <si>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</si>
  <si>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</si>
  <si>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</si>
  <si>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</si>
  <si>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</si>
  <si>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</si>
  <si>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</si>
  <si>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</si>
  <si>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</si>
  <si>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</si>
  <si>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</si>
  <si>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</si>
  <si>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</si>
  <si>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</si>
  <si>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</si>
  <si>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</si>
  <si>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</si>
  <si>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</si>
  <si>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</si>
  <si>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</si>
  <si>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</si>
  <si>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</si>
  <si>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</si>
  <si>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</si>
  <si>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</si>
  <si>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</si>
  <si>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</si>
  <si>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</si>
  <si>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</si>
  <si>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</si>
  <si>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</si>
  <si>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</si>
  <si>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</si>
  <si>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</si>
  <si>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</si>
  <si>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</si>
  <si>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</si>
  <si>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</si>
  <si>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</si>
  <si>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</si>
  <si>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</si>
  <si>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</si>
  <si>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</si>
  <si>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</si>
  <si>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</si>
  <si>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</si>
  <si>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</si>
  <si>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</si>
  <si>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</si>
  <si>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</si>
  <si>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</si>
  <si>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</si>
  <si>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</si>
  <si>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</si>
  <si>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</si>
  <si>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</si>
  <si>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</si>
  <si>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</si>
  <si>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</si>
  <si>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</si>
  <si>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</si>
  <si>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</si>
  <si>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</si>
  <si>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</si>
  <si>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</si>
  <si>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</si>
  <si>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</si>
  <si>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</si>
  <si>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</si>
  <si>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</si>
  <si>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</si>
  <si>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</si>
  <si>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</si>
  <si>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</si>
  <si>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</si>
  <si>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</si>
  <si>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</si>
  <si>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</si>
  <si>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</si>
  <si>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</si>
  <si>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</si>
  <si>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</si>
  <si>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</si>
  <si>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</si>
  <si>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</si>
  <si>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</si>
  <si>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</si>
  <si>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</si>
  <si>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</si>
  <si>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</si>
  <si>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</si>
  <si>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</si>
  <si>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</si>
  <si>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</si>
  <si>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</si>
  <si>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</si>
  <si>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</si>
  <si>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</si>
  <si>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</si>
  <si>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</si>
  <si>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</si>
  <si>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</si>
  <si>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</si>
  <si>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</si>
  <si>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</si>
  <si>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</si>
  <si>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</si>
  <si>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</si>
  <si>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</si>
  <si>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</si>
  <si>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</si>
  <si>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</si>
  <si>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</si>
  <si>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</si>
  <si>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</si>
  <si>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</si>
  <si>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</si>
  <si>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</si>
  <si>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</si>
  <si>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</si>
  <si>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</si>
  <si>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</si>
  <si>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</si>
  <si>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</si>
  <si>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</si>
  <si>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</si>
  <si>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</si>
  <si>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</si>
  <si>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</si>
  <si>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</si>
  <si>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</si>
  <si>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</si>
  <si>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</si>
  <si>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</si>
  <si>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</si>
  <si>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</si>
  <si>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</si>
  <si>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</si>
  <si>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</si>
  <si>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</si>
  <si>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</si>
  <si>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</si>
  <si>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</si>
  <si>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</si>
  <si>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</si>
  <si>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</si>
  <si>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</si>
  <si>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</si>
  <si>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</si>
  <si>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</si>
  <si>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</si>
  <si>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</si>
  <si>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</si>
  <si>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</si>
  <si>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</si>
  <si>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</si>
  <si>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</si>
  <si>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</si>
  <si>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</si>
  <si>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</si>
  <si>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
03.1_situace kácení, včetně pokrácení a složení na hromadu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</si>
</sst>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2" t="s">
        <v>16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8"/>
      <c r="AQ5" s="30"/>
      <c r="BE5" s="360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4" t="s">
        <v>19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8"/>
      <c r="AQ6" s="30"/>
      <c r="BE6" s="361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61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61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1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33</v>
      </c>
      <c r="AO10" s="28"/>
      <c r="AP10" s="28"/>
      <c r="AQ10" s="30"/>
      <c r="BE10" s="361"/>
      <c r="BS10" s="23" t="s">
        <v>20</v>
      </c>
    </row>
    <row r="11" spans="2:71" ht="18.4" customHeight="1">
      <c r="B11" s="27"/>
      <c r="C11" s="28"/>
      <c r="D11" s="28"/>
      <c r="E11" s="34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35</v>
      </c>
      <c r="AL11" s="28"/>
      <c r="AM11" s="28"/>
      <c r="AN11" s="34" t="s">
        <v>22</v>
      </c>
      <c r="AO11" s="28"/>
      <c r="AP11" s="28"/>
      <c r="AQ11" s="30"/>
      <c r="BE11" s="361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1"/>
      <c r="BS12" s="23" t="s">
        <v>20</v>
      </c>
    </row>
    <row r="13" spans="2:71" ht="14.45" customHeight="1">
      <c r="B13" s="27"/>
      <c r="C13" s="28"/>
      <c r="D13" s="36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37</v>
      </c>
      <c r="AO13" s="28"/>
      <c r="AP13" s="28"/>
      <c r="AQ13" s="30"/>
      <c r="BE13" s="361"/>
      <c r="BS13" s="23" t="s">
        <v>20</v>
      </c>
    </row>
    <row r="14" spans="2:71" ht="15">
      <c r="B14" s="27"/>
      <c r="C14" s="28"/>
      <c r="D14" s="28"/>
      <c r="E14" s="365" t="s">
        <v>37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" t="s">
        <v>35</v>
      </c>
      <c r="AL14" s="28"/>
      <c r="AM14" s="28"/>
      <c r="AN14" s="38" t="s">
        <v>37</v>
      </c>
      <c r="AO14" s="28"/>
      <c r="AP14" s="28"/>
      <c r="AQ14" s="30"/>
      <c r="BE14" s="361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1"/>
      <c r="BS15" s="23" t="s">
        <v>6</v>
      </c>
    </row>
    <row r="16" spans="2:71" ht="14.45" customHeight="1">
      <c r="B16" s="27"/>
      <c r="C16" s="28"/>
      <c r="D16" s="36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39</v>
      </c>
      <c r="AO16" s="28"/>
      <c r="AP16" s="28"/>
      <c r="AQ16" s="30"/>
      <c r="BE16" s="361"/>
      <c r="BS16" s="23" t="s">
        <v>6</v>
      </c>
    </row>
    <row r="17" spans="2:71" ht="18.4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35</v>
      </c>
      <c r="AL17" s="28"/>
      <c r="AM17" s="28"/>
      <c r="AN17" s="34" t="s">
        <v>22</v>
      </c>
      <c r="AO17" s="28"/>
      <c r="AP17" s="28"/>
      <c r="AQ17" s="30"/>
      <c r="BE17" s="361"/>
      <c r="BS17" s="23" t="s">
        <v>41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1"/>
      <c r="BS18" s="23" t="s">
        <v>8</v>
      </c>
    </row>
    <row r="19" spans="2:71" ht="14.45" customHeight="1">
      <c r="B19" s="27"/>
      <c r="C19" s="28"/>
      <c r="D19" s="36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1"/>
      <c r="BS19" s="23" t="s">
        <v>8</v>
      </c>
    </row>
    <row r="20" spans="2:71" ht="16.5" customHeight="1">
      <c r="B20" s="27"/>
      <c r="C20" s="28"/>
      <c r="D20" s="28"/>
      <c r="E20" s="367" t="s">
        <v>22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8"/>
      <c r="AP20" s="28"/>
      <c r="AQ20" s="30"/>
      <c r="BE20" s="361"/>
      <c r="BS20" s="23" t="s">
        <v>41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1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8">
        <f>ROUND(AG51,2)</f>
        <v>0</v>
      </c>
      <c r="AL23" s="369"/>
      <c r="AM23" s="369"/>
      <c r="AN23" s="369"/>
      <c r="AO23" s="369"/>
      <c r="AP23" s="41"/>
      <c r="AQ23" s="44"/>
      <c r="BE23" s="36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0" t="s">
        <v>44</v>
      </c>
      <c r="M25" s="370"/>
      <c r="N25" s="370"/>
      <c r="O25" s="370"/>
      <c r="P25" s="41"/>
      <c r="Q25" s="41"/>
      <c r="R25" s="41"/>
      <c r="S25" s="41"/>
      <c r="T25" s="41"/>
      <c r="U25" s="41"/>
      <c r="V25" s="41"/>
      <c r="W25" s="370" t="s">
        <v>45</v>
      </c>
      <c r="X25" s="370"/>
      <c r="Y25" s="370"/>
      <c r="Z25" s="370"/>
      <c r="AA25" s="370"/>
      <c r="AB25" s="370"/>
      <c r="AC25" s="370"/>
      <c r="AD25" s="370"/>
      <c r="AE25" s="370"/>
      <c r="AF25" s="41"/>
      <c r="AG25" s="41"/>
      <c r="AH25" s="41"/>
      <c r="AI25" s="41"/>
      <c r="AJ25" s="41"/>
      <c r="AK25" s="370" t="s">
        <v>46</v>
      </c>
      <c r="AL25" s="370"/>
      <c r="AM25" s="370"/>
      <c r="AN25" s="370"/>
      <c r="AO25" s="370"/>
      <c r="AP25" s="41"/>
      <c r="AQ25" s="44"/>
      <c r="BE25" s="361"/>
    </row>
    <row r="26" spans="2:57" s="2" customFormat="1" ht="14.45" customHeight="1">
      <c r="B26" s="46"/>
      <c r="C26" s="47"/>
      <c r="D26" s="48" t="s">
        <v>47</v>
      </c>
      <c r="E26" s="47"/>
      <c r="F26" s="48" t="s">
        <v>48</v>
      </c>
      <c r="G26" s="47"/>
      <c r="H26" s="47"/>
      <c r="I26" s="47"/>
      <c r="J26" s="47"/>
      <c r="K26" s="47"/>
      <c r="L26" s="350">
        <v>0.21</v>
      </c>
      <c r="M26" s="349"/>
      <c r="N26" s="349"/>
      <c r="O26" s="349"/>
      <c r="P26" s="47"/>
      <c r="Q26" s="47"/>
      <c r="R26" s="47"/>
      <c r="S26" s="47"/>
      <c r="T26" s="47"/>
      <c r="U26" s="47"/>
      <c r="V26" s="47"/>
      <c r="W26" s="348">
        <f>ROUND(AZ51,2)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7"/>
      <c r="AG26" s="47"/>
      <c r="AH26" s="47"/>
      <c r="AI26" s="47"/>
      <c r="AJ26" s="47"/>
      <c r="AK26" s="348">
        <f>ROUND(AV51,2)</f>
        <v>0</v>
      </c>
      <c r="AL26" s="349"/>
      <c r="AM26" s="349"/>
      <c r="AN26" s="349"/>
      <c r="AO26" s="349"/>
      <c r="AP26" s="47"/>
      <c r="AQ26" s="49"/>
      <c r="BE26" s="361"/>
    </row>
    <row r="27" spans="2:57" s="2" customFormat="1" ht="14.45" customHeight="1">
      <c r="B27" s="46"/>
      <c r="C27" s="47"/>
      <c r="D27" s="47"/>
      <c r="E27" s="47"/>
      <c r="F27" s="48" t="s">
        <v>49</v>
      </c>
      <c r="G27" s="47"/>
      <c r="H27" s="47"/>
      <c r="I27" s="47"/>
      <c r="J27" s="47"/>
      <c r="K27" s="47"/>
      <c r="L27" s="350">
        <v>0.15</v>
      </c>
      <c r="M27" s="349"/>
      <c r="N27" s="349"/>
      <c r="O27" s="349"/>
      <c r="P27" s="47"/>
      <c r="Q27" s="47"/>
      <c r="R27" s="47"/>
      <c r="S27" s="47"/>
      <c r="T27" s="47"/>
      <c r="U27" s="47"/>
      <c r="V27" s="47"/>
      <c r="W27" s="348">
        <f>ROUND(BA51,2)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7"/>
      <c r="AG27" s="47"/>
      <c r="AH27" s="47"/>
      <c r="AI27" s="47"/>
      <c r="AJ27" s="47"/>
      <c r="AK27" s="348">
        <f>ROUND(AW51,2)</f>
        <v>0</v>
      </c>
      <c r="AL27" s="349"/>
      <c r="AM27" s="349"/>
      <c r="AN27" s="349"/>
      <c r="AO27" s="349"/>
      <c r="AP27" s="47"/>
      <c r="AQ27" s="49"/>
      <c r="BE27" s="361"/>
    </row>
    <row r="28" spans="2:57" s="2" customFormat="1" ht="14.45" customHeight="1" hidden="1">
      <c r="B28" s="46"/>
      <c r="C28" s="47"/>
      <c r="D28" s="47"/>
      <c r="E28" s="47"/>
      <c r="F28" s="48" t="s">
        <v>50</v>
      </c>
      <c r="G28" s="47"/>
      <c r="H28" s="47"/>
      <c r="I28" s="47"/>
      <c r="J28" s="47"/>
      <c r="K28" s="47"/>
      <c r="L28" s="350">
        <v>0.21</v>
      </c>
      <c r="M28" s="349"/>
      <c r="N28" s="349"/>
      <c r="O28" s="349"/>
      <c r="P28" s="47"/>
      <c r="Q28" s="47"/>
      <c r="R28" s="47"/>
      <c r="S28" s="47"/>
      <c r="T28" s="47"/>
      <c r="U28" s="47"/>
      <c r="V28" s="47"/>
      <c r="W28" s="348">
        <f>ROUND(BB51,2)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7"/>
      <c r="AG28" s="47"/>
      <c r="AH28" s="47"/>
      <c r="AI28" s="47"/>
      <c r="AJ28" s="47"/>
      <c r="AK28" s="348">
        <v>0</v>
      </c>
      <c r="AL28" s="349"/>
      <c r="AM28" s="349"/>
      <c r="AN28" s="349"/>
      <c r="AO28" s="349"/>
      <c r="AP28" s="47"/>
      <c r="AQ28" s="49"/>
      <c r="BE28" s="361"/>
    </row>
    <row r="29" spans="2:57" s="2" customFormat="1" ht="14.45" customHeight="1" hidden="1">
      <c r="B29" s="46"/>
      <c r="C29" s="47"/>
      <c r="D29" s="47"/>
      <c r="E29" s="47"/>
      <c r="F29" s="48" t="s">
        <v>51</v>
      </c>
      <c r="G29" s="47"/>
      <c r="H29" s="47"/>
      <c r="I29" s="47"/>
      <c r="J29" s="47"/>
      <c r="K29" s="47"/>
      <c r="L29" s="350">
        <v>0.15</v>
      </c>
      <c r="M29" s="349"/>
      <c r="N29" s="349"/>
      <c r="O29" s="349"/>
      <c r="P29" s="47"/>
      <c r="Q29" s="47"/>
      <c r="R29" s="47"/>
      <c r="S29" s="47"/>
      <c r="T29" s="47"/>
      <c r="U29" s="47"/>
      <c r="V29" s="47"/>
      <c r="W29" s="348">
        <f>ROUND(BC51,2)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7"/>
      <c r="AG29" s="47"/>
      <c r="AH29" s="47"/>
      <c r="AI29" s="47"/>
      <c r="AJ29" s="47"/>
      <c r="AK29" s="348">
        <v>0</v>
      </c>
      <c r="AL29" s="349"/>
      <c r="AM29" s="349"/>
      <c r="AN29" s="349"/>
      <c r="AO29" s="349"/>
      <c r="AP29" s="47"/>
      <c r="AQ29" s="49"/>
      <c r="BE29" s="361"/>
    </row>
    <row r="30" spans="2:57" s="2" customFormat="1" ht="14.45" customHeight="1" hidden="1">
      <c r="B30" s="46"/>
      <c r="C30" s="47"/>
      <c r="D30" s="47"/>
      <c r="E30" s="47"/>
      <c r="F30" s="48" t="s">
        <v>52</v>
      </c>
      <c r="G30" s="47"/>
      <c r="H30" s="47"/>
      <c r="I30" s="47"/>
      <c r="J30" s="47"/>
      <c r="K30" s="47"/>
      <c r="L30" s="350">
        <v>0</v>
      </c>
      <c r="M30" s="349"/>
      <c r="N30" s="349"/>
      <c r="O30" s="349"/>
      <c r="P30" s="47"/>
      <c r="Q30" s="47"/>
      <c r="R30" s="47"/>
      <c r="S30" s="47"/>
      <c r="T30" s="47"/>
      <c r="U30" s="47"/>
      <c r="V30" s="47"/>
      <c r="W30" s="348">
        <f>ROUND(BD51,2)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7"/>
      <c r="AG30" s="47"/>
      <c r="AH30" s="47"/>
      <c r="AI30" s="47"/>
      <c r="AJ30" s="47"/>
      <c r="AK30" s="348">
        <v>0</v>
      </c>
      <c r="AL30" s="349"/>
      <c r="AM30" s="349"/>
      <c r="AN30" s="349"/>
      <c r="AO30" s="349"/>
      <c r="AP30" s="47"/>
      <c r="AQ30" s="49"/>
      <c r="BE30" s="36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1"/>
    </row>
    <row r="32" spans="2:57" s="1" customFormat="1" ht="25.9" customHeight="1">
      <c r="B32" s="40"/>
      <c r="C32" s="50"/>
      <c r="D32" s="51" t="s">
        <v>53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54</v>
      </c>
      <c r="U32" s="52"/>
      <c r="V32" s="52"/>
      <c r="W32" s="52"/>
      <c r="X32" s="356" t="s">
        <v>55</v>
      </c>
      <c r="Y32" s="357"/>
      <c r="Z32" s="357"/>
      <c r="AA32" s="357"/>
      <c r="AB32" s="357"/>
      <c r="AC32" s="52"/>
      <c r="AD32" s="52"/>
      <c r="AE32" s="52"/>
      <c r="AF32" s="52"/>
      <c r="AG32" s="52"/>
      <c r="AH32" s="52"/>
      <c r="AI32" s="52"/>
      <c r="AJ32" s="52"/>
      <c r="AK32" s="358">
        <f>SUM(AK23:AK30)</f>
        <v>0</v>
      </c>
      <c r="AL32" s="357"/>
      <c r="AM32" s="357"/>
      <c r="AN32" s="357"/>
      <c r="AO32" s="359"/>
      <c r="AP32" s="50"/>
      <c r="AQ32" s="54"/>
      <c r="BE32" s="36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38/2016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8" t="str">
        <f>K6</f>
        <v>Orlice, slepé rameno Malšova Lhota, revitalizace_bez SO 05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Malšova Lhota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40" t="str">
        <f>IF(AN8="","",AN8)</f>
        <v>31. 8. 2016</v>
      </c>
      <c r="AN44" s="340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Povodí Labe, s.p.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38</v>
      </c>
      <c r="AJ46" s="62"/>
      <c r="AK46" s="62"/>
      <c r="AL46" s="62"/>
      <c r="AM46" s="341" t="str">
        <f>IF(E17="","",E17)</f>
        <v>Envicons, s.r.o.</v>
      </c>
      <c r="AN46" s="341"/>
      <c r="AO46" s="341"/>
      <c r="AP46" s="341"/>
      <c r="AQ46" s="62"/>
      <c r="AR46" s="60"/>
      <c r="AS46" s="342" t="s">
        <v>57</v>
      </c>
      <c r="AT46" s="34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36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4"/>
      <c r="AT47" s="34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6"/>
      <c r="AT48" s="34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2" t="s">
        <v>58</v>
      </c>
      <c r="D49" s="353"/>
      <c r="E49" s="353"/>
      <c r="F49" s="353"/>
      <c r="G49" s="353"/>
      <c r="H49" s="78"/>
      <c r="I49" s="354" t="s">
        <v>59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5" t="s">
        <v>60</v>
      </c>
      <c r="AH49" s="353"/>
      <c r="AI49" s="353"/>
      <c r="AJ49" s="353"/>
      <c r="AK49" s="353"/>
      <c r="AL49" s="353"/>
      <c r="AM49" s="353"/>
      <c r="AN49" s="354" t="s">
        <v>61</v>
      </c>
      <c r="AO49" s="353"/>
      <c r="AP49" s="353"/>
      <c r="AQ49" s="79" t="s">
        <v>62</v>
      </c>
      <c r="AR49" s="60"/>
      <c r="AS49" s="80" t="s">
        <v>63</v>
      </c>
      <c r="AT49" s="81" t="s">
        <v>64</v>
      </c>
      <c r="AU49" s="81" t="s">
        <v>65</v>
      </c>
      <c r="AV49" s="81" t="s">
        <v>66</v>
      </c>
      <c r="AW49" s="81" t="s">
        <v>67</v>
      </c>
      <c r="AX49" s="81" t="s">
        <v>68</v>
      </c>
      <c r="AY49" s="81" t="s">
        <v>69</v>
      </c>
      <c r="AZ49" s="81" t="s">
        <v>70</v>
      </c>
      <c r="BA49" s="81" t="s">
        <v>71</v>
      </c>
      <c r="BB49" s="81" t="s">
        <v>72</v>
      </c>
      <c r="BC49" s="81" t="s">
        <v>73</v>
      </c>
      <c r="BD49" s="82" t="s">
        <v>74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75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3">
        <f>ROUND(SUM(AG52:AG55),2)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88" t="s">
        <v>22</v>
      </c>
      <c r="AR51" s="70"/>
      <c r="AS51" s="89">
        <f>ROUND(SUM(AS52:AS55),2)</f>
        <v>0</v>
      </c>
      <c r="AT51" s="90">
        <f>ROUND(SUM(AV51:AW51),2)</f>
        <v>0</v>
      </c>
      <c r="AU51" s="91">
        <f>ROUND(SUM(AU52:AU55),5)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ROUND(SUM(AZ52:AZ55),2)</f>
        <v>0</v>
      </c>
      <c r="BA51" s="90">
        <f>ROUND(SUM(BA52:BA55),2)</f>
        <v>0</v>
      </c>
      <c r="BB51" s="90">
        <f>ROUND(SUM(BB52:BB55),2)</f>
        <v>0</v>
      </c>
      <c r="BC51" s="90">
        <f>ROUND(SUM(BC52:BC55),2)</f>
        <v>0</v>
      </c>
      <c r="BD51" s="92">
        <f>ROUND(SUM(BD52:BD55),2)</f>
        <v>0</v>
      </c>
      <c r="BS51" s="93" t="s">
        <v>76</v>
      </c>
      <c r="BT51" s="93" t="s">
        <v>77</v>
      </c>
      <c r="BU51" s="94" t="s">
        <v>78</v>
      </c>
      <c r="BV51" s="93" t="s">
        <v>79</v>
      </c>
      <c r="BW51" s="93" t="s">
        <v>7</v>
      </c>
      <c r="BX51" s="93" t="s">
        <v>80</v>
      </c>
      <c r="CL51" s="93" t="s">
        <v>22</v>
      </c>
    </row>
    <row r="52" spans="1:91" s="5" customFormat="1" ht="16.5" customHeight="1">
      <c r="A52" s="95" t="s">
        <v>81</v>
      </c>
      <c r="B52" s="96"/>
      <c r="C52" s="97"/>
      <c r="D52" s="351" t="s">
        <v>82</v>
      </c>
      <c r="E52" s="351"/>
      <c r="F52" s="351"/>
      <c r="G52" s="351"/>
      <c r="H52" s="351"/>
      <c r="I52" s="98"/>
      <c r="J52" s="351" t="s">
        <v>83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6">
        <f>'SO 01 - Revitalizace ramene'!J27</f>
        <v>0</v>
      </c>
      <c r="AH52" s="337"/>
      <c r="AI52" s="337"/>
      <c r="AJ52" s="337"/>
      <c r="AK52" s="337"/>
      <c r="AL52" s="337"/>
      <c r="AM52" s="337"/>
      <c r="AN52" s="336">
        <f>SUM(AG52,AT52)</f>
        <v>0</v>
      </c>
      <c r="AO52" s="337"/>
      <c r="AP52" s="337"/>
      <c r="AQ52" s="99" t="s">
        <v>84</v>
      </c>
      <c r="AR52" s="100"/>
      <c r="AS52" s="101">
        <v>0</v>
      </c>
      <c r="AT52" s="102">
        <f>ROUND(SUM(AV52:AW52),2)</f>
        <v>0</v>
      </c>
      <c r="AU52" s="103">
        <f>'SO 01 - Revitalizace ramene'!P83</f>
        <v>0</v>
      </c>
      <c r="AV52" s="102">
        <f>'SO 01 - Revitalizace ramene'!J30</f>
        <v>0</v>
      </c>
      <c r="AW52" s="102">
        <f>'SO 01 - Revitalizace ramene'!J31</f>
        <v>0</v>
      </c>
      <c r="AX52" s="102">
        <f>'SO 01 - Revitalizace ramene'!J32</f>
        <v>0</v>
      </c>
      <c r="AY52" s="102">
        <f>'SO 01 - Revitalizace ramene'!J33</f>
        <v>0</v>
      </c>
      <c r="AZ52" s="102">
        <f>'SO 01 - Revitalizace ramene'!F30</f>
        <v>0</v>
      </c>
      <c r="BA52" s="102">
        <f>'SO 01 - Revitalizace ramene'!F31</f>
        <v>0</v>
      </c>
      <c r="BB52" s="102">
        <f>'SO 01 - Revitalizace ramene'!F32</f>
        <v>0</v>
      </c>
      <c r="BC52" s="102">
        <f>'SO 01 - Revitalizace ramene'!F33</f>
        <v>0</v>
      </c>
      <c r="BD52" s="104">
        <f>'SO 01 - Revitalizace ramene'!F34</f>
        <v>0</v>
      </c>
      <c r="BT52" s="105" t="s">
        <v>24</v>
      </c>
      <c r="BV52" s="105" t="s">
        <v>79</v>
      </c>
      <c r="BW52" s="105" t="s">
        <v>85</v>
      </c>
      <c r="BX52" s="105" t="s">
        <v>7</v>
      </c>
      <c r="CL52" s="105" t="s">
        <v>22</v>
      </c>
      <c r="CM52" s="105" t="s">
        <v>86</v>
      </c>
    </row>
    <row r="53" spans="1:91" s="5" customFormat="1" ht="16.5" customHeight="1">
      <c r="A53" s="95" t="s">
        <v>81</v>
      </c>
      <c r="B53" s="96"/>
      <c r="C53" s="97"/>
      <c r="D53" s="351" t="s">
        <v>87</v>
      </c>
      <c r="E53" s="351"/>
      <c r="F53" s="351"/>
      <c r="G53" s="351"/>
      <c r="H53" s="351"/>
      <c r="I53" s="98"/>
      <c r="J53" s="351" t="s">
        <v>88</v>
      </c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36">
        <f>'SO 02 - Odvodňovací laguna'!J27</f>
        <v>0</v>
      </c>
      <c r="AH53" s="337"/>
      <c r="AI53" s="337"/>
      <c r="AJ53" s="337"/>
      <c r="AK53" s="337"/>
      <c r="AL53" s="337"/>
      <c r="AM53" s="337"/>
      <c r="AN53" s="336">
        <f>SUM(AG53,AT53)</f>
        <v>0</v>
      </c>
      <c r="AO53" s="337"/>
      <c r="AP53" s="337"/>
      <c r="AQ53" s="99" t="s">
        <v>84</v>
      </c>
      <c r="AR53" s="100"/>
      <c r="AS53" s="101">
        <v>0</v>
      </c>
      <c r="AT53" s="102">
        <f>ROUND(SUM(AV53:AW53),2)</f>
        <v>0</v>
      </c>
      <c r="AU53" s="103">
        <f>'SO 02 - Odvodňovací laguna'!P81</f>
        <v>0</v>
      </c>
      <c r="AV53" s="102">
        <f>'SO 02 - Odvodňovací laguna'!J30</f>
        <v>0</v>
      </c>
      <c r="AW53" s="102">
        <f>'SO 02 - Odvodňovací laguna'!J31</f>
        <v>0</v>
      </c>
      <c r="AX53" s="102">
        <f>'SO 02 - Odvodňovací laguna'!J32</f>
        <v>0</v>
      </c>
      <c r="AY53" s="102">
        <f>'SO 02 - Odvodňovací laguna'!J33</f>
        <v>0</v>
      </c>
      <c r="AZ53" s="102">
        <f>'SO 02 - Odvodňovací laguna'!F30</f>
        <v>0</v>
      </c>
      <c r="BA53" s="102">
        <f>'SO 02 - Odvodňovací laguna'!F31</f>
        <v>0</v>
      </c>
      <c r="BB53" s="102">
        <f>'SO 02 - Odvodňovací laguna'!F32</f>
        <v>0</v>
      </c>
      <c r="BC53" s="102">
        <f>'SO 02 - Odvodňovací laguna'!F33</f>
        <v>0</v>
      </c>
      <c r="BD53" s="104">
        <f>'SO 02 - Odvodňovací laguna'!F34</f>
        <v>0</v>
      </c>
      <c r="BT53" s="105" t="s">
        <v>24</v>
      </c>
      <c r="BV53" s="105" t="s">
        <v>79</v>
      </c>
      <c r="BW53" s="105" t="s">
        <v>89</v>
      </c>
      <c r="BX53" s="105" t="s">
        <v>7</v>
      </c>
      <c r="CL53" s="105" t="s">
        <v>22</v>
      </c>
      <c r="CM53" s="105" t="s">
        <v>86</v>
      </c>
    </row>
    <row r="54" spans="1:91" s="5" customFormat="1" ht="16.5" customHeight="1">
      <c r="A54" s="95" t="s">
        <v>81</v>
      </c>
      <c r="B54" s="96"/>
      <c r="C54" s="97"/>
      <c r="D54" s="351" t="s">
        <v>90</v>
      </c>
      <c r="E54" s="351"/>
      <c r="F54" s="351"/>
      <c r="G54" s="351"/>
      <c r="H54" s="351"/>
      <c r="I54" s="98"/>
      <c r="J54" s="351" t="s">
        <v>91</v>
      </c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36">
        <f>'SO 03 - Vegetační úpravy'!J27</f>
        <v>0</v>
      </c>
      <c r="AH54" s="337"/>
      <c r="AI54" s="337"/>
      <c r="AJ54" s="337"/>
      <c r="AK54" s="337"/>
      <c r="AL54" s="337"/>
      <c r="AM54" s="337"/>
      <c r="AN54" s="336">
        <f>SUM(AG54,AT54)</f>
        <v>0</v>
      </c>
      <c r="AO54" s="337"/>
      <c r="AP54" s="337"/>
      <c r="AQ54" s="99" t="s">
        <v>84</v>
      </c>
      <c r="AR54" s="100"/>
      <c r="AS54" s="101">
        <v>0</v>
      </c>
      <c r="AT54" s="102">
        <f>ROUND(SUM(AV54:AW54),2)</f>
        <v>0</v>
      </c>
      <c r="AU54" s="103">
        <f>'SO 03 - Vegetační úpravy'!P78</f>
        <v>0</v>
      </c>
      <c r="AV54" s="102">
        <f>'SO 03 - Vegetační úpravy'!J30</f>
        <v>0</v>
      </c>
      <c r="AW54" s="102">
        <f>'SO 03 - Vegetační úpravy'!J31</f>
        <v>0</v>
      </c>
      <c r="AX54" s="102">
        <f>'SO 03 - Vegetační úpravy'!J32</f>
        <v>0</v>
      </c>
      <c r="AY54" s="102">
        <f>'SO 03 - Vegetační úpravy'!J33</f>
        <v>0</v>
      </c>
      <c r="AZ54" s="102">
        <f>'SO 03 - Vegetační úpravy'!F30</f>
        <v>0</v>
      </c>
      <c r="BA54" s="102">
        <f>'SO 03 - Vegetační úpravy'!F31</f>
        <v>0</v>
      </c>
      <c r="BB54" s="102">
        <f>'SO 03 - Vegetační úpravy'!F32</f>
        <v>0</v>
      </c>
      <c r="BC54" s="102">
        <f>'SO 03 - Vegetační úpravy'!F33</f>
        <v>0</v>
      </c>
      <c r="BD54" s="104">
        <f>'SO 03 - Vegetační úpravy'!F34</f>
        <v>0</v>
      </c>
      <c r="BT54" s="105" t="s">
        <v>24</v>
      </c>
      <c r="BV54" s="105" t="s">
        <v>79</v>
      </c>
      <c r="BW54" s="105" t="s">
        <v>92</v>
      </c>
      <c r="BX54" s="105" t="s">
        <v>7</v>
      </c>
      <c r="CL54" s="105" t="s">
        <v>22</v>
      </c>
      <c r="CM54" s="105" t="s">
        <v>86</v>
      </c>
    </row>
    <row r="55" spans="1:91" s="5" customFormat="1" ht="16.5" customHeight="1">
      <c r="A55" s="95" t="s">
        <v>81</v>
      </c>
      <c r="B55" s="96"/>
      <c r="C55" s="97"/>
      <c r="D55" s="351" t="s">
        <v>93</v>
      </c>
      <c r="E55" s="351"/>
      <c r="F55" s="351"/>
      <c r="G55" s="351"/>
      <c r="H55" s="351"/>
      <c r="I55" s="98"/>
      <c r="J55" s="351" t="s">
        <v>94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36">
        <f>'SO 04 - Vedlejší rozpočto...'!J27</f>
        <v>0</v>
      </c>
      <c r="AH55" s="337"/>
      <c r="AI55" s="337"/>
      <c r="AJ55" s="337"/>
      <c r="AK55" s="337"/>
      <c r="AL55" s="337"/>
      <c r="AM55" s="337"/>
      <c r="AN55" s="336">
        <f>SUM(AG55,AT55)</f>
        <v>0</v>
      </c>
      <c r="AO55" s="337"/>
      <c r="AP55" s="337"/>
      <c r="AQ55" s="99" t="s">
        <v>84</v>
      </c>
      <c r="AR55" s="100"/>
      <c r="AS55" s="106">
        <v>0</v>
      </c>
      <c r="AT55" s="107">
        <f>ROUND(SUM(AV55:AW55),2)</f>
        <v>0</v>
      </c>
      <c r="AU55" s="108">
        <f>'SO 04 - Vedlejší rozpočto...'!P77</f>
        <v>0</v>
      </c>
      <c r="AV55" s="107">
        <f>'SO 04 - Vedlejší rozpočto...'!J30</f>
        <v>0</v>
      </c>
      <c r="AW55" s="107">
        <f>'SO 04 - Vedlejší rozpočto...'!J31</f>
        <v>0</v>
      </c>
      <c r="AX55" s="107">
        <f>'SO 04 - Vedlejší rozpočto...'!J32</f>
        <v>0</v>
      </c>
      <c r="AY55" s="107">
        <f>'SO 04 - Vedlejší rozpočto...'!J33</f>
        <v>0</v>
      </c>
      <c r="AZ55" s="107">
        <f>'SO 04 - Vedlejší rozpočto...'!F30</f>
        <v>0</v>
      </c>
      <c r="BA55" s="107">
        <f>'SO 04 - Vedlejší rozpočto...'!F31</f>
        <v>0</v>
      </c>
      <c r="BB55" s="107">
        <f>'SO 04 - Vedlejší rozpočto...'!F32</f>
        <v>0</v>
      </c>
      <c r="BC55" s="107">
        <f>'SO 04 - Vedlejší rozpočto...'!F33</f>
        <v>0</v>
      </c>
      <c r="BD55" s="109">
        <f>'SO 04 - Vedlejší rozpočto...'!F34</f>
        <v>0</v>
      </c>
      <c r="BT55" s="105" t="s">
        <v>24</v>
      </c>
      <c r="BV55" s="105" t="s">
        <v>79</v>
      </c>
      <c r="BW55" s="105" t="s">
        <v>95</v>
      </c>
      <c r="BX55" s="105" t="s">
        <v>7</v>
      </c>
      <c r="CL55" s="105" t="s">
        <v>22</v>
      </c>
      <c r="CM55" s="105" t="s">
        <v>86</v>
      </c>
    </row>
    <row r="56" spans="2:44" s="1" customFormat="1" ht="30" customHeight="1"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</sheetData>
  <sheetProtection algorithmName="SHA-512" hashValue="xIOAjSBMMkruCU+4+Fe1M12npYgvZ0sRPnNIlBaphKwXZhg++OB5q8L511r6n+SR3NOKfbgcIPnbuICtjof0Cg==" saltValue="VQ15MMU2IlMTOMU+x3rtTCav18lSpbXeRkUXVDnLpEKlnaph2uqPlXdjuRlTKeLN5t7QOystRWd6GnLhp46z7A==" spinCount="100000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01 - Revitalizace ramene'!C2" display="/"/>
    <hyperlink ref="A53" location="'SO 02 - Odvodňovací laguna'!C2" display="/"/>
    <hyperlink ref="A54" location="'SO 03 - Vegetační úpravy'!C2" display="/"/>
    <hyperlink ref="A55" location="'SO 04 - Vedlejší rozpočt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F27" sqref="F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96</v>
      </c>
      <c r="G1" s="375" t="s">
        <v>97</v>
      </c>
      <c r="H1" s="375"/>
      <c r="I1" s="114"/>
      <c r="J1" s="113" t="s">
        <v>98</v>
      </c>
      <c r="K1" s="112" t="s">
        <v>99</v>
      </c>
      <c r="L1" s="113" t="s">
        <v>100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86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Orlice, slepé rameno Malšova Lhota, revitalizace_bez SO 05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103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31. 8. 2016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33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18" t="s">
        <v>35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18" t="s">
        <v>32</v>
      </c>
      <c r="J20" s="34" t="s">
        <v>39</v>
      </c>
      <c r="K20" s="44"/>
    </row>
    <row r="21" spans="2:11" s="1" customFormat="1" ht="18" customHeight="1">
      <c r="B21" s="40"/>
      <c r="C21" s="41"/>
      <c r="D21" s="41"/>
      <c r="E21" s="34" t="s">
        <v>40</v>
      </c>
      <c r="F21" s="41"/>
      <c r="G21" s="41"/>
      <c r="H21" s="41"/>
      <c r="I21" s="118" t="s">
        <v>35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43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8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9">
        <f>ROUND(SUM(BE83:BE189),2)</f>
        <v>0</v>
      </c>
      <c r="G30" s="41"/>
      <c r="H30" s="41"/>
      <c r="I30" s="130">
        <v>0.21</v>
      </c>
      <c r="J30" s="129">
        <f>ROUND(ROUND((SUM(BE83:BE189)),2)*I30,2)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9">
        <f>ROUND(SUM(BF83:BF189),2)</f>
        <v>0</v>
      </c>
      <c r="G31" s="41"/>
      <c r="H31" s="41"/>
      <c r="I31" s="130">
        <v>0.15</v>
      </c>
      <c r="J31" s="129">
        <f>ROUND(ROUND((SUM(BF83:BF189)),2)*I31,2)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9">
        <f>ROUND(SUM(BG83:BG189),2)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9">
        <f>ROUND(SUM(BH83:BH189),2)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9">
        <f>ROUND(SUM(BI83:BI189),2)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53</v>
      </c>
      <c r="E36" s="78"/>
      <c r="F36" s="78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Orlice, slepé rameno Malšova Lhota, revitalizace_bez SO 05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SO 01 - Revitalizace ramene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Malšova Lhota</v>
      </c>
      <c r="G49" s="41"/>
      <c r="H49" s="41"/>
      <c r="I49" s="118" t="s">
        <v>27</v>
      </c>
      <c r="J49" s="119" t="str">
        <f>IF(J12="","",J12)</f>
        <v>31. 8. 2016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Povodí Labe, s.p.</v>
      </c>
      <c r="G51" s="41"/>
      <c r="H51" s="41"/>
      <c r="I51" s="118" t="s">
        <v>38</v>
      </c>
      <c r="J51" s="367" t="str">
        <f>E21</f>
        <v>Envicons,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105</v>
      </c>
      <c r="D54" s="131"/>
      <c r="E54" s="131"/>
      <c r="F54" s="131"/>
      <c r="G54" s="131"/>
      <c r="H54" s="131"/>
      <c r="I54" s="144"/>
      <c r="J54" s="145" t="s">
        <v>106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107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108</v>
      </c>
    </row>
    <row r="57" spans="2:11" s="7" customFormat="1" ht="24.95" customHeight="1">
      <c r="B57" s="148"/>
      <c r="C57" s="149"/>
      <c r="D57" s="150" t="s">
        <v>109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8" customFormat="1" ht="19.9" customHeight="1">
      <c r="B58" s="155"/>
      <c r="C58" s="156"/>
      <c r="D58" s="157" t="s">
        <v>110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11" s="8" customFormat="1" ht="19.9" customHeight="1">
      <c r="B59" s="155"/>
      <c r="C59" s="156"/>
      <c r="D59" s="157" t="s">
        <v>111</v>
      </c>
      <c r="E59" s="158"/>
      <c r="F59" s="158"/>
      <c r="G59" s="158"/>
      <c r="H59" s="158"/>
      <c r="I59" s="159"/>
      <c r="J59" s="160">
        <f>J153</f>
        <v>0</v>
      </c>
      <c r="K59" s="161"/>
    </row>
    <row r="60" spans="2:11" s="8" customFormat="1" ht="19.9" customHeight="1">
      <c r="B60" s="155"/>
      <c r="C60" s="156"/>
      <c r="D60" s="157" t="s">
        <v>112</v>
      </c>
      <c r="E60" s="158"/>
      <c r="F60" s="158"/>
      <c r="G60" s="158"/>
      <c r="H60" s="158"/>
      <c r="I60" s="159"/>
      <c r="J60" s="160">
        <f>J161</f>
        <v>0</v>
      </c>
      <c r="K60" s="161"/>
    </row>
    <row r="61" spans="2:11" s="8" customFormat="1" ht="19.9" customHeight="1">
      <c r="B61" s="155"/>
      <c r="C61" s="156"/>
      <c r="D61" s="157" t="s">
        <v>113</v>
      </c>
      <c r="E61" s="158"/>
      <c r="F61" s="158"/>
      <c r="G61" s="158"/>
      <c r="H61" s="158"/>
      <c r="I61" s="159"/>
      <c r="J61" s="160">
        <f>J177</f>
        <v>0</v>
      </c>
      <c r="K61" s="161"/>
    </row>
    <row r="62" spans="2:11" s="8" customFormat="1" ht="19.9" customHeight="1">
      <c r="B62" s="155"/>
      <c r="C62" s="156"/>
      <c r="D62" s="157" t="s">
        <v>114</v>
      </c>
      <c r="E62" s="158"/>
      <c r="F62" s="158"/>
      <c r="G62" s="158"/>
      <c r="H62" s="158"/>
      <c r="I62" s="159"/>
      <c r="J62" s="160">
        <f>J183</f>
        <v>0</v>
      </c>
      <c r="K62" s="161"/>
    </row>
    <row r="63" spans="2:11" s="8" customFormat="1" ht="19.9" customHeight="1">
      <c r="B63" s="155"/>
      <c r="C63" s="156"/>
      <c r="D63" s="157" t="s">
        <v>115</v>
      </c>
      <c r="E63" s="158"/>
      <c r="F63" s="158"/>
      <c r="G63" s="158"/>
      <c r="H63" s="158"/>
      <c r="I63" s="159"/>
      <c r="J63" s="160">
        <f>J188</f>
        <v>0</v>
      </c>
      <c r="K63" s="161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" customHeight="1">
      <c r="B70" s="40"/>
      <c r="C70" s="61" t="s">
        <v>116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>
      <c r="B73" s="40"/>
      <c r="C73" s="62"/>
      <c r="D73" s="62"/>
      <c r="E73" s="372" t="str">
        <f>E7</f>
        <v>Orlice, slepé rameno Malšova Lhota, revitalizace_bez SO 05</v>
      </c>
      <c r="F73" s="373"/>
      <c r="G73" s="373"/>
      <c r="H73" s="373"/>
      <c r="I73" s="162"/>
      <c r="J73" s="62"/>
      <c r="K73" s="62"/>
      <c r="L73" s="60"/>
    </row>
    <row r="74" spans="2:12" s="1" customFormat="1" ht="14.45" customHeight="1">
      <c r="B74" s="40"/>
      <c r="C74" s="64" t="s">
        <v>102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>
      <c r="B75" s="40"/>
      <c r="C75" s="62"/>
      <c r="D75" s="62"/>
      <c r="E75" s="338" t="str">
        <f>E9</f>
        <v>SO 01 - Revitalizace ramene</v>
      </c>
      <c r="F75" s="374"/>
      <c r="G75" s="374"/>
      <c r="H75" s="374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25</v>
      </c>
      <c r="D77" s="62"/>
      <c r="E77" s="62"/>
      <c r="F77" s="163" t="str">
        <f>F12</f>
        <v>Malšova Lhota</v>
      </c>
      <c r="G77" s="62"/>
      <c r="H77" s="62"/>
      <c r="I77" s="164" t="s">
        <v>27</v>
      </c>
      <c r="J77" s="72" t="str">
        <f>IF(J12="","",J12)</f>
        <v>31. 8. 2016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5">
      <c r="B79" s="40"/>
      <c r="C79" s="64" t="s">
        <v>31</v>
      </c>
      <c r="D79" s="62"/>
      <c r="E79" s="62"/>
      <c r="F79" s="163" t="str">
        <f>E15</f>
        <v>Povodí Labe, s.p.</v>
      </c>
      <c r="G79" s="62"/>
      <c r="H79" s="62"/>
      <c r="I79" s="164" t="s">
        <v>38</v>
      </c>
      <c r="J79" s="163" t="str">
        <f>E21</f>
        <v>Envicons, s.r.o.</v>
      </c>
      <c r="K79" s="62"/>
      <c r="L79" s="60"/>
    </row>
    <row r="80" spans="2:12" s="1" customFormat="1" ht="14.45" customHeight="1">
      <c r="B80" s="40"/>
      <c r="C80" s="64" t="s">
        <v>36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20" s="9" customFormat="1" ht="29.25" customHeight="1">
      <c r="B82" s="165"/>
      <c r="C82" s="166" t="s">
        <v>117</v>
      </c>
      <c r="D82" s="167" t="s">
        <v>62</v>
      </c>
      <c r="E82" s="167" t="s">
        <v>58</v>
      </c>
      <c r="F82" s="167" t="s">
        <v>118</v>
      </c>
      <c r="G82" s="167" t="s">
        <v>119</v>
      </c>
      <c r="H82" s="167" t="s">
        <v>120</v>
      </c>
      <c r="I82" s="168" t="s">
        <v>121</v>
      </c>
      <c r="J82" s="167" t="s">
        <v>106</v>
      </c>
      <c r="K82" s="169" t="s">
        <v>122</v>
      </c>
      <c r="L82" s="170"/>
      <c r="M82" s="80" t="s">
        <v>123</v>
      </c>
      <c r="N82" s="81" t="s">
        <v>47</v>
      </c>
      <c r="O82" s="81" t="s">
        <v>124</v>
      </c>
      <c r="P82" s="81" t="s">
        <v>125</v>
      </c>
      <c r="Q82" s="81" t="s">
        <v>126</v>
      </c>
      <c r="R82" s="81" t="s">
        <v>127</v>
      </c>
      <c r="S82" s="81" t="s">
        <v>128</v>
      </c>
      <c r="T82" s="82" t="s">
        <v>129</v>
      </c>
    </row>
    <row r="83" spans="2:63" s="1" customFormat="1" ht="29.25" customHeight="1">
      <c r="B83" s="40"/>
      <c r="C83" s="86" t="s">
        <v>107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589.3691925999999</v>
      </c>
      <c r="S83" s="84"/>
      <c r="T83" s="173">
        <f>T84</f>
        <v>598.088</v>
      </c>
      <c r="AT83" s="23" t="s">
        <v>76</v>
      </c>
      <c r="AU83" s="23" t="s">
        <v>108</v>
      </c>
      <c r="BK83" s="174">
        <f>BK84</f>
        <v>0</v>
      </c>
    </row>
    <row r="84" spans="2:63" s="10" customFormat="1" ht="37.35" customHeight="1">
      <c r="B84" s="175"/>
      <c r="C84" s="176"/>
      <c r="D84" s="177" t="s">
        <v>76</v>
      </c>
      <c r="E84" s="178" t="s">
        <v>130</v>
      </c>
      <c r="F84" s="178" t="s">
        <v>131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P85+P153+P161+P177+P183+P188</f>
        <v>0</v>
      </c>
      <c r="Q84" s="183"/>
      <c r="R84" s="184">
        <f>R85+R153+R161+R177+R183+R188</f>
        <v>589.3691925999999</v>
      </c>
      <c r="S84" s="183"/>
      <c r="T84" s="185">
        <f>T85+T153+T161+T177+T183+T188</f>
        <v>598.088</v>
      </c>
      <c r="AR84" s="186" t="s">
        <v>24</v>
      </c>
      <c r="AT84" s="187" t="s">
        <v>76</v>
      </c>
      <c r="AU84" s="187" t="s">
        <v>77</v>
      </c>
      <c r="AY84" s="186" t="s">
        <v>132</v>
      </c>
      <c r="BK84" s="188">
        <f>BK85+BK153+BK161+BK177+BK183+BK188</f>
        <v>0</v>
      </c>
    </row>
    <row r="85" spans="2:63" s="10" customFormat="1" ht="19.9" customHeight="1">
      <c r="B85" s="175"/>
      <c r="C85" s="176"/>
      <c r="D85" s="177" t="s">
        <v>76</v>
      </c>
      <c r="E85" s="189" t="s">
        <v>24</v>
      </c>
      <c r="F85" s="189" t="s">
        <v>133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SUM(P86:P152)</f>
        <v>0</v>
      </c>
      <c r="Q85" s="183"/>
      <c r="R85" s="184">
        <f>SUM(R86:R152)</f>
        <v>5.2974250000000005</v>
      </c>
      <c r="S85" s="183"/>
      <c r="T85" s="185">
        <f>SUM(T86:T152)</f>
        <v>598.088</v>
      </c>
      <c r="AR85" s="186" t="s">
        <v>24</v>
      </c>
      <c r="AT85" s="187" t="s">
        <v>76</v>
      </c>
      <c r="AU85" s="187" t="s">
        <v>24</v>
      </c>
      <c r="AY85" s="186" t="s">
        <v>132</v>
      </c>
      <c r="BK85" s="188">
        <f>SUM(BK86:BK152)</f>
        <v>0</v>
      </c>
    </row>
    <row r="86" spans="2:65" s="1" customFormat="1" ht="16.5" customHeight="1">
      <c r="B86" s="40"/>
      <c r="C86" s="191" t="s">
        <v>24</v>
      </c>
      <c r="D86" s="191" t="s">
        <v>134</v>
      </c>
      <c r="E86" s="192" t="s">
        <v>135</v>
      </c>
      <c r="F86" s="193" t="s">
        <v>136</v>
      </c>
      <c r="G86" s="194" t="s">
        <v>137</v>
      </c>
      <c r="H86" s="195">
        <v>623</v>
      </c>
      <c r="I86" s="196"/>
      <c r="J86" s="197">
        <f>ROUND(I86*H86,2)</f>
        <v>0</v>
      </c>
      <c r="K86" s="193" t="s">
        <v>22</v>
      </c>
      <c r="L86" s="60"/>
      <c r="M86" s="198" t="s">
        <v>22</v>
      </c>
      <c r="N86" s="199" t="s">
        <v>48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0.408</v>
      </c>
      <c r="T86" s="201">
        <f>S86*H86</f>
        <v>254.184</v>
      </c>
      <c r="AR86" s="23" t="s">
        <v>138</v>
      </c>
      <c r="AT86" s="23" t="s">
        <v>134</v>
      </c>
      <c r="AU86" s="23" t="s">
        <v>86</v>
      </c>
      <c r="AY86" s="23" t="s">
        <v>132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24</v>
      </c>
      <c r="BK86" s="202">
        <f>ROUND(I86*H86,2)</f>
        <v>0</v>
      </c>
      <c r="BL86" s="23" t="s">
        <v>138</v>
      </c>
      <c r="BM86" s="23" t="s">
        <v>139</v>
      </c>
    </row>
    <row r="87" spans="2:51" s="11" customFormat="1" ht="13.5">
      <c r="B87" s="203"/>
      <c r="C87" s="204"/>
      <c r="D87" s="205" t="s">
        <v>140</v>
      </c>
      <c r="E87" s="206" t="s">
        <v>22</v>
      </c>
      <c r="F87" s="207" t="s">
        <v>141</v>
      </c>
      <c r="G87" s="204"/>
      <c r="H87" s="208">
        <v>623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140</v>
      </c>
      <c r="AU87" s="214" t="s">
        <v>86</v>
      </c>
      <c r="AV87" s="11" t="s">
        <v>86</v>
      </c>
      <c r="AW87" s="11" t="s">
        <v>41</v>
      </c>
      <c r="AX87" s="11" t="s">
        <v>24</v>
      </c>
      <c r="AY87" s="214" t="s">
        <v>132</v>
      </c>
    </row>
    <row r="88" spans="2:65" s="1" customFormat="1" ht="16.5" customHeight="1">
      <c r="B88" s="40"/>
      <c r="C88" s="191" t="s">
        <v>86</v>
      </c>
      <c r="D88" s="191" t="s">
        <v>134</v>
      </c>
      <c r="E88" s="192" t="s">
        <v>142</v>
      </c>
      <c r="F88" s="193" t="s">
        <v>143</v>
      </c>
      <c r="G88" s="194" t="s">
        <v>144</v>
      </c>
      <c r="H88" s="195">
        <v>264</v>
      </c>
      <c r="I88" s="196"/>
      <c r="J88" s="197">
        <f>ROUND(I88*H88,2)</f>
        <v>0</v>
      </c>
      <c r="K88" s="193" t="s">
        <v>145</v>
      </c>
      <c r="L88" s="60"/>
      <c r="M88" s="198" t="s">
        <v>22</v>
      </c>
      <c r="N88" s="199" t="s">
        <v>48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1.3</v>
      </c>
      <c r="T88" s="201">
        <f>S88*H88</f>
        <v>343.2</v>
      </c>
      <c r="AR88" s="23" t="s">
        <v>138</v>
      </c>
      <c r="AT88" s="23" t="s">
        <v>134</v>
      </c>
      <c r="AU88" s="23" t="s">
        <v>86</v>
      </c>
      <c r="AY88" s="23" t="s">
        <v>132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24</v>
      </c>
      <c r="BK88" s="202">
        <f>ROUND(I88*H88,2)</f>
        <v>0</v>
      </c>
      <c r="BL88" s="23" t="s">
        <v>138</v>
      </c>
      <c r="BM88" s="23" t="s">
        <v>146</v>
      </c>
    </row>
    <row r="89" spans="2:47" s="1" customFormat="1" ht="27">
      <c r="B89" s="40"/>
      <c r="C89" s="62"/>
      <c r="D89" s="205" t="s">
        <v>147</v>
      </c>
      <c r="E89" s="62"/>
      <c r="F89" s="215" t="s">
        <v>148</v>
      </c>
      <c r="G89" s="62"/>
      <c r="H89" s="62"/>
      <c r="I89" s="162"/>
      <c r="J89" s="62"/>
      <c r="K89" s="62"/>
      <c r="L89" s="60"/>
      <c r="M89" s="216"/>
      <c r="N89" s="41"/>
      <c r="O89" s="41"/>
      <c r="P89" s="41"/>
      <c r="Q89" s="41"/>
      <c r="R89" s="41"/>
      <c r="S89" s="41"/>
      <c r="T89" s="77"/>
      <c r="AT89" s="23" t="s">
        <v>147</v>
      </c>
      <c r="AU89" s="23" t="s">
        <v>86</v>
      </c>
    </row>
    <row r="90" spans="2:51" s="11" customFormat="1" ht="13.5">
      <c r="B90" s="203"/>
      <c r="C90" s="204"/>
      <c r="D90" s="205" t="s">
        <v>140</v>
      </c>
      <c r="E90" s="206" t="s">
        <v>22</v>
      </c>
      <c r="F90" s="207" t="s">
        <v>149</v>
      </c>
      <c r="G90" s="204"/>
      <c r="H90" s="208">
        <v>186.9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140</v>
      </c>
      <c r="AU90" s="214" t="s">
        <v>86</v>
      </c>
      <c r="AV90" s="11" t="s">
        <v>86</v>
      </c>
      <c r="AW90" s="11" t="s">
        <v>41</v>
      </c>
      <c r="AX90" s="11" t="s">
        <v>77</v>
      </c>
      <c r="AY90" s="214" t="s">
        <v>132</v>
      </c>
    </row>
    <row r="91" spans="2:51" s="11" customFormat="1" ht="13.5">
      <c r="B91" s="203"/>
      <c r="C91" s="204"/>
      <c r="D91" s="205" t="s">
        <v>140</v>
      </c>
      <c r="E91" s="206" t="s">
        <v>22</v>
      </c>
      <c r="F91" s="207" t="s">
        <v>150</v>
      </c>
      <c r="G91" s="204"/>
      <c r="H91" s="208">
        <v>77.1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140</v>
      </c>
      <c r="AU91" s="214" t="s">
        <v>86</v>
      </c>
      <c r="AV91" s="11" t="s">
        <v>86</v>
      </c>
      <c r="AW91" s="11" t="s">
        <v>41</v>
      </c>
      <c r="AX91" s="11" t="s">
        <v>77</v>
      </c>
      <c r="AY91" s="214" t="s">
        <v>132</v>
      </c>
    </row>
    <row r="92" spans="2:51" s="12" customFormat="1" ht="13.5">
      <c r="B92" s="217"/>
      <c r="C92" s="218"/>
      <c r="D92" s="205" t="s">
        <v>140</v>
      </c>
      <c r="E92" s="219" t="s">
        <v>22</v>
      </c>
      <c r="F92" s="220" t="s">
        <v>151</v>
      </c>
      <c r="G92" s="218"/>
      <c r="H92" s="221">
        <v>264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140</v>
      </c>
      <c r="AU92" s="227" t="s">
        <v>86</v>
      </c>
      <c r="AV92" s="12" t="s">
        <v>138</v>
      </c>
      <c r="AW92" s="12" t="s">
        <v>41</v>
      </c>
      <c r="AX92" s="12" t="s">
        <v>24</v>
      </c>
      <c r="AY92" s="227" t="s">
        <v>132</v>
      </c>
    </row>
    <row r="93" spans="2:65" s="1" customFormat="1" ht="25.5" customHeight="1">
      <c r="B93" s="40"/>
      <c r="C93" s="191" t="s">
        <v>152</v>
      </c>
      <c r="D93" s="191" t="s">
        <v>134</v>
      </c>
      <c r="E93" s="192" t="s">
        <v>153</v>
      </c>
      <c r="F93" s="193" t="s">
        <v>154</v>
      </c>
      <c r="G93" s="194" t="s">
        <v>137</v>
      </c>
      <c r="H93" s="195">
        <v>880</v>
      </c>
      <c r="I93" s="196"/>
      <c r="J93" s="197">
        <f>ROUND(I93*H93,2)</f>
        <v>0</v>
      </c>
      <c r="K93" s="193" t="s">
        <v>22</v>
      </c>
      <c r="L93" s="60"/>
      <c r="M93" s="198" t="s">
        <v>22</v>
      </c>
      <c r="N93" s="199" t="s">
        <v>48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0.0008</v>
      </c>
      <c r="T93" s="201">
        <f>S93*H93</f>
        <v>0.7040000000000001</v>
      </c>
      <c r="AR93" s="23" t="s">
        <v>138</v>
      </c>
      <c r="AT93" s="23" t="s">
        <v>134</v>
      </c>
      <c r="AU93" s="23" t="s">
        <v>86</v>
      </c>
      <c r="AY93" s="23" t="s">
        <v>132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24</v>
      </c>
      <c r="BK93" s="202">
        <f>ROUND(I93*H93,2)</f>
        <v>0</v>
      </c>
      <c r="BL93" s="23" t="s">
        <v>138</v>
      </c>
      <c r="BM93" s="23" t="s">
        <v>155</v>
      </c>
    </row>
    <row r="94" spans="2:47" s="1" customFormat="1" ht="27">
      <c r="B94" s="40"/>
      <c r="C94" s="62"/>
      <c r="D94" s="205" t="s">
        <v>147</v>
      </c>
      <c r="E94" s="62"/>
      <c r="F94" s="215" t="s">
        <v>156</v>
      </c>
      <c r="G94" s="62"/>
      <c r="H94" s="62"/>
      <c r="I94" s="162"/>
      <c r="J94" s="62"/>
      <c r="K94" s="62"/>
      <c r="L94" s="60"/>
      <c r="M94" s="216"/>
      <c r="N94" s="41"/>
      <c r="O94" s="41"/>
      <c r="P94" s="41"/>
      <c r="Q94" s="41"/>
      <c r="R94" s="41"/>
      <c r="S94" s="41"/>
      <c r="T94" s="77"/>
      <c r="AT94" s="23" t="s">
        <v>147</v>
      </c>
      <c r="AU94" s="23" t="s">
        <v>86</v>
      </c>
    </row>
    <row r="95" spans="2:51" s="11" customFormat="1" ht="13.5">
      <c r="B95" s="203"/>
      <c r="C95" s="204"/>
      <c r="D95" s="205" t="s">
        <v>140</v>
      </c>
      <c r="E95" s="206" t="s">
        <v>22</v>
      </c>
      <c r="F95" s="207" t="s">
        <v>157</v>
      </c>
      <c r="G95" s="204"/>
      <c r="H95" s="208">
        <v>257</v>
      </c>
      <c r="I95" s="209"/>
      <c r="J95" s="204"/>
      <c r="K95" s="204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140</v>
      </c>
      <c r="AU95" s="214" t="s">
        <v>86</v>
      </c>
      <c r="AV95" s="11" t="s">
        <v>86</v>
      </c>
      <c r="AW95" s="11" t="s">
        <v>41</v>
      </c>
      <c r="AX95" s="11" t="s">
        <v>77</v>
      </c>
      <c r="AY95" s="214" t="s">
        <v>132</v>
      </c>
    </row>
    <row r="96" spans="2:51" s="11" customFormat="1" ht="13.5">
      <c r="B96" s="203"/>
      <c r="C96" s="204"/>
      <c r="D96" s="205" t="s">
        <v>140</v>
      </c>
      <c r="E96" s="206" t="s">
        <v>22</v>
      </c>
      <c r="F96" s="207" t="s">
        <v>158</v>
      </c>
      <c r="G96" s="204"/>
      <c r="H96" s="208">
        <v>623</v>
      </c>
      <c r="I96" s="209"/>
      <c r="J96" s="204"/>
      <c r="K96" s="204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140</v>
      </c>
      <c r="AU96" s="214" t="s">
        <v>86</v>
      </c>
      <c r="AV96" s="11" t="s">
        <v>86</v>
      </c>
      <c r="AW96" s="11" t="s">
        <v>41</v>
      </c>
      <c r="AX96" s="11" t="s">
        <v>77</v>
      </c>
      <c r="AY96" s="214" t="s">
        <v>132</v>
      </c>
    </row>
    <row r="97" spans="2:51" s="12" customFormat="1" ht="13.5">
      <c r="B97" s="217"/>
      <c r="C97" s="218"/>
      <c r="D97" s="205" t="s">
        <v>140</v>
      </c>
      <c r="E97" s="219" t="s">
        <v>22</v>
      </c>
      <c r="F97" s="220" t="s">
        <v>151</v>
      </c>
      <c r="G97" s="218"/>
      <c r="H97" s="221">
        <v>880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140</v>
      </c>
      <c r="AU97" s="227" t="s">
        <v>86</v>
      </c>
      <c r="AV97" s="12" t="s">
        <v>138</v>
      </c>
      <c r="AW97" s="12" t="s">
        <v>41</v>
      </c>
      <c r="AX97" s="12" t="s">
        <v>24</v>
      </c>
      <c r="AY97" s="227" t="s">
        <v>132</v>
      </c>
    </row>
    <row r="98" spans="2:65" s="1" customFormat="1" ht="16.5" customHeight="1">
      <c r="B98" s="40"/>
      <c r="C98" s="191" t="s">
        <v>138</v>
      </c>
      <c r="D98" s="191" t="s">
        <v>134</v>
      </c>
      <c r="E98" s="192" t="s">
        <v>159</v>
      </c>
      <c r="F98" s="193" t="s">
        <v>160</v>
      </c>
      <c r="G98" s="194" t="s">
        <v>161</v>
      </c>
      <c r="H98" s="195">
        <v>530</v>
      </c>
      <c r="I98" s="196"/>
      <c r="J98" s="197">
        <f>ROUND(I98*H98,2)</f>
        <v>0</v>
      </c>
      <c r="K98" s="193" t="s">
        <v>162</v>
      </c>
      <c r="L98" s="60"/>
      <c r="M98" s="198" t="s">
        <v>22</v>
      </c>
      <c r="N98" s="199" t="s">
        <v>48</v>
      </c>
      <c r="O98" s="41"/>
      <c r="P98" s="200">
        <f>O98*H98</f>
        <v>0</v>
      </c>
      <c r="Q98" s="200">
        <v>0.00952</v>
      </c>
      <c r="R98" s="200">
        <f>Q98*H98</f>
        <v>5.0456</v>
      </c>
      <c r="S98" s="200">
        <v>0</v>
      </c>
      <c r="T98" s="201">
        <f>S98*H98</f>
        <v>0</v>
      </c>
      <c r="AR98" s="23" t="s">
        <v>138</v>
      </c>
      <c r="AT98" s="23" t="s">
        <v>134</v>
      </c>
      <c r="AU98" s="23" t="s">
        <v>86</v>
      </c>
      <c r="AY98" s="23" t="s">
        <v>132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24</v>
      </c>
      <c r="BK98" s="202">
        <f>ROUND(I98*H98,2)</f>
        <v>0</v>
      </c>
      <c r="BL98" s="23" t="s">
        <v>138</v>
      </c>
      <c r="BM98" s="23" t="s">
        <v>163</v>
      </c>
    </row>
    <row r="99" spans="2:47" s="1" customFormat="1" ht="27">
      <c r="B99" s="40"/>
      <c r="C99" s="62"/>
      <c r="D99" s="205" t="s">
        <v>147</v>
      </c>
      <c r="E99" s="62"/>
      <c r="F99" s="215" t="s">
        <v>164</v>
      </c>
      <c r="G99" s="62"/>
      <c r="H99" s="62"/>
      <c r="I99" s="162"/>
      <c r="J99" s="62"/>
      <c r="K99" s="62"/>
      <c r="L99" s="60"/>
      <c r="M99" s="216"/>
      <c r="N99" s="41"/>
      <c r="O99" s="41"/>
      <c r="P99" s="41"/>
      <c r="Q99" s="41"/>
      <c r="R99" s="41"/>
      <c r="S99" s="41"/>
      <c r="T99" s="77"/>
      <c r="AT99" s="23" t="s">
        <v>147</v>
      </c>
      <c r="AU99" s="23" t="s">
        <v>86</v>
      </c>
    </row>
    <row r="100" spans="2:51" s="11" customFormat="1" ht="13.5">
      <c r="B100" s="203"/>
      <c r="C100" s="204"/>
      <c r="D100" s="205" t="s">
        <v>140</v>
      </c>
      <c r="E100" s="206" t="s">
        <v>22</v>
      </c>
      <c r="F100" s="207" t="s">
        <v>165</v>
      </c>
      <c r="G100" s="204"/>
      <c r="H100" s="208">
        <v>380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140</v>
      </c>
      <c r="AU100" s="214" t="s">
        <v>86</v>
      </c>
      <c r="AV100" s="11" t="s">
        <v>86</v>
      </c>
      <c r="AW100" s="11" t="s">
        <v>41</v>
      </c>
      <c r="AX100" s="11" t="s">
        <v>77</v>
      </c>
      <c r="AY100" s="214" t="s">
        <v>132</v>
      </c>
    </row>
    <row r="101" spans="2:51" s="11" customFormat="1" ht="13.5">
      <c r="B101" s="203"/>
      <c r="C101" s="204"/>
      <c r="D101" s="205" t="s">
        <v>140</v>
      </c>
      <c r="E101" s="206" t="s">
        <v>22</v>
      </c>
      <c r="F101" s="207" t="s">
        <v>166</v>
      </c>
      <c r="G101" s="204"/>
      <c r="H101" s="208">
        <v>150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140</v>
      </c>
      <c r="AU101" s="214" t="s">
        <v>86</v>
      </c>
      <c r="AV101" s="11" t="s">
        <v>86</v>
      </c>
      <c r="AW101" s="11" t="s">
        <v>41</v>
      </c>
      <c r="AX101" s="11" t="s">
        <v>77</v>
      </c>
      <c r="AY101" s="214" t="s">
        <v>132</v>
      </c>
    </row>
    <row r="102" spans="2:51" s="12" customFormat="1" ht="13.5">
      <c r="B102" s="217"/>
      <c r="C102" s="218"/>
      <c r="D102" s="205" t="s">
        <v>140</v>
      </c>
      <c r="E102" s="219" t="s">
        <v>22</v>
      </c>
      <c r="F102" s="220" t="s">
        <v>151</v>
      </c>
      <c r="G102" s="218"/>
      <c r="H102" s="221">
        <v>530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140</v>
      </c>
      <c r="AU102" s="227" t="s">
        <v>86</v>
      </c>
      <c r="AV102" s="12" t="s">
        <v>138</v>
      </c>
      <c r="AW102" s="12" t="s">
        <v>41</v>
      </c>
      <c r="AX102" s="12" t="s">
        <v>24</v>
      </c>
      <c r="AY102" s="227" t="s">
        <v>132</v>
      </c>
    </row>
    <row r="103" spans="2:65" s="1" customFormat="1" ht="16.5" customHeight="1">
      <c r="B103" s="40"/>
      <c r="C103" s="191" t="s">
        <v>167</v>
      </c>
      <c r="D103" s="191" t="s">
        <v>134</v>
      </c>
      <c r="E103" s="192" t="s">
        <v>168</v>
      </c>
      <c r="F103" s="193" t="s">
        <v>169</v>
      </c>
      <c r="G103" s="194" t="s">
        <v>170</v>
      </c>
      <c r="H103" s="195">
        <v>240</v>
      </c>
      <c r="I103" s="196"/>
      <c r="J103" s="197">
        <f>ROUND(I103*H103,2)</f>
        <v>0</v>
      </c>
      <c r="K103" s="193" t="s">
        <v>162</v>
      </c>
      <c r="L103" s="60"/>
      <c r="M103" s="198" t="s">
        <v>22</v>
      </c>
      <c r="N103" s="199" t="s">
        <v>48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138</v>
      </c>
      <c r="AT103" s="23" t="s">
        <v>134</v>
      </c>
      <c r="AU103" s="23" t="s">
        <v>86</v>
      </c>
      <c r="AY103" s="23" t="s">
        <v>132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24</v>
      </c>
      <c r="BK103" s="202">
        <f>ROUND(I103*H103,2)</f>
        <v>0</v>
      </c>
      <c r="BL103" s="23" t="s">
        <v>138</v>
      </c>
      <c r="BM103" s="23" t="s">
        <v>171</v>
      </c>
    </row>
    <row r="104" spans="2:47" s="1" customFormat="1" ht="27">
      <c r="B104" s="40"/>
      <c r="C104" s="62"/>
      <c r="D104" s="205" t="s">
        <v>147</v>
      </c>
      <c r="E104" s="62"/>
      <c r="F104" s="215" t="s">
        <v>164</v>
      </c>
      <c r="G104" s="62"/>
      <c r="H104" s="62"/>
      <c r="I104" s="162"/>
      <c r="J104" s="62"/>
      <c r="K104" s="62"/>
      <c r="L104" s="60"/>
      <c r="M104" s="216"/>
      <c r="N104" s="41"/>
      <c r="O104" s="41"/>
      <c r="P104" s="41"/>
      <c r="Q104" s="41"/>
      <c r="R104" s="41"/>
      <c r="S104" s="41"/>
      <c r="T104" s="77"/>
      <c r="AT104" s="23" t="s">
        <v>147</v>
      </c>
      <c r="AU104" s="23" t="s">
        <v>86</v>
      </c>
    </row>
    <row r="105" spans="2:51" s="11" customFormat="1" ht="13.5">
      <c r="B105" s="203"/>
      <c r="C105" s="204"/>
      <c r="D105" s="205" t="s">
        <v>140</v>
      </c>
      <c r="E105" s="206" t="s">
        <v>22</v>
      </c>
      <c r="F105" s="207" t="s">
        <v>172</v>
      </c>
      <c r="G105" s="204"/>
      <c r="H105" s="208">
        <v>240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140</v>
      </c>
      <c r="AU105" s="214" t="s">
        <v>86</v>
      </c>
      <c r="AV105" s="11" t="s">
        <v>86</v>
      </c>
      <c r="AW105" s="11" t="s">
        <v>41</v>
      </c>
      <c r="AX105" s="11" t="s">
        <v>24</v>
      </c>
      <c r="AY105" s="214" t="s">
        <v>132</v>
      </c>
    </row>
    <row r="106" spans="2:65" s="1" customFormat="1" ht="25.5" customHeight="1">
      <c r="B106" s="40"/>
      <c r="C106" s="191" t="s">
        <v>173</v>
      </c>
      <c r="D106" s="191" t="s">
        <v>134</v>
      </c>
      <c r="E106" s="192" t="s">
        <v>174</v>
      </c>
      <c r="F106" s="193" t="s">
        <v>175</v>
      </c>
      <c r="G106" s="194" t="s">
        <v>176</v>
      </c>
      <c r="H106" s="195">
        <v>10</v>
      </c>
      <c r="I106" s="196"/>
      <c r="J106" s="197">
        <f>ROUND(I106*H106,2)</f>
        <v>0</v>
      </c>
      <c r="K106" s="193" t="s">
        <v>162</v>
      </c>
      <c r="L106" s="60"/>
      <c r="M106" s="198" t="s">
        <v>22</v>
      </c>
      <c r="N106" s="199" t="s">
        <v>48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138</v>
      </c>
      <c r="AT106" s="23" t="s">
        <v>134</v>
      </c>
      <c r="AU106" s="23" t="s">
        <v>86</v>
      </c>
      <c r="AY106" s="23" t="s">
        <v>132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24</v>
      </c>
      <c r="BK106" s="202">
        <f>ROUND(I106*H106,2)</f>
        <v>0</v>
      </c>
      <c r="BL106" s="23" t="s">
        <v>138</v>
      </c>
      <c r="BM106" s="23" t="s">
        <v>177</v>
      </c>
    </row>
    <row r="107" spans="2:47" s="1" customFormat="1" ht="27">
      <c r="B107" s="40"/>
      <c r="C107" s="62"/>
      <c r="D107" s="205" t="s">
        <v>147</v>
      </c>
      <c r="E107" s="62"/>
      <c r="F107" s="215" t="s">
        <v>164</v>
      </c>
      <c r="G107" s="62"/>
      <c r="H107" s="62"/>
      <c r="I107" s="162"/>
      <c r="J107" s="62"/>
      <c r="K107" s="62"/>
      <c r="L107" s="60"/>
      <c r="M107" s="216"/>
      <c r="N107" s="41"/>
      <c r="O107" s="41"/>
      <c r="P107" s="41"/>
      <c r="Q107" s="41"/>
      <c r="R107" s="41"/>
      <c r="S107" s="41"/>
      <c r="T107" s="77"/>
      <c r="AT107" s="23" t="s">
        <v>147</v>
      </c>
      <c r="AU107" s="23" t="s">
        <v>86</v>
      </c>
    </row>
    <row r="108" spans="2:51" s="11" customFormat="1" ht="13.5">
      <c r="B108" s="203"/>
      <c r="C108" s="204"/>
      <c r="D108" s="205" t="s">
        <v>140</v>
      </c>
      <c r="E108" s="206" t="s">
        <v>22</v>
      </c>
      <c r="F108" s="207" t="s">
        <v>178</v>
      </c>
      <c r="G108" s="204"/>
      <c r="H108" s="208">
        <v>10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140</v>
      </c>
      <c r="AU108" s="214" t="s">
        <v>86</v>
      </c>
      <c r="AV108" s="11" t="s">
        <v>86</v>
      </c>
      <c r="AW108" s="11" t="s">
        <v>41</v>
      </c>
      <c r="AX108" s="11" t="s">
        <v>24</v>
      </c>
      <c r="AY108" s="214" t="s">
        <v>132</v>
      </c>
    </row>
    <row r="109" spans="2:65" s="1" customFormat="1" ht="16.5" customHeight="1">
      <c r="B109" s="40"/>
      <c r="C109" s="191" t="s">
        <v>179</v>
      </c>
      <c r="D109" s="191" t="s">
        <v>134</v>
      </c>
      <c r="E109" s="192" t="s">
        <v>180</v>
      </c>
      <c r="F109" s="193" t="s">
        <v>181</v>
      </c>
      <c r="G109" s="194" t="s">
        <v>144</v>
      </c>
      <c r="H109" s="195">
        <v>64.5</v>
      </c>
      <c r="I109" s="196"/>
      <c r="J109" s="197">
        <f>ROUND(I109*H109,2)</f>
        <v>0</v>
      </c>
      <c r="K109" s="193" t="s">
        <v>162</v>
      </c>
      <c r="L109" s="60"/>
      <c r="M109" s="198" t="s">
        <v>22</v>
      </c>
      <c r="N109" s="199" t="s">
        <v>48</v>
      </c>
      <c r="O109" s="41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3" t="s">
        <v>138</v>
      </c>
      <c r="AT109" s="23" t="s">
        <v>134</v>
      </c>
      <c r="AU109" s="23" t="s">
        <v>86</v>
      </c>
      <c r="AY109" s="23" t="s">
        <v>132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24</v>
      </c>
      <c r="BK109" s="202">
        <f>ROUND(I109*H109,2)</f>
        <v>0</v>
      </c>
      <c r="BL109" s="23" t="s">
        <v>138</v>
      </c>
      <c r="BM109" s="23" t="s">
        <v>182</v>
      </c>
    </row>
    <row r="110" spans="2:47" s="1" customFormat="1" ht="27">
      <c r="B110" s="40"/>
      <c r="C110" s="62"/>
      <c r="D110" s="205" t="s">
        <v>147</v>
      </c>
      <c r="E110" s="62"/>
      <c r="F110" s="215" t="s">
        <v>164</v>
      </c>
      <c r="G110" s="62"/>
      <c r="H110" s="62"/>
      <c r="I110" s="162"/>
      <c r="J110" s="62"/>
      <c r="K110" s="62"/>
      <c r="L110" s="60"/>
      <c r="M110" s="216"/>
      <c r="N110" s="41"/>
      <c r="O110" s="41"/>
      <c r="P110" s="41"/>
      <c r="Q110" s="41"/>
      <c r="R110" s="41"/>
      <c r="S110" s="41"/>
      <c r="T110" s="77"/>
      <c r="AT110" s="23" t="s">
        <v>147</v>
      </c>
      <c r="AU110" s="23" t="s">
        <v>86</v>
      </c>
    </row>
    <row r="111" spans="2:51" s="11" customFormat="1" ht="13.5">
      <c r="B111" s="203"/>
      <c r="C111" s="204"/>
      <c r="D111" s="205" t="s">
        <v>140</v>
      </c>
      <c r="E111" s="206" t="s">
        <v>22</v>
      </c>
      <c r="F111" s="207" t="s">
        <v>183</v>
      </c>
      <c r="G111" s="204"/>
      <c r="H111" s="208">
        <v>35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140</v>
      </c>
      <c r="AU111" s="214" t="s">
        <v>86</v>
      </c>
      <c r="AV111" s="11" t="s">
        <v>86</v>
      </c>
      <c r="AW111" s="11" t="s">
        <v>41</v>
      </c>
      <c r="AX111" s="11" t="s">
        <v>77</v>
      </c>
      <c r="AY111" s="214" t="s">
        <v>132</v>
      </c>
    </row>
    <row r="112" spans="2:51" s="11" customFormat="1" ht="13.5">
      <c r="B112" s="203"/>
      <c r="C112" s="204"/>
      <c r="D112" s="205" t="s">
        <v>140</v>
      </c>
      <c r="E112" s="206" t="s">
        <v>22</v>
      </c>
      <c r="F112" s="207" t="s">
        <v>184</v>
      </c>
      <c r="G112" s="204"/>
      <c r="H112" s="208">
        <v>29.5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140</v>
      </c>
      <c r="AU112" s="214" t="s">
        <v>86</v>
      </c>
      <c r="AV112" s="11" t="s">
        <v>86</v>
      </c>
      <c r="AW112" s="11" t="s">
        <v>41</v>
      </c>
      <c r="AX112" s="11" t="s">
        <v>77</v>
      </c>
      <c r="AY112" s="214" t="s">
        <v>132</v>
      </c>
    </row>
    <row r="113" spans="2:51" s="12" customFormat="1" ht="13.5">
      <c r="B113" s="217"/>
      <c r="C113" s="218"/>
      <c r="D113" s="205" t="s">
        <v>140</v>
      </c>
      <c r="E113" s="219" t="s">
        <v>22</v>
      </c>
      <c r="F113" s="220" t="s">
        <v>151</v>
      </c>
      <c r="G113" s="218"/>
      <c r="H113" s="221">
        <v>64.5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140</v>
      </c>
      <c r="AU113" s="227" t="s">
        <v>86</v>
      </c>
      <c r="AV113" s="12" t="s">
        <v>138</v>
      </c>
      <c r="AW113" s="12" t="s">
        <v>41</v>
      </c>
      <c r="AX113" s="12" t="s">
        <v>24</v>
      </c>
      <c r="AY113" s="227" t="s">
        <v>132</v>
      </c>
    </row>
    <row r="114" spans="2:65" s="1" customFormat="1" ht="25.5" customHeight="1">
      <c r="B114" s="40"/>
      <c r="C114" s="191" t="s">
        <v>185</v>
      </c>
      <c r="D114" s="191" t="s">
        <v>134</v>
      </c>
      <c r="E114" s="192" t="s">
        <v>186</v>
      </c>
      <c r="F114" s="193" t="s">
        <v>187</v>
      </c>
      <c r="G114" s="194" t="s">
        <v>144</v>
      </c>
      <c r="H114" s="195">
        <v>7.5</v>
      </c>
      <c r="I114" s="196"/>
      <c r="J114" s="197">
        <f>ROUND(I114*H114,2)</f>
        <v>0</v>
      </c>
      <c r="K114" s="193" t="s">
        <v>162</v>
      </c>
      <c r="L114" s="60"/>
      <c r="M114" s="198" t="s">
        <v>22</v>
      </c>
      <c r="N114" s="199" t="s">
        <v>48</v>
      </c>
      <c r="O114" s="41"/>
      <c r="P114" s="200">
        <f>O114*H114</f>
        <v>0</v>
      </c>
      <c r="Q114" s="200">
        <v>1E-05</v>
      </c>
      <c r="R114" s="200">
        <f>Q114*H114</f>
        <v>7.500000000000001E-05</v>
      </c>
      <c r="S114" s="200">
        <v>0</v>
      </c>
      <c r="T114" s="201">
        <f>S114*H114</f>
        <v>0</v>
      </c>
      <c r="AR114" s="23" t="s">
        <v>138</v>
      </c>
      <c r="AT114" s="23" t="s">
        <v>134</v>
      </c>
      <c r="AU114" s="23" t="s">
        <v>86</v>
      </c>
      <c r="AY114" s="23" t="s">
        <v>132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24</v>
      </c>
      <c r="BK114" s="202">
        <f>ROUND(I114*H114,2)</f>
        <v>0</v>
      </c>
      <c r="BL114" s="23" t="s">
        <v>138</v>
      </c>
      <c r="BM114" s="23" t="s">
        <v>188</v>
      </c>
    </row>
    <row r="115" spans="2:47" s="1" customFormat="1" ht="27">
      <c r="B115" s="40"/>
      <c r="C115" s="62"/>
      <c r="D115" s="205" t="s">
        <v>147</v>
      </c>
      <c r="E115" s="62"/>
      <c r="F115" s="215" t="s">
        <v>164</v>
      </c>
      <c r="G115" s="62"/>
      <c r="H115" s="62"/>
      <c r="I115" s="162"/>
      <c r="J115" s="62"/>
      <c r="K115" s="62"/>
      <c r="L115" s="60"/>
      <c r="M115" s="216"/>
      <c r="N115" s="41"/>
      <c r="O115" s="41"/>
      <c r="P115" s="41"/>
      <c r="Q115" s="41"/>
      <c r="R115" s="41"/>
      <c r="S115" s="41"/>
      <c r="T115" s="77"/>
      <c r="AT115" s="23" t="s">
        <v>147</v>
      </c>
      <c r="AU115" s="23" t="s">
        <v>86</v>
      </c>
    </row>
    <row r="116" spans="2:51" s="11" customFormat="1" ht="13.5">
      <c r="B116" s="203"/>
      <c r="C116" s="204"/>
      <c r="D116" s="205" t="s">
        <v>140</v>
      </c>
      <c r="E116" s="206" t="s">
        <v>22</v>
      </c>
      <c r="F116" s="207" t="s">
        <v>189</v>
      </c>
      <c r="G116" s="204"/>
      <c r="H116" s="208">
        <v>7.5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140</v>
      </c>
      <c r="AU116" s="214" t="s">
        <v>86</v>
      </c>
      <c r="AV116" s="11" t="s">
        <v>86</v>
      </c>
      <c r="AW116" s="11" t="s">
        <v>41</v>
      </c>
      <c r="AX116" s="11" t="s">
        <v>24</v>
      </c>
      <c r="AY116" s="214" t="s">
        <v>132</v>
      </c>
    </row>
    <row r="117" spans="2:65" s="1" customFormat="1" ht="25.5" customHeight="1">
      <c r="B117" s="40"/>
      <c r="C117" s="191" t="s">
        <v>190</v>
      </c>
      <c r="D117" s="191" t="s">
        <v>134</v>
      </c>
      <c r="E117" s="192" t="s">
        <v>191</v>
      </c>
      <c r="F117" s="193" t="s">
        <v>192</v>
      </c>
      <c r="G117" s="194" t="s">
        <v>144</v>
      </c>
      <c r="H117" s="195">
        <v>64.5</v>
      </c>
      <c r="I117" s="196"/>
      <c r="J117" s="197">
        <f>ROUND(I117*H117,2)</f>
        <v>0</v>
      </c>
      <c r="K117" s="193" t="s">
        <v>162</v>
      </c>
      <c r="L117" s="60"/>
      <c r="M117" s="198" t="s">
        <v>22</v>
      </c>
      <c r="N117" s="199" t="s">
        <v>48</v>
      </c>
      <c r="O117" s="41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3" t="s">
        <v>138</v>
      </c>
      <c r="AT117" s="23" t="s">
        <v>134</v>
      </c>
      <c r="AU117" s="23" t="s">
        <v>86</v>
      </c>
      <c r="AY117" s="23" t="s">
        <v>132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24</v>
      </c>
      <c r="BK117" s="202">
        <f>ROUND(I117*H117,2)</f>
        <v>0</v>
      </c>
      <c r="BL117" s="23" t="s">
        <v>138</v>
      </c>
      <c r="BM117" s="23" t="s">
        <v>193</v>
      </c>
    </row>
    <row r="118" spans="2:47" s="1" customFormat="1" ht="27">
      <c r="B118" s="40"/>
      <c r="C118" s="62"/>
      <c r="D118" s="205" t="s">
        <v>147</v>
      </c>
      <c r="E118" s="62"/>
      <c r="F118" s="215" t="s">
        <v>164</v>
      </c>
      <c r="G118" s="62"/>
      <c r="H118" s="62"/>
      <c r="I118" s="162"/>
      <c r="J118" s="62"/>
      <c r="K118" s="62"/>
      <c r="L118" s="60"/>
      <c r="M118" s="216"/>
      <c r="N118" s="41"/>
      <c r="O118" s="41"/>
      <c r="P118" s="41"/>
      <c r="Q118" s="41"/>
      <c r="R118" s="41"/>
      <c r="S118" s="41"/>
      <c r="T118" s="77"/>
      <c r="AT118" s="23" t="s">
        <v>147</v>
      </c>
      <c r="AU118" s="23" t="s">
        <v>86</v>
      </c>
    </row>
    <row r="119" spans="2:51" s="11" customFormat="1" ht="13.5">
      <c r="B119" s="203"/>
      <c r="C119" s="204"/>
      <c r="D119" s="205" t="s">
        <v>140</v>
      </c>
      <c r="E119" s="206" t="s">
        <v>22</v>
      </c>
      <c r="F119" s="207" t="s">
        <v>183</v>
      </c>
      <c r="G119" s="204"/>
      <c r="H119" s="208">
        <v>35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140</v>
      </c>
      <c r="AU119" s="214" t="s">
        <v>86</v>
      </c>
      <c r="AV119" s="11" t="s">
        <v>86</v>
      </c>
      <c r="AW119" s="11" t="s">
        <v>41</v>
      </c>
      <c r="AX119" s="11" t="s">
        <v>77</v>
      </c>
      <c r="AY119" s="214" t="s">
        <v>132</v>
      </c>
    </row>
    <row r="120" spans="2:51" s="11" customFormat="1" ht="13.5">
      <c r="B120" s="203"/>
      <c r="C120" s="204"/>
      <c r="D120" s="205" t="s">
        <v>140</v>
      </c>
      <c r="E120" s="206" t="s">
        <v>22</v>
      </c>
      <c r="F120" s="207" t="s">
        <v>184</v>
      </c>
      <c r="G120" s="204"/>
      <c r="H120" s="208">
        <v>29.5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140</v>
      </c>
      <c r="AU120" s="214" t="s">
        <v>86</v>
      </c>
      <c r="AV120" s="11" t="s">
        <v>86</v>
      </c>
      <c r="AW120" s="11" t="s">
        <v>41</v>
      </c>
      <c r="AX120" s="11" t="s">
        <v>77</v>
      </c>
      <c r="AY120" s="214" t="s">
        <v>132</v>
      </c>
    </row>
    <row r="121" spans="2:51" s="12" customFormat="1" ht="13.5">
      <c r="B121" s="217"/>
      <c r="C121" s="218"/>
      <c r="D121" s="205" t="s">
        <v>140</v>
      </c>
      <c r="E121" s="219" t="s">
        <v>22</v>
      </c>
      <c r="F121" s="220" t="s">
        <v>151</v>
      </c>
      <c r="G121" s="218"/>
      <c r="H121" s="221">
        <v>64.5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140</v>
      </c>
      <c r="AU121" s="227" t="s">
        <v>86</v>
      </c>
      <c r="AV121" s="12" t="s">
        <v>138</v>
      </c>
      <c r="AW121" s="12" t="s">
        <v>41</v>
      </c>
      <c r="AX121" s="12" t="s">
        <v>24</v>
      </c>
      <c r="AY121" s="227" t="s">
        <v>132</v>
      </c>
    </row>
    <row r="122" spans="2:65" s="1" customFormat="1" ht="25.5" customHeight="1">
      <c r="B122" s="40"/>
      <c r="C122" s="191" t="s">
        <v>29</v>
      </c>
      <c r="D122" s="191" t="s">
        <v>134</v>
      </c>
      <c r="E122" s="192" t="s">
        <v>194</v>
      </c>
      <c r="F122" s="193" t="s">
        <v>195</v>
      </c>
      <c r="G122" s="194" t="s">
        <v>144</v>
      </c>
      <c r="H122" s="195">
        <v>29.5</v>
      </c>
      <c r="I122" s="196"/>
      <c r="J122" s="197">
        <f>ROUND(I122*H122,2)</f>
        <v>0</v>
      </c>
      <c r="K122" s="193" t="s">
        <v>162</v>
      </c>
      <c r="L122" s="60"/>
      <c r="M122" s="198" t="s">
        <v>22</v>
      </c>
      <c r="N122" s="199" t="s">
        <v>48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138</v>
      </c>
      <c r="AT122" s="23" t="s">
        <v>134</v>
      </c>
      <c r="AU122" s="23" t="s">
        <v>86</v>
      </c>
      <c r="AY122" s="23" t="s">
        <v>132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24</v>
      </c>
      <c r="BK122" s="202">
        <f>ROUND(I122*H122,2)</f>
        <v>0</v>
      </c>
      <c r="BL122" s="23" t="s">
        <v>138</v>
      </c>
      <c r="BM122" s="23" t="s">
        <v>196</v>
      </c>
    </row>
    <row r="123" spans="2:47" s="1" customFormat="1" ht="27">
      <c r="B123" s="40"/>
      <c r="C123" s="62"/>
      <c r="D123" s="205" t="s">
        <v>147</v>
      </c>
      <c r="E123" s="62"/>
      <c r="F123" s="215" t="s">
        <v>164</v>
      </c>
      <c r="G123" s="62"/>
      <c r="H123" s="62"/>
      <c r="I123" s="162"/>
      <c r="J123" s="62"/>
      <c r="K123" s="62"/>
      <c r="L123" s="60"/>
      <c r="M123" s="216"/>
      <c r="N123" s="41"/>
      <c r="O123" s="41"/>
      <c r="P123" s="41"/>
      <c r="Q123" s="41"/>
      <c r="R123" s="41"/>
      <c r="S123" s="41"/>
      <c r="T123" s="77"/>
      <c r="AT123" s="23" t="s">
        <v>147</v>
      </c>
      <c r="AU123" s="23" t="s">
        <v>86</v>
      </c>
    </row>
    <row r="124" spans="2:51" s="11" customFormat="1" ht="13.5">
      <c r="B124" s="203"/>
      <c r="C124" s="204"/>
      <c r="D124" s="205" t="s">
        <v>140</v>
      </c>
      <c r="E124" s="206" t="s">
        <v>22</v>
      </c>
      <c r="F124" s="207" t="s">
        <v>184</v>
      </c>
      <c r="G124" s="204"/>
      <c r="H124" s="208">
        <v>29.5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140</v>
      </c>
      <c r="AU124" s="214" t="s">
        <v>86</v>
      </c>
      <c r="AV124" s="11" t="s">
        <v>86</v>
      </c>
      <c r="AW124" s="11" t="s">
        <v>41</v>
      </c>
      <c r="AX124" s="11" t="s">
        <v>77</v>
      </c>
      <c r="AY124" s="214" t="s">
        <v>132</v>
      </c>
    </row>
    <row r="125" spans="2:51" s="12" customFormat="1" ht="13.5">
      <c r="B125" s="217"/>
      <c r="C125" s="218"/>
      <c r="D125" s="205" t="s">
        <v>140</v>
      </c>
      <c r="E125" s="219" t="s">
        <v>22</v>
      </c>
      <c r="F125" s="220" t="s">
        <v>151</v>
      </c>
      <c r="G125" s="218"/>
      <c r="H125" s="221">
        <v>29.5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140</v>
      </c>
      <c r="AU125" s="227" t="s">
        <v>86</v>
      </c>
      <c r="AV125" s="12" t="s">
        <v>138</v>
      </c>
      <c r="AW125" s="12" t="s">
        <v>41</v>
      </c>
      <c r="AX125" s="12" t="s">
        <v>24</v>
      </c>
      <c r="AY125" s="227" t="s">
        <v>132</v>
      </c>
    </row>
    <row r="126" spans="2:65" s="1" customFormat="1" ht="25.5" customHeight="1">
      <c r="B126" s="40"/>
      <c r="C126" s="191" t="s">
        <v>197</v>
      </c>
      <c r="D126" s="191" t="s">
        <v>134</v>
      </c>
      <c r="E126" s="192" t="s">
        <v>198</v>
      </c>
      <c r="F126" s="193" t="s">
        <v>199</v>
      </c>
      <c r="G126" s="194" t="s">
        <v>144</v>
      </c>
      <c r="H126" s="195">
        <v>6382</v>
      </c>
      <c r="I126" s="196"/>
      <c r="J126" s="197">
        <f>ROUND(I126*H126,2)</f>
        <v>0</v>
      </c>
      <c r="K126" s="193" t="s">
        <v>22</v>
      </c>
      <c r="L126" s="60"/>
      <c r="M126" s="198" t="s">
        <v>22</v>
      </c>
      <c r="N126" s="199" t="s">
        <v>48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138</v>
      </c>
      <c r="AT126" s="23" t="s">
        <v>134</v>
      </c>
      <c r="AU126" s="23" t="s">
        <v>86</v>
      </c>
      <c r="AY126" s="23" t="s">
        <v>132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24</v>
      </c>
      <c r="BK126" s="202">
        <f>ROUND(I126*H126,2)</f>
        <v>0</v>
      </c>
      <c r="BL126" s="23" t="s">
        <v>138</v>
      </c>
      <c r="BM126" s="23" t="s">
        <v>200</v>
      </c>
    </row>
    <row r="127" spans="2:47" s="1" customFormat="1" ht="27">
      <c r="B127" s="40"/>
      <c r="C127" s="62"/>
      <c r="D127" s="205" t="s">
        <v>147</v>
      </c>
      <c r="E127" s="62"/>
      <c r="F127" s="215" t="s">
        <v>201</v>
      </c>
      <c r="G127" s="62"/>
      <c r="H127" s="62"/>
      <c r="I127" s="162"/>
      <c r="J127" s="62"/>
      <c r="K127" s="62"/>
      <c r="L127" s="60"/>
      <c r="M127" s="216"/>
      <c r="N127" s="41"/>
      <c r="O127" s="41"/>
      <c r="P127" s="41"/>
      <c r="Q127" s="41"/>
      <c r="R127" s="41"/>
      <c r="S127" s="41"/>
      <c r="T127" s="77"/>
      <c r="AT127" s="23" t="s">
        <v>147</v>
      </c>
      <c r="AU127" s="23" t="s">
        <v>86</v>
      </c>
    </row>
    <row r="128" spans="2:51" s="11" customFormat="1" ht="13.5">
      <c r="B128" s="203"/>
      <c r="C128" s="204"/>
      <c r="D128" s="205" t="s">
        <v>140</v>
      </c>
      <c r="E128" s="206" t="s">
        <v>22</v>
      </c>
      <c r="F128" s="207" t="s">
        <v>202</v>
      </c>
      <c r="G128" s="204"/>
      <c r="H128" s="208">
        <v>6310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140</v>
      </c>
      <c r="AU128" s="214" t="s">
        <v>86</v>
      </c>
      <c r="AV128" s="11" t="s">
        <v>86</v>
      </c>
      <c r="AW128" s="11" t="s">
        <v>41</v>
      </c>
      <c r="AX128" s="11" t="s">
        <v>77</v>
      </c>
      <c r="AY128" s="214" t="s">
        <v>132</v>
      </c>
    </row>
    <row r="129" spans="2:51" s="11" customFormat="1" ht="13.5">
      <c r="B129" s="203"/>
      <c r="C129" s="204"/>
      <c r="D129" s="205" t="s">
        <v>140</v>
      </c>
      <c r="E129" s="206" t="s">
        <v>22</v>
      </c>
      <c r="F129" s="207" t="s">
        <v>203</v>
      </c>
      <c r="G129" s="204"/>
      <c r="H129" s="208">
        <v>35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140</v>
      </c>
      <c r="AU129" s="214" t="s">
        <v>86</v>
      </c>
      <c r="AV129" s="11" t="s">
        <v>86</v>
      </c>
      <c r="AW129" s="11" t="s">
        <v>41</v>
      </c>
      <c r="AX129" s="11" t="s">
        <v>77</v>
      </c>
      <c r="AY129" s="214" t="s">
        <v>132</v>
      </c>
    </row>
    <row r="130" spans="2:51" s="11" customFormat="1" ht="13.5">
      <c r="B130" s="203"/>
      <c r="C130" s="204"/>
      <c r="D130" s="205" t="s">
        <v>140</v>
      </c>
      <c r="E130" s="206" t="s">
        <v>22</v>
      </c>
      <c r="F130" s="207" t="s">
        <v>204</v>
      </c>
      <c r="G130" s="204"/>
      <c r="H130" s="208">
        <v>29.5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140</v>
      </c>
      <c r="AU130" s="214" t="s">
        <v>86</v>
      </c>
      <c r="AV130" s="11" t="s">
        <v>86</v>
      </c>
      <c r="AW130" s="11" t="s">
        <v>41</v>
      </c>
      <c r="AX130" s="11" t="s">
        <v>77</v>
      </c>
      <c r="AY130" s="214" t="s">
        <v>132</v>
      </c>
    </row>
    <row r="131" spans="2:51" s="11" customFormat="1" ht="13.5">
      <c r="B131" s="203"/>
      <c r="C131" s="204"/>
      <c r="D131" s="205" t="s">
        <v>140</v>
      </c>
      <c r="E131" s="206" t="s">
        <v>22</v>
      </c>
      <c r="F131" s="207" t="s">
        <v>205</v>
      </c>
      <c r="G131" s="204"/>
      <c r="H131" s="208">
        <v>7.5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140</v>
      </c>
      <c r="AU131" s="214" t="s">
        <v>86</v>
      </c>
      <c r="AV131" s="11" t="s">
        <v>86</v>
      </c>
      <c r="AW131" s="11" t="s">
        <v>41</v>
      </c>
      <c r="AX131" s="11" t="s">
        <v>77</v>
      </c>
      <c r="AY131" s="214" t="s">
        <v>132</v>
      </c>
    </row>
    <row r="132" spans="2:51" s="12" customFormat="1" ht="13.5">
      <c r="B132" s="217"/>
      <c r="C132" s="218"/>
      <c r="D132" s="205" t="s">
        <v>140</v>
      </c>
      <c r="E132" s="219" t="s">
        <v>22</v>
      </c>
      <c r="F132" s="220" t="s">
        <v>151</v>
      </c>
      <c r="G132" s="218"/>
      <c r="H132" s="221">
        <v>6382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140</v>
      </c>
      <c r="AU132" s="227" t="s">
        <v>86</v>
      </c>
      <c r="AV132" s="12" t="s">
        <v>138</v>
      </c>
      <c r="AW132" s="12" t="s">
        <v>41</v>
      </c>
      <c r="AX132" s="12" t="s">
        <v>24</v>
      </c>
      <c r="AY132" s="227" t="s">
        <v>132</v>
      </c>
    </row>
    <row r="133" spans="2:65" s="1" customFormat="1" ht="16.5" customHeight="1">
      <c r="B133" s="40"/>
      <c r="C133" s="191" t="s">
        <v>206</v>
      </c>
      <c r="D133" s="191" t="s">
        <v>134</v>
      </c>
      <c r="E133" s="192" t="s">
        <v>207</v>
      </c>
      <c r="F133" s="193" t="s">
        <v>208</v>
      </c>
      <c r="G133" s="194" t="s">
        <v>137</v>
      </c>
      <c r="H133" s="195">
        <v>10070</v>
      </c>
      <c r="I133" s="196"/>
      <c r="J133" s="197">
        <f>ROUND(I133*H133,2)</f>
        <v>0</v>
      </c>
      <c r="K133" s="193" t="s">
        <v>162</v>
      </c>
      <c r="L133" s="60"/>
      <c r="M133" s="198" t="s">
        <v>22</v>
      </c>
      <c r="N133" s="199" t="s">
        <v>48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3" t="s">
        <v>138</v>
      </c>
      <c r="AT133" s="23" t="s">
        <v>134</v>
      </c>
      <c r="AU133" s="23" t="s">
        <v>86</v>
      </c>
      <c r="AY133" s="23" t="s">
        <v>132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24</v>
      </c>
      <c r="BK133" s="202">
        <f>ROUND(I133*H133,2)</f>
        <v>0</v>
      </c>
      <c r="BL133" s="23" t="s">
        <v>138</v>
      </c>
      <c r="BM133" s="23" t="s">
        <v>209</v>
      </c>
    </row>
    <row r="134" spans="2:47" s="1" customFormat="1" ht="27">
      <c r="B134" s="40"/>
      <c r="C134" s="62"/>
      <c r="D134" s="205" t="s">
        <v>147</v>
      </c>
      <c r="E134" s="62"/>
      <c r="F134" s="215" t="s">
        <v>148</v>
      </c>
      <c r="G134" s="62"/>
      <c r="H134" s="62"/>
      <c r="I134" s="162"/>
      <c r="J134" s="62"/>
      <c r="K134" s="62"/>
      <c r="L134" s="60"/>
      <c r="M134" s="216"/>
      <c r="N134" s="41"/>
      <c r="O134" s="41"/>
      <c r="P134" s="41"/>
      <c r="Q134" s="41"/>
      <c r="R134" s="41"/>
      <c r="S134" s="41"/>
      <c r="T134" s="77"/>
      <c r="AT134" s="23" t="s">
        <v>147</v>
      </c>
      <c r="AU134" s="23" t="s">
        <v>86</v>
      </c>
    </row>
    <row r="135" spans="2:51" s="11" customFormat="1" ht="13.5">
      <c r="B135" s="203"/>
      <c r="C135" s="204"/>
      <c r="D135" s="205" t="s">
        <v>140</v>
      </c>
      <c r="E135" s="206" t="s">
        <v>22</v>
      </c>
      <c r="F135" s="207" t="s">
        <v>210</v>
      </c>
      <c r="G135" s="204"/>
      <c r="H135" s="208">
        <v>6500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140</v>
      </c>
      <c r="AU135" s="214" t="s">
        <v>86</v>
      </c>
      <c r="AV135" s="11" t="s">
        <v>86</v>
      </c>
      <c r="AW135" s="11" t="s">
        <v>41</v>
      </c>
      <c r="AX135" s="11" t="s">
        <v>77</v>
      </c>
      <c r="AY135" s="214" t="s">
        <v>132</v>
      </c>
    </row>
    <row r="136" spans="2:51" s="11" customFormat="1" ht="13.5">
      <c r="B136" s="203"/>
      <c r="C136" s="204"/>
      <c r="D136" s="205" t="s">
        <v>140</v>
      </c>
      <c r="E136" s="206" t="s">
        <v>22</v>
      </c>
      <c r="F136" s="207" t="s">
        <v>211</v>
      </c>
      <c r="G136" s="204"/>
      <c r="H136" s="208">
        <v>3570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140</v>
      </c>
      <c r="AU136" s="214" t="s">
        <v>86</v>
      </c>
      <c r="AV136" s="11" t="s">
        <v>86</v>
      </c>
      <c r="AW136" s="11" t="s">
        <v>41</v>
      </c>
      <c r="AX136" s="11" t="s">
        <v>77</v>
      </c>
      <c r="AY136" s="214" t="s">
        <v>132</v>
      </c>
    </row>
    <row r="137" spans="2:51" s="12" customFormat="1" ht="13.5">
      <c r="B137" s="217"/>
      <c r="C137" s="218"/>
      <c r="D137" s="205" t="s">
        <v>140</v>
      </c>
      <c r="E137" s="219" t="s">
        <v>22</v>
      </c>
      <c r="F137" s="220" t="s">
        <v>151</v>
      </c>
      <c r="G137" s="218"/>
      <c r="H137" s="221">
        <v>10070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140</v>
      </c>
      <c r="AU137" s="227" t="s">
        <v>86</v>
      </c>
      <c r="AV137" s="12" t="s">
        <v>138</v>
      </c>
      <c r="AW137" s="12" t="s">
        <v>41</v>
      </c>
      <c r="AX137" s="12" t="s">
        <v>24</v>
      </c>
      <c r="AY137" s="227" t="s">
        <v>132</v>
      </c>
    </row>
    <row r="138" spans="2:65" s="1" customFormat="1" ht="16.5" customHeight="1">
      <c r="B138" s="40"/>
      <c r="C138" s="228" t="s">
        <v>212</v>
      </c>
      <c r="D138" s="228" t="s">
        <v>213</v>
      </c>
      <c r="E138" s="229" t="s">
        <v>214</v>
      </c>
      <c r="F138" s="230" t="s">
        <v>215</v>
      </c>
      <c r="G138" s="231" t="s">
        <v>216</v>
      </c>
      <c r="H138" s="232">
        <v>251.75</v>
      </c>
      <c r="I138" s="233"/>
      <c r="J138" s="234">
        <f>ROUND(I138*H138,2)</f>
        <v>0</v>
      </c>
      <c r="K138" s="230" t="s">
        <v>162</v>
      </c>
      <c r="L138" s="235"/>
      <c r="M138" s="236" t="s">
        <v>22</v>
      </c>
      <c r="N138" s="237" t="s">
        <v>48</v>
      </c>
      <c r="O138" s="41"/>
      <c r="P138" s="200">
        <f>O138*H138</f>
        <v>0</v>
      </c>
      <c r="Q138" s="200">
        <v>0.001</v>
      </c>
      <c r="R138" s="200">
        <f>Q138*H138</f>
        <v>0.25175000000000003</v>
      </c>
      <c r="S138" s="200">
        <v>0</v>
      </c>
      <c r="T138" s="201">
        <f>S138*H138</f>
        <v>0</v>
      </c>
      <c r="AR138" s="23" t="s">
        <v>185</v>
      </c>
      <c r="AT138" s="23" t="s">
        <v>213</v>
      </c>
      <c r="AU138" s="23" t="s">
        <v>86</v>
      </c>
      <c r="AY138" s="23" t="s">
        <v>132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24</v>
      </c>
      <c r="BK138" s="202">
        <f>ROUND(I138*H138,2)</f>
        <v>0</v>
      </c>
      <c r="BL138" s="23" t="s">
        <v>138</v>
      </c>
      <c r="BM138" s="23" t="s">
        <v>217</v>
      </c>
    </row>
    <row r="139" spans="2:51" s="11" customFormat="1" ht="13.5">
      <c r="B139" s="203"/>
      <c r="C139" s="204"/>
      <c r="D139" s="205" t="s">
        <v>140</v>
      </c>
      <c r="E139" s="204"/>
      <c r="F139" s="207" t="s">
        <v>218</v>
      </c>
      <c r="G139" s="204"/>
      <c r="H139" s="208">
        <v>251.75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140</v>
      </c>
      <c r="AU139" s="214" t="s">
        <v>86</v>
      </c>
      <c r="AV139" s="11" t="s">
        <v>86</v>
      </c>
      <c r="AW139" s="11" t="s">
        <v>6</v>
      </c>
      <c r="AX139" s="11" t="s">
        <v>24</v>
      </c>
      <c r="AY139" s="214" t="s">
        <v>132</v>
      </c>
    </row>
    <row r="140" spans="2:65" s="1" customFormat="1" ht="16.5" customHeight="1">
      <c r="B140" s="40"/>
      <c r="C140" s="191" t="s">
        <v>219</v>
      </c>
      <c r="D140" s="191" t="s">
        <v>134</v>
      </c>
      <c r="E140" s="192" t="s">
        <v>220</v>
      </c>
      <c r="F140" s="193" t="s">
        <v>221</v>
      </c>
      <c r="G140" s="194" t="s">
        <v>137</v>
      </c>
      <c r="H140" s="195">
        <v>600</v>
      </c>
      <c r="I140" s="196"/>
      <c r="J140" s="197">
        <f>ROUND(I140*H140,2)</f>
        <v>0</v>
      </c>
      <c r="K140" s="193" t="s">
        <v>162</v>
      </c>
      <c r="L140" s="60"/>
      <c r="M140" s="198" t="s">
        <v>22</v>
      </c>
      <c r="N140" s="199" t="s">
        <v>48</v>
      </c>
      <c r="O140" s="4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3" t="s">
        <v>138</v>
      </c>
      <c r="AT140" s="23" t="s">
        <v>134</v>
      </c>
      <c r="AU140" s="23" t="s">
        <v>86</v>
      </c>
      <c r="AY140" s="23" t="s">
        <v>132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24</v>
      </c>
      <c r="BK140" s="202">
        <f>ROUND(I140*H140,2)</f>
        <v>0</v>
      </c>
      <c r="BL140" s="23" t="s">
        <v>138</v>
      </c>
      <c r="BM140" s="23" t="s">
        <v>222</v>
      </c>
    </row>
    <row r="141" spans="2:47" s="1" customFormat="1" ht="27">
      <c r="B141" s="40"/>
      <c r="C141" s="62"/>
      <c r="D141" s="205" t="s">
        <v>147</v>
      </c>
      <c r="E141" s="62"/>
      <c r="F141" s="215" t="s">
        <v>164</v>
      </c>
      <c r="G141" s="62"/>
      <c r="H141" s="62"/>
      <c r="I141" s="162"/>
      <c r="J141" s="62"/>
      <c r="K141" s="62"/>
      <c r="L141" s="60"/>
      <c r="M141" s="216"/>
      <c r="N141" s="41"/>
      <c r="O141" s="41"/>
      <c r="P141" s="41"/>
      <c r="Q141" s="41"/>
      <c r="R141" s="41"/>
      <c r="S141" s="41"/>
      <c r="T141" s="77"/>
      <c r="AT141" s="23" t="s">
        <v>147</v>
      </c>
      <c r="AU141" s="23" t="s">
        <v>86</v>
      </c>
    </row>
    <row r="142" spans="2:51" s="11" customFormat="1" ht="13.5">
      <c r="B142" s="203"/>
      <c r="C142" s="204"/>
      <c r="D142" s="205" t="s">
        <v>140</v>
      </c>
      <c r="E142" s="206" t="s">
        <v>22</v>
      </c>
      <c r="F142" s="207" t="s">
        <v>223</v>
      </c>
      <c r="G142" s="204"/>
      <c r="H142" s="208">
        <v>10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140</v>
      </c>
      <c r="AU142" s="214" t="s">
        <v>86</v>
      </c>
      <c r="AV142" s="11" t="s">
        <v>86</v>
      </c>
      <c r="AW142" s="11" t="s">
        <v>41</v>
      </c>
      <c r="AX142" s="11" t="s">
        <v>77</v>
      </c>
      <c r="AY142" s="214" t="s">
        <v>132</v>
      </c>
    </row>
    <row r="143" spans="2:51" s="11" customFormat="1" ht="13.5">
      <c r="B143" s="203"/>
      <c r="C143" s="204"/>
      <c r="D143" s="205" t="s">
        <v>140</v>
      </c>
      <c r="E143" s="206" t="s">
        <v>22</v>
      </c>
      <c r="F143" s="207" t="s">
        <v>224</v>
      </c>
      <c r="G143" s="204"/>
      <c r="H143" s="208">
        <v>590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140</v>
      </c>
      <c r="AU143" s="214" t="s">
        <v>86</v>
      </c>
      <c r="AV143" s="11" t="s">
        <v>86</v>
      </c>
      <c r="AW143" s="11" t="s">
        <v>41</v>
      </c>
      <c r="AX143" s="11" t="s">
        <v>77</v>
      </c>
      <c r="AY143" s="214" t="s">
        <v>132</v>
      </c>
    </row>
    <row r="144" spans="2:51" s="12" customFormat="1" ht="13.5">
      <c r="B144" s="217"/>
      <c r="C144" s="218"/>
      <c r="D144" s="205" t="s">
        <v>140</v>
      </c>
      <c r="E144" s="219" t="s">
        <v>22</v>
      </c>
      <c r="F144" s="220" t="s">
        <v>151</v>
      </c>
      <c r="G144" s="218"/>
      <c r="H144" s="221">
        <v>600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140</v>
      </c>
      <c r="AU144" s="227" t="s">
        <v>86</v>
      </c>
      <c r="AV144" s="12" t="s">
        <v>138</v>
      </c>
      <c r="AW144" s="12" t="s">
        <v>41</v>
      </c>
      <c r="AX144" s="12" t="s">
        <v>24</v>
      </c>
      <c r="AY144" s="227" t="s">
        <v>132</v>
      </c>
    </row>
    <row r="145" spans="2:65" s="1" customFormat="1" ht="16.5" customHeight="1">
      <c r="B145" s="40"/>
      <c r="C145" s="191" t="s">
        <v>10</v>
      </c>
      <c r="D145" s="191" t="s">
        <v>134</v>
      </c>
      <c r="E145" s="192" t="s">
        <v>225</v>
      </c>
      <c r="F145" s="193" t="s">
        <v>226</v>
      </c>
      <c r="G145" s="194" t="s">
        <v>137</v>
      </c>
      <c r="H145" s="195">
        <v>153</v>
      </c>
      <c r="I145" s="196"/>
      <c r="J145" s="197">
        <f>ROUND(I145*H145,2)</f>
        <v>0</v>
      </c>
      <c r="K145" s="193" t="s">
        <v>162</v>
      </c>
      <c r="L145" s="60"/>
      <c r="M145" s="198" t="s">
        <v>22</v>
      </c>
      <c r="N145" s="199" t="s">
        <v>48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138</v>
      </c>
      <c r="AT145" s="23" t="s">
        <v>134</v>
      </c>
      <c r="AU145" s="23" t="s">
        <v>86</v>
      </c>
      <c r="AY145" s="23" t="s">
        <v>132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24</v>
      </c>
      <c r="BK145" s="202">
        <f>ROUND(I145*H145,2)</f>
        <v>0</v>
      </c>
      <c r="BL145" s="23" t="s">
        <v>138</v>
      </c>
      <c r="BM145" s="23" t="s">
        <v>227</v>
      </c>
    </row>
    <row r="146" spans="2:47" s="1" customFormat="1" ht="27">
      <c r="B146" s="40"/>
      <c r="C146" s="62"/>
      <c r="D146" s="205" t="s">
        <v>147</v>
      </c>
      <c r="E146" s="62"/>
      <c r="F146" s="215" t="s">
        <v>164</v>
      </c>
      <c r="G146" s="62"/>
      <c r="H146" s="62"/>
      <c r="I146" s="162"/>
      <c r="J146" s="62"/>
      <c r="K146" s="62"/>
      <c r="L146" s="60"/>
      <c r="M146" s="216"/>
      <c r="N146" s="41"/>
      <c r="O146" s="41"/>
      <c r="P146" s="41"/>
      <c r="Q146" s="41"/>
      <c r="R146" s="41"/>
      <c r="S146" s="41"/>
      <c r="T146" s="77"/>
      <c r="AT146" s="23" t="s">
        <v>147</v>
      </c>
      <c r="AU146" s="23" t="s">
        <v>86</v>
      </c>
    </row>
    <row r="147" spans="2:51" s="11" customFormat="1" ht="13.5">
      <c r="B147" s="203"/>
      <c r="C147" s="204"/>
      <c r="D147" s="205" t="s">
        <v>140</v>
      </c>
      <c r="E147" s="206" t="s">
        <v>22</v>
      </c>
      <c r="F147" s="207" t="s">
        <v>228</v>
      </c>
      <c r="G147" s="204"/>
      <c r="H147" s="208">
        <v>153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140</v>
      </c>
      <c r="AU147" s="214" t="s">
        <v>86</v>
      </c>
      <c r="AV147" s="11" t="s">
        <v>86</v>
      </c>
      <c r="AW147" s="11" t="s">
        <v>41</v>
      </c>
      <c r="AX147" s="11" t="s">
        <v>24</v>
      </c>
      <c r="AY147" s="214" t="s">
        <v>132</v>
      </c>
    </row>
    <row r="148" spans="2:65" s="1" customFormat="1" ht="25.5" customHeight="1">
      <c r="B148" s="40"/>
      <c r="C148" s="191" t="s">
        <v>229</v>
      </c>
      <c r="D148" s="191" t="s">
        <v>134</v>
      </c>
      <c r="E148" s="192" t="s">
        <v>230</v>
      </c>
      <c r="F148" s="193" t="s">
        <v>231</v>
      </c>
      <c r="G148" s="194" t="s">
        <v>232</v>
      </c>
      <c r="H148" s="195">
        <v>10</v>
      </c>
      <c r="I148" s="196"/>
      <c r="J148" s="197">
        <f>ROUND(I148*H148,2)</f>
        <v>0</v>
      </c>
      <c r="K148" s="193" t="s">
        <v>22</v>
      </c>
      <c r="L148" s="60"/>
      <c r="M148" s="198" t="s">
        <v>22</v>
      </c>
      <c r="N148" s="199" t="s">
        <v>48</v>
      </c>
      <c r="O148" s="4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3" t="s">
        <v>138</v>
      </c>
      <c r="AT148" s="23" t="s">
        <v>134</v>
      </c>
      <c r="AU148" s="23" t="s">
        <v>86</v>
      </c>
      <c r="AY148" s="23" t="s">
        <v>132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24</v>
      </c>
      <c r="BK148" s="202">
        <f>ROUND(I148*H148,2)</f>
        <v>0</v>
      </c>
      <c r="BL148" s="23" t="s">
        <v>138</v>
      </c>
      <c r="BM148" s="23" t="s">
        <v>233</v>
      </c>
    </row>
    <row r="149" spans="2:47" s="1" customFormat="1" ht="27">
      <c r="B149" s="40"/>
      <c r="C149" s="62"/>
      <c r="D149" s="205" t="s">
        <v>147</v>
      </c>
      <c r="E149" s="62"/>
      <c r="F149" s="215" t="s">
        <v>234</v>
      </c>
      <c r="G149" s="62"/>
      <c r="H149" s="62"/>
      <c r="I149" s="162"/>
      <c r="J149" s="62"/>
      <c r="K149" s="62"/>
      <c r="L149" s="60"/>
      <c r="M149" s="216"/>
      <c r="N149" s="41"/>
      <c r="O149" s="41"/>
      <c r="P149" s="41"/>
      <c r="Q149" s="41"/>
      <c r="R149" s="41"/>
      <c r="S149" s="41"/>
      <c r="T149" s="77"/>
      <c r="AT149" s="23" t="s">
        <v>147</v>
      </c>
      <c r="AU149" s="23" t="s">
        <v>86</v>
      </c>
    </row>
    <row r="150" spans="2:51" s="11" customFormat="1" ht="13.5">
      <c r="B150" s="203"/>
      <c r="C150" s="204"/>
      <c r="D150" s="205" t="s">
        <v>140</v>
      </c>
      <c r="E150" s="206" t="s">
        <v>22</v>
      </c>
      <c r="F150" s="207" t="s">
        <v>235</v>
      </c>
      <c r="G150" s="204"/>
      <c r="H150" s="208">
        <v>10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140</v>
      </c>
      <c r="AU150" s="214" t="s">
        <v>86</v>
      </c>
      <c r="AV150" s="11" t="s">
        <v>86</v>
      </c>
      <c r="AW150" s="11" t="s">
        <v>41</v>
      </c>
      <c r="AX150" s="11" t="s">
        <v>24</v>
      </c>
      <c r="AY150" s="214" t="s">
        <v>132</v>
      </c>
    </row>
    <row r="151" spans="2:65" s="1" customFormat="1" ht="25.5" customHeight="1">
      <c r="B151" s="40"/>
      <c r="C151" s="191" t="s">
        <v>236</v>
      </c>
      <c r="D151" s="191" t="s">
        <v>134</v>
      </c>
      <c r="E151" s="192" t="s">
        <v>237</v>
      </c>
      <c r="F151" s="193" t="s">
        <v>238</v>
      </c>
      <c r="G151" s="194" t="s">
        <v>144</v>
      </c>
      <c r="H151" s="195">
        <v>6310</v>
      </c>
      <c r="I151" s="196"/>
      <c r="J151" s="197">
        <f>ROUND(I151*H151,2)</f>
        <v>0</v>
      </c>
      <c r="K151" s="193" t="s">
        <v>22</v>
      </c>
      <c r="L151" s="60"/>
      <c r="M151" s="198" t="s">
        <v>22</v>
      </c>
      <c r="N151" s="199" t="s">
        <v>48</v>
      </c>
      <c r="O151" s="4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3" t="s">
        <v>138</v>
      </c>
      <c r="AT151" s="23" t="s">
        <v>134</v>
      </c>
      <c r="AU151" s="23" t="s">
        <v>86</v>
      </c>
      <c r="AY151" s="23" t="s">
        <v>132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24</v>
      </c>
      <c r="BK151" s="202">
        <f>ROUND(I151*H151,2)</f>
        <v>0</v>
      </c>
      <c r="BL151" s="23" t="s">
        <v>138</v>
      </c>
      <c r="BM151" s="23" t="s">
        <v>239</v>
      </c>
    </row>
    <row r="152" spans="2:51" s="11" customFormat="1" ht="13.5">
      <c r="B152" s="203"/>
      <c r="C152" s="204"/>
      <c r="D152" s="205" t="s">
        <v>140</v>
      </c>
      <c r="E152" s="206" t="s">
        <v>22</v>
      </c>
      <c r="F152" s="207" t="s">
        <v>240</v>
      </c>
      <c r="G152" s="204"/>
      <c r="H152" s="208">
        <v>6310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140</v>
      </c>
      <c r="AU152" s="214" t="s">
        <v>86</v>
      </c>
      <c r="AV152" s="11" t="s">
        <v>86</v>
      </c>
      <c r="AW152" s="11" t="s">
        <v>41</v>
      </c>
      <c r="AX152" s="11" t="s">
        <v>24</v>
      </c>
      <c r="AY152" s="214" t="s">
        <v>132</v>
      </c>
    </row>
    <row r="153" spans="2:63" s="10" customFormat="1" ht="29.85" customHeight="1">
      <c r="B153" s="175"/>
      <c r="C153" s="176"/>
      <c r="D153" s="177" t="s">
        <v>76</v>
      </c>
      <c r="E153" s="189" t="s">
        <v>138</v>
      </c>
      <c r="F153" s="189" t="s">
        <v>241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SUM(P154:P160)</f>
        <v>0</v>
      </c>
      <c r="Q153" s="183"/>
      <c r="R153" s="184">
        <f>SUM(R154:R160)</f>
        <v>216.1343676</v>
      </c>
      <c r="S153" s="183"/>
      <c r="T153" s="185">
        <f>SUM(T154:T160)</f>
        <v>0</v>
      </c>
      <c r="AR153" s="186" t="s">
        <v>24</v>
      </c>
      <c r="AT153" s="187" t="s">
        <v>76</v>
      </c>
      <c r="AU153" s="187" t="s">
        <v>24</v>
      </c>
      <c r="AY153" s="186" t="s">
        <v>132</v>
      </c>
      <c r="BK153" s="188">
        <f>SUM(BK154:BK160)</f>
        <v>0</v>
      </c>
    </row>
    <row r="154" spans="2:65" s="1" customFormat="1" ht="25.5" customHeight="1">
      <c r="B154" s="40"/>
      <c r="C154" s="191" t="s">
        <v>242</v>
      </c>
      <c r="D154" s="191" t="s">
        <v>134</v>
      </c>
      <c r="E154" s="192" t="s">
        <v>243</v>
      </c>
      <c r="F154" s="193" t="s">
        <v>244</v>
      </c>
      <c r="G154" s="194" t="s">
        <v>144</v>
      </c>
      <c r="H154" s="195">
        <v>106.7</v>
      </c>
      <c r="I154" s="196"/>
      <c r="J154" s="197">
        <f>ROUND(I154*H154,2)</f>
        <v>0</v>
      </c>
      <c r="K154" s="193" t="s">
        <v>22</v>
      </c>
      <c r="L154" s="60"/>
      <c r="M154" s="198" t="s">
        <v>22</v>
      </c>
      <c r="N154" s="199" t="s">
        <v>48</v>
      </c>
      <c r="O154" s="41"/>
      <c r="P154" s="200">
        <f>O154*H154</f>
        <v>0</v>
      </c>
      <c r="Q154" s="200">
        <v>2.00322</v>
      </c>
      <c r="R154" s="200">
        <f>Q154*H154</f>
        <v>213.743574</v>
      </c>
      <c r="S154" s="200">
        <v>0</v>
      </c>
      <c r="T154" s="201">
        <f>S154*H154</f>
        <v>0</v>
      </c>
      <c r="AR154" s="23" t="s">
        <v>138</v>
      </c>
      <c r="AT154" s="23" t="s">
        <v>134</v>
      </c>
      <c r="AU154" s="23" t="s">
        <v>86</v>
      </c>
      <c r="AY154" s="23" t="s">
        <v>132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24</v>
      </c>
      <c r="BK154" s="202">
        <f>ROUND(I154*H154,2)</f>
        <v>0</v>
      </c>
      <c r="BL154" s="23" t="s">
        <v>138</v>
      </c>
      <c r="BM154" s="23" t="s">
        <v>245</v>
      </c>
    </row>
    <row r="155" spans="2:47" s="1" customFormat="1" ht="27">
      <c r="B155" s="40"/>
      <c r="C155" s="62"/>
      <c r="D155" s="205" t="s">
        <v>147</v>
      </c>
      <c r="E155" s="62"/>
      <c r="F155" s="215" t="s">
        <v>246</v>
      </c>
      <c r="G155" s="62"/>
      <c r="H155" s="62"/>
      <c r="I155" s="162"/>
      <c r="J155" s="62"/>
      <c r="K155" s="62"/>
      <c r="L155" s="60"/>
      <c r="M155" s="216"/>
      <c r="N155" s="41"/>
      <c r="O155" s="41"/>
      <c r="P155" s="41"/>
      <c r="Q155" s="41"/>
      <c r="R155" s="41"/>
      <c r="S155" s="41"/>
      <c r="T155" s="77"/>
      <c r="AT155" s="23" t="s">
        <v>147</v>
      </c>
      <c r="AU155" s="23" t="s">
        <v>86</v>
      </c>
    </row>
    <row r="156" spans="2:51" s="11" customFormat="1" ht="13.5">
      <c r="B156" s="203"/>
      <c r="C156" s="204"/>
      <c r="D156" s="205" t="s">
        <v>140</v>
      </c>
      <c r="E156" s="206" t="s">
        <v>22</v>
      </c>
      <c r="F156" s="207" t="s">
        <v>247</v>
      </c>
      <c r="G156" s="204"/>
      <c r="H156" s="208">
        <v>106.7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140</v>
      </c>
      <c r="AU156" s="214" t="s">
        <v>86</v>
      </c>
      <c r="AV156" s="11" t="s">
        <v>86</v>
      </c>
      <c r="AW156" s="11" t="s">
        <v>41</v>
      </c>
      <c r="AX156" s="11" t="s">
        <v>24</v>
      </c>
      <c r="AY156" s="214" t="s">
        <v>132</v>
      </c>
    </row>
    <row r="157" spans="2:65" s="1" customFormat="1" ht="25.5" customHeight="1">
      <c r="B157" s="40"/>
      <c r="C157" s="191" t="s">
        <v>248</v>
      </c>
      <c r="D157" s="191" t="s">
        <v>134</v>
      </c>
      <c r="E157" s="192" t="s">
        <v>249</v>
      </c>
      <c r="F157" s="193" t="s">
        <v>250</v>
      </c>
      <c r="G157" s="194" t="s">
        <v>137</v>
      </c>
      <c r="H157" s="195">
        <v>120</v>
      </c>
      <c r="I157" s="196"/>
      <c r="J157" s="197">
        <f>ROUND(I157*H157,2)</f>
        <v>0</v>
      </c>
      <c r="K157" s="193" t="s">
        <v>162</v>
      </c>
      <c r="L157" s="60"/>
      <c r="M157" s="198" t="s">
        <v>22</v>
      </c>
      <c r="N157" s="199" t="s">
        <v>48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138</v>
      </c>
      <c r="AT157" s="23" t="s">
        <v>134</v>
      </c>
      <c r="AU157" s="23" t="s">
        <v>86</v>
      </c>
      <c r="AY157" s="23" t="s">
        <v>132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24</v>
      </c>
      <c r="BK157" s="202">
        <f>ROUND(I157*H157,2)</f>
        <v>0</v>
      </c>
      <c r="BL157" s="23" t="s">
        <v>138</v>
      </c>
      <c r="BM157" s="23" t="s">
        <v>251</v>
      </c>
    </row>
    <row r="158" spans="2:51" s="11" customFormat="1" ht="13.5">
      <c r="B158" s="203"/>
      <c r="C158" s="204"/>
      <c r="D158" s="205" t="s">
        <v>140</v>
      </c>
      <c r="E158" s="206" t="s">
        <v>22</v>
      </c>
      <c r="F158" s="207" t="s">
        <v>252</v>
      </c>
      <c r="G158" s="204"/>
      <c r="H158" s="208">
        <v>120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140</v>
      </c>
      <c r="AU158" s="214" t="s">
        <v>86</v>
      </c>
      <c r="AV158" s="11" t="s">
        <v>86</v>
      </c>
      <c r="AW158" s="11" t="s">
        <v>41</v>
      </c>
      <c r="AX158" s="11" t="s">
        <v>24</v>
      </c>
      <c r="AY158" s="214" t="s">
        <v>132</v>
      </c>
    </row>
    <row r="159" spans="2:65" s="1" customFormat="1" ht="16.5" customHeight="1">
      <c r="B159" s="40"/>
      <c r="C159" s="191" t="s">
        <v>253</v>
      </c>
      <c r="D159" s="191" t="s">
        <v>134</v>
      </c>
      <c r="E159" s="192" t="s">
        <v>254</v>
      </c>
      <c r="F159" s="193" t="s">
        <v>255</v>
      </c>
      <c r="G159" s="194" t="s">
        <v>137</v>
      </c>
      <c r="H159" s="195">
        <v>12.48</v>
      </c>
      <c r="I159" s="196"/>
      <c r="J159" s="197">
        <f>ROUND(I159*H159,2)</f>
        <v>0</v>
      </c>
      <c r="K159" s="193" t="s">
        <v>22</v>
      </c>
      <c r="L159" s="60"/>
      <c r="M159" s="198" t="s">
        <v>22</v>
      </c>
      <c r="N159" s="199" t="s">
        <v>48</v>
      </c>
      <c r="O159" s="41"/>
      <c r="P159" s="200">
        <f>O159*H159</f>
        <v>0</v>
      </c>
      <c r="Q159" s="200">
        <v>0.19157</v>
      </c>
      <c r="R159" s="200">
        <f>Q159*H159</f>
        <v>2.3907936</v>
      </c>
      <c r="S159" s="200">
        <v>0</v>
      </c>
      <c r="T159" s="201">
        <f>S159*H159</f>
        <v>0</v>
      </c>
      <c r="AR159" s="23" t="s">
        <v>138</v>
      </c>
      <c r="AT159" s="23" t="s">
        <v>134</v>
      </c>
      <c r="AU159" s="23" t="s">
        <v>86</v>
      </c>
      <c r="AY159" s="23" t="s">
        <v>132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24</v>
      </c>
      <c r="BK159" s="202">
        <f>ROUND(I159*H159,2)</f>
        <v>0</v>
      </c>
      <c r="BL159" s="23" t="s">
        <v>138</v>
      </c>
      <c r="BM159" s="23" t="s">
        <v>256</v>
      </c>
    </row>
    <row r="160" spans="2:51" s="11" customFormat="1" ht="13.5">
      <c r="B160" s="203"/>
      <c r="C160" s="204"/>
      <c r="D160" s="205" t="s">
        <v>140</v>
      </c>
      <c r="E160" s="206" t="s">
        <v>22</v>
      </c>
      <c r="F160" s="207" t="s">
        <v>257</v>
      </c>
      <c r="G160" s="204"/>
      <c r="H160" s="208">
        <v>12.48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140</v>
      </c>
      <c r="AU160" s="214" t="s">
        <v>86</v>
      </c>
      <c r="AV160" s="11" t="s">
        <v>86</v>
      </c>
      <c r="AW160" s="11" t="s">
        <v>41</v>
      </c>
      <c r="AX160" s="11" t="s">
        <v>24</v>
      </c>
      <c r="AY160" s="214" t="s">
        <v>132</v>
      </c>
    </row>
    <row r="161" spans="2:63" s="10" customFormat="1" ht="29.85" customHeight="1">
      <c r="B161" s="175"/>
      <c r="C161" s="176"/>
      <c r="D161" s="177" t="s">
        <v>76</v>
      </c>
      <c r="E161" s="189" t="s">
        <v>167</v>
      </c>
      <c r="F161" s="189" t="s">
        <v>258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SUM(P162:P176)</f>
        <v>0</v>
      </c>
      <c r="Q161" s="183"/>
      <c r="R161" s="184">
        <f>SUM(R162:R176)</f>
        <v>367.3485</v>
      </c>
      <c r="S161" s="183"/>
      <c r="T161" s="185">
        <f>SUM(T162:T176)</f>
        <v>0</v>
      </c>
      <c r="AR161" s="186" t="s">
        <v>24</v>
      </c>
      <c r="AT161" s="187" t="s">
        <v>76</v>
      </c>
      <c r="AU161" s="187" t="s">
        <v>24</v>
      </c>
      <c r="AY161" s="186" t="s">
        <v>132</v>
      </c>
      <c r="BK161" s="188">
        <f>SUM(BK162:BK176)</f>
        <v>0</v>
      </c>
    </row>
    <row r="162" spans="2:65" s="1" customFormat="1" ht="16.5" customHeight="1">
      <c r="B162" s="40"/>
      <c r="C162" s="191" t="s">
        <v>9</v>
      </c>
      <c r="D162" s="191" t="s">
        <v>134</v>
      </c>
      <c r="E162" s="192" t="s">
        <v>259</v>
      </c>
      <c r="F162" s="193" t="s">
        <v>260</v>
      </c>
      <c r="G162" s="194" t="s">
        <v>137</v>
      </c>
      <c r="H162" s="195">
        <v>880</v>
      </c>
      <c r="I162" s="196"/>
      <c r="J162" s="197">
        <f>ROUND(I162*H162,2)</f>
        <v>0</v>
      </c>
      <c r="K162" s="193" t="s">
        <v>162</v>
      </c>
      <c r="L162" s="60"/>
      <c r="M162" s="198" t="s">
        <v>22</v>
      </c>
      <c r="N162" s="199" t="s">
        <v>48</v>
      </c>
      <c r="O162" s="4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3" t="s">
        <v>138</v>
      </c>
      <c r="AT162" s="23" t="s">
        <v>134</v>
      </c>
      <c r="AU162" s="23" t="s">
        <v>86</v>
      </c>
      <c r="AY162" s="23" t="s">
        <v>132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3" t="s">
        <v>24</v>
      </c>
      <c r="BK162" s="202">
        <f>ROUND(I162*H162,2)</f>
        <v>0</v>
      </c>
      <c r="BL162" s="23" t="s">
        <v>138</v>
      </c>
      <c r="BM162" s="23" t="s">
        <v>261</v>
      </c>
    </row>
    <row r="163" spans="2:47" s="1" customFormat="1" ht="27">
      <c r="B163" s="40"/>
      <c r="C163" s="62"/>
      <c r="D163" s="205" t="s">
        <v>147</v>
      </c>
      <c r="E163" s="62"/>
      <c r="F163" s="215" t="s">
        <v>262</v>
      </c>
      <c r="G163" s="62"/>
      <c r="H163" s="62"/>
      <c r="I163" s="162"/>
      <c r="J163" s="62"/>
      <c r="K163" s="62"/>
      <c r="L163" s="60"/>
      <c r="M163" s="216"/>
      <c r="N163" s="41"/>
      <c r="O163" s="41"/>
      <c r="P163" s="41"/>
      <c r="Q163" s="41"/>
      <c r="R163" s="41"/>
      <c r="S163" s="41"/>
      <c r="T163" s="77"/>
      <c r="AT163" s="23" t="s">
        <v>147</v>
      </c>
      <c r="AU163" s="23" t="s">
        <v>86</v>
      </c>
    </row>
    <row r="164" spans="2:51" s="11" customFormat="1" ht="13.5">
      <c r="B164" s="203"/>
      <c r="C164" s="204"/>
      <c r="D164" s="205" t="s">
        <v>140</v>
      </c>
      <c r="E164" s="206" t="s">
        <v>22</v>
      </c>
      <c r="F164" s="207" t="s">
        <v>263</v>
      </c>
      <c r="G164" s="204"/>
      <c r="H164" s="208">
        <v>257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140</v>
      </c>
      <c r="AU164" s="214" t="s">
        <v>86</v>
      </c>
      <c r="AV164" s="11" t="s">
        <v>86</v>
      </c>
      <c r="AW164" s="11" t="s">
        <v>41</v>
      </c>
      <c r="AX164" s="11" t="s">
        <v>77</v>
      </c>
      <c r="AY164" s="214" t="s">
        <v>132</v>
      </c>
    </row>
    <row r="165" spans="2:51" s="11" customFormat="1" ht="13.5">
      <c r="B165" s="203"/>
      <c r="C165" s="204"/>
      <c r="D165" s="205" t="s">
        <v>140</v>
      </c>
      <c r="E165" s="206" t="s">
        <v>22</v>
      </c>
      <c r="F165" s="207" t="s">
        <v>264</v>
      </c>
      <c r="G165" s="204"/>
      <c r="H165" s="208">
        <v>623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140</v>
      </c>
      <c r="AU165" s="214" t="s">
        <v>86</v>
      </c>
      <c r="AV165" s="11" t="s">
        <v>86</v>
      </c>
      <c r="AW165" s="11" t="s">
        <v>41</v>
      </c>
      <c r="AX165" s="11" t="s">
        <v>77</v>
      </c>
      <c r="AY165" s="214" t="s">
        <v>132</v>
      </c>
    </row>
    <row r="166" spans="2:51" s="12" customFormat="1" ht="13.5">
      <c r="B166" s="217"/>
      <c r="C166" s="218"/>
      <c r="D166" s="205" t="s">
        <v>140</v>
      </c>
      <c r="E166" s="219" t="s">
        <v>22</v>
      </c>
      <c r="F166" s="220" t="s">
        <v>151</v>
      </c>
      <c r="G166" s="218"/>
      <c r="H166" s="221">
        <v>880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140</v>
      </c>
      <c r="AU166" s="227" t="s">
        <v>86</v>
      </c>
      <c r="AV166" s="12" t="s">
        <v>138</v>
      </c>
      <c r="AW166" s="12" t="s">
        <v>41</v>
      </c>
      <c r="AX166" s="12" t="s">
        <v>24</v>
      </c>
      <c r="AY166" s="227" t="s">
        <v>132</v>
      </c>
    </row>
    <row r="167" spans="2:65" s="1" customFormat="1" ht="16.5" customHeight="1">
      <c r="B167" s="40"/>
      <c r="C167" s="191" t="s">
        <v>265</v>
      </c>
      <c r="D167" s="191" t="s">
        <v>134</v>
      </c>
      <c r="E167" s="192" t="s">
        <v>266</v>
      </c>
      <c r="F167" s="193" t="s">
        <v>267</v>
      </c>
      <c r="G167" s="194" t="s">
        <v>137</v>
      </c>
      <c r="H167" s="195">
        <v>880</v>
      </c>
      <c r="I167" s="196"/>
      <c r="J167" s="197">
        <f>ROUND(I167*H167,2)</f>
        <v>0</v>
      </c>
      <c r="K167" s="193" t="s">
        <v>162</v>
      </c>
      <c r="L167" s="60"/>
      <c r="M167" s="198" t="s">
        <v>22</v>
      </c>
      <c r="N167" s="199" t="s">
        <v>48</v>
      </c>
      <c r="O167" s="4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3" t="s">
        <v>138</v>
      </c>
      <c r="AT167" s="23" t="s">
        <v>134</v>
      </c>
      <c r="AU167" s="23" t="s">
        <v>86</v>
      </c>
      <c r="AY167" s="23" t="s">
        <v>132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24</v>
      </c>
      <c r="BK167" s="202">
        <f>ROUND(I167*H167,2)</f>
        <v>0</v>
      </c>
      <c r="BL167" s="23" t="s">
        <v>138</v>
      </c>
      <c r="BM167" s="23" t="s">
        <v>268</v>
      </c>
    </row>
    <row r="168" spans="2:47" s="1" customFormat="1" ht="27">
      <c r="B168" s="40"/>
      <c r="C168" s="62"/>
      <c r="D168" s="205" t="s">
        <v>147</v>
      </c>
      <c r="E168" s="62"/>
      <c r="F168" s="215" t="s">
        <v>164</v>
      </c>
      <c r="G168" s="62"/>
      <c r="H168" s="62"/>
      <c r="I168" s="162"/>
      <c r="J168" s="62"/>
      <c r="K168" s="62"/>
      <c r="L168" s="60"/>
      <c r="M168" s="216"/>
      <c r="N168" s="41"/>
      <c r="O168" s="41"/>
      <c r="P168" s="41"/>
      <c r="Q168" s="41"/>
      <c r="R168" s="41"/>
      <c r="S168" s="41"/>
      <c r="T168" s="77"/>
      <c r="AT168" s="23" t="s">
        <v>147</v>
      </c>
      <c r="AU168" s="23" t="s">
        <v>86</v>
      </c>
    </row>
    <row r="169" spans="2:51" s="11" customFormat="1" ht="13.5">
      <c r="B169" s="203"/>
      <c r="C169" s="204"/>
      <c r="D169" s="205" t="s">
        <v>140</v>
      </c>
      <c r="E169" s="206" t="s">
        <v>22</v>
      </c>
      <c r="F169" s="207" t="s">
        <v>263</v>
      </c>
      <c r="G169" s="204"/>
      <c r="H169" s="208">
        <v>257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140</v>
      </c>
      <c r="AU169" s="214" t="s">
        <v>86</v>
      </c>
      <c r="AV169" s="11" t="s">
        <v>86</v>
      </c>
      <c r="AW169" s="11" t="s">
        <v>41</v>
      </c>
      <c r="AX169" s="11" t="s">
        <v>77</v>
      </c>
      <c r="AY169" s="214" t="s">
        <v>132</v>
      </c>
    </row>
    <row r="170" spans="2:51" s="11" customFormat="1" ht="13.5">
      <c r="B170" s="203"/>
      <c r="C170" s="204"/>
      <c r="D170" s="205" t="s">
        <v>140</v>
      </c>
      <c r="E170" s="206" t="s">
        <v>22</v>
      </c>
      <c r="F170" s="207" t="s">
        <v>264</v>
      </c>
      <c r="G170" s="204"/>
      <c r="H170" s="208">
        <v>623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140</v>
      </c>
      <c r="AU170" s="214" t="s">
        <v>86</v>
      </c>
      <c r="AV170" s="11" t="s">
        <v>86</v>
      </c>
      <c r="AW170" s="11" t="s">
        <v>41</v>
      </c>
      <c r="AX170" s="11" t="s">
        <v>77</v>
      </c>
      <c r="AY170" s="214" t="s">
        <v>132</v>
      </c>
    </row>
    <row r="171" spans="2:51" s="12" customFormat="1" ht="13.5">
      <c r="B171" s="217"/>
      <c r="C171" s="218"/>
      <c r="D171" s="205" t="s">
        <v>140</v>
      </c>
      <c r="E171" s="219" t="s">
        <v>22</v>
      </c>
      <c r="F171" s="220" t="s">
        <v>151</v>
      </c>
      <c r="G171" s="218"/>
      <c r="H171" s="221">
        <v>880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140</v>
      </c>
      <c r="AU171" s="227" t="s">
        <v>86</v>
      </c>
      <c r="AV171" s="12" t="s">
        <v>138</v>
      </c>
      <c r="AW171" s="12" t="s">
        <v>41</v>
      </c>
      <c r="AX171" s="12" t="s">
        <v>24</v>
      </c>
      <c r="AY171" s="227" t="s">
        <v>132</v>
      </c>
    </row>
    <row r="172" spans="2:65" s="1" customFormat="1" ht="16.5" customHeight="1">
      <c r="B172" s="40"/>
      <c r="C172" s="191" t="s">
        <v>269</v>
      </c>
      <c r="D172" s="191" t="s">
        <v>134</v>
      </c>
      <c r="E172" s="192" t="s">
        <v>270</v>
      </c>
      <c r="F172" s="193" t="s">
        <v>271</v>
      </c>
      <c r="G172" s="194" t="s">
        <v>137</v>
      </c>
      <c r="H172" s="195">
        <v>623</v>
      </c>
      <c r="I172" s="196"/>
      <c r="J172" s="197">
        <f>ROUND(I172*H172,2)</f>
        <v>0</v>
      </c>
      <c r="K172" s="193" t="s">
        <v>162</v>
      </c>
      <c r="L172" s="60"/>
      <c r="M172" s="198" t="s">
        <v>22</v>
      </c>
      <c r="N172" s="199" t="s">
        <v>48</v>
      </c>
      <c r="O172" s="41"/>
      <c r="P172" s="200">
        <f>O172*H172</f>
        <v>0</v>
      </c>
      <c r="Q172" s="200">
        <v>0.0835</v>
      </c>
      <c r="R172" s="200">
        <f>Q172*H172</f>
        <v>52.020500000000006</v>
      </c>
      <c r="S172" s="200">
        <v>0</v>
      </c>
      <c r="T172" s="201">
        <f>S172*H172</f>
        <v>0</v>
      </c>
      <c r="AR172" s="23" t="s">
        <v>138</v>
      </c>
      <c r="AT172" s="23" t="s">
        <v>134</v>
      </c>
      <c r="AU172" s="23" t="s">
        <v>86</v>
      </c>
      <c r="AY172" s="23" t="s">
        <v>132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24</v>
      </c>
      <c r="BK172" s="202">
        <f>ROUND(I172*H172,2)</f>
        <v>0</v>
      </c>
      <c r="BL172" s="23" t="s">
        <v>138</v>
      </c>
      <c r="BM172" s="23" t="s">
        <v>272</v>
      </c>
    </row>
    <row r="173" spans="2:47" s="1" customFormat="1" ht="27">
      <c r="B173" s="40"/>
      <c r="C173" s="62"/>
      <c r="D173" s="205" t="s">
        <v>147</v>
      </c>
      <c r="E173" s="62"/>
      <c r="F173" s="215" t="s">
        <v>273</v>
      </c>
      <c r="G173" s="62"/>
      <c r="H173" s="62"/>
      <c r="I173" s="162"/>
      <c r="J173" s="62"/>
      <c r="K173" s="62"/>
      <c r="L173" s="60"/>
      <c r="M173" s="216"/>
      <c r="N173" s="41"/>
      <c r="O173" s="41"/>
      <c r="P173" s="41"/>
      <c r="Q173" s="41"/>
      <c r="R173" s="41"/>
      <c r="S173" s="41"/>
      <c r="T173" s="77"/>
      <c r="AT173" s="23" t="s">
        <v>147</v>
      </c>
      <c r="AU173" s="23" t="s">
        <v>86</v>
      </c>
    </row>
    <row r="174" spans="2:51" s="11" customFormat="1" ht="13.5">
      <c r="B174" s="203"/>
      <c r="C174" s="204"/>
      <c r="D174" s="205" t="s">
        <v>140</v>
      </c>
      <c r="E174" s="206" t="s">
        <v>22</v>
      </c>
      <c r="F174" s="207" t="s">
        <v>274</v>
      </c>
      <c r="G174" s="204"/>
      <c r="H174" s="208">
        <v>623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140</v>
      </c>
      <c r="AU174" s="214" t="s">
        <v>86</v>
      </c>
      <c r="AV174" s="11" t="s">
        <v>86</v>
      </c>
      <c r="AW174" s="11" t="s">
        <v>41</v>
      </c>
      <c r="AX174" s="11" t="s">
        <v>24</v>
      </c>
      <c r="AY174" s="214" t="s">
        <v>132</v>
      </c>
    </row>
    <row r="175" spans="2:65" s="1" customFormat="1" ht="16.5" customHeight="1">
      <c r="B175" s="40"/>
      <c r="C175" s="228" t="s">
        <v>275</v>
      </c>
      <c r="D175" s="228" t="s">
        <v>213</v>
      </c>
      <c r="E175" s="229" t="s">
        <v>276</v>
      </c>
      <c r="F175" s="230" t="s">
        <v>277</v>
      </c>
      <c r="G175" s="231" t="s">
        <v>278</v>
      </c>
      <c r="H175" s="232">
        <v>208</v>
      </c>
      <c r="I175" s="233"/>
      <c r="J175" s="234">
        <f>ROUND(I175*H175,2)</f>
        <v>0</v>
      </c>
      <c r="K175" s="230" t="s">
        <v>162</v>
      </c>
      <c r="L175" s="235"/>
      <c r="M175" s="236" t="s">
        <v>22</v>
      </c>
      <c r="N175" s="237" t="s">
        <v>48</v>
      </c>
      <c r="O175" s="41"/>
      <c r="P175" s="200">
        <f>O175*H175</f>
        <v>0</v>
      </c>
      <c r="Q175" s="200">
        <v>1.516</v>
      </c>
      <c r="R175" s="200">
        <f>Q175*H175</f>
        <v>315.328</v>
      </c>
      <c r="S175" s="200">
        <v>0</v>
      </c>
      <c r="T175" s="201">
        <f>S175*H175</f>
        <v>0</v>
      </c>
      <c r="AR175" s="23" t="s">
        <v>185</v>
      </c>
      <c r="AT175" s="23" t="s">
        <v>213</v>
      </c>
      <c r="AU175" s="23" t="s">
        <v>86</v>
      </c>
      <c r="AY175" s="23" t="s">
        <v>132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3" t="s">
        <v>24</v>
      </c>
      <c r="BK175" s="202">
        <f>ROUND(I175*H175,2)</f>
        <v>0</v>
      </c>
      <c r="BL175" s="23" t="s">
        <v>138</v>
      </c>
      <c r="BM175" s="23" t="s">
        <v>279</v>
      </c>
    </row>
    <row r="176" spans="2:51" s="11" customFormat="1" ht="13.5">
      <c r="B176" s="203"/>
      <c r="C176" s="204"/>
      <c r="D176" s="205" t="s">
        <v>140</v>
      </c>
      <c r="E176" s="206" t="s">
        <v>22</v>
      </c>
      <c r="F176" s="207" t="s">
        <v>280</v>
      </c>
      <c r="G176" s="204"/>
      <c r="H176" s="208">
        <v>208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140</v>
      </c>
      <c r="AU176" s="214" t="s">
        <v>86</v>
      </c>
      <c r="AV176" s="11" t="s">
        <v>86</v>
      </c>
      <c r="AW176" s="11" t="s">
        <v>41</v>
      </c>
      <c r="AX176" s="11" t="s">
        <v>24</v>
      </c>
      <c r="AY176" s="214" t="s">
        <v>132</v>
      </c>
    </row>
    <row r="177" spans="2:63" s="10" customFormat="1" ht="29.85" customHeight="1">
      <c r="B177" s="175"/>
      <c r="C177" s="176"/>
      <c r="D177" s="177" t="s">
        <v>76</v>
      </c>
      <c r="E177" s="189" t="s">
        <v>190</v>
      </c>
      <c r="F177" s="189" t="s">
        <v>281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SUM(P178:P182)</f>
        <v>0</v>
      </c>
      <c r="Q177" s="183"/>
      <c r="R177" s="184">
        <f>SUM(R178:R182)</f>
        <v>0.5889</v>
      </c>
      <c r="S177" s="183"/>
      <c r="T177" s="185">
        <f>SUM(T178:T182)</f>
        <v>0</v>
      </c>
      <c r="AR177" s="186" t="s">
        <v>24</v>
      </c>
      <c r="AT177" s="187" t="s">
        <v>76</v>
      </c>
      <c r="AU177" s="187" t="s">
        <v>24</v>
      </c>
      <c r="AY177" s="186" t="s">
        <v>132</v>
      </c>
      <c r="BK177" s="188">
        <f>SUM(BK178:BK182)</f>
        <v>0</v>
      </c>
    </row>
    <row r="178" spans="2:65" s="1" customFormat="1" ht="25.5" customHeight="1">
      <c r="B178" s="40"/>
      <c r="C178" s="191" t="s">
        <v>282</v>
      </c>
      <c r="D178" s="191" t="s">
        <v>134</v>
      </c>
      <c r="E178" s="192" t="s">
        <v>283</v>
      </c>
      <c r="F178" s="193" t="s">
        <v>284</v>
      </c>
      <c r="G178" s="194" t="s">
        <v>137</v>
      </c>
      <c r="H178" s="195">
        <v>906</v>
      </c>
      <c r="I178" s="196"/>
      <c r="J178" s="197">
        <f>ROUND(I178*H178,2)</f>
        <v>0</v>
      </c>
      <c r="K178" s="193" t="s">
        <v>162</v>
      </c>
      <c r="L178" s="60"/>
      <c r="M178" s="198" t="s">
        <v>22</v>
      </c>
      <c r="N178" s="199" t="s">
        <v>48</v>
      </c>
      <c r="O178" s="41"/>
      <c r="P178" s="200">
        <f>O178*H178</f>
        <v>0</v>
      </c>
      <c r="Q178" s="200">
        <v>0.00065</v>
      </c>
      <c r="R178" s="200">
        <f>Q178*H178</f>
        <v>0.5889</v>
      </c>
      <c r="S178" s="200">
        <v>0</v>
      </c>
      <c r="T178" s="201">
        <f>S178*H178</f>
        <v>0</v>
      </c>
      <c r="AR178" s="23" t="s">
        <v>138</v>
      </c>
      <c r="AT178" s="23" t="s">
        <v>134</v>
      </c>
      <c r="AU178" s="23" t="s">
        <v>86</v>
      </c>
      <c r="AY178" s="23" t="s">
        <v>132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24</v>
      </c>
      <c r="BK178" s="202">
        <f>ROUND(I178*H178,2)</f>
        <v>0</v>
      </c>
      <c r="BL178" s="23" t="s">
        <v>138</v>
      </c>
      <c r="BM178" s="23" t="s">
        <v>285</v>
      </c>
    </row>
    <row r="179" spans="2:47" s="1" customFormat="1" ht="27">
      <c r="B179" s="40"/>
      <c r="C179" s="62"/>
      <c r="D179" s="205" t="s">
        <v>147</v>
      </c>
      <c r="E179" s="62"/>
      <c r="F179" s="215" t="s">
        <v>286</v>
      </c>
      <c r="G179" s="62"/>
      <c r="H179" s="62"/>
      <c r="I179" s="162"/>
      <c r="J179" s="62"/>
      <c r="K179" s="62"/>
      <c r="L179" s="60"/>
      <c r="M179" s="216"/>
      <c r="N179" s="41"/>
      <c r="O179" s="41"/>
      <c r="P179" s="41"/>
      <c r="Q179" s="41"/>
      <c r="R179" s="41"/>
      <c r="S179" s="41"/>
      <c r="T179" s="77"/>
      <c r="AT179" s="23" t="s">
        <v>147</v>
      </c>
      <c r="AU179" s="23" t="s">
        <v>86</v>
      </c>
    </row>
    <row r="180" spans="2:51" s="11" customFormat="1" ht="13.5">
      <c r="B180" s="203"/>
      <c r="C180" s="204"/>
      <c r="D180" s="205" t="s">
        <v>140</v>
      </c>
      <c r="E180" s="206" t="s">
        <v>22</v>
      </c>
      <c r="F180" s="207" t="s">
        <v>287</v>
      </c>
      <c r="G180" s="204"/>
      <c r="H180" s="208">
        <v>26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140</v>
      </c>
      <c r="AU180" s="214" t="s">
        <v>86</v>
      </c>
      <c r="AV180" s="11" t="s">
        <v>86</v>
      </c>
      <c r="AW180" s="11" t="s">
        <v>41</v>
      </c>
      <c r="AX180" s="11" t="s">
        <v>77</v>
      </c>
      <c r="AY180" s="214" t="s">
        <v>132</v>
      </c>
    </row>
    <row r="181" spans="2:51" s="11" customFormat="1" ht="13.5">
      <c r="B181" s="203"/>
      <c r="C181" s="204"/>
      <c r="D181" s="205" t="s">
        <v>140</v>
      </c>
      <c r="E181" s="206" t="s">
        <v>22</v>
      </c>
      <c r="F181" s="207" t="s">
        <v>288</v>
      </c>
      <c r="G181" s="204"/>
      <c r="H181" s="208">
        <v>880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140</v>
      </c>
      <c r="AU181" s="214" t="s">
        <v>86</v>
      </c>
      <c r="AV181" s="11" t="s">
        <v>86</v>
      </c>
      <c r="AW181" s="11" t="s">
        <v>41</v>
      </c>
      <c r="AX181" s="11" t="s">
        <v>77</v>
      </c>
      <c r="AY181" s="214" t="s">
        <v>132</v>
      </c>
    </row>
    <row r="182" spans="2:51" s="12" customFormat="1" ht="13.5">
      <c r="B182" s="217"/>
      <c r="C182" s="218"/>
      <c r="D182" s="205" t="s">
        <v>140</v>
      </c>
      <c r="E182" s="219" t="s">
        <v>22</v>
      </c>
      <c r="F182" s="220" t="s">
        <v>151</v>
      </c>
      <c r="G182" s="218"/>
      <c r="H182" s="221">
        <v>906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140</v>
      </c>
      <c r="AU182" s="227" t="s">
        <v>86</v>
      </c>
      <c r="AV182" s="12" t="s">
        <v>138</v>
      </c>
      <c r="AW182" s="12" t="s">
        <v>41</v>
      </c>
      <c r="AX182" s="12" t="s">
        <v>24</v>
      </c>
      <c r="AY182" s="227" t="s">
        <v>132</v>
      </c>
    </row>
    <row r="183" spans="2:63" s="10" customFormat="1" ht="29.85" customHeight="1">
      <c r="B183" s="175"/>
      <c r="C183" s="176"/>
      <c r="D183" s="177" t="s">
        <v>76</v>
      </c>
      <c r="E183" s="189" t="s">
        <v>289</v>
      </c>
      <c r="F183" s="189" t="s">
        <v>290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SUM(P184:P187)</f>
        <v>0</v>
      </c>
      <c r="Q183" s="183"/>
      <c r="R183" s="184">
        <f>SUM(R184:R187)</f>
        <v>0</v>
      </c>
      <c r="S183" s="183"/>
      <c r="T183" s="185">
        <f>SUM(T184:T187)</f>
        <v>0</v>
      </c>
      <c r="AR183" s="186" t="s">
        <v>24</v>
      </c>
      <c r="AT183" s="187" t="s">
        <v>76</v>
      </c>
      <c r="AU183" s="187" t="s">
        <v>24</v>
      </c>
      <c r="AY183" s="186" t="s">
        <v>132</v>
      </c>
      <c r="BK183" s="188">
        <f>SUM(BK184:BK187)</f>
        <v>0</v>
      </c>
    </row>
    <row r="184" spans="2:65" s="1" customFormat="1" ht="25.5" customHeight="1">
      <c r="B184" s="40"/>
      <c r="C184" s="191" t="s">
        <v>291</v>
      </c>
      <c r="D184" s="191" t="s">
        <v>134</v>
      </c>
      <c r="E184" s="192" t="s">
        <v>292</v>
      </c>
      <c r="F184" s="193" t="s">
        <v>293</v>
      </c>
      <c r="G184" s="194" t="s">
        <v>232</v>
      </c>
      <c r="H184" s="195">
        <v>598.088</v>
      </c>
      <c r="I184" s="196"/>
      <c r="J184" s="197">
        <f>ROUND(I184*H184,2)</f>
        <v>0</v>
      </c>
      <c r="K184" s="193" t="s">
        <v>162</v>
      </c>
      <c r="L184" s="60"/>
      <c r="M184" s="198" t="s">
        <v>22</v>
      </c>
      <c r="N184" s="199" t="s">
        <v>48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3" t="s">
        <v>138</v>
      </c>
      <c r="AT184" s="23" t="s">
        <v>134</v>
      </c>
      <c r="AU184" s="23" t="s">
        <v>86</v>
      </c>
      <c r="AY184" s="23" t="s">
        <v>132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24</v>
      </c>
      <c r="BK184" s="202">
        <f>ROUND(I184*H184,2)</f>
        <v>0</v>
      </c>
      <c r="BL184" s="23" t="s">
        <v>138</v>
      </c>
      <c r="BM184" s="23" t="s">
        <v>294</v>
      </c>
    </row>
    <row r="185" spans="2:65" s="1" customFormat="1" ht="16.5" customHeight="1">
      <c r="B185" s="40"/>
      <c r="C185" s="191" t="s">
        <v>295</v>
      </c>
      <c r="D185" s="191" t="s">
        <v>134</v>
      </c>
      <c r="E185" s="192" t="s">
        <v>296</v>
      </c>
      <c r="F185" s="193" t="s">
        <v>297</v>
      </c>
      <c r="G185" s="194" t="s">
        <v>232</v>
      </c>
      <c r="H185" s="195">
        <v>10</v>
      </c>
      <c r="I185" s="196"/>
      <c r="J185" s="197">
        <f>ROUND(I185*H185,2)</f>
        <v>0</v>
      </c>
      <c r="K185" s="193" t="s">
        <v>162</v>
      </c>
      <c r="L185" s="60"/>
      <c r="M185" s="198" t="s">
        <v>22</v>
      </c>
      <c r="N185" s="199" t="s">
        <v>48</v>
      </c>
      <c r="O185" s="4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3" t="s">
        <v>138</v>
      </c>
      <c r="AT185" s="23" t="s">
        <v>134</v>
      </c>
      <c r="AU185" s="23" t="s">
        <v>86</v>
      </c>
      <c r="AY185" s="23" t="s">
        <v>132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3" t="s">
        <v>24</v>
      </c>
      <c r="BK185" s="202">
        <f>ROUND(I185*H185,2)</f>
        <v>0</v>
      </c>
      <c r="BL185" s="23" t="s">
        <v>138</v>
      </c>
      <c r="BM185" s="23" t="s">
        <v>298</v>
      </c>
    </row>
    <row r="186" spans="2:47" s="1" customFormat="1" ht="27">
      <c r="B186" s="40"/>
      <c r="C186" s="62"/>
      <c r="D186" s="205" t="s">
        <v>147</v>
      </c>
      <c r="E186" s="62"/>
      <c r="F186" s="215" t="s">
        <v>299</v>
      </c>
      <c r="G186" s="62"/>
      <c r="H186" s="62"/>
      <c r="I186" s="162"/>
      <c r="J186" s="62"/>
      <c r="K186" s="62"/>
      <c r="L186" s="60"/>
      <c r="M186" s="216"/>
      <c r="N186" s="41"/>
      <c r="O186" s="41"/>
      <c r="P186" s="41"/>
      <c r="Q186" s="41"/>
      <c r="R186" s="41"/>
      <c r="S186" s="41"/>
      <c r="T186" s="77"/>
      <c r="AT186" s="23" t="s">
        <v>147</v>
      </c>
      <c r="AU186" s="23" t="s">
        <v>86</v>
      </c>
    </row>
    <row r="187" spans="2:51" s="11" customFormat="1" ht="13.5">
      <c r="B187" s="203"/>
      <c r="C187" s="204"/>
      <c r="D187" s="205" t="s">
        <v>140</v>
      </c>
      <c r="E187" s="206" t="s">
        <v>22</v>
      </c>
      <c r="F187" s="207" t="s">
        <v>300</v>
      </c>
      <c r="G187" s="204"/>
      <c r="H187" s="208">
        <v>10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140</v>
      </c>
      <c r="AU187" s="214" t="s">
        <v>86</v>
      </c>
      <c r="AV187" s="11" t="s">
        <v>86</v>
      </c>
      <c r="AW187" s="11" t="s">
        <v>41</v>
      </c>
      <c r="AX187" s="11" t="s">
        <v>24</v>
      </c>
      <c r="AY187" s="214" t="s">
        <v>132</v>
      </c>
    </row>
    <row r="188" spans="2:63" s="10" customFormat="1" ht="29.85" customHeight="1">
      <c r="B188" s="175"/>
      <c r="C188" s="176"/>
      <c r="D188" s="177" t="s">
        <v>76</v>
      </c>
      <c r="E188" s="189" t="s">
        <v>301</v>
      </c>
      <c r="F188" s="189" t="s">
        <v>302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P189</f>
        <v>0</v>
      </c>
      <c r="Q188" s="183"/>
      <c r="R188" s="184">
        <f>R189</f>
        <v>0</v>
      </c>
      <c r="S188" s="183"/>
      <c r="T188" s="185">
        <f>T189</f>
        <v>0</v>
      </c>
      <c r="AR188" s="186" t="s">
        <v>24</v>
      </c>
      <c r="AT188" s="187" t="s">
        <v>76</v>
      </c>
      <c r="AU188" s="187" t="s">
        <v>24</v>
      </c>
      <c r="AY188" s="186" t="s">
        <v>132</v>
      </c>
      <c r="BK188" s="188">
        <f>BK189</f>
        <v>0</v>
      </c>
    </row>
    <row r="189" spans="2:65" s="1" customFormat="1" ht="16.5" customHeight="1">
      <c r="B189" s="40"/>
      <c r="C189" s="191" t="s">
        <v>303</v>
      </c>
      <c r="D189" s="191" t="s">
        <v>134</v>
      </c>
      <c r="E189" s="192" t="s">
        <v>304</v>
      </c>
      <c r="F189" s="193" t="s">
        <v>305</v>
      </c>
      <c r="G189" s="194" t="s">
        <v>232</v>
      </c>
      <c r="H189" s="195">
        <v>589.369</v>
      </c>
      <c r="I189" s="196"/>
      <c r="J189" s="197">
        <f>ROUND(I189*H189,2)</f>
        <v>0</v>
      </c>
      <c r="K189" s="193" t="s">
        <v>162</v>
      </c>
      <c r="L189" s="60"/>
      <c r="M189" s="198" t="s">
        <v>22</v>
      </c>
      <c r="N189" s="238" t="s">
        <v>48</v>
      </c>
      <c r="O189" s="239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AR189" s="23" t="s">
        <v>138</v>
      </c>
      <c r="AT189" s="23" t="s">
        <v>134</v>
      </c>
      <c r="AU189" s="23" t="s">
        <v>86</v>
      </c>
      <c r="AY189" s="23" t="s">
        <v>132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24</v>
      </c>
      <c r="BK189" s="202">
        <f>ROUND(I189*H189,2)</f>
        <v>0</v>
      </c>
      <c r="BL189" s="23" t="s">
        <v>138</v>
      </c>
      <c r="BM189" s="23" t="s">
        <v>306</v>
      </c>
    </row>
    <row r="190" spans="2:12" s="1" customFormat="1" ht="6.95" customHeight="1">
      <c r="B190" s="55"/>
      <c r="C190" s="56"/>
      <c r="D190" s="56"/>
      <c r="E190" s="56"/>
      <c r="F190" s="56"/>
      <c r="G190" s="56"/>
      <c r="H190" s="56"/>
      <c r="I190" s="138"/>
      <c r="J190" s="56"/>
      <c r="K190" s="56"/>
      <c r="L190" s="60"/>
    </row>
  </sheetData>
  <sheetProtection algorithmName="SHA-512" hashValue="BW0pXeHeeF9Lzq7XDFNqlvR8/imGQbuEeFJv0la/sX6o4q8XHKxa7nWhvofqg07EpqZyoFSa/mzSBXpDGnkJ9A==" saltValue="Di1NTPjRna0GAkqgrAKyOUjzbTrIolI/0ahR3iy3TXKEL6OXuhsM2GJIHdvob4h879xBZWE7F80xy44HhXAnVQ==" spinCount="100000" sheet="1" objects="1" scenarios="1" formatColumns="0" formatRows="0" autoFilter="0"/>
  <autoFilter ref="C82:K189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 topLeftCell="A1">
      <pane ySplit="1" topLeftCell="A62" activePane="bottomLeft" state="frozen"/>
      <selection pane="bottomLeft" activeCell="F84" sqref="F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96</v>
      </c>
      <c r="G1" s="375" t="s">
        <v>97</v>
      </c>
      <c r="H1" s="375"/>
      <c r="I1" s="114"/>
      <c r="J1" s="113" t="s">
        <v>98</v>
      </c>
      <c r="K1" s="112" t="s">
        <v>99</v>
      </c>
      <c r="L1" s="113" t="s">
        <v>100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86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Orlice, slepé rameno Malšova Lhota, revitalizace_bez SO 05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307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31. 8. 2016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33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18" t="s">
        <v>35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18" t="s">
        <v>32</v>
      </c>
      <c r="J20" s="34" t="s">
        <v>39</v>
      </c>
      <c r="K20" s="44"/>
    </row>
    <row r="21" spans="2:11" s="1" customFormat="1" ht="18" customHeight="1">
      <c r="B21" s="40"/>
      <c r="C21" s="41"/>
      <c r="D21" s="41"/>
      <c r="E21" s="34" t="s">
        <v>40</v>
      </c>
      <c r="F21" s="41"/>
      <c r="G21" s="41"/>
      <c r="H21" s="41"/>
      <c r="I21" s="118" t="s">
        <v>35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43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8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9">
        <f>ROUND(SUM(BE81:BE135),2)</f>
        <v>0</v>
      </c>
      <c r="G30" s="41"/>
      <c r="H30" s="41"/>
      <c r="I30" s="130">
        <v>0.21</v>
      </c>
      <c r="J30" s="129">
        <f>ROUND(ROUND((SUM(BE81:BE135)),2)*I30,2)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9">
        <f>ROUND(SUM(BF81:BF135),2)</f>
        <v>0</v>
      </c>
      <c r="G31" s="41"/>
      <c r="H31" s="41"/>
      <c r="I31" s="130">
        <v>0.15</v>
      </c>
      <c r="J31" s="129">
        <f>ROUND(ROUND((SUM(BF81:BF135)),2)*I31,2)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9">
        <f>ROUND(SUM(BG81:BG135),2)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9">
        <f>ROUND(SUM(BH81:BH135),2)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9">
        <f>ROUND(SUM(BI81:BI135),2)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53</v>
      </c>
      <c r="E36" s="78"/>
      <c r="F36" s="78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Orlice, slepé rameno Malšova Lhota, revitalizace_bez SO 05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SO 02 - Odvodňovací laguna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Malšova Lhota</v>
      </c>
      <c r="G49" s="41"/>
      <c r="H49" s="41"/>
      <c r="I49" s="118" t="s">
        <v>27</v>
      </c>
      <c r="J49" s="119" t="str">
        <f>IF(J12="","",J12)</f>
        <v>31. 8. 2016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Povodí Labe, s.p.</v>
      </c>
      <c r="G51" s="41"/>
      <c r="H51" s="41"/>
      <c r="I51" s="118" t="s">
        <v>38</v>
      </c>
      <c r="J51" s="367" t="str">
        <f>E21</f>
        <v>Envicons,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105</v>
      </c>
      <c r="D54" s="131"/>
      <c r="E54" s="131"/>
      <c r="F54" s="131"/>
      <c r="G54" s="131"/>
      <c r="H54" s="131"/>
      <c r="I54" s="144"/>
      <c r="J54" s="145" t="s">
        <v>106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107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108</v>
      </c>
    </row>
    <row r="57" spans="2:11" s="7" customFormat="1" ht="24.95" customHeight="1">
      <c r="B57" s="148"/>
      <c r="C57" s="149"/>
      <c r="D57" s="150" t="s">
        <v>109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8" customFormat="1" ht="19.9" customHeight="1">
      <c r="B58" s="155"/>
      <c r="C58" s="156"/>
      <c r="D58" s="157" t="s">
        <v>110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8" customFormat="1" ht="19.9" customHeight="1">
      <c r="B59" s="155"/>
      <c r="C59" s="156"/>
      <c r="D59" s="157" t="s">
        <v>113</v>
      </c>
      <c r="E59" s="158"/>
      <c r="F59" s="158"/>
      <c r="G59" s="158"/>
      <c r="H59" s="158"/>
      <c r="I59" s="159"/>
      <c r="J59" s="160">
        <f>J128</f>
        <v>0</v>
      </c>
      <c r="K59" s="161"/>
    </row>
    <row r="60" spans="2:11" s="8" customFormat="1" ht="19.9" customHeight="1">
      <c r="B60" s="155"/>
      <c r="C60" s="156"/>
      <c r="D60" s="157" t="s">
        <v>114</v>
      </c>
      <c r="E60" s="158"/>
      <c r="F60" s="158"/>
      <c r="G60" s="158"/>
      <c r="H60" s="158"/>
      <c r="I60" s="159"/>
      <c r="J60" s="160">
        <f>J132</f>
        <v>0</v>
      </c>
      <c r="K60" s="161"/>
    </row>
    <row r="61" spans="2:11" s="8" customFormat="1" ht="19.9" customHeight="1">
      <c r="B61" s="155"/>
      <c r="C61" s="156"/>
      <c r="D61" s="157" t="s">
        <v>115</v>
      </c>
      <c r="E61" s="158"/>
      <c r="F61" s="158"/>
      <c r="G61" s="158"/>
      <c r="H61" s="158"/>
      <c r="I61" s="159"/>
      <c r="J61" s="160">
        <f>J134</f>
        <v>0</v>
      </c>
      <c r="K61" s="161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12" s="1" customFormat="1" ht="36.95" customHeight="1">
      <c r="B68" s="40"/>
      <c r="C68" s="61" t="s">
        <v>116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6.5" customHeight="1">
      <c r="B71" s="40"/>
      <c r="C71" s="62"/>
      <c r="D71" s="62"/>
      <c r="E71" s="372" t="str">
        <f>E7</f>
        <v>Orlice, slepé rameno Malšova Lhota, revitalizace_bez SO 05</v>
      </c>
      <c r="F71" s="373"/>
      <c r="G71" s="373"/>
      <c r="H71" s="373"/>
      <c r="I71" s="162"/>
      <c r="J71" s="62"/>
      <c r="K71" s="62"/>
      <c r="L71" s="60"/>
    </row>
    <row r="72" spans="2:12" s="1" customFormat="1" ht="14.45" customHeight="1">
      <c r="B72" s="40"/>
      <c r="C72" s="64" t="s">
        <v>102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7.25" customHeight="1">
      <c r="B73" s="40"/>
      <c r="C73" s="62"/>
      <c r="D73" s="62"/>
      <c r="E73" s="338" t="str">
        <f>E9</f>
        <v>SO 02 - Odvodňovací laguna</v>
      </c>
      <c r="F73" s="374"/>
      <c r="G73" s="374"/>
      <c r="H73" s="374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8" customHeight="1">
      <c r="B75" s="40"/>
      <c r="C75" s="64" t="s">
        <v>25</v>
      </c>
      <c r="D75" s="62"/>
      <c r="E75" s="62"/>
      <c r="F75" s="163" t="str">
        <f>F12</f>
        <v>Malšova Lhota</v>
      </c>
      <c r="G75" s="62"/>
      <c r="H75" s="62"/>
      <c r="I75" s="164" t="s">
        <v>27</v>
      </c>
      <c r="J75" s="72" t="str">
        <f>IF(J12="","",J12)</f>
        <v>31. 8. 2016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5">
      <c r="B77" s="40"/>
      <c r="C77" s="64" t="s">
        <v>31</v>
      </c>
      <c r="D77" s="62"/>
      <c r="E77" s="62"/>
      <c r="F77" s="163" t="str">
        <f>E15</f>
        <v>Povodí Labe, s.p.</v>
      </c>
      <c r="G77" s="62"/>
      <c r="H77" s="62"/>
      <c r="I77" s="164" t="s">
        <v>38</v>
      </c>
      <c r="J77" s="163" t="str">
        <f>E21</f>
        <v>Envicons, s.r.o.</v>
      </c>
      <c r="K77" s="62"/>
      <c r="L77" s="60"/>
    </row>
    <row r="78" spans="2:12" s="1" customFormat="1" ht="14.45" customHeight="1">
      <c r="B78" s="40"/>
      <c r="C78" s="64" t="s">
        <v>36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117</v>
      </c>
      <c r="D80" s="167" t="s">
        <v>62</v>
      </c>
      <c r="E80" s="167" t="s">
        <v>58</v>
      </c>
      <c r="F80" s="167" t="s">
        <v>118</v>
      </c>
      <c r="G80" s="167" t="s">
        <v>119</v>
      </c>
      <c r="H80" s="167" t="s">
        <v>120</v>
      </c>
      <c r="I80" s="168" t="s">
        <v>121</v>
      </c>
      <c r="J80" s="167" t="s">
        <v>106</v>
      </c>
      <c r="K80" s="169" t="s">
        <v>122</v>
      </c>
      <c r="L80" s="170"/>
      <c r="M80" s="80" t="s">
        <v>123</v>
      </c>
      <c r="N80" s="81" t="s">
        <v>47</v>
      </c>
      <c r="O80" s="81" t="s">
        <v>124</v>
      </c>
      <c r="P80" s="81" t="s">
        <v>125</v>
      </c>
      <c r="Q80" s="81" t="s">
        <v>126</v>
      </c>
      <c r="R80" s="81" t="s">
        <v>127</v>
      </c>
      <c r="S80" s="81" t="s">
        <v>128</v>
      </c>
      <c r="T80" s="82" t="s">
        <v>129</v>
      </c>
    </row>
    <row r="81" spans="2:63" s="1" customFormat="1" ht="29.25" customHeight="1">
      <c r="B81" s="40"/>
      <c r="C81" s="86" t="s">
        <v>107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0.9078</v>
      </c>
      <c r="S81" s="84"/>
      <c r="T81" s="173">
        <f>T82</f>
        <v>1.4240000000000002</v>
      </c>
      <c r="AT81" s="23" t="s">
        <v>76</v>
      </c>
      <c r="AU81" s="23" t="s">
        <v>108</v>
      </c>
      <c r="BK81" s="174">
        <f>BK82</f>
        <v>0</v>
      </c>
    </row>
    <row r="82" spans="2:63" s="10" customFormat="1" ht="37.35" customHeight="1">
      <c r="B82" s="175"/>
      <c r="C82" s="176"/>
      <c r="D82" s="177" t="s">
        <v>76</v>
      </c>
      <c r="E82" s="178" t="s">
        <v>130</v>
      </c>
      <c r="F82" s="178" t="s">
        <v>131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P83+P128+P132+P134</f>
        <v>0</v>
      </c>
      <c r="Q82" s="183"/>
      <c r="R82" s="184">
        <f>R83+R128+R132+R134</f>
        <v>0.9078</v>
      </c>
      <c r="S82" s="183"/>
      <c r="T82" s="185">
        <f>T83+T128+T132+T134</f>
        <v>1.4240000000000002</v>
      </c>
      <c r="AR82" s="186" t="s">
        <v>24</v>
      </c>
      <c r="AT82" s="187" t="s">
        <v>76</v>
      </c>
      <c r="AU82" s="187" t="s">
        <v>77</v>
      </c>
      <c r="AY82" s="186" t="s">
        <v>132</v>
      </c>
      <c r="BK82" s="188">
        <f>BK83+BK128+BK132+BK134</f>
        <v>0</v>
      </c>
    </row>
    <row r="83" spans="2:63" s="10" customFormat="1" ht="19.9" customHeight="1">
      <c r="B83" s="175"/>
      <c r="C83" s="176"/>
      <c r="D83" s="177" t="s">
        <v>76</v>
      </c>
      <c r="E83" s="189" t="s">
        <v>24</v>
      </c>
      <c r="F83" s="189" t="s">
        <v>133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SUM(P84:P127)</f>
        <v>0</v>
      </c>
      <c r="Q83" s="183"/>
      <c r="R83" s="184">
        <f>SUM(R84:R127)</f>
        <v>0</v>
      </c>
      <c r="S83" s="183"/>
      <c r="T83" s="185">
        <f>SUM(T84:T127)</f>
        <v>1.4240000000000002</v>
      </c>
      <c r="AR83" s="186" t="s">
        <v>24</v>
      </c>
      <c r="AT83" s="187" t="s">
        <v>76</v>
      </c>
      <c r="AU83" s="187" t="s">
        <v>24</v>
      </c>
      <c r="AY83" s="186" t="s">
        <v>132</v>
      </c>
      <c r="BK83" s="188">
        <f>SUM(BK84:BK127)</f>
        <v>0</v>
      </c>
    </row>
    <row r="84" spans="2:65" s="1" customFormat="1" ht="25.5" customHeight="1">
      <c r="B84" s="40"/>
      <c r="C84" s="191" t="s">
        <v>24</v>
      </c>
      <c r="D84" s="191" t="s">
        <v>134</v>
      </c>
      <c r="E84" s="192" t="s">
        <v>153</v>
      </c>
      <c r="F84" s="193" t="s">
        <v>154</v>
      </c>
      <c r="G84" s="194" t="s">
        <v>137</v>
      </c>
      <c r="H84" s="195">
        <v>1780</v>
      </c>
      <c r="I84" s="196"/>
      <c r="J84" s="197">
        <f>ROUND(I84*H84,2)</f>
        <v>0</v>
      </c>
      <c r="K84" s="193" t="s">
        <v>22</v>
      </c>
      <c r="L84" s="60"/>
      <c r="M84" s="198" t="s">
        <v>22</v>
      </c>
      <c r="N84" s="199" t="s">
        <v>48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0.0008</v>
      </c>
      <c r="T84" s="201">
        <f>S84*H84</f>
        <v>1.4240000000000002</v>
      </c>
      <c r="AR84" s="23" t="s">
        <v>138</v>
      </c>
      <c r="AT84" s="23" t="s">
        <v>134</v>
      </c>
      <c r="AU84" s="23" t="s">
        <v>86</v>
      </c>
      <c r="AY84" s="23" t="s">
        <v>132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24</v>
      </c>
      <c r="BK84" s="202">
        <f>ROUND(I84*H84,2)</f>
        <v>0</v>
      </c>
      <c r="BL84" s="23" t="s">
        <v>138</v>
      </c>
      <c r="BM84" s="23" t="s">
        <v>308</v>
      </c>
    </row>
    <row r="85" spans="2:47" s="1" customFormat="1" ht="27">
      <c r="B85" s="40"/>
      <c r="C85" s="62"/>
      <c r="D85" s="205" t="s">
        <v>147</v>
      </c>
      <c r="E85" s="62"/>
      <c r="F85" s="215" t="s">
        <v>156</v>
      </c>
      <c r="G85" s="62"/>
      <c r="H85" s="62"/>
      <c r="I85" s="162"/>
      <c r="J85" s="62"/>
      <c r="K85" s="62"/>
      <c r="L85" s="60"/>
      <c r="M85" s="216"/>
      <c r="N85" s="41"/>
      <c r="O85" s="41"/>
      <c r="P85" s="41"/>
      <c r="Q85" s="41"/>
      <c r="R85" s="41"/>
      <c r="S85" s="41"/>
      <c r="T85" s="77"/>
      <c r="AT85" s="23" t="s">
        <v>147</v>
      </c>
      <c r="AU85" s="23" t="s">
        <v>86</v>
      </c>
    </row>
    <row r="86" spans="2:51" s="11" customFormat="1" ht="13.5">
      <c r="B86" s="203"/>
      <c r="C86" s="204"/>
      <c r="D86" s="205" t="s">
        <v>140</v>
      </c>
      <c r="E86" s="206" t="s">
        <v>22</v>
      </c>
      <c r="F86" s="207" t="s">
        <v>309</v>
      </c>
      <c r="G86" s="204"/>
      <c r="H86" s="208">
        <v>1780</v>
      </c>
      <c r="I86" s="209"/>
      <c r="J86" s="204"/>
      <c r="K86" s="204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140</v>
      </c>
      <c r="AU86" s="214" t="s">
        <v>86</v>
      </c>
      <c r="AV86" s="11" t="s">
        <v>86</v>
      </c>
      <c r="AW86" s="11" t="s">
        <v>41</v>
      </c>
      <c r="AX86" s="11" t="s">
        <v>24</v>
      </c>
      <c r="AY86" s="214" t="s">
        <v>132</v>
      </c>
    </row>
    <row r="87" spans="2:65" s="1" customFormat="1" ht="16.5" customHeight="1">
      <c r="B87" s="40"/>
      <c r="C87" s="191" t="s">
        <v>86</v>
      </c>
      <c r="D87" s="191" t="s">
        <v>134</v>
      </c>
      <c r="E87" s="192" t="s">
        <v>310</v>
      </c>
      <c r="F87" s="193" t="s">
        <v>311</v>
      </c>
      <c r="G87" s="194" t="s">
        <v>144</v>
      </c>
      <c r="H87" s="195">
        <v>975</v>
      </c>
      <c r="I87" s="196"/>
      <c r="J87" s="197">
        <f>ROUND(I87*H87,2)</f>
        <v>0</v>
      </c>
      <c r="K87" s="193" t="s">
        <v>162</v>
      </c>
      <c r="L87" s="60"/>
      <c r="M87" s="198" t="s">
        <v>22</v>
      </c>
      <c r="N87" s="199" t="s">
        <v>48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138</v>
      </c>
      <c r="AT87" s="23" t="s">
        <v>134</v>
      </c>
      <c r="AU87" s="23" t="s">
        <v>86</v>
      </c>
      <c r="AY87" s="23" t="s">
        <v>132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24</v>
      </c>
      <c r="BK87" s="202">
        <f>ROUND(I87*H87,2)</f>
        <v>0</v>
      </c>
      <c r="BL87" s="23" t="s">
        <v>138</v>
      </c>
      <c r="BM87" s="23" t="s">
        <v>312</v>
      </c>
    </row>
    <row r="88" spans="2:47" s="1" customFormat="1" ht="27">
      <c r="B88" s="40"/>
      <c r="C88" s="62"/>
      <c r="D88" s="205" t="s">
        <v>147</v>
      </c>
      <c r="E88" s="62"/>
      <c r="F88" s="215" t="s">
        <v>313</v>
      </c>
      <c r="G88" s="62"/>
      <c r="H88" s="62"/>
      <c r="I88" s="162"/>
      <c r="J88" s="62"/>
      <c r="K88" s="62"/>
      <c r="L88" s="60"/>
      <c r="M88" s="216"/>
      <c r="N88" s="41"/>
      <c r="O88" s="41"/>
      <c r="P88" s="41"/>
      <c r="Q88" s="41"/>
      <c r="R88" s="41"/>
      <c r="S88" s="41"/>
      <c r="T88" s="77"/>
      <c r="AT88" s="23" t="s">
        <v>147</v>
      </c>
      <c r="AU88" s="23" t="s">
        <v>86</v>
      </c>
    </row>
    <row r="89" spans="2:51" s="11" customFormat="1" ht="13.5">
      <c r="B89" s="203"/>
      <c r="C89" s="204"/>
      <c r="D89" s="205" t="s">
        <v>140</v>
      </c>
      <c r="E89" s="206" t="s">
        <v>22</v>
      </c>
      <c r="F89" s="207" t="s">
        <v>314</v>
      </c>
      <c r="G89" s="204"/>
      <c r="H89" s="208">
        <v>975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140</v>
      </c>
      <c r="AU89" s="214" t="s">
        <v>86</v>
      </c>
      <c r="AV89" s="11" t="s">
        <v>86</v>
      </c>
      <c r="AW89" s="11" t="s">
        <v>41</v>
      </c>
      <c r="AX89" s="11" t="s">
        <v>24</v>
      </c>
      <c r="AY89" s="214" t="s">
        <v>132</v>
      </c>
    </row>
    <row r="90" spans="2:65" s="1" customFormat="1" ht="16.5" customHeight="1">
      <c r="B90" s="40"/>
      <c r="C90" s="191" t="s">
        <v>152</v>
      </c>
      <c r="D90" s="191" t="s">
        <v>134</v>
      </c>
      <c r="E90" s="192" t="s">
        <v>315</v>
      </c>
      <c r="F90" s="193" t="s">
        <v>316</v>
      </c>
      <c r="G90" s="194" t="s">
        <v>144</v>
      </c>
      <c r="H90" s="195">
        <v>5850</v>
      </c>
      <c r="I90" s="196"/>
      <c r="J90" s="197">
        <f>ROUND(I90*H90,2)</f>
        <v>0</v>
      </c>
      <c r="K90" s="193" t="s">
        <v>162</v>
      </c>
      <c r="L90" s="60"/>
      <c r="M90" s="198" t="s">
        <v>22</v>
      </c>
      <c r="N90" s="199" t="s">
        <v>48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138</v>
      </c>
      <c r="AT90" s="23" t="s">
        <v>134</v>
      </c>
      <c r="AU90" s="23" t="s">
        <v>86</v>
      </c>
      <c r="AY90" s="23" t="s">
        <v>132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24</v>
      </c>
      <c r="BK90" s="202">
        <f>ROUND(I90*H90,2)</f>
        <v>0</v>
      </c>
      <c r="BL90" s="23" t="s">
        <v>138</v>
      </c>
      <c r="BM90" s="23" t="s">
        <v>317</v>
      </c>
    </row>
    <row r="91" spans="2:47" s="1" customFormat="1" ht="27">
      <c r="B91" s="40"/>
      <c r="C91" s="62"/>
      <c r="D91" s="205" t="s">
        <v>147</v>
      </c>
      <c r="E91" s="62"/>
      <c r="F91" s="215" t="s">
        <v>313</v>
      </c>
      <c r="G91" s="62"/>
      <c r="H91" s="62"/>
      <c r="I91" s="162"/>
      <c r="J91" s="62"/>
      <c r="K91" s="62"/>
      <c r="L91" s="60"/>
      <c r="M91" s="216"/>
      <c r="N91" s="41"/>
      <c r="O91" s="41"/>
      <c r="P91" s="41"/>
      <c r="Q91" s="41"/>
      <c r="R91" s="41"/>
      <c r="S91" s="41"/>
      <c r="T91" s="77"/>
      <c r="AT91" s="23" t="s">
        <v>147</v>
      </c>
      <c r="AU91" s="23" t="s">
        <v>86</v>
      </c>
    </row>
    <row r="92" spans="2:51" s="11" customFormat="1" ht="13.5">
      <c r="B92" s="203"/>
      <c r="C92" s="204"/>
      <c r="D92" s="205" t="s">
        <v>140</v>
      </c>
      <c r="E92" s="206" t="s">
        <v>22</v>
      </c>
      <c r="F92" s="207" t="s">
        <v>318</v>
      </c>
      <c r="G92" s="204"/>
      <c r="H92" s="208">
        <v>2925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140</v>
      </c>
      <c r="AU92" s="214" t="s">
        <v>86</v>
      </c>
      <c r="AV92" s="11" t="s">
        <v>86</v>
      </c>
      <c r="AW92" s="11" t="s">
        <v>41</v>
      </c>
      <c r="AX92" s="11" t="s">
        <v>77</v>
      </c>
      <c r="AY92" s="214" t="s">
        <v>132</v>
      </c>
    </row>
    <row r="93" spans="2:51" s="11" customFormat="1" ht="13.5">
      <c r="B93" s="203"/>
      <c r="C93" s="204"/>
      <c r="D93" s="205" t="s">
        <v>140</v>
      </c>
      <c r="E93" s="206" t="s">
        <v>22</v>
      </c>
      <c r="F93" s="207" t="s">
        <v>319</v>
      </c>
      <c r="G93" s="204"/>
      <c r="H93" s="208">
        <v>2925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140</v>
      </c>
      <c r="AU93" s="214" t="s">
        <v>86</v>
      </c>
      <c r="AV93" s="11" t="s">
        <v>86</v>
      </c>
      <c r="AW93" s="11" t="s">
        <v>41</v>
      </c>
      <c r="AX93" s="11" t="s">
        <v>77</v>
      </c>
      <c r="AY93" s="214" t="s">
        <v>132</v>
      </c>
    </row>
    <row r="94" spans="2:51" s="12" customFormat="1" ht="13.5">
      <c r="B94" s="217"/>
      <c r="C94" s="218"/>
      <c r="D94" s="205" t="s">
        <v>140</v>
      </c>
      <c r="E94" s="219" t="s">
        <v>22</v>
      </c>
      <c r="F94" s="220" t="s">
        <v>151</v>
      </c>
      <c r="G94" s="218"/>
      <c r="H94" s="221">
        <v>5850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140</v>
      </c>
      <c r="AU94" s="227" t="s">
        <v>86</v>
      </c>
      <c r="AV94" s="12" t="s">
        <v>138</v>
      </c>
      <c r="AW94" s="12" t="s">
        <v>41</v>
      </c>
      <c r="AX94" s="12" t="s">
        <v>24</v>
      </c>
      <c r="AY94" s="227" t="s">
        <v>132</v>
      </c>
    </row>
    <row r="95" spans="2:65" s="1" customFormat="1" ht="16.5" customHeight="1">
      <c r="B95" s="40"/>
      <c r="C95" s="191" t="s">
        <v>138</v>
      </c>
      <c r="D95" s="191" t="s">
        <v>134</v>
      </c>
      <c r="E95" s="192" t="s">
        <v>320</v>
      </c>
      <c r="F95" s="193" t="s">
        <v>321</v>
      </c>
      <c r="G95" s="194" t="s">
        <v>144</v>
      </c>
      <c r="H95" s="195">
        <v>6825</v>
      </c>
      <c r="I95" s="196"/>
      <c r="J95" s="197">
        <f>ROUND(I95*H95,2)</f>
        <v>0</v>
      </c>
      <c r="K95" s="193" t="s">
        <v>162</v>
      </c>
      <c r="L95" s="60"/>
      <c r="M95" s="198" t="s">
        <v>22</v>
      </c>
      <c r="N95" s="199" t="s">
        <v>48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138</v>
      </c>
      <c r="AT95" s="23" t="s">
        <v>134</v>
      </c>
      <c r="AU95" s="23" t="s">
        <v>86</v>
      </c>
      <c r="AY95" s="23" t="s">
        <v>132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0</v>
      </c>
      <c r="BL95" s="23" t="s">
        <v>138</v>
      </c>
      <c r="BM95" s="23" t="s">
        <v>322</v>
      </c>
    </row>
    <row r="96" spans="2:47" s="1" customFormat="1" ht="27">
      <c r="B96" s="40"/>
      <c r="C96" s="62"/>
      <c r="D96" s="205" t="s">
        <v>147</v>
      </c>
      <c r="E96" s="62"/>
      <c r="F96" s="215" t="s">
        <v>313</v>
      </c>
      <c r="G96" s="62"/>
      <c r="H96" s="62"/>
      <c r="I96" s="162"/>
      <c r="J96" s="62"/>
      <c r="K96" s="62"/>
      <c r="L96" s="60"/>
      <c r="M96" s="216"/>
      <c r="N96" s="41"/>
      <c r="O96" s="41"/>
      <c r="P96" s="41"/>
      <c r="Q96" s="41"/>
      <c r="R96" s="41"/>
      <c r="S96" s="41"/>
      <c r="T96" s="77"/>
      <c r="AT96" s="23" t="s">
        <v>147</v>
      </c>
      <c r="AU96" s="23" t="s">
        <v>86</v>
      </c>
    </row>
    <row r="97" spans="2:51" s="11" customFormat="1" ht="13.5">
      <c r="B97" s="203"/>
      <c r="C97" s="204"/>
      <c r="D97" s="205" t="s">
        <v>140</v>
      </c>
      <c r="E97" s="206" t="s">
        <v>22</v>
      </c>
      <c r="F97" s="207" t="s">
        <v>323</v>
      </c>
      <c r="G97" s="204"/>
      <c r="H97" s="208">
        <v>975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140</v>
      </c>
      <c r="AU97" s="214" t="s">
        <v>86</v>
      </c>
      <c r="AV97" s="11" t="s">
        <v>86</v>
      </c>
      <c r="AW97" s="11" t="s">
        <v>41</v>
      </c>
      <c r="AX97" s="11" t="s">
        <v>77</v>
      </c>
      <c r="AY97" s="214" t="s">
        <v>132</v>
      </c>
    </row>
    <row r="98" spans="2:51" s="11" customFormat="1" ht="27">
      <c r="B98" s="203"/>
      <c r="C98" s="204"/>
      <c r="D98" s="205" t="s">
        <v>140</v>
      </c>
      <c r="E98" s="206" t="s">
        <v>22</v>
      </c>
      <c r="F98" s="207" t="s">
        <v>324</v>
      </c>
      <c r="G98" s="204"/>
      <c r="H98" s="208">
        <v>2925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140</v>
      </c>
      <c r="AU98" s="214" t="s">
        <v>86</v>
      </c>
      <c r="AV98" s="11" t="s">
        <v>86</v>
      </c>
      <c r="AW98" s="11" t="s">
        <v>41</v>
      </c>
      <c r="AX98" s="11" t="s">
        <v>77</v>
      </c>
      <c r="AY98" s="214" t="s">
        <v>132</v>
      </c>
    </row>
    <row r="99" spans="2:51" s="11" customFormat="1" ht="13.5">
      <c r="B99" s="203"/>
      <c r="C99" s="204"/>
      <c r="D99" s="205" t="s">
        <v>140</v>
      </c>
      <c r="E99" s="206" t="s">
        <v>22</v>
      </c>
      <c r="F99" s="207" t="s">
        <v>325</v>
      </c>
      <c r="G99" s="204"/>
      <c r="H99" s="208">
        <v>2925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140</v>
      </c>
      <c r="AU99" s="214" t="s">
        <v>86</v>
      </c>
      <c r="AV99" s="11" t="s">
        <v>86</v>
      </c>
      <c r="AW99" s="11" t="s">
        <v>41</v>
      </c>
      <c r="AX99" s="11" t="s">
        <v>77</v>
      </c>
      <c r="AY99" s="214" t="s">
        <v>132</v>
      </c>
    </row>
    <row r="100" spans="2:51" s="12" customFormat="1" ht="13.5">
      <c r="B100" s="217"/>
      <c r="C100" s="218"/>
      <c r="D100" s="205" t="s">
        <v>140</v>
      </c>
      <c r="E100" s="219" t="s">
        <v>22</v>
      </c>
      <c r="F100" s="220" t="s">
        <v>151</v>
      </c>
      <c r="G100" s="218"/>
      <c r="H100" s="221">
        <v>6825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140</v>
      </c>
      <c r="AU100" s="227" t="s">
        <v>86</v>
      </c>
      <c r="AV100" s="12" t="s">
        <v>138</v>
      </c>
      <c r="AW100" s="12" t="s">
        <v>41</v>
      </c>
      <c r="AX100" s="12" t="s">
        <v>24</v>
      </c>
      <c r="AY100" s="227" t="s">
        <v>132</v>
      </c>
    </row>
    <row r="101" spans="2:65" s="1" customFormat="1" ht="16.5" customHeight="1">
      <c r="B101" s="40"/>
      <c r="C101" s="191" t="s">
        <v>167</v>
      </c>
      <c r="D101" s="191" t="s">
        <v>134</v>
      </c>
      <c r="E101" s="192" t="s">
        <v>326</v>
      </c>
      <c r="F101" s="193" t="s">
        <v>327</v>
      </c>
      <c r="G101" s="194" t="s">
        <v>144</v>
      </c>
      <c r="H101" s="195">
        <v>6825</v>
      </c>
      <c r="I101" s="196"/>
      <c r="J101" s="197">
        <f>ROUND(I101*H101,2)</f>
        <v>0</v>
      </c>
      <c r="K101" s="193" t="s">
        <v>162</v>
      </c>
      <c r="L101" s="60"/>
      <c r="M101" s="198" t="s">
        <v>22</v>
      </c>
      <c r="N101" s="199" t="s">
        <v>48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138</v>
      </c>
      <c r="AT101" s="23" t="s">
        <v>134</v>
      </c>
      <c r="AU101" s="23" t="s">
        <v>86</v>
      </c>
      <c r="AY101" s="23" t="s">
        <v>132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24</v>
      </c>
      <c r="BK101" s="202">
        <f>ROUND(I101*H101,2)</f>
        <v>0</v>
      </c>
      <c r="BL101" s="23" t="s">
        <v>138</v>
      </c>
      <c r="BM101" s="23" t="s">
        <v>328</v>
      </c>
    </row>
    <row r="102" spans="2:47" s="1" customFormat="1" ht="27">
      <c r="B102" s="40"/>
      <c r="C102" s="62"/>
      <c r="D102" s="205" t="s">
        <v>147</v>
      </c>
      <c r="E102" s="62"/>
      <c r="F102" s="215" t="s">
        <v>313</v>
      </c>
      <c r="G102" s="62"/>
      <c r="H102" s="62"/>
      <c r="I102" s="162"/>
      <c r="J102" s="62"/>
      <c r="K102" s="62"/>
      <c r="L102" s="60"/>
      <c r="M102" s="216"/>
      <c r="N102" s="41"/>
      <c r="O102" s="41"/>
      <c r="P102" s="41"/>
      <c r="Q102" s="41"/>
      <c r="R102" s="41"/>
      <c r="S102" s="41"/>
      <c r="T102" s="77"/>
      <c r="AT102" s="23" t="s">
        <v>147</v>
      </c>
      <c r="AU102" s="23" t="s">
        <v>86</v>
      </c>
    </row>
    <row r="103" spans="2:51" s="11" customFormat="1" ht="13.5">
      <c r="B103" s="203"/>
      <c r="C103" s="204"/>
      <c r="D103" s="205" t="s">
        <v>140</v>
      </c>
      <c r="E103" s="206" t="s">
        <v>22</v>
      </c>
      <c r="F103" s="207" t="s">
        <v>329</v>
      </c>
      <c r="G103" s="204"/>
      <c r="H103" s="208">
        <v>975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140</v>
      </c>
      <c r="AU103" s="214" t="s">
        <v>86</v>
      </c>
      <c r="AV103" s="11" t="s">
        <v>86</v>
      </c>
      <c r="AW103" s="11" t="s">
        <v>41</v>
      </c>
      <c r="AX103" s="11" t="s">
        <v>77</v>
      </c>
      <c r="AY103" s="214" t="s">
        <v>132</v>
      </c>
    </row>
    <row r="104" spans="2:51" s="11" customFormat="1" ht="27">
      <c r="B104" s="203"/>
      <c r="C104" s="204"/>
      <c r="D104" s="205" t="s">
        <v>140</v>
      </c>
      <c r="E104" s="206" t="s">
        <v>22</v>
      </c>
      <c r="F104" s="207" t="s">
        <v>330</v>
      </c>
      <c r="G104" s="204"/>
      <c r="H104" s="208">
        <v>2925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140</v>
      </c>
      <c r="AU104" s="214" t="s">
        <v>86</v>
      </c>
      <c r="AV104" s="11" t="s">
        <v>86</v>
      </c>
      <c r="AW104" s="11" t="s">
        <v>41</v>
      </c>
      <c r="AX104" s="11" t="s">
        <v>77</v>
      </c>
      <c r="AY104" s="214" t="s">
        <v>132</v>
      </c>
    </row>
    <row r="105" spans="2:51" s="11" customFormat="1" ht="13.5">
      <c r="B105" s="203"/>
      <c r="C105" s="204"/>
      <c r="D105" s="205" t="s">
        <v>140</v>
      </c>
      <c r="E105" s="206" t="s">
        <v>22</v>
      </c>
      <c r="F105" s="207" t="s">
        <v>331</v>
      </c>
      <c r="G105" s="204"/>
      <c r="H105" s="208">
        <v>2925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140</v>
      </c>
      <c r="AU105" s="214" t="s">
        <v>86</v>
      </c>
      <c r="AV105" s="11" t="s">
        <v>86</v>
      </c>
      <c r="AW105" s="11" t="s">
        <v>41</v>
      </c>
      <c r="AX105" s="11" t="s">
        <v>77</v>
      </c>
      <c r="AY105" s="214" t="s">
        <v>132</v>
      </c>
    </row>
    <row r="106" spans="2:51" s="12" customFormat="1" ht="13.5">
      <c r="B106" s="217"/>
      <c r="C106" s="218"/>
      <c r="D106" s="205" t="s">
        <v>140</v>
      </c>
      <c r="E106" s="219" t="s">
        <v>22</v>
      </c>
      <c r="F106" s="220" t="s">
        <v>151</v>
      </c>
      <c r="G106" s="218"/>
      <c r="H106" s="221">
        <v>6825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140</v>
      </c>
      <c r="AU106" s="227" t="s">
        <v>86</v>
      </c>
      <c r="AV106" s="12" t="s">
        <v>138</v>
      </c>
      <c r="AW106" s="12" t="s">
        <v>41</v>
      </c>
      <c r="AX106" s="12" t="s">
        <v>24</v>
      </c>
      <c r="AY106" s="227" t="s">
        <v>132</v>
      </c>
    </row>
    <row r="107" spans="2:65" s="1" customFormat="1" ht="25.5" customHeight="1">
      <c r="B107" s="40"/>
      <c r="C107" s="191" t="s">
        <v>173</v>
      </c>
      <c r="D107" s="191" t="s">
        <v>134</v>
      </c>
      <c r="E107" s="192" t="s">
        <v>332</v>
      </c>
      <c r="F107" s="193" t="s">
        <v>333</v>
      </c>
      <c r="G107" s="194" t="s">
        <v>144</v>
      </c>
      <c r="H107" s="195">
        <v>2925</v>
      </c>
      <c r="I107" s="196"/>
      <c r="J107" s="197">
        <f>ROUND(I107*H107,2)</f>
        <v>0</v>
      </c>
      <c r="K107" s="193" t="s">
        <v>162</v>
      </c>
      <c r="L107" s="60"/>
      <c r="M107" s="198" t="s">
        <v>22</v>
      </c>
      <c r="N107" s="199" t="s">
        <v>48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138</v>
      </c>
      <c r="AT107" s="23" t="s">
        <v>134</v>
      </c>
      <c r="AU107" s="23" t="s">
        <v>86</v>
      </c>
      <c r="AY107" s="23" t="s">
        <v>132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24</v>
      </c>
      <c r="BK107" s="202">
        <f>ROUND(I107*H107,2)</f>
        <v>0</v>
      </c>
      <c r="BL107" s="23" t="s">
        <v>138</v>
      </c>
      <c r="BM107" s="23" t="s">
        <v>334</v>
      </c>
    </row>
    <row r="108" spans="2:47" s="1" customFormat="1" ht="27">
      <c r="B108" s="40"/>
      <c r="C108" s="62"/>
      <c r="D108" s="205" t="s">
        <v>147</v>
      </c>
      <c r="E108" s="62"/>
      <c r="F108" s="215" t="s">
        <v>313</v>
      </c>
      <c r="G108" s="62"/>
      <c r="H108" s="62"/>
      <c r="I108" s="162"/>
      <c r="J108" s="62"/>
      <c r="K108" s="62"/>
      <c r="L108" s="60"/>
      <c r="M108" s="216"/>
      <c r="N108" s="41"/>
      <c r="O108" s="41"/>
      <c r="P108" s="41"/>
      <c r="Q108" s="41"/>
      <c r="R108" s="41"/>
      <c r="S108" s="41"/>
      <c r="T108" s="77"/>
      <c r="AT108" s="23" t="s">
        <v>147</v>
      </c>
      <c r="AU108" s="23" t="s">
        <v>86</v>
      </c>
    </row>
    <row r="109" spans="2:51" s="11" customFormat="1" ht="13.5">
      <c r="B109" s="203"/>
      <c r="C109" s="204"/>
      <c r="D109" s="205" t="s">
        <v>140</v>
      </c>
      <c r="E109" s="206" t="s">
        <v>22</v>
      </c>
      <c r="F109" s="207" t="s">
        <v>335</v>
      </c>
      <c r="G109" s="204"/>
      <c r="H109" s="208">
        <v>2925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140</v>
      </c>
      <c r="AU109" s="214" t="s">
        <v>86</v>
      </c>
      <c r="AV109" s="11" t="s">
        <v>86</v>
      </c>
      <c r="AW109" s="11" t="s">
        <v>41</v>
      </c>
      <c r="AX109" s="11" t="s">
        <v>24</v>
      </c>
      <c r="AY109" s="214" t="s">
        <v>132</v>
      </c>
    </row>
    <row r="110" spans="2:65" s="1" customFormat="1" ht="25.5" customHeight="1">
      <c r="B110" s="40"/>
      <c r="C110" s="191" t="s">
        <v>179</v>
      </c>
      <c r="D110" s="191" t="s">
        <v>134</v>
      </c>
      <c r="E110" s="192" t="s">
        <v>336</v>
      </c>
      <c r="F110" s="193" t="s">
        <v>337</v>
      </c>
      <c r="G110" s="194" t="s">
        <v>144</v>
      </c>
      <c r="H110" s="195">
        <v>2925</v>
      </c>
      <c r="I110" s="196"/>
      <c r="J110" s="197">
        <f>ROUND(I110*H110,2)</f>
        <v>0</v>
      </c>
      <c r="K110" s="193" t="s">
        <v>162</v>
      </c>
      <c r="L110" s="60"/>
      <c r="M110" s="198" t="s">
        <v>22</v>
      </c>
      <c r="N110" s="199" t="s">
        <v>48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138</v>
      </c>
      <c r="AT110" s="23" t="s">
        <v>134</v>
      </c>
      <c r="AU110" s="23" t="s">
        <v>86</v>
      </c>
      <c r="AY110" s="23" t="s">
        <v>132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24</v>
      </c>
      <c r="BK110" s="202">
        <f>ROUND(I110*H110,2)</f>
        <v>0</v>
      </c>
      <c r="BL110" s="23" t="s">
        <v>138</v>
      </c>
      <c r="BM110" s="23" t="s">
        <v>338</v>
      </c>
    </row>
    <row r="111" spans="2:47" s="1" customFormat="1" ht="27">
      <c r="B111" s="40"/>
      <c r="C111" s="62"/>
      <c r="D111" s="205" t="s">
        <v>147</v>
      </c>
      <c r="E111" s="62"/>
      <c r="F111" s="215" t="s">
        <v>313</v>
      </c>
      <c r="G111" s="62"/>
      <c r="H111" s="62"/>
      <c r="I111" s="162"/>
      <c r="J111" s="62"/>
      <c r="K111" s="62"/>
      <c r="L111" s="60"/>
      <c r="M111" s="216"/>
      <c r="N111" s="41"/>
      <c r="O111" s="41"/>
      <c r="P111" s="41"/>
      <c r="Q111" s="41"/>
      <c r="R111" s="41"/>
      <c r="S111" s="41"/>
      <c r="T111" s="77"/>
      <c r="AT111" s="23" t="s">
        <v>147</v>
      </c>
      <c r="AU111" s="23" t="s">
        <v>86</v>
      </c>
    </row>
    <row r="112" spans="2:51" s="11" customFormat="1" ht="27">
      <c r="B112" s="203"/>
      <c r="C112" s="204"/>
      <c r="D112" s="205" t="s">
        <v>140</v>
      </c>
      <c r="E112" s="206" t="s">
        <v>22</v>
      </c>
      <c r="F112" s="207" t="s">
        <v>339</v>
      </c>
      <c r="G112" s="204"/>
      <c r="H112" s="208">
        <v>2925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140</v>
      </c>
      <c r="AU112" s="214" t="s">
        <v>86</v>
      </c>
      <c r="AV112" s="11" t="s">
        <v>86</v>
      </c>
      <c r="AW112" s="11" t="s">
        <v>41</v>
      </c>
      <c r="AX112" s="11" t="s">
        <v>24</v>
      </c>
      <c r="AY112" s="214" t="s">
        <v>132</v>
      </c>
    </row>
    <row r="113" spans="2:65" s="1" customFormat="1" ht="25.5" customHeight="1">
      <c r="B113" s="40"/>
      <c r="C113" s="191" t="s">
        <v>185</v>
      </c>
      <c r="D113" s="191" t="s">
        <v>134</v>
      </c>
      <c r="E113" s="192" t="s">
        <v>340</v>
      </c>
      <c r="F113" s="193" t="s">
        <v>341</v>
      </c>
      <c r="G113" s="194" t="s">
        <v>137</v>
      </c>
      <c r="H113" s="195">
        <v>6500</v>
      </c>
      <c r="I113" s="196"/>
      <c r="J113" s="197">
        <f>ROUND(I113*H113,2)</f>
        <v>0</v>
      </c>
      <c r="K113" s="193" t="s">
        <v>162</v>
      </c>
      <c r="L113" s="60"/>
      <c r="M113" s="198" t="s">
        <v>22</v>
      </c>
      <c r="N113" s="199" t="s">
        <v>48</v>
      </c>
      <c r="O113" s="41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3" t="s">
        <v>138</v>
      </c>
      <c r="AT113" s="23" t="s">
        <v>134</v>
      </c>
      <c r="AU113" s="23" t="s">
        <v>86</v>
      </c>
      <c r="AY113" s="23" t="s">
        <v>132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24</v>
      </c>
      <c r="BK113" s="202">
        <f>ROUND(I113*H113,2)</f>
        <v>0</v>
      </c>
      <c r="BL113" s="23" t="s">
        <v>138</v>
      </c>
      <c r="BM113" s="23" t="s">
        <v>342</v>
      </c>
    </row>
    <row r="114" spans="2:47" s="1" customFormat="1" ht="27">
      <c r="B114" s="40"/>
      <c r="C114" s="62"/>
      <c r="D114" s="205" t="s">
        <v>147</v>
      </c>
      <c r="E114" s="62"/>
      <c r="F114" s="215" t="s">
        <v>313</v>
      </c>
      <c r="G114" s="62"/>
      <c r="H114" s="62"/>
      <c r="I114" s="162"/>
      <c r="J114" s="62"/>
      <c r="K114" s="62"/>
      <c r="L114" s="60"/>
      <c r="M114" s="216"/>
      <c r="N114" s="41"/>
      <c r="O114" s="41"/>
      <c r="P114" s="41"/>
      <c r="Q114" s="41"/>
      <c r="R114" s="41"/>
      <c r="S114" s="41"/>
      <c r="T114" s="77"/>
      <c r="AT114" s="23" t="s">
        <v>147</v>
      </c>
      <c r="AU114" s="23" t="s">
        <v>86</v>
      </c>
    </row>
    <row r="115" spans="2:51" s="11" customFormat="1" ht="27">
      <c r="B115" s="203"/>
      <c r="C115" s="204"/>
      <c r="D115" s="205" t="s">
        <v>140</v>
      </c>
      <c r="E115" s="206" t="s">
        <v>22</v>
      </c>
      <c r="F115" s="207" t="s">
        <v>343</v>
      </c>
      <c r="G115" s="204"/>
      <c r="H115" s="208">
        <v>6500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140</v>
      </c>
      <c r="AU115" s="214" t="s">
        <v>86</v>
      </c>
      <c r="AV115" s="11" t="s">
        <v>86</v>
      </c>
      <c r="AW115" s="11" t="s">
        <v>41</v>
      </c>
      <c r="AX115" s="11" t="s">
        <v>24</v>
      </c>
      <c r="AY115" s="214" t="s">
        <v>132</v>
      </c>
    </row>
    <row r="116" spans="2:65" s="1" customFormat="1" ht="16.5" customHeight="1">
      <c r="B116" s="40"/>
      <c r="C116" s="191" t="s">
        <v>190</v>
      </c>
      <c r="D116" s="191" t="s">
        <v>134</v>
      </c>
      <c r="E116" s="192" t="s">
        <v>220</v>
      </c>
      <c r="F116" s="193" t="s">
        <v>221</v>
      </c>
      <c r="G116" s="194" t="s">
        <v>137</v>
      </c>
      <c r="H116" s="195">
        <v>6500</v>
      </c>
      <c r="I116" s="196"/>
      <c r="J116" s="197">
        <f>ROUND(I116*H116,2)</f>
        <v>0</v>
      </c>
      <c r="K116" s="193" t="s">
        <v>162</v>
      </c>
      <c r="L116" s="60"/>
      <c r="M116" s="198" t="s">
        <v>22</v>
      </c>
      <c r="N116" s="199" t="s">
        <v>48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3" t="s">
        <v>138</v>
      </c>
      <c r="AT116" s="23" t="s">
        <v>134</v>
      </c>
      <c r="AU116" s="23" t="s">
        <v>86</v>
      </c>
      <c r="AY116" s="23" t="s">
        <v>132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24</v>
      </c>
      <c r="BK116" s="202">
        <f>ROUND(I116*H116,2)</f>
        <v>0</v>
      </c>
      <c r="BL116" s="23" t="s">
        <v>138</v>
      </c>
      <c r="BM116" s="23" t="s">
        <v>344</v>
      </c>
    </row>
    <row r="117" spans="2:47" s="1" customFormat="1" ht="27">
      <c r="B117" s="40"/>
      <c r="C117" s="62"/>
      <c r="D117" s="205" t="s">
        <v>147</v>
      </c>
      <c r="E117" s="62"/>
      <c r="F117" s="215" t="s">
        <v>313</v>
      </c>
      <c r="G117" s="62"/>
      <c r="H117" s="62"/>
      <c r="I117" s="162"/>
      <c r="J117" s="62"/>
      <c r="K117" s="62"/>
      <c r="L117" s="60"/>
      <c r="M117" s="216"/>
      <c r="N117" s="41"/>
      <c r="O117" s="41"/>
      <c r="P117" s="41"/>
      <c r="Q117" s="41"/>
      <c r="R117" s="41"/>
      <c r="S117" s="41"/>
      <c r="T117" s="77"/>
      <c r="AT117" s="23" t="s">
        <v>147</v>
      </c>
      <c r="AU117" s="23" t="s">
        <v>86</v>
      </c>
    </row>
    <row r="118" spans="2:51" s="11" customFormat="1" ht="13.5">
      <c r="B118" s="203"/>
      <c r="C118" s="204"/>
      <c r="D118" s="205" t="s">
        <v>140</v>
      </c>
      <c r="E118" s="206" t="s">
        <v>22</v>
      </c>
      <c r="F118" s="207" t="s">
        <v>345</v>
      </c>
      <c r="G118" s="204"/>
      <c r="H118" s="208">
        <v>6500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140</v>
      </c>
      <c r="AU118" s="214" t="s">
        <v>86</v>
      </c>
      <c r="AV118" s="11" t="s">
        <v>86</v>
      </c>
      <c r="AW118" s="11" t="s">
        <v>41</v>
      </c>
      <c r="AX118" s="11" t="s">
        <v>24</v>
      </c>
      <c r="AY118" s="214" t="s">
        <v>132</v>
      </c>
    </row>
    <row r="119" spans="2:65" s="1" customFormat="1" ht="16.5" customHeight="1">
      <c r="B119" s="40"/>
      <c r="C119" s="191" t="s">
        <v>29</v>
      </c>
      <c r="D119" s="191" t="s">
        <v>134</v>
      </c>
      <c r="E119" s="192" t="s">
        <v>346</v>
      </c>
      <c r="F119" s="193" t="s">
        <v>347</v>
      </c>
      <c r="G119" s="194" t="s">
        <v>137</v>
      </c>
      <c r="H119" s="195">
        <v>588</v>
      </c>
      <c r="I119" s="196"/>
      <c r="J119" s="197">
        <f>ROUND(I119*H119,2)</f>
        <v>0</v>
      </c>
      <c r="K119" s="193" t="s">
        <v>162</v>
      </c>
      <c r="L119" s="60"/>
      <c r="M119" s="198" t="s">
        <v>22</v>
      </c>
      <c r="N119" s="199" t="s">
        <v>48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138</v>
      </c>
      <c r="AT119" s="23" t="s">
        <v>134</v>
      </c>
      <c r="AU119" s="23" t="s">
        <v>86</v>
      </c>
      <c r="AY119" s="23" t="s">
        <v>132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24</v>
      </c>
      <c r="BK119" s="202">
        <f>ROUND(I119*H119,2)</f>
        <v>0</v>
      </c>
      <c r="BL119" s="23" t="s">
        <v>138</v>
      </c>
      <c r="BM119" s="23" t="s">
        <v>348</v>
      </c>
    </row>
    <row r="120" spans="2:47" s="1" customFormat="1" ht="27">
      <c r="B120" s="40"/>
      <c r="C120" s="62"/>
      <c r="D120" s="205" t="s">
        <v>147</v>
      </c>
      <c r="E120" s="62"/>
      <c r="F120" s="215" t="s">
        <v>349</v>
      </c>
      <c r="G120" s="62"/>
      <c r="H120" s="62"/>
      <c r="I120" s="162"/>
      <c r="J120" s="62"/>
      <c r="K120" s="62"/>
      <c r="L120" s="60"/>
      <c r="M120" s="216"/>
      <c r="N120" s="41"/>
      <c r="O120" s="41"/>
      <c r="P120" s="41"/>
      <c r="Q120" s="41"/>
      <c r="R120" s="41"/>
      <c r="S120" s="41"/>
      <c r="T120" s="77"/>
      <c r="AT120" s="23" t="s">
        <v>147</v>
      </c>
      <c r="AU120" s="23" t="s">
        <v>86</v>
      </c>
    </row>
    <row r="121" spans="2:51" s="11" customFormat="1" ht="13.5">
      <c r="B121" s="203"/>
      <c r="C121" s="204"/>
      <c r="D121" s="205" t="s">
        <v>140</v>
      </c>
      <c r="E121" s="206" t="s">
        <v>22</v>
      </c>
      <c r="F121" s="207" t="s">
        <v>350</v>
      </c>
      <c r="G121" s="204"/>
      <c r="H121" s="208">
        <v>588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140</v>
      </c>
      <c r="AU121" s="214" t="s">
        <v>86</v>
      </c>
      <c r="AV121" s="11" t="s">
        <v>86</v>
      </c>
      <c r="AW121" s="11" t="s">
        <v>41</v>
      </c>
      <c r="AX121" s="11" t="s">
        <v>24</v>
      </c>
      <c r="AY121" s="214" t="s">
        <v>132</v>
      </c>
    </row>
    <row r="122" spans="2:65" s="1" customFormat="1" ht="16.5" customHeight="1">
      <c r="B122" s="40"/>
      <c r="C122" s="191" t="s">
        <v>197</v>
      </c>
      <c r="D122" s="191" t="s">
        <v>134</v>
      </c>
      <c r="E122" s="192" t="s">
        <v>225</v>
      </c>
      <c r="F122" s="193" t="s">
        <v>226</v>
      </c>
      <c r="G122" s="194" t="s">
        <v>137</v>
      </c>
      <c r="H122" s="195">
        <v>270</v>
      </c>
      <c r="I122" s="196"/>
      <c r="J122" s="197">
        <f>ROUND(I122*H122,2)</f>
        <v>0</v>
      </c>
      <c r="K122" s="193" t="s">
        <v>162</v>
      </c>
      <c r="L122" s="60"/>
      <c r="M122" s="198" t="s">
        <v>22</v>
      </c>
      <c r="N122" s="199" t="s">
        <v>48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138</v>
      </c>
      <c r="AT122" s="23" t="s">
        <v>134</v>
      </c>
      <c r="AU122" s="23" t="s">
        <v>86</v>
      </c>
      <c r="AY122" s="23" t="s">
        <v>132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24</v>
      </c>
      <c r="BK122" s="202">
        <f>ROUND(I122*H122,2)</f>
        <v>0</v>
      </c>
      <c r="BL122" s="23" t="s">
        <v>138</v>
      </c>
      <c r="BM122" s="23" t="s">
        <v>351</v>
      </c>
    </row>
    <row r="123" spans="2:47" s="1" customFormat="1" ht="27">
      <c r="B123" s="40"/>
      <c r="C123" s="62"/>
      <c r="D123" s="205" t="s">
        <v>147</v>
      </c>
      <c r="E123" s="62"/>
      <c r="F123" s="215" t="s">
        <v>349</v>
      </c>
      <c r="G123" s="62"/>
      <c r="H123" s="62"/>
      <c r="I123" s="162"/>
      <c r="J123" s="62"/>
      <c r="K123" s="62"/>
      <c r="L123" s="60"/>
      <c r="M123" s="216"/>
      <c r="N123" s="41"/>
      <c r="O123" s="41"/>
      <c r="P123" s="41"/>
      <c r="Q123" s="41"/>
      <c r="R123" s="41"/>
      <c r="S123" s="41"/>
      <c r="T123" s="77"/>
      <c r="AT123" s="23" t="s">
        <v>147</v>
      </c>
      <c r="AU123" s="23" t="s">
        <v>86</v>
      </c>
    </row>
    <row r="124" spans="2:51" s="11" customFormat="1" ht="13.5">
      <c r="B124" s="203"/>
      <c r="C124" s="204"/>
      <c r="D124" s="205" t="s">
        <v>140</v>
      </c>
      <c r="E124" s="206" t="s">
        <v>22</v>
      </c>
      <c r="F124" s="207" t="s">
        <v>352</v>
      </c>
      <c r="G124" s="204"/>
      <c r="H124" s="208">
        <v>270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140</v>
      </c>
      <c r="AU124" s="214" t="s">
        <v>86</v>
      </c>
      <c r="AV124" s="11" t="s">
        <v>86</v>
      </c>
      <c r="AW124" s="11" t="s">
        <v>41</v>
      </c>
      <c r="AX124" s="11" t="s">
        <v>24</v>
      </c>
      <c r="AY124" s="214" t="s">
        <v>132</v>
      </c>
    </row>
    <row r="125" spans="2:65" s="1" customFormat="1" ht="16.5" customHeight="1">
      <c r="B125" s="40"/>
      <c r="C125" s="191" t="s">
        <v>206</v>
      </c>
      <c r="D125" s="191" t="s">
        <v>134</v>
      </c>
      <c r="E125" s="192" t="s">
        <v>353</v>
      </c>
      <c r="F125" s="193" t="s">
        <v>354</v>
      </c>
      <c r="G125" s="194" t="s">
        <v>137</v>
      </c>
      <c r="H125" s="195">
        <v>2058</v>
      </c>
      <c r="I125" s="196"/>
      <c r="J125" s="197">
        <f>ROUND(I125*H125,2)</f>
        <v>0</v>
      </c>
      <c r="K125" s="193" t="s">
        <v>162</v>
      </c>
      <c r="L125" s="60"/>
      <c r="M125" s="198" t="s">
        <v>22</v>
      </c>
      <c r="N125" s="199" t="s">
        <v>48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138</v>
      </c>
      <c r="AT125" s="23" t="s">
        <v>134</v>
      </c>
      <c r="AU125" s="23" t="s">
        <v>86</v>
      </c>
      <c r="AY125" s="23" t="s">
        <v>132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24</v>
      </c>
      <c r="BK125" s="202">
        <f>ROUND(I125*H125,2)</f>
        <v>0</v>
      </c>
      <c r="BL125" s="23" t="s">
        <v>138</v>
      </c>
      <c r="BM125" s="23" t="s">
        <v>355</v>
      </c>
    </row>
    <row r="126" spans="2:47" s="1" customFormat="1" ht="27">
      <c r="B126" s="40"/>
      <c r="C126" s="62"/>
      <c r="D126" s="205" t="s">
        <v>147</v>
      </c>
      <c r="E126" s="62"/>
      <c r="F126" s="215" t="s">
        <v>349</v>
      </c>
      <c r="G126" s="62"/>
      <c r="H126" s="62"/>
      <c r="I126" s="162"/>
      <c r="J126" s="62"/>
      <c r="K126" s="62"/>
      <c r="L126" s="60"/>
      <c r="M126" s="216"/>
      <c r="N126" s="41"/>
      <c r="O126" s="41"/>
      <c r="P126" s="41"/>
      <c r="Q126" s="41"/>
      <c r="R126" s="41"/>
      <c r="S126" s="41"/>
      <c r="T126" s="77"/>
      <c r="AT126" s="23" t="s">
        <v>147</v>
      </c>
      <c r="AU126" s="23" t="s">
        <v>86</v>
      </c>
    </row>
    <row r="127" spans="2:51" s="11" customFormat="1" ht="13.5">
      <c r="B127" s="203"/>
      <c r="C127" s="204"/>
      <c r="D127" s="205" t="s">
        <v>140</v>
      </c>
      <c r="E127" s="206" t="s">
        <v>22</v>
      </c>
      <c r="F127" s="207" t="s">
        <v>356</v>
      </c>
      <c r="G127" s="204"/>
      <c r="H127" s="208">
        <v>2058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140</v>
      </c>
      <c r="AU127" s="214" t="s">
        <v>86</v>
      </c>
      <c r="AV127" s="11" t="s">
        <v>86</v>
      </c>
      <c r="AW127" s="11" t="s">
        <v>41</v>
      </c>
      <c r="AX127" s="11" t="s">
        <v>24</v>
      </c>
      <c r="AY127" s="214" t="s">
        <v>132</v>
      </c>
    </row>
    <row r="128" spans="2:63" s="10" customFormat="1" ht="29.85" customHeight="1">
      <c r="B128" s="175"/>
      <c r="C128" s="176"/>
      <c r="D128" s="177" t="s">
        <v>76</v>
      </c>
      <c r="E128" s="189" t="s">
        <v>190</v>
      </c>
      <c r="F128" s="189" t="s">
        <v>281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SUM(P129:P131)</f>
        <v>0</v>
      </c>
      <c r="Q128" s="183"/>
      <c r="R128" s="184">
        <f>SUM(R129:R131)</f>
        <v>0.9078</v>
      </c>
      <c r="S128" s="183"/>
      <c r="T128" s="185">
        <f>SUM(T129:T131)</f>
        <v>0</v>
      </c>
      <c r="AR128" s="186" t="s">
        <v>24</v>
      </c>
      <c r="AT128" s="187" t="s">
        <v>76</v>
      </c>
      <c r="AU128" s="187" t="s">
        <v>24</v>
      </c>
      <c r="AY128" s="186" t="s">
        <v>132</v>
      </c>
      <c r="BK128" s="188">
        <f>SUM(BK129:BK131)</f>
        <v>0</v>
      </c>
    </row>
    <row r="129" spans="2:65" s="1" customFormat="1" ht="25.5" customHeight="1">
      <c r="B129" s="40"/>
      <c r="C129" s="191" t="s">
        <v>212</v>
      </c>
      <c r="D129" s="191" t="s">
        <v>134</v>
      </c>
      <c r="E129" s="192" t="s">
        <v>357</v>
      </c>
      <c r="F129" s="193" t="s">
        <v>358</v>
      </c>
      <c r="G129" s="194" t="s">
        <v>137</v>
      </c>
      <c r="H129" s="195">
        <v>1780</v>
      </c>
      <c r="I129" s="196"/>
      <c r="J129" s="197">
        <f>ROUND(I129*H129,2)</f>
        <v>0</v>
      </c>
      <c r="K129" s="193" t="s">
        <v>162</v>
      </c>
      <c r="L129" s="60"/>
      <c r="M129" s="198" t="s">
        <v>22</v>
      </c>
      <c r="N129" s="199" t="s">
        <v>48</v>
      </c>
      <c r="O129" s="41"/>
      <c r="P129" s="200">
        <f>O129*H129</f>
        <v>0</v>
      </c>
      <c r="Q129" s="200">
        <v>0.00051</v>
      </c>
      <c r="R129" s="200">
        <f>Q129*H129</f>
        <v>0.9078</v>
      </c>
      <c r="S129" s="200">
        <v>0</v>
      </c>
      <c r="T129" s="201">
        <f>S129*H129</f>
        <v>0</v>
      </c>
      <c r="AR129" s="23" t="s">
        <v>138</v>
      </c>
      <c r="AT129" s="23" t="s">
        <v>134</v>
      </c>
      <c r="AU129" s="23" t="s">
        <v>86</v>
      </c>
      <c r="AY129" s="23" t="s">
        <v>132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24</v>
      </c>
      <c r="BK129" s="202">
        <f>ROUND(I129*H129,2)</f>
        <v>0</v>
      </c>
      <c r="BL129" s="23" t="s">
        <v>138</v>
      </c>
      <c r="BM129" s="23" t="s">
        <v>359</v>
      </c>
    </row>
    <row r="130" spans="2:47" s="1" customFormat="1" ht="27">
      <c r="B130" s="40"/>
      <c r="C130" s="62"/>
      <c r="D130" s="205" t="s">
        <v>147</v>
      </c>
      <c r="E130" s="62"/>
      <c r="F130" s="215" t="s">
        <v>349</v>
      </c>
      <c r="G130" s="62"/>
      <c r="H130" s="62"/>
      <c r="I130" s="162"/>
      <c r="J130" s="62"/>
      <c r="K130" s="62"/>
      <c r="L130" s="60"/>
      <c r="M130" s="216"/>
      <c r="N130" s="41"/>
      <c r="O130" s="41"/>
      <c r="P130" s="41"/>
      <c r="Q130" s="41"/>
      <c r="R130" s="41"/>
      <c r="S130" s="41"/>
      <c r="T130" s="77"/>
      <c r="AT130" s="23" t="s">
        <v>147</v>
      </c>
      <c r="AU130" s="23" t="s">
        <v>86</v>
      </c>
    </row>
    <row r="131" spans="2:51" s="11" customFormat="1" ht="13.5">
      <c r="B131" s="203"/>
      <c r="C131" s="204"/>
      <c r="D131" s="205" t="s">
        <v>140</v>
      </c>
      <c r="E131" s="206" t="s">
        <v>22</v>
      </c>
      <c r="F131" s="207" t="s">
        <v>360</v>
      </c>
      <c r="G131" s="204"/>
      <c r="H131" s="208">
        <v>1780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140</v>
      </c>
      <c r="AU131" s="214" t="s">
        <v>86</v>
      </c>
      <c r="AV131" s="11" t="s">
        <v>86</v>
      </c>
      <c r="AW131" s="11" t="s">
        <v>41</v>
      </c>
      <c r="AX131" s="11" t="s">
        <v>24</v>
      </c>
      <c r="AY131" s="214" t="s">
        <v>132</v>
      </c>
    </row>
    <row r="132" spans="2:63" s="10" customFormat="1" ht="29.85" customHeight="1">
      <c r="B132" s="175"/>
      <c r="C132" s="176"/>
      <c r="D132" s="177" t="s">
        <v>76</v>
      </c>
      <c r="E132" s="189" t="s">
        <v>289</v>
      </c>
      <c r="F132" s="189" t="s">
        <v>290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P133</f>
        <v>0</v>
      </c>
      <c r="Q132" s="183"/>
      <c r="R132" s="184">
        <f>R133</f>
        <v>0</v>
      </c>
      <c r="S132" s="183"/>
      <c r="T132" s="185">
        <f>T133</f>
        <v>0</v>
      </c>
      <c r="AR132" s="186" t="s">
        <v>24</v>
      </c>
      <c r="AT132" s="187" t="s">
        <v>76</v>
      </c>
      <c r="AU132" s="187" t="s">
        <v>24</v>
      </c>
      <c r="AY132" s="186" t="s">
        <v>132</v>
      </c>
      <c r="BK132" s="188">
        <f>BK133</f>
        <v>0</v>
      </c>
    </row>
    <row r="133" spans="2:65" s="1" customFormat="1" ht="16.5" customHeight="1">
      <c r="B133" s="40"/>
      <c r="C133" s="191" t="s">
        <v>219</v>
      </c>
      <c r="D133" s="191" t="s">
        <v>134</v>
      </c>
      <c r="E133" s="192" t="s">
        <v>361</v>
      </c>
      <c r="F133" s="193" t="s">
        <v>362</v>
      </c>
      <c r="G133" s="194" t="s">
        <v>232</v>
      </c>
      <c r="H133" s="195">
        <v>1.424</v>
      </c>
      <c r="I133" s="196"/>
      <c r="J133" s="197">
        <f>ROUND(I133*H133,2)</f>
        <v>0</v>
      </c>
      <c r="K133" s="193" t="s">
        <v>162</v>
      </c>
      <c r="L133" s="60"/>
      <c r="M133" s="198" t="s">
        <v>22</v>
      </c>
      <c r="N133" s="199" t="s">
        <v>48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3" t="s">
        <v>138</v>
      </c>
      <c r="AT133" s="23" t="s">
        <v>134</v>
      </c>
      <c r="AU133" s="23" t="s">
        <v>86</v>
      </c>
      <c r="AY133" s="23" t="s">
        <v>132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24</v>
      </c>
      <c r="BK133" s="202">
        <f>ROUND(I133*H133,2)</f>
        <v>0</v>
      </c>
      <c r="BL133" s="23" t="s">
        <v>138</v>
      </c>
      <c r="BM133" s="23" t="s">
        <v>363</v>
      </c>
    </row>
    <row r="134" spans="2:63" s="10" customFormat="1" ht="29.85" customHeight="1">
      <c r="B134" s="175"/>
      <c r="C134" s="176"/>
      <c r="D134" s="177" t="s">
        <v>76</v>
      </c>
      <c r="E134" s="189" t="s">
        <v>301</v>
      </c>
      <c r="F134" s="189" t="s">
        <v>302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P135</f>
        <v>0</v>
      </c>
      <c r="Q134" s="183"/>
      <c r="R134" s="184">
        <f>R135</f>
        <v>0</v>
      </c>
      <c r="S134" s="183"/>
      <c r="T134" s="185">
        <f>T135</f>
        <v>0</v>
      </c>
      <c r="AR134" s="186" t="s">
        <v>24</v>
      </c>
      <c r="AT134" s="187" t="s">
        <v>76</v>
      </c>
      <c r="AU134" s="187" t="s">
        <v>24</v>
      </c>
      <c r="AY134" s="186" t="s">
        <v>132</v>
      </c>
      <c r="BK134" s="188">
        <f>BK135</f>
        <v>0</v>
      </c>
    </row>
    <row r="135" spans="2:65" s="1" customFormat="1" ht="16.5" customHeight="1">
      <c r="B135" s="40"/>
      <c r="C135" s="191" t="s">
        <v>10</v>
      </c>
      <c r="D135" s="191" t="s">
        <v>134</v>
      </c>
      <c r="E135" s="192" t="s">
        <v>364</v>
      </c>
      <c r="F135" s="193" t="s">
        <v>365</v>
      </c>
      <c r="G135" s="194" t="s">
        <v>232</v>
      </c>
      <c r="H135" s="195">
        <v>0.908</v>
      </c>
      <c r="I135" s="196"/>
      <c r="J135" s="197">
        <f>ROUND(I135*H135,2)</f>
        <v>0</v>
      </c>
      <c r="K135" s="193" t="s">
        <v>162</v>
      </c>
      <c r="L135" s="60"/>
      <c r="M135" s="198" t="s">
        <v>22</v>
      </c>
      <c r="N135" s="238" t="s">
        <v>48</v>
      </c>
      <c r="O135" s="239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AR135" s="23" t="s">
        <v>138</v>
      </c>
      <c r="AT135" s="23" t="s">
        <v>134</v>
      </c>
      <c r="AU135" s="23" t="s">
        <v>86</v>
      </c>
      <c r="AY135" s="23" t="s">
        <v>132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24</v>
      </c>
      <c r="BK135" s="202">
        <f>ROUND(I135*H135,2)</f>
        <v>0</v>
      </c>
      <c r="BL135" s="23" t="s">
        <v>138</v>
      </c>
      <c r="BM135" s="23" t="s">
        <v>366</v>
      </c>
    </row>
    <row r="136" spans="2:12" s="1" customFormat="1" ht="6.95" customHeight="1">
      <c r="B136" s="55"/>
      <c r="C136" s="56"/>
      <c r="D136" s="56"/>
      <c r="E136" s="56"/>
      <c r="F136" s="56"/>
      <c r="G136" s="56"/>
      <c r="H136" s="56"/>
      <c r="I136" s="138"/>
      <c r="J136" s="56"/>
      <c r="K136" s="56"/>
      <c r="L136" s="60"/>
    </row>
  </sheetData>
  <sheetProtection algorithmName="SHA-512" hashValue="aquexxa1/yP4FAMVpJGXtjnrR5xWF+0/1vs4o0XPN/M2r3hMSaui9BTYEtzp7vdoHWEPRD1TTtm2Hz9hQP6DTw==" saltValue="1rjl9+smCehj5TYriejLC6Ps9baWu4gtqmBsfo3vVnV3gnyGJ2H8or+riiXINQWXul7PNCBk4sKSLnBcOXCDMA==" spinCount="100000" sheet="1" objects="1" scenarios="1" formatColumns="0" formatRows="0" autoFilter="0"/>
  <autoFilter ref="C80:K135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80" activePane="bottomLeft" state="frozen"/>
      <selection pane="bottomLeft" activeCell="F81" sqref="F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96</v>
      </c>
      <c r="G1" s="375" t="s">
        <v>97</v>
      </c>
      <c r="H1" s="375"/>
      <c r="I1" s="114"/>
      <c r="J1" s="113" t="s">
        <v>98</v>
      </c>
      <c r="K1" s="112" t="s">
        <v>99</v>
      </c>
      <c r="L1" s="113" t="s">
        <v>100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86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Orlice, slepé rameno Malšova Lhota, revitalizace_bez SO 05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367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31. 8. 2016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33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18" t="s">
        <v>35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18" t="s">
        <v>32</v>
      </c>
      <c r="J20" s="34" t="s">
        <v>39</v>
      </c>
      <c r="K20" s="44"/>
    </row>
    <row r="21" spans="2:11" s="1" customFormat="1" ht="18" customHeight="1">
      <c r="B21" s="40"/>
      <c r="C21" s="41"/>
      <c r="D21" s="41"/>
      <c r="E21" s="34" t="s">
        <v>40</v>
      </c>
      <c r="F21" s="41"/>
      <c r="G21" s="41"/>
      <c r="H21" s="41"/>
      <c r="I21" s="118" t="s">
        <v>35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43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8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9">
        <f>ROUND(SUM(BE78:BE127),2)</f>
        <v>0</v>
      </c>
      <c r="G30" s="41"/>
      <c r="H30" s="41"/>
      <c r="I30" s="130">
        <v>0.21</v>
      </c>
      <c r="J30" s="129">
        <f>ROUND(ROUND((SUM(BE78:BE127)),2)*I30,2)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9">
        <f>ROUND(SUM(BF78:BF127),2)</f>
        <v>0</v>
      </c>
      <c r="G31" s="41"/>
      <c r="H31" s="41"/>
      <c r="I31" s="130">
        <v>0.15</v>
      </c>
      <c r="J31" s="129">
        <f>ROUND(ROUND((SUM(BF78:BF127)),2)*I31,2)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9">
        <f>ROUND(SUM(BG78:BG127),2)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9">
        <f>ROUND(SUM(BH78:BH127),2)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9">
        <f>ROUND(SUM(BI78:BI127),2)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53</v>
      </c>
      <c r="E36" s="78"/>
      <c r="F36" s="78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Orlice, slepé rameno Malšova Lhota, revitalizace_bez SO 05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SO 03 - Vegetační úpravy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Malšova Lhota</v>
      </c>
      <c r="G49" s="41"/>
      <c r="H49" s="41"/>
      <c r="I49" s="118" t="s">
        <v>27</v>
      </c>
      <c r="J49" s="119" t="str">
        <f>IF(J12="","",J12)</f>
        <v>31. 8. 2016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Povodí Labe, s.p.</v>
      </c>
      <c r="G51" s="41"/>
      <c r="H51" s="41"/>
      <c r="I51" s="118" t="s">
        <v>38</v>
      </c>
      <c r="J51" s="367" t="str">
        <f>E21</f>
        <v>Envicons,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105</v>
      </c>
      <c r="D54" s="131"/>
      <c r="E54" s="131"/>
      <c r="F54" s="131"/>
      <c r="G54" s="131"/>
      <c r="H54" s="131"/>
      <c r="I54" s="144"/>
      <c r="J54" s="145" t="s">
        <v>106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107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108</v>
      </c>
    </row>
    <row r="57" spans="2:11" s="7" customFormat="1" ht="24.95" customHeight="1">
      <c r="B57" s="148"/>
      <c r="C57" s="149"/>
      <c r="D57" s="150" t="s">
        <v>109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110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116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72" t="str">
        <f>E7</f>
        <v>Orlice, slepé rameno Malšova Lhota, revitalizace_bez SO 05</v>
      </c>
      <c r="F68" s="373"/>
      <c r="G68" s="373"/>
      <c r="H68" s="373"/>
      <c r="I68" s="162"/>
      <c r="J68" s="62"/>
      <c r="K68" s="62"/>
      <c r="L68" s="60"/>
    </row>
    <row r="69" spans="2:12" s="1" customFormat="1" ht="14.45" customHeight="1">
      <c r="B69" s="40"/>
      <c r="C69" s="64" t="s">
        <v>102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38" t="str">
        <f>E9</f>
        <v>SO 03 - Vegetační úpravy</v>
      </c>
      <c r="F70" s="374"/>
      <c r="G70" s="374"/>
      <c r="H70" s="374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Malšova Lhota</v>
      </c>
      <c r="G72" s="62"/>
      <c r="H72" s="62"/>
      <c r="I72" s="164" t="s">
        <v>27</v>
      </c>
      <c r="J72" s="72" t="str">
        <f>IF(J12="","",J12)</f>
        <v>31. 8. 2016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5">
      <c r="B74" s="40"/>
      <c r="C74" s="64" t="s">
        <v>31</v>
      </c>
      <c r="D74" s="62"/>
      <c r="E74" s="62"/>
      <c r="F74" s="163" t="str">
        <f>E15</f>
        <v>Povodí Labe, s.p.</v>
      </c>
      <c r="G74" s="62"/>
      <c r="H74" s="62"/>
      <c r="I74" s="164" t="s">
        <v>38</v>
      </c>
      <c r="J74" s="163" t="str">
        <f>E21</f>
        <v>Envicons, s.r.o.</v>
      </c>
      <c r="K74" s="62"/>
      <c r="L74" s="60"/>
    </row>
    <row r="75" spans="2:12" s="1" customFormat="1" ht="14.45" customHeight="1">
      <c r="B75" s="40"/>
      <c r="C75" s="64" t="s">
        <v>36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117</v>
      </c>
      <c r="D77" s="167" t="s">
        <v>62</v>
      </c>
      <c r="E77" s="167" t="s">
        <v>58</v>
      </c>
      <c r="F77" s="167" t="s">
        <v>118</v>
      </c>
      <c r="G77" s="167" t="s">
        <v>119</v>
      </c>
      <c r="H77" s="167" t="s">
        <v>120</v>
      </c>
      <c r="I77" s="168" t="s">
        <v>121</v>
      </c>
      <c r="J77" s="167" t="s">
        <v>106</v>
      </c>
      <c r="K77" s="169" t="s">
        <v>122</v>
      </c>
      <c r="L77" s="170"/>
      <c r="M77" s="80" t="s">
        <v>123</v>
      </c>
      <c r="N77" s="81" t="s">
        <v>47</v>
      </c>
      <c r="O77" s="81" t="s">
        <v>124</v>
      </c>
      <c r="P77" s="81" t="s">
        <v>125</v>
      </c>
      <c r="Q77" s="81" t="s">
        <v>126</v>
      </c>
      <c r="R77" s="81" t="s">
        <v>127</v>
      </c>
      <c r="S77" s="81" t="s">
        <v>128</v>
      </c>
      <c r="T77" s="82" t="s">
        <v>129</v>
      </c>
    </row>
    <row r="78" spans="2:63" s="1" customFormat="1" ht="29.25" customHeight="1">
      <c r="B78" s="40"/>
      <c r="C78" s="86" t="s">
        <v>107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76</v>
      </c>
      <c r="AU78" s="23" t="s">
        <v>108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76</v>
      </c>
      <c r="E79" s="178" t="s">
        <v>130</v>
      </c>
      <c r="F79" s="178" t="s">
        <v>131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24</v>
      </c>
      <c r="AT79" s="187" t="s">
        <v>76</v>
      </c>
      <c r="AU79" s="187" t="s">
        <v>77</v>
      </c>
      <c r="AY79" s="186" t="s">
        <v>132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76</v>
      </c>
      <c r="E80" s="189" t="s">
        <v>24</v>
      </c>
      <c r="F80" s="189" t="s">
        <v>133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SUM(P81:P127)</f>
        <v>0</v>
      </c>
      <c r="Q80" s="183"/>
      <c r="R80" s="184">
        <f>SUM(R81:R127)</f>
        <v>0</v>
      </c>
      <c r="S80" s="183"/>
      <c r="T80" s="185">
        <f>SUM(T81:T127)</f>
        <v>0</v>
      </c>
      <c r="AR80" s="186" t="s">
        <v>24</v>
      </c>
      <c r="AT80" s="187" t="s">
        <v>76</v>
      </c>
      <c r="AU80" s="187" t="s">
        <v>24</v>
      </c>
      <c r="AY80" s="186" t="s">
        <v>132</v>
      </c>
      <c r="BK80" s="188">
        <f>SUM(BK81:BK127)</f>
        <v>0</v>
      </c>
    </row>
    <row r="81" spans="2:65" s="1" customFormat="1" ht="25.5" customHeight="1">
      <c r="B81" s="40"/>
      <c r="C81" s="191" t="s">
        <v>24</v>
      </c>
      <c r="D81" s="191" t="s">
        <v>134</v>
      </c>
      <c r="E81" s="192" t="s">
        <v>368</v>
      </c>
      <c r="F81" s="193" t="s">
        <v>369</v>
      </c>
      <c r="G81" s="194" t="s">
        <v>137</v>
      </c>
      <c r="H81" s="195">
        <v>1935</v>
      </c>
      <c r="I81" s="196"/>
      <c r="J81" s="197">
        <f>ROUND(I81*H81,2)</f>
        <v>0</v>
      </c>
      <c r="K81" s="193" t="s">
        <v>162</v>
      </c>
      <c r="L81" s="60"/>
      <c r="M81" s="198" t="s">
        <v>22</v>
      </c>
      <c r="N81" s="199" t="s">
        <v>48</v>
      </c>
      <c r="O81" s="41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3" t="s">
        <v>138</v>
      </c>
      <c r="AT81" s="23" t="s">
        <v>134</v>
      </c>
      <c r="AU81" s="23" t="s">
        <v>86</v>
      </c>
      <c r="AY81" s="23" t="s">
        <v>132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3" t="s">
        <v>24</v>
      </c>
      <c r="BK81" s="202">
        <f>ROUND(I81*H81,2)</f>
        <v>0</v>
      </c>
      <c r="BL81" s="23" t="s">
        <v>138</v>
      </c>
      <c r="BM81" s="23" t="s">
        <v>370</v>
      </c>
    </row>
    <row r="82" spans="2:47" s="1" customFormat="1" ht="27">
      <c r="B82" s="40"/>
      <c r="C82" s="62"/>
      <c r="D82" s="205" t="s">
        <v>147</v>
      </c>
      <c r="E82" s="62"/>
      <c r="F82" s="215" t="s">
        <v>371</v>
      </c>
      <c r="G82" s="62"/>
      <c r="H82" s="62"/>
      <c r="I82" s="162"/>
      <c r="J82" s="62"/>
      <c r="K82" s="62"/>
      <c r="L82" s="60"/>
      <c r="M82" s="216"/>
      <c r="N82" s="41"/>
      <c r="O82" s="41"/>
      <c r="P82" s="41"/>
      <c r="Q82" s="41"/>
      <c r="R82" s="41"/>
      <c r="S82" s="41"/>
      <c r="T82" s="77"/>
      <c r="AT82" s="23" t="s">
        <v>147</v>
      </c>
      <c r="AU82" s="23" t="s">
        <v>86</v>
      </c>
    </row>
    <row r="83" spans="2:51" s="11" customFormat="1" ht="13.5">
      <c r="B83" s="203"/>
      <c r="C83" s="204"/>
      <c r="D83" s="205" t="s">
        <v>140</v>
      </c>
      <c r="E83" s="206" t="s">
        <v>22</v>
      </c>
      <c r="F83" s="207" t="s">
        <v>372</v>
      </c>
      <c r="G83" s="204"/>
      <c r="H83" s="208">
        <v>1935</v>
      </c>
      <c r="I83" s="209"/>
      <c r="J83" s="204"/>
      <c r="K83" s="204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140</v>
      </c>
      <c r="AU83" s="214" t="s">
        <v>86</v>
      </c>
      <c r="AV83" s="11" t="s">
        <v>86</v>
      </c>
      <c r="AW83" s="11" t="s">
        <v>41</v>
      </c>
      <c r="AX83" s="11" t="s">
        <v>24</v>
      </c>
      <c r="AY83" s="214" t="s">
        <v>132</v>
      </c>
    </row>
    <row r="84" spans="2:65" s="1" customFormat="1" ht="25.5" customHeight="1">
      <c r="B84" s="40"/>
      <c r="C84" s="191" t="s">
        <v>86</v>
      </c>
      <c r="D84" s="191" t="s">
        <v>134</v>
      </c>
      <c r="E84" s="192" t="s">
        <v>373</v>
      </c>
      <c r="F84" s="193" t="s">
        <v>374</v>
      </c>
      <c r="G84" s="194" t="s">
        <v>144</v>
      </c>
      <c r="H84" s="195">
        <v>84.59</v>
      </c>
      <c r="I84" s="196"/>
      <c r="J84" s="197">
        <f>ROUND(I84*H84,2)</f>
        <v>0</v>
      </c>
      <c r="K84" s="193" t="s">
        <v>22</v>
      </c>
      <c r="L84" s="60"/>
      <c r="M84" s="198" t="s">
        <v>22</v>
      </c>
      <c r="N84" s="199" t="s">
        <v>48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3" t="s">
        <v>138</v>
      </c>
      <c r="AT84" s="23" t="s">
        <v>134</v>
      </c>
      <c r="AU84" s="23" t="s">
        <v>86</v>
      </c>
      <c r="AY84" s="23" t="s">
        <v>132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24</v>
      </c>
      <c r="BK84" s="202">
        <f>ROUND(I84*H84,2)</f>
        <v>0</v>
      </c>
      <c r="BL84" s="23" t="s">
        <v>138</v>
      </c>
      <c r="BM84" s="23" t="s">
        <v>375</v>
      </c>
    </row>
    <row r="85" spans="2:47" s="1" customFormat="1" ht="27">
      <c r="B85" s="40"/>
      <c r="C85" s="62"/>
      <c r="D85" s="205" t="s">
        <v>147</v>
      </c>
      <c r="E85" s="62"/>
      <c r="F85" s="215" t="s">
        <v>376</v>
      </c>
      <c r="G85" s="62"/>
      <c r="H85" s="62"/>
      <c r="I85" s="162"/>
      <c r="J85" s="62"/>
      <c r="K85" s="62"/>
      <c r="L85" s="60"/>
      <c r="M85" s="216"/>
      <c r="N85" s="41"/>
      <c r="O85" s="41"/>
      <c r="P85" s="41"/>
      <c r="Q85" s="41"/>
      <c r="R85" s="41"/>
      <c r="S85" s="41"/>
      <c r="T85" s="77"/>
      <c r="AT85" s="23" t="s">
        <v>147</v>
      </c>
      <c r="AU85" s="23" t="s">
        <v>86</v>
      </c>
    </row>
    <row r="86" spans="2:51" s="11" customFormat="1" ht="13.5">
      <c r="B86" s="203"/>
      <c r="C86" s="204"/>
      <c r="D86" s="205" t="s">
        <v>140</v>
      </c>
      <c r="E86" s="206" t="s">
        <v>22</v>
      </c>
      <c r="F86" s="207" t="s">
        <v>377</v>
      </c>
      <c r="G86" s="204"/>
      <c r="H86" s="208">
        <v>7</v>
      </c>
      <c r="I86" s="209"/>
      <c r="J86" s="204"/>
      <c r="K86" s="204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140</v>
      </c>
      <c r="AU86" s="214" t="s">
        <v>86</v>
      </c>
      <c r="AV86" s="11" t="s">
        <v>86</v>
      </c>
      <c r="AW86" s="11" t="s">
        <v>41</v>
      </c>
      <c r="AX86" s="11" t="s">
        <v>77</v>
      </c>
      <c r="AY86" s="214" t="s">
        <v>132</v>
      </c>
    </row>
    <row r="87" spans="2:51" s="11" customFormat="1" ht="13.5">
      <c r="B87" s="203"/>
      <c r="C87" s="204"/>
      <c r="D87" s="205" t="s">
        <v>140</v>
      </c>
      <c r="E87" s="206" t="s">
        <v>22</v>
      </c>
      <c r="F87" s="207" t="s">
        <v>378</v>
      </c>
      <c r="G87" s="204"/>
      <c r="H87" s="208">
        <v>3.19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140</v>
      </c>
      <c r="AU87" s="214" t="s">
        <v>86</v>
      </c>
      <c r="AV87" s="11" t="s">
        <v>86</v>
      </c>
      <c r="AW87" s="11" t="s">
        <v>41</v>
      </c>
      <c r="AX87" s="11" t="s">
        <v>77</v>
      </c>
      <c r="AY87" s="214" t="s">
        <v>132</v>
      </c>
    </row>
    <row r="88" spans="2:51" s="11" customFormat="1" ht="13.5">
      <c r="B88" s="203"/>
      <c r="C88" s="204"/>
      <c r="D88" s="205" t="s">
        <v>140</v>
      </c>
      <c r="E88" s="206" t="s">
        <v>22</v>
      </c>
      <c r="F88" s="207" t="s">
        <v>379</v>
      </c>
      <c r="G88" s="204"/>
      <c r="H88" s="208">
        <v>23.55</v>
      </c>
      <c r="I88" s="209"/>
      <c r="J88" s="204"/>
      <c r="K88" s="204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140</v>
      </c>
      <c r="AU88" s="214" t="s">
        <v>86</v>
      </c>
      <c r="AV88" s="11" t="s">
        <v>86</v>
      </c>
      <c r="AW88" s="11" t="s">
        <v>41</v>
      </c>
      <c r="AX88" s="11" t="s">
        <v>77</v>
      </c>
      <c r="AY88" s="214" t="s">
        <v>132</v>
      </c>
    </row>
    <row r="89" spans="2:51" s="11" customFormat="1" ht="13.5">
      <c r="B89" s="203"/>
      <c r="C89" s="204"/>
      <c r="D89" s="205" t="s">
        <v>140</v>
      </c>
      <c r="E89" s="206" t="s">
        <v>22</v>
      </c>
      <c r="F89" s="207" t="s">
        <v>380</v>
      </c>
      <c r="G89" s="204"/>
      <c r="H89" s="208">
        <v>19.35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140</v>
      </c>
      <c r="AU89" s="214" t="s">
        <v>86</v>
      </c>
      <c r="AV89" s="11" t="s">
        <v>86</v>
      </c>
      <c r="AW89" s="11" t="s">
        <v>41</v>
      </c>
      <c r="AX89" s="11" t="s">
        <v>77</v>
      </c>
      <c r="AY89" s="214" t="s">
        <v>132</v>
      </c>
    </row>
    <row r="90" spans="2:51" s="11" customFormat="1" ht="13.5">
      <c r="B90" s="203"/>
      <c r="C90" s="204"/>
      <c r="D90" s="205" t="s">
        <v>140</v>
      </c>
      <c r="E90" s="206" t="s">
        <v>22</v>
      </c>
      <c r="F90" s="207" t="s">
        <v>381</v>
      </c>
      <c r="G90" s="204"/>
      <c r="H90" s="208">
        <v>31.5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140</v>
      </c>
      <c r="AU90" s="214" t="s">
        <v>86</v>
      </c>
      <c r="AV90" s="11" t="s">
        <v>86</v>
      </c>
      <c r="AW90" s="11" t="s">
        <v>41</v>
      </c>
      <c r="AX90" s="11" t="s">
        <v>77</v>
      </c>
      <c r="AY90" s="214" t="s">
        <v>132</v>
      </c>
    </row>
    <row r="91" spans="2:51" s="12" customFormat="1" ht="13.5">
      <c r="B91" s="217"/>
      <c r="C91" s="218"/>
      <c r="D91" s="205" t="s">
        <v>140</v>
      </c>
      <c r="E91" s="219" t="s">
        <v>22</v>
      </c>
      <c r="F91" s="220" t="s">
        <v>151</v>
      </c>
      <c r="G91" s="218"/>
      <c r="H91" s="221">
        <v>84.59</v>
      </c>
      <c r="I91" s="222"/>
      <c r="J91" s="218"/>
      <c r="K91" s="218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140</v>
      </c>
      <c r="AU91" s="227" t="s">
        <v>86</v>
      </c>
      <c r="AV91" s="12" t="s">
        <v>138</v>
      </c>
      <c r="AW91" s="12" t="s">
        <v>41</v>
      </c>
      <c r="AX91" s="12" t="s">
        <v>24</v>
      </c>
      <c r="AY91" s="227" t="s">
        <v>132</v>
      </c>
    </row>
    <row r="92" spans="2:65" s="1" customFormat="1" ht="16.5" customHeight="1">
      <c r="B92" s="40"/>
      <c r="C92" s="191" t="s">
        <v>152</v>
      </c>
      <c r="D92" s="191" t="s">
        <v>134</v>
      </c>
      <c r="E92" s="192" t="s">
        <v>382</v>
      </c>
      <c r="F92" s="193" t="s">
        <v>383</v>
      </c>
      <c r="G92" s="194" t="s">
        <v>278</v>
      </c>
      <c r="H92" s="195">
        <v>100</v>
      </c>
      <c r="I92" s="196"/>
      <c r="J92" s="197">
        <f>ROUND(I92*H92,2)</f>
        <v>0</v>
      </c>
      <c r="K92" s="193" t="s">
        <v>162</v>
      </c>
      <c r="L92" s="60"/>
      <c r="M92" s="198" t="s">
        <v>22</v>
      </c>
      <c r="N92" s="199" t="s">
        <v>48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138</v>
      </c>
      <c r="AT92" s="23" t="s">
        <v>134</v>
      </c>
      <c r="AU92" s="23" t="s">
        <v>86</v>
      </c>
      <c r="AY92" s="23" t="s">
        <v>132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24</v>
      </c>
      <c r="BK92" s="202">
        <f>ROUND(I92*H92,2)</f>
        <v>0</v>
      </c>
      <c r="BL92" s="23" t="s">
        <v>138</v>
      </c>
      <c r="BM92" s="23" t="s">
        <v>384</v>
      </c>
    </row>
    <row r="93" spans="2:47" s="1" customFormat="1" ht="27">
      <c r="B93" s="40"/>
      <c r="C93" s="62"/>
      <c r="D93" s="205" t="s">
        <v>147</v>
      </c>
      <c r="E93" s="62"/>
      <c r="F93" s="215" t="s">
        <v>664</v>
      </c>
      <c r="G93" s="62"/>
      <c r="H93" s="62"/>
      <c r="I93" s="162"/>
      <c r="J93" s="62"/>
      <c r="K93" s="62"/>
      <c r="L93" s="60"/>
      <c r="M93" s="216"/>
      <c r="N93" s="41"/>
      <c r="O93" s="41"/>
      <c r="P93" s="41"/>
      <c r="Q93" s="41"/>
      <c r="R93" s="41"/>
      <c r="S93" s="41"/>
      <c r="T93" s="77"/>
      <c r="AT93" s="23" t="s">
        <v>147</v>
      </c>
      <c r="AU93" s="23" t="s">
        <v>86</v>
      </c>
    </row>
    <row r="94" spans="2:51" s="11" customFormat="1" ht="13.5">
      <c r="B94" s="203"/>
      <c r="C94" s="204"/>
      <c r="D94" s="205" t="s">
        <v>140</v>
      </c>
      <c r="E94" s="206" t="s">
        <v>22</v>
      </c>
      <c r="F94" s="207" t="s">
        <v>30</v>
      </c>
      <c r="G94" s="204"/>
      <c r="H94" s="208">
        <v>100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140</v>
      </c>
      <c r="AU94" s="214" t="s">
        <v>86</v>
      </c>
      <c r="AV94" s="11" t="s">
        <v>86</v>
      </c>
      <c r="AW94" s="11" t="s">
        <v>41</v>
      </c>
      <c r="AX94" s="11" t="s">
        <v>24</v>
      </c>
      <c r="AY94" s="214" t="s">
        <v>132</v>
      </c>
    </row>
    <row r="95" spans="2:65" s="1" customFormat="1" ht="16.5" customHeight="1">
      <c r="B95" s="40"/>
      <c r="C95" s="191" t="s">
        <v>138</v>
      </c>
      <c r="D95" s="191" t="s">
        <v>134</v>
      </c>
      <c r="E95" s="192" t="s">
        <v>385</v>
      </c>
      <c r="F95" s="193" t="s">
        <v>386</v>
      </c>
      <c r="G95" s="194" t="s">
        <v>278</v>
      </c>
      <c r="H95" s="195">
        <v>11</v>
      </c>
      <c r="I95" s="196"/>
      <c r="J95" s="197">
        <f>ROUND(I95*H95,2)</f>
        <v>0</v>
      </c>
      <c r="K95" s="193" t="s">
        <v>162</v>
      </c>
      <c r="L95" s="60"/>
      <c r="M95" s="198" t="s">
        <v>22</v>
      </c>
      <c r="N95" s="199" t="s">
        <v>48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138</v>
      </c>
      <c r="AT95" s="23" t="s">
        <v>134</v>
      </c>
      <c r="AU95" s="23" t="s">
        <v>86</v>
      </c>
      <c r="AY95" s="23" t="s">
        <v>132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0</v>
      </c>
      <c r="BL95" s="23" t="s">
        <v>138</v>
      </c>
      <c r="BM95" s="23" t="s">
        <v>387</v>
      </c>
    </row>
    <row r="96" spans="2:47" s="1" customFormat="1" ht="27">
      <c r="B96" s="40"/>
      <c r="C96" s="62"/>
      <c r="D96" s="205" t="s">
        <v>147</v>
      </c>
      <c r="E96" s="62"/>
      <c r="F96" s="215" t="s">
        <v>664</v>
      </c>
      <c r="G96" s="62"/>
      <c r="H96" s="62"/>
      <c r="I96" s="162"/>
      <c r="J96" s="62"/>
      <c r="K96" s="62"/>
      <c r="L96" s="60"/>
      <c r="M96" s="216"/>
      <c r="N96" s="41"/>
      <c r="O96" s="41"/>
      <c r="P96" s="41"/>
      <c r="Q96" s="41"/>
      <c r="R96" s="41"/>
      <c r="S96" s="41"/>
      <c r="T96" s="77"/>
      <c r="AT96" s="23" t="s">
        <v>147</v>
      </c>
      <c r="AU96" s="23" t="s">
        <v>86</v>
      </c>
    </row>
    <row r="97" spans="2:51" s="11" customFormat="1" ht="13.5">
      <c r="B97" s="203"/>
      <c r="C97" s="204"/>
      <c r="D97" s="205" t="s">
        <v>140</v>
      </c>
      <c r="E97" s="206" t="s">
        <v>22</v>
      </c>
      <c r="F97" s="207" t="s">
        <v>197</v>
      </c>
      <c r="G97" s="204"/>
      <c r="H97" s="208">
        <v>11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140</v>
      </c>
      <c r="AU97" s="214" t="s">
        <v>86</v>
      </c>
      <c r="AV97" s="11" t="s">
        <v>86</v>
      </c>
      <c r="AW97" s="11" t="s">
        <v>41</v>
      </c>
      <c r="AX97" s="11" t="s">
        <v>24</v>
      </c>
      <c r="AY97" s="214" t="s">
        <v>132</v>
      </c>
    </row>
    <row r="98" spans="2:65" s="1" customFormat="1" ht="16.5" customHeight="1">
      <c r="B98" s="40"/>
      <c r="C98" s="191" t="s">
        <v>167</v>
      </c>
      <c r="D98" s="191" t="s">
        <v>134</v>
      </c>
      <c r="E98" s="192" t="s">
        <v>388</v>
      </c>
      <c r="F98" s="193" t="s">
        <v>389</v>
      </c>
      <c r="G98" s="194" t="s">
        <v>278</v>
      </c>
      <c r="H98" s="195">
        <v>8</v>
      </c>
      <c r="I98" s="196"/>
      <c r="J98" s="197">
        <f>ROUND(I98*H98,2)</f>
        <v>0</v>
      </c>
      <c r="K98" s="193" t="s">
        <v>162</v>
      </c>
      <c r="L98" s="60"/>
      <c r="M98" s="198" t="s">
        <v>22</v>
      </c>
      <c r="N98" s="199" t="s">
        <v>48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138</v>
      </c>
      <c r="AT98" s="23" t="s">
        <v>134</v>
      </c>
      <c r="AU98" s="23" t="s">
        <v>86</v>
      </c>
      <c r="AY98" s="23" t="s">
        <v>132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24</v>
      </c>
      <c r="BK98" s="202">
        <f>ROUND(I98*H98,2)</f>
        <v>0</v>
      </c>
      <c r="BL98" s="23" t="s">
        <v>138</v>
      </c>
      <c r="BM98" s="23" t="s">
        <v>390</v>
      </c>
    </row>
    <row r="99" spans="2:47" s="1" customFormat="1" ht="27">
      <c r="B99" s="40"/>
      <c r="C99" s="62"/>
      <c r="D99" s="205" t="s">
        <v>147</v>
      </c>
      <c r="E99" s="62"/>
      <c r="F99" s="215" t="s">
        <v>664</v>
      </c>
      <c r="G99" s="62"/>
      <c r="H99" s="62"/>
      <c r="I99" s="162"/>
      <c r="J99" s="62"/>
      <c r="K99" s="62"/>
      <c r="L99" s="60"/>
      <c r="M99" s="216"/>
      <c r="N99" s="41"/>
      <c r="O99" s="41"/>
      <c r="P99" s="41"/>
      <c r="Q99" s="41"/>
      <c r="R99" s="41"/>
      <c r="S99" s="41"/>
      <c r="T99" s="77"/>
      <c r="AT99" s="23" t="s">
        <v>147</v>
      </c>
      <c r="AU99" s="23" t="s">
        <v>86</v>
      </c>
    </row>
    <row r="100" spans="2:51" s="11" customFormat="1" ht="13.5">
      <c r="B100" s="203"/>
      <c r="C100" s="204"/>
      <c r="D100" s="205" t="s">
        <v>140</v>
      </c>
      <c r="E100" s="206" t="s">
        <v>22</v>
      </c>
      <c r="F100" s="207" t="s">
        <v>185</v>
      </c>
      <c r="G100" s="204"/>
      <c r="H100" s="208">
        <v>8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140</v>
      </c>
      <c r="AU100" s="214" t="s">
        <v>86</v>
      </c>
      <c r="AV100" s="11" t="s">
        <v>86</v>
      </c>
      <c r="AW100" s="11" t="s">
        <v>41</v>
      </c>
      <c r="AX100" s="11" t="s">
        <v>24</v>
      </c>
      <c r="AY100" s="214" t="s">
        <v>132</v>
      </c>
    </row>
    <row r="101" spans="2:65" s="1" customFormat="1" ht="16.5" customHeight="1">
      <c r="B101" s="40"/>
      <c r="C101" s="191" t="s">
        <v>173</v>
      </c>
      <c r="D101" s="191" t="s">
        <v>134</v>
      </c>
      <c r="E101" s="192" t="s">
        <v>391</v>
      </c>
      <c r="F101" s="193" t="s">
        <v>392</v>
      </c>
      <c r="G101" s="194" t="s">
        <v>278</v>
      </c>
      <c r="H101" s="195">
        <v>7</v>
      </c>
      <c r="I101" s="196"/>
      <c r="J101" s="197">
        <f>ROUND(I101*H101,2)</f>
        <v>0</v>
      </c>
      <c r="K101" s="193" t="s">
        <v>162</v>
      </c>
      <c r="L101" s="60"/>
      <c r="M101" s="198" t="s">
        <v>22</v>
      </c>
      <c r="N101" s="199" t="s">
        <v>48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138</v>
      </c>
      <c r="AT101" s="23" t="s">
        <v>134</v>
      </c>
      <c r="AU101" s="23" t="s">
        <v>86</v>
      </c>
      <c r="AY101" s="23" t="s">
        <v>132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24</v>
      </c>
      <c r="BK101" s="202">
        <f>ROUND(I101*H101,2)</f>
        <v>0</v>
      </c>
      <c r="BL101" s="23" t="s">
        <v>138</v>
      </c>
      <c r="BM101" s="23" t="s">
        <v>393</v>
      </c>
    </row>
    <row r="102" spans="2:47" s="1" customFormat="1" ht="27">
      <c r="B102" s="40"/>
      <c r="C102" s="62"/>
      <c r="D102" s="205" t="s">
        <v>147</v>
      </c>
      <c r="E102" s="62"/>
      <c r="F102" s="215" t="s">
        <v>664</v>
      </c>
      <c r="G102" s="62"/>
      <c r="H102" s="62"/>
      <c r="I102" s="162"/>
      <c r="J102" s="62"/>
      <c r="K102" s="62"/>
      <c r="L102" s="60"/>
      <c r="M102" s="216"/>
      <c r="N102" s="41"/>
      <c r="O102" s="41"/>
      <c r="P102" s="41"/>
      <c r="Q102" s="41"/>
      <c r="R102" s="41"/>
      <c r="S102" s="41"/>
      <c r="T102" s="77"/>
      <c r="AT102" s="23" t="s">
        <v>147</v>
      </c>
      <c r="AU102" s="23" t="s">
        <v>86</v>
      </c>
    </row>
    <row r="103" spans="2:51" s="11" customFormat="1" ht="13.5">
      <c r="B103" s="203"/>
      <c r="C103" s="204"/>
      <c r="D103" s="205" t="s">
        <v>140</v>
      </c>
      <c r="E103" s="206" t="s">
        <v>22</v>
      </c>
      <c r="F103" s="207" t="s">
        <v>179</v>
      </c>
      <c r="G103" s="204"/>
      <c r="H103" s="208">
        <v>7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140</v>
      </c>
      <c r="AU103" s="214" t="s">
        <v>86</v>
      </c>
      <c r="AV103" s="11" t="s">
        <v>86</v>
      </c>
      <c r="AW103" s="11" t="s">
        <v>41</v>
      </c>
      <c r="AX103" s="11" t="s">
        <v>24</v>
      </c>
      <c r="AY103" s="214" t="s">
        <v>132</v>
      </c>
    </row>
    <row r="104" spans="2:65" s="1" customFormat="1" ht="25.5" customHeight="1">
      <c r="B104" s="40"/>
      <c r="C104" s="191" t="s">
        <v>179</v>
      </c>
      <c r="D104" s="191" t="s">
        <v>134</v>
      </c>
      <c r="E104" s="192" t="s">
        <v>394</v>
      </c>
      <c r="F104" s="193" t="s">
        <v>395</v>
      </c>
      <c r="G104" s="194" t="s">
        <v>278</v>
      </c>
      <c r="H104" s="195">
        <v>77</v>
      </c>
      <c r="I104" s="196"/>
      <c r="J104" s="197">
        <f>ROUND(I104*H104,2)</f>
        <v>0</v>
      </c>
      <c r="K104" s="193" t="s">
        <v>162</v>
      </c>
      <c r="L104" s="60"/>
      <c r="M104" s="198" t="s">
        <v>22</v>
      </c>
      <c r="N104" s="199" t="s">
        <v>48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138</v>
      </c>
      <c r="AT104" s="23" t="s">
        <v>134</v>
      </c>
      <c r="AU104" s="23" t="s">
        <v>86</v>
      </c>
      <c r="AY104" s="23" t="s">
        <v>132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24</v>
      </c>
      <c r="BK104" s="202">
        <f>ROUND(I104*H104,2)</f>
        <v>0</v>
      </c>
      <c r="BL104" s="23" t="s">
        <v>138</v>
      </c>
      <c r="BM104" s="23" t="s">
        <v>396</v>
      </c>
    </row>
    <row r="105" spans="2:47" s="1" customFormat="1" ht="27">
      <c r="B105" s="40"/>
      <c r="C105" s="62"/>
      <c r="D105" s="205" t="s">
        <v>147</v>
      </c>
      <c r="E105" s="62"/>
      <c r="F105" s="215" t="s">
        <v>397</v>
      </c>
      <c r="G105" s="62"/>
      <c r="H105" s="62"/>
      <c r="I105" s="162"/>
      <c r="J105" s="62"/>
      <c r="K105" s="62"/>
      <c r="L105" s="60"/>
      <c r="M105" s="216"/>
      <c r="N105" s="41"/>
      <c r="O105" s="41"/>
      <c r="P105" s="41"/>
      <c r="Q105" s="41"/>
      <c r="R105" s="41"/>
      <c r="S105" s="41"/>
      <c r="T105" s="77"/>
      <c r="AT105" s="23" t="s">
        <v>147</v>
      </c>
      <c r="AU105" s="23" t="s">
        <v>86</v>
      </c>
    </row>
    <row r="106" spans="2:51" s="11" customFormat="1" ht="13.5">
      <c r="B106" s="203"/>
      <c r="C106" s="204"/>
      <c r="D106" s="205" t="s">
        <v>140</v>
      </c>
      <c r="E106" s="206" t="s">
        <v>22</v>
      </c>
      <c r="F106" s="207" t="s">
        <v>398</v>
      </c>
      <c r="G106" s="204"/>
      <c r="H106" s="208">
        <v>77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140</v>
      </c>
      <c r="AU106" s="214" t="s">
        <v>86</v>
      </c>
      <c r="AV106" s="11" t="s">
        <v>86</v>
      </c>
      <c r="AW106" s="11" t="s">
        <v>41</v>
      </c>
      <c r="AX106" s="11" t="s">
        <v>24</v>
      </c>
      <c r="AY106" s="214" t="s">
        <v>132</v>
      </c>
    </row>
    <row r="107" spans="2:65" s="1" customFormat="1" ht="25.5" customHeight="1">
      <c r="B107" s="40"/>
      <c r="C107" s="191" t="s">
        <v>185</v>
      </c>
      <c r="D107" s="191" t="s">
        <v>134</v>
      </c>
      <c r="E107" s="192" t="s">
        <v>399</v>
      </c>
      <c r="F107" s="193" t="s">
        <v>400</v>
      </c>
      <c r="G107" s="194" t="s">
        <v>278</v>
      </c>
      <c r="H107" s="195">
        <v>23</v>
      </c>
      <c r="I107" s="196"/>
      <c r="J107" s="197">
        <f>ROUND(I107*H107,2)</f>
        <v>0</v>
      </c>
      <c r="K107" s="193" t="s">
        <v>162</v>
      </c>
      <c r="L107" s="60"/>
      <c r="M107" s="198" t="s">
        <v>22</v>
      </c>
      <c r="N107" s="199" t="s">
        <v>48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138</v>
      </c>
      <c r="AT107" s="23" t="s">
        <v>134</v>
      </c>
      <c r="AU107" s="23" t="s">
        <v>86</v>
      </c>
      <c r="AY107" s="23" t="s">
        <v>132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24</v>
      </c>
      <c r="BK107" s="202">
        <f>ROUND(I107*H107,2)</f>
        <v>0</v>
      </c>
      <c r="BL107" s="23" t="s">
        <v>138</v>
      </c>
      <c r="BM107" s="23" t="s">
        <v>401</v>
      </c>
    </row>
    <row r="108" spans="2:47" s="1" customFormat="1" ht="27">
      <c r="B108" s="40"/>
      <c r="C108" s="62"/>
      <c r="D108" s="205" t="s">
        <v>147</v>
      </c>
      <c r="E108" s="62"/>
      <c r="F108" s="215" t="s">
        <v>397</v>
      </c>
      <c r="G108" s="62"/>
      <c r="H108" s="62"/>
      <c r="I108" s="162"/>
      <c r="J108" s="62"/>
      <c r="K108" s="62"/>
      <c r="L108" s="60"/>
      <c r="M108" s="216"/>
      <c r="N108" s="41"/>
      <c r="O108" s="41"/>
      <c r="P108" s="41"/>
      <c r="Q108" s="41"/>
      <c r="R108" s="41"/>
      <c r="S108" s="41"/>
      <c r="T108" s="77"/>
      <c r="AT108" s="23" t="s">
        <v>147</v>
      </c>
      <c r="AU108" s="23" t="s">
        <v>86</v>
      </c>
    </row>
    <row r="109" spans="2:51" s="11" customFormat="1" ht="13.5">
      <c r="B109" s="203"/>
      <c r="C109" s="204"/>
      <c r="D109" s="205" t="s">
        <v>140</v>
      </c>
      <c r="E109" s="206" t="s">
        <v>22</v>
      </c>
      <c r="F109" s="207" t="s">
        <v>269</v>
      </c>
      <c r="G109" s="204"/>
      <c r="H109" s="208">
        <v>23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140</v>
      </c>
      <c r="AU109" s="214" t="s">
        <v>86</v>
      </c>
      <c r="AV109" s="11" t="s">
        <v>86</v>
      </c>
      <c r="AW109" s="11" t="s">
        <v>41</v>
      </c>
      <c r="AX109" s="11" t="s">
        <v>24</v>
      </c>
      <c r="AY109" s="214" t="s">
        <v>132</v>
      </c>
    </row>
    <row r="110" spans="2:65" s="1" customFormat="1" ht="25.5" customHeight="1">
      <c r="B110" s="40"/>
      <c r="C110" s="191" t="s">
        <v>190</v>
      </c>
      <c r="D110" s="191" t="s">
        <v>134</v>
      </c>
      <c r="E110" s="192" t="s">
        <v>402</v>
      </c>
      <c r="F110" s="193" t="s">
        <v>403</v>
      </c>
      <c r="G110" s="194" t="s">
        <v>278</v>
      </c>
      <c r="H110" s="195">
        <v>5</v>
      </c>
      <c r="I110" s="196"/>
      <c r="J110" s="197">
        <f>ROUND(I110*H110,2)</f>
        <v>0</v>
      </c>
      <c r="K110" s="193" t="s">
        <v>162</v>
      </c>
      <c r="L110" s="60"/>
      <c r="M110" s="198" t="s">
        <v>22</v>
      </c>
      <c r="N110" s="199" t="s">
        <v>48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138</v>
      </c>
      <c r="AT110" s="23" t="s">
        <v>134</v>
      </c>
      <c r="AU110" s="23" t="s">
        <v>86</v>
      </c>
      <c r="AY110" s="23" t="s">
        <v>132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24</v>
      </c>
      <c r="BK110" s="202">
        <f>ROUND(I110*H110,2)</f>
        <v>0</v>
      </c>
      <c r="BL110" s="23" t="s">
        <v>138</v>
      </c>
      <c r="BM110" s="23" t="s">
        <v>404</v>
      </c>
    </row>
    <row r="111" spans="2:47" s="1" customFormat="1" ht="27">
      <c r="B111" s="40"/>
      <c r="C111" s="62"/>
      <c r="D111" s="205" t="s">
        <v>147</v>
      </c>
      <c r="E111" s="62"/>
      <c r="F111" s="215" t="s">
        <v>397</v>
      </c>
      <c r="G111" s="62"/>
      <c r="H111" s="62"/>
      <c r="I111" s="162"/>
      <c r="J111" s="62"/>
      <c r="K111" s="62"/>
      <c r="L111" s="60"/>
      <c r="M111" s="216"/>
      <c r="N111" s="41"/>
      <c r="O111" s="41"/>
      <c r="P111" s="41"/>
      <c r="Q111" s="41"/>
      <c r="R111" s="41"/>
      <c r="S111" s="41"/>
      <c r="T111" s="77"/>
      <c r="AT111" s="23" t="s">
        <v>147</v>
      </c>
      <c r="AU111" s="23" t="s">
        <v>86</v>
      </c>
    </row>
    <row r="112" spans="2:51" s="11" customFormat="1" ht="13.5">
      <c r="B112" s="203"/>
      <c r="C112" s="204"/>
      <c r="D112" s="205" t="s">
        <v>140</v>
      </c>
      <c r="E112" s="206" t="s">
        <v>22</v>
      </c>
      <c r="F112" s="207" t="s">
        <v>167</v>
      </c>
      <c r="G112" s="204"/>
      <c r="H112" s="208">
        <v>5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140</v>
      </c>
      <c r="AU112" s="214" t="s">
        <v>86</v>
      </c>
      <c r="AV112" s="11" t="s">
        <v>86</v>
      </c>
      <c r="AW112" s="11" t="s">
        <v>41</v>
      </c>
      <c r="AX112" s="11" t="s">
        <v>24</v>
      </c>
      <c r="AY112" s="214" t="s">
        <v>132</v>
      </c>
    </row>
    <row r="113" spans="2:65" s="1" customFormat="1" ht="25.5" customHeight="1">
      <c r="B113" s="40"/>
      <c r="C113" s="191" t="s">
        <v>29</v>
      </c>
      <c r="D113" s="191" t="s">
        <v>134</v>
      </c>
      <c r="E113" s="192" t="s">
        <v>405</v>
      </c>
      <c r="F113" s="193" t="s">
        <v>406</v>
      </c>
      <c r="G113" s="194" t="s">
        <v>278</v>
      </c>
      <c r="H113" s="195">
        <v>6</v>
      </c>
      <c r="I113" s="196"/>
      <c r="J113" s="197">
        <f>ROUND(I113*H113,2)</f>
        <v>0</v>
      </c>
      <c r="K113" s="193" t="s">
        <v>162</v>
      </c>
      <c r="L113" s="60"/>
      <c r="M113" s="198" t="s">
        <v>22</v>
      </c>
      <c r="N113" s="199" t="s">
        <v>48</v>
      </c>
      <c r="O113" s="41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3" t="s">
        <v>138</v>
      </c>
      <c r="AT113" s="23" t="s">
        <v>134</v>
      </c>
      <c r="AU113" s="23" t="s">
        <v>86</v>
      </c>
      <c r="AY113" s="23" t="s">
        <v>132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24</v>
      </c>
      <c r="BK113" s="202">
        <f>ROUND(I113*H113,2)</f>
        <v>0</v>
      </c>
      <c r="BL113" s="23" t="s">
        <v>138</v>
      </c>
      <c r="BM113" s="23" t="s">
        <v>407</v>
      </c>
    </row>
    <row r="114" spans="2:47" s="1" customFormat="1" ht="27">
      <c r="B114" s="40"/>
      <c r="C114" s="62"/>
      <c r="D114" s="205" t="s">
        <v>147</v>
      </c>
      <c r="E114" s="62"/>
      <c r="F114" s="215" t="s">
        <v>397</v>
      </c>
      <c r="G114" s="62"/>
      <c r="H114" s="62"/>
      <c r="I114" s="162"/>
      <c r="J114" s="62"/>
      <c r="K114" s="62"/>
      <c r="L114" s="60"/>
      <c r="M114" s="216"/>
      <c r="N114" s="41"/>
      <c r="O114" s="41"/>
      <c r="P114" s="41"/>
      <c r="Q114" s="41"/>
      <c r="R114" s="41"/>
      <c r="S114" s="41"/>
      <c r="T114" s="77"/>
      <c r="AT114" s="23" t="s">
        <v>147</v>
      </c>
      <c r="AU114" s="23" t="s">
        <v>86</v>
      </c>
    </row>
    <row r="115" spans="2:51" s="11" customFormat="1" ht="13.5">
      <c r="B115" s="203"/>
      <c r="C115" s="204"/>
      <c r="D115" s="205" t="s">
        <v>140</v>
      </c>
      <c r="E115" s="206" t="s">
        <v>22</v>
      </c>
      <c r="F115" s="207" t="s">
        <v>173</v>
      </c>
      <c r="G115" s="204"/>
      <c r="H115" s="208">
        <v>6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140</v>
      </c>
      <c r="AU115" s="214" t="s">
        <v>86</v>
      </c>
      <c r="AV115" s="11" t="s">
        <v>86</v>
      </c>
      <c r="AW115" s="11" t="s">
        <v>41</v>
      </c>
      <c r="AX115" s="11" t="s">
        <v>24</v>
      </c>
      <c r="AY115" s="214" t="s">
        <v>132</v>
      </c>
    </row>
    <row r="116" spans="2:65" s="1" customFormat="1" ht="25.5" customHeight="1">
      <c r="B116" s="40"/>
      <c r="C116" s="191" t="s">
        <v>197</v>
      </c>
      <c r="D116" s="191" t="s">
        <v>134</v>
      </c>
      <c r="E116" s="192" t="s">
        <v>408</v>
      </c>
      <c r="F116" s="193" t="s">
        <v>409</v>
      </c>
      <c r="G116" s="194" t="s">
        <v>278</v>
      </c>
      <c r="H116" s="195">
        <v>2</v>
      </c>
      <c r="I116" s="196"/>
      <c r="J116" s="197">
        <f>ROUND(I116*H116,2)</f>
        <v>0</v>
      </c>
      <c r="K116" s="193" t="s">
        <v>162</v>
      </c>
      <c r="L116" s="60"/>
      <c r="M116" s="198" t="s">
        <v>22</v>
      </c>
      <c r="N116" s="199" t="s">
        <v>48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3" t="s">
        <v>138</v>
      </c>
      <c r="AT116" s="23" t="s">
        <v>134</v>
      </c>
      <c r="AU116" s="23" t="s">
        <v>86</v>
      </c>
      <c r="AY116" s="23" t="s">
        <v>132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24</v>
      </c>
      <c r="BK116" s="202">
        <f>ROUND(I116*H116,2)</f>
        <v>0</v>
      </c>
      <c r="BL116" s="23" t="s">
        <v>138</v>
      </c>
      <c r="BM116" s="23" t="s">
        <v>410</v>
      </c>
    </row>
    <row r="117" spans="2:47" s="1" customFormat="1" ht="27">
      <c r="B117" s="40"/>
      <c r="C117" s="62"/>
      <c r="D117" s="205" t="s">
        <v>147</v>
      </c>
      <c r="E117" s="62"/>
      <c r="F117" s="215" t="s">
        <v>397</v>
      </c>
      <c r="G117" s="62"/>
      <c r="H117" s="62"/>
      <c r="I117" s="162"/>
      <c r="J117" s="62"/>
      <c r="K117" s="62"/>
      <c r="L117" s="60"/>
      <c r="M117" s="216"/>
      <c r="N117" s="41"/>
      <c r="O117" s="41"/>
      <c r="P117" s="41"/>
      <c r="Q117" s="41"/>
      <c r="R117" s="41"/>
      <c r="S117" s="41"/>
      <c r="T117" s="77"/>
      <c r="AT117" s="23" t="s">
        <v>147</v>
      </c>
      <c r="AU117" s="23" t="s">
        <v>86</v>
      </c>
    </row>
    <row r="118" spans="2:51" s="11" customFormat="1" ht="13.5">
      <c r="B118" s="203"/>
      <c r="C118" s="204"/>
      <c r="D118" s="205" t="s">
        <v>140</v>
      </c>
      <c r="E118" s="206" t="s">
        <v>22</v>
      </c>
      <c r="F118" s="207" t="s">
        <v>86</v>
      </c>
      <c r="G118" s="204"/>
      <c r="H118" s="208">
        <v>2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140</v>
      </c>
      <c r="AU118" s="214" t="s">
        <v>86</v>
      </c>
      <c r="AV118" s="11" t="s">
        <v>86</v>
      </c>
      <c r="AW118" s="11" t="s">
        <v>41</v>
      </c>
      <c r="AX118" s="11" t="s">
        <v>24</v>
      </c>
      <c r="AY118" s="214" t="s">
        <v>132</v>
      </c>
    </row>
    <row r="119" spans="2:65" s="1" customFormat="1" ht="25.5" customHeight="1">
      <c r="B119" s="40"/>
      <c r="C119" s="191" t="s">
        <v>206</v>
      </c>
      <c r="D119" s="191" t="s">
        <v>134</v>
      </c>
      <c r="E119" s="192" t="s">
        <v>411</v>
      </c>
      <c r="F119" s="193" t="s">
        <v>412</v>
      </c>
      <c r="G119" s="194" t="s">
        <v>278</v>
      </c>
      <c r="H119" s="195">
        <v>6</v>
      </c>
      <c r="I119" s="196"/>
      <c r="J119" s="197">
        <f>ROUND(I119*H119,2)</f>
        <v>0</v>
      </c>
      <c r="K119" s="193" t="s">
        <v>162</v>
      </c>
      <c r="L119" s="60"/>
      <c r="M119" s="198" t="s">
        <v>22</v>
      </c>
      <c r="N119" s="199" t="s">
        <v>48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138</v>
      </c>
      <c r="AT119" s="23" t="s">
        <v>134</v>
      </c>
      <c r="AU119" s="23" t="s">
        <v>86</v>
      </c>
      <c r="AY119" s="23" t="s">
        <v>132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24</v>
      </c>
      <c r="BK119" s="202">
        <f>ROUND(I119*H119,2)</f>
        <v>0</v>
      </c>
      <c r="BL119" s="23" t="s">
        <v>138</v>
      </c>
      <c r="BM119" s="23" t="s">
        <v>413</v>
      </c>
    </row>
    <row r="120" spans="2:47" s="1" customFormat="1" ht="27">
      <c r="B120" s="40"/>
      <c r="C120" s="62"/>
      <c r="D120" s="205" t="s">
        <v>147</v>
      </c>
      <c r="E120" s="62"/>
      <c r="F120" s="215" t="s">
        <v>397</v>
      </c>
      <c r="G120" s="62"/>
      <c r="H120" s="62"/>
      <c r="I120" s="162"/>
      <c r="J120" s="62"/>
      <c r="K120" s="62"/>
      <c r="L120" s="60"/>
      <c r="M120" s="216"/>
      <c r="N120" s="41"/>
      <c r="O120" s="41"/>
      <c r="P120" s="41"/>
      <c r="Q120" s="41"/>
      <c r="R120" s="41"/>
      <c r="S120" s="41"/>
      <c r="T120" s="77"/>
      <c r="AT120" s="23" t="s">
        <v>147</v>
      </c>
      <c r="AU120" s="23" t="s">
        <v>86</v>
      </c>
    </row>
    <row r="121" spans="2:51" s="11" customFormat="1" ht="13.5">
      <c r="B121" s="203"/>
      <c r="C121" s="204"/>
      <c r="D121" s="205" t="s">
        <v>140</v>
      </c>
      <c r="E121" s="206" t="s">
        <v>22</v>
      </c>
      <c r="F121" s="207" t="s">
        <v>173</v>
      </c>
      <c r="G121" s="204"/>
      <c r="H121" s="208">
        <v>6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140</v>
      </c>
      <c r="AU121" s="214" t="s">
        <v>86</v>
      </c>
      <c r="AV121" s="11" t="s">
        <v>86</v>
      </c>
      <c r="AW121" s="11" t="s">
        <v>41</v>
      </c>
      <c r="AX121" s="11" t="s">
        <v>24</v>
      </c>
      <c r="AY121" s="214" t="s">
        <v>132</v>
      </c>
    </row>
    <row r="122" spans="2:65" s="1" customFormat="1" ht="25.5" customHeight="1">
      <c r="B122" s="40"/>
      <c r="C122" s="191" t="s">
        <v>212</v>
      </c>
      <c r="D122" s="191" t="s">
        <v>134</v>
      </c>
      <c r="E122" s="192" t="s">
        <v>414</v>
      </c>
      <c r="F122" s="193" t="s">
        <v>415</v>
      </c>
      <c r="G122" s="194" t="s">
        <v>278</v>
      </c>
      <c r="H122" s="195">
        <v>4</v>
      </c>
      <c r="I122" s="196"/>
      <c r="J122" s="197">
        <f>ROUND(I122*H122,2)</f>
        <v>0</v>
      </c>
      <c r="K122" s="193" t="s">
        <v>162</v>
      </c>
      <c r="L122" s="60"/>
      <c r="M122" s="198" t="s">
        <v>22</v>
      </c>
      <c r="N122" s="199" t="s">
        <v>48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138</v>
      </c>
      <c r="AT122" s="23" t="s">
        <v>134</v>
      </c>
      <c r="AU122" s="23" t="s">
        <v>86</v>
      </c>
      <c r="AY122" s="23" t="s">
        <v>132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24</v>
      </c>
      <c r="BK122" s="202">
        <f>ROUND(I122*H122,2)</f>
        <v>0</v>
      </c>
      <c r="BL122" s="23" t="s">
        <v>138</v>
      </c>
      <c r="BM122" s="23" t="s">
        <v>416</v>
      </c>
    </row>
    <row r="123" spans="2:47" s="1" customFormat="1" ht="27">
      <c r="B123" s="40"/>
      <c r="C123" s="62"/>
      <c r="D123" s="205" t="s">
        <v>147</v>
      </c>
      <c r="E123" s="62"/>
      <c r="F123" s="215" t="s">
        <v>397</v>
      </c>
      <c r="G123" s="62"/>
      <c r="H123" s="62"/>
      <c r="I123" s="162"/>
      <c r="J123" s="62"/>
      <c r="K123" s="62"/>
      <c r="L123" s="60"/>
      <c r="M123" s="216"/>
      <c r="N123" s="41"/>
      <c r="O123" s="41"/>
      <c r="P123" s="41"/>
      <c r="Q123" s="41"/>
      <c r="R123" s="41"/>
      <c r="S123" s="41"/>
      <c r="T123" s="77"/>
      <c r="AT123" s="23" t="s">
        <v>147</v>
      </c>
      <c r="AU123" s="23" t="s">
        <v>86</v>
      </c>
    </row>
    <row r="124" spans="2:51" s="11" customFormat="1" ht="13.5">
      <c r="B124" s="203"/>
      <c r="C124" s="204"/>
      <c r="D124" s="205" t="s">
        <v>140</v>
      </c>
      <c r="E124" s="206" t="s">
        <v>22</v>
      </c>
      <c r="F124" s="207" t="s">
        <v>138</v>
      </c>
      <c r="G124" s="204"/>
      <c r="H124" s="208">
        <v>4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140</v>
      </c>
      <c r="AU124" s="214" t="s">
        <v>86</v>
      </c>
      <c r="AV124" s="11" t="s">
        <v>86</v>
      </c>
      <c r="AW124" s="11" t="s">
        <v>41</v>
      </c>
      <c r="AX124" s="11" t="s">
        <v>24</v>
      </c>
      <c r="AY124" s="214" t="s">
        <v>132</v>
      </c>
    </row>
    <row r="125" spans="2:65" s="1" customFormat="1" ht="25.5" customHeight="1">
      <c r="B125" s="40"/>
      <c r="C125" s="191" t="s">
        <v>219</v>
      </c>
      <c r="D125" s="191" t="s">
        <v>134</v>
      </c>
      <c r="E125" s="192" t="s">
        <v>417</v>
      </c>
      <c r="F125" s="193" t="s">
        <v>418</v>
      </c>
      <c r="G125" s="194" t="s">
        <v>278</v>
      </c>
      <c r="H125" s="195">
        <v>3</v>
      </c>
      <c r="I125" s="196"/>
      <c r="J125" s="197">
        <f>ROUND(I125*H125,2)</f>
        <v>0</v>
      </c>
      <c r="K125" s="193" t="s">
        <v>162</v>
      </c>
      <c r="L125" s="60"/>
      <c r="M125" s="198" t="s">
        <v>22</v>
      </c>
      <c r="N125" s="199" t="s">
        <v>48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138</v>
      </c>
      <c r="AT125" s="23" t="s">
        <v>134</v>
      </c>
      <c r="AU125" s="23" t="s">
        <v>86</v>
      </c>
      <c r="AY125" s="23" t="s">
        <v>132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24</v>
      </c>
      <c r="BK125" s="202">
        <f>ROUND(I125*H125,2)</f>
        <v>0</v>
      </c>
      <c r="BL125" s="23" t="s">
        <v>138</v>
      </c>
      <c r="BM125" s="23" t="s">
        <v>419</v>
      </c>
    </row>
    <row r="126" spans="2:47" s="1" customFormat="1" ht="27">
      <c r="B126" s="40"/>
      <c r="C126" s="62"/>
      <c r="D126" s="205" t="s">
        <v>147</v>
      </c>
      <c r="E126" s="62"/>
      <c r="F126" s="215" t="s">
        <v>397</v>
      </c>
      <c r="G126" s="62"/>
      <c r="H126" s="62"/>
      <c r="I126" s="162"/>
      <c r="J126" s="62"/>
      <c r="K126" s="62"/>
      <c r="L126" s="60"/>
      <c r="M126" s="216"/>
      <c r="N126" s="41"/>
      <c r="O126" s="41"/>
      <c r="P126" s="41"/>
      <c r="Q126" s="41"/>
      <c r="R126" s="41"/>
      <c r="S126" s="41"/>
      <c r="T126" s="77"/>
      <c r="AT126" s="23" t="s">
        <v>147</v>
      </c>
      <c r="AU126" s="23" t="s">
        <v>86</v>
      </c>
    </row>
    <row r="127" spans="2:51" s="11" customFormat="1" ht="13.5">
      <c r="B127" s="203"/>
      <c r="C127" s="204"/>
      <c r="D127" s="205" t="s">
        <v>140</v>
      </c>
      <c r="E127" s="206" t="s">
        <v>22</v>
      </c>
      <c r="F127" s="207" t="s">
        <v>152</v>
      </c>
      <c r="G127" s="204"/>
      <c r="H127" s="208">
        <v>3</v>
      </c>
      <c r="I127" s="209"/>
      <c r="J127" s="204"/>
      <c r="K127" s="204"/>
      <c r="L127" s="210"/>
      <c r="M127" s="242"/>
      <c r="N127" s="243"/>
      <c r="O127" s="243"/>
      <c r="P127" s="243"/>
      <c r="Q127" s="243"/>
      <c r="R127" s="243"/>
      <c r="S127" s="243"/>
      <c r="T127" s="244"/>
      <c r="AT127" s="214" t="s">
        <v>140</v>
      </c>
      <c r="AU127" s="214" t="s">
        <v>86</v>
      </c>
      <c r="AV127" s="11" t="s">
        <v>86</v>
      </c>
      <c r="AW127" s="11" t="s">
        <v>41</v>
      </c>
      <c r="AX127" s="11" t="s">
        <v>24</v>
      </c>
      <c r="AY127" s="214" t="s">
        <v>132</v>
      </c>
    </row>
    <row r="128" spans="2:12" s="1" customFormat="1" ht="6.95" customHeight="1">
      <c r="B128" s="55"/>
      <c r="C128" s="56"/>
      <c r="D128" s="56"/>
      <c r="E128" s="56"/>
      <c r="F128" s="56"/>
      <c r="G128" s="56"/>
      <c r="H128" s="56"/>
      <c r="I128" s="138"/>
      <c r="J128" s="56"/>
      <c r="K128" s="56"/>
      <c r="L128" s="60"/>
    </row>
  </sheetData>
  <autoFilter ref="C77:K127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65" activePane="bottomLeft" state="frozen"/>
      <selection pane="bottomLeft" activeCell="W86" sqref="W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96</v>
      </c>
      <c r="G1" s="375" t="s">
        <v>97</v>
      </c>
      <c r="H1" s="375"/>
      <c r="I1" s="114"/>
      <c r="J1" s="113" t="s">
        <v>98</v>
      </c>
      <c r="K1" s="112" t="s">
        <v>99</v>
      </c>
      <c r="L1" s="113" t="s">
        <v>100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86</v>
      </c>
    </row>
    <row r="4" spans="2:46" ht="36.95" customHeight="1">
      <c r="B4" s="27"/>
      <c r="C4" s="28"/>
      <c r="D4" s="29" t="s">
        <v>101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Orlice, slepé rameno Malšova Lhota, revitalizace_bez SO 05</v>
      </c>
      <c r="F7" s="377"/>
      <c r="G7" s="377"/>
      <c r="H7" s="377"/>
      <c r="I7" s="116"/>
      <c r="J7" s="28"/>
      <c r="K7" s="30"/>
    </row>
    <row r="8" spans="2:11" s="1" customFormat="1" ht="15">
      <c r="B8" s="40"/>
      <c r="C8" s="41"/>
      <c r="D8" s="36" t="s">
        <v>102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8" t="s">
        <v>420</v>
      </c>
      <c r="F9" s="379"/>
      <c r="G9" s="379"/>
      <c r="H9" s="379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31. 8. 2016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33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18" t="s">
        <v>35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18" t="s">
        <v>32</v>
      </c>
      <c r="J20" s="34" t="s">
        <v>39</v>
      </c>
      <c r="K20" s="44"/>
    </row>
    <row r="21" spans="2:11" s="1" customFormat="1" ht="18" customHeight="1">
      <c r="B21" s="40"/>
      <c r="C21" s="41"/>
      <c r="D21" s="41"/>
      <c r="E21" s="34" t="s">
        <v>40</v>
      </c>
      <c r="F21" s="41"/>
      <c r="G21" s="41"/>
      <c r="H21" s="41"/>
      <c r="I21" s="118" t="s">
        <v>35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67" t="s">
        <v>22</v>
      </c>
      <c r="F24" s="367"/>
      <c r="G24" s="367"/>
      <c r="H24" s="367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43</v>
      </c>
      <c r="E27" s="41"/>
      <c r="F27" s="41"/>
      <c r="G27" s="41"/>
      <c r="H27" s="41"/>
      <c r="I27" s="117"/>
      <c r="J27" s="127">
        <f>ROUND(J77,2)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8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9">
        <f>ROUND(SUM(BE77:BE109),2)</f>
        <v>0</v>
      </c>
      <c r="G30" s="41"/>
      <c r="H30" s="41"/>
      <c r="I30" s="130">
        <v>0.21</v>
      </c>
      <c r="J30" s="129">
        <f>ROUND(ROUND((SUM(BE77:BE109)),2)*I30,2)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9">
        <f>ROUND(SUM(BF77:BF109),2)</f>
        <v>0</v>
      </c>
      <c r="G31" s="41"/>
      <c r="H31" s="41"/>
      <c r="I31" s="130">
        <v>0.15</v>
      </c>
      <c r="J31" s="129">
        <f>ROUND(ROUND((SUM(BF77:BF109)),2)*I31,2)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9">
        <f>ROUND(SUM(BG77:BG109),2)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9">
        <f>ROUND(SUM(BH77:BH109),2)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9">
        <f>ROUND(SUM(BI77:BI109),2)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53</v>
      </c>
      <c r="E36" s="78"/>
      <c r="F36" s="78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104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Orlice, slepé rameno Malšova Lhota, revitalizace_bez SO 05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SO 04 - Vedlejší rozpočtové náklady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Malšova Lhota</v>
      </c>
      <c r="G49" s="41"/>
      <c r="H49" s="41"/>
      <c r="I49" s="118" t="s">
        <v>27</v>
      </c>
      <c r="J49" s="119" t="str">
        <f>IF(J12="","",J12)</f>
        <v>31. 8. 2016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Povodí Labe, s.p.</v>
      </c>
      <c r="G51" s="41"/>
      <c r="H51" s="41"/>
      <c r="I51" s="118" t="s">
        <v>38</v>
      </c>
      <c r="J51" s="367" t="str">
        <f>E21</f>
        <v>Envicons,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105</v>
      </c>
      <c r="D54" s="131"/>
      <c r="E54" s="131"/>
      <c r="F54" s="131"/>
      <c r="G54" s="131"/>
      <c r="H54" s="131"/>
      <c r="I54" s="144"/>
      <c r="J54" s="145" t="s">
        <v>106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107</v>
      </c>
      <c r="D56" s="41"/>
      <c r="E56" s="41"/>
      <c r="F56" s="41"/>
      <c r="G56" s="41"/>
      <c r="H56" s="41"/>
      <c r="I56" s="117"/>
      <c r="J56" s="127">
        <f>J77</f>
        <v>0</v>
      </c>
      <c r="K56" s="44"/>
      <c r="AU56" s="23" t="s">
        <v>108</v>
      </c>
    </row>
    <row r="57" spans="2:11" s="7" customFormat="1" ht="24.95" customHeight="1">
      <c r="B57" s="148"/>
      <c r="C57" s="149"/>
      <c r="D57" s="150" t="s">
        <v>421</v>
      </c>
      <c r="E57" s="151"/>
      <c r="F57" s="151"/>
      <c r="G57" s="151"/>
      <c r="H57" s="151"/>
      <c r="I57" s="152"/>
      <c r="J57" s="153">
        <f>J78</f>
        <v>0</v>
      </c>
      <c r="K57" s="154"/>
    </row>
    <row r="58" spans="2:11" s="1" customFormat="1" ht="21.75" customHeight="1">
      <c r="B58" s="40"/>
      <c r="C58" s="41"/>
      <c r="D58" s="41"/>
      <c r="E58" s="41"/>
      <c r="F58" s="41"/>
      <c r="G58" s="41"/>
      <c r="H58" s="41"/>
      <c r="I58" s="117"/>
      <c r="J58" s="41"/>
      <c r="K58" s="44"/>
    </row>
    <row r="59" spans="2:11" s="1" customFormat="1" ht="6.95" customHeight="1">
      <c r="B59" s="55"/>
      <c r="C59" s="56"/>
      <c r="D59" s="56"/>
      <c r="E59" s="56"/>
      <c r="F59" s="56"/>
      <c r="G59" s="56"/>
      <c r="H59" s="56"/>
      <c r="I59" s="138"/>
      <c r="J59" s="56"/>
      <c r="K59" s="57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41"/>
      <c r="J63" s="59"/>
      <c r="K63" s="59"/>
      <c r="L63" s="60"/>
    </row>
    <row r="64" spans="2:12" s="1" customFormat="1" ht="36.95" customHeight="1">
      <c r="B64" s="40"/>
      <c r="C64" s="61" t="s">
        <v>116</v>
      </c>
      <c r="D64" s="62"/>
      <c r="E64" s="62"/>
      <c r="F64" s="62"/>
      <c r="G64" s="62"/>
      <c r="H64" s="62"/>
      <c r="I64" s="162"/>
      <c r="J64" s="62"/>
      <c r="K64" s="62"/>
      <c r="L64" s="60"/>
    </row>
    <row r="65" spans="2:12" s="1" customFormat="1" ht="6.95" customHeight="1">
      <c r="B65" s="40"/>
      <c r="C65" s="62"/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14.45" customHeight="1">
      <c r="B66" s="40"/>
      <c r="C66" s="64" t="s">
        <v>18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6.5" customHeight="1">
      <c r="B67" s="40"/>
      <c r="C67" s="62"/>
      <c r="D67" s="62"/>
      <c r="E67" s="372" t="str">
        <f>E7</f>
        <v>Orlice, slepé rameno Malšova Lhota, revitalizace_bez SO 05</v>
      </c>
      <c r="F67" s="373"/>
      <c r="G67" s="373"/>
      <c r="H67" s="373"/>
      <c r="I67" s="162"/>
      <c r="J67" s="62"/>
      <c r="K67" s="62"/>
      <c r="L67" s="60"/>
    </row>
    <row r="68" spans="2:12" s="1" customFormat="1" ht="14.45" customHeight="1">
      <c r="B68" s="40"/>
      <c r="C68" s="64" t="s">
        <v>102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7.25" customHeight="1">
      <c r="B69" s="40"/>
      <c r="C69" s="62"/>
      <c r="D69" s="62"/>
      <c r="E69" s="338" t="str">
        <f>E9</f>
        <v>SO 04 - Vedlejší rozpočtové náklady</v>
      </c>
      <c r="F69" s="374"/>
      <c r="G69" s="374"/>
      <c r="H69" s="374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8" customHeight="1">
      <c r="B71" s="40"/>
      <c r="C71" s="64" t="s">
        <v>25</v>
      </c>
      <c r="D71" s="62"/>
      <c r="E71" s="62"/>
      <c r="F71" s="163" t="str">
        <f>F12</f>
        <v>Malšova Lhota</v>
      </c>
      <c r="G71" s="62"/>
      <c r="H71" s="62"/>
      <c r="I71" s="164" t="s">
        <v>27</v>
      </c>
      <c r="J71" s="72" t="str">
        <f>IF(J12="","",J12)</f>
        <v>31. 8. 2016</v>
      </c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5">
      <c r="B73" s="40"/>
      <c r="C73" s="64" t="s">
        <v>31</v>
      </c>
      <c r="D73" s="62"/>
      <c r="E73" s="62"/>
      <c r="F73" s="163" t="str">
        <f>E15</f>
        <v>Povodí Labe, s.p.</v>
      </c>
      <c r="G73" s="62"/>
      <c r="H73" s="62"/>
      <c r="I73" s="164" t="s">
        <v>38</v>
      </c>
      <c r="J73" s="163" t="str">
        <f>E21</f>
        <v>Envicons, s.r.o.</v>
      </c>
      <c r="K73" s="62"/>
      <c r="L73" s="60"/>
    </row>
    <row r="74" spans="2:12" s="1" customFormat="1" ht="14.45" customHeight="1">
      <c r="B74" s="40"/>
      <c r="C74" s="64" t="s">
        <v>36</v>
      </c>
      <c r="D74" s="62"/>
      <c r="E74" s="62"/>
      <c r="F74" s="163" t="str">
        <f>IF(E18="","",E18)</f>
        <v/>
      </c>
      <c r="G74" s="62"/>
      <c r="H74" s="62"/>
      <c r="I74" s="162"/>
      <c r="J74" s="62"/>
      <c r="K74" s="62"/>
      <c r="L74" s="60"/>
    </row>
    <row r="75" spans="2:12" s="1" customFormat="1" ht="10.3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20" s="9" customFormat="1" ht="29.25" customHeight="1">
      <c r="B76" s="165"/>
      <c r="C76" s="166" t="s">
        <v>117</v>
      </c>
      <c r="D76" s="167" t="s">
        <v>62</v>
      </c>
      <c r="E76" s="167" t="s">
        <v>58</v>
      </c>
      <c r="F76" s="167" t="s">
        <v>118</v>
      </c>
      <c r="G76" s="167" t="s">
        <v>119</v>
      </c>
      <c r="H76" s="167" t="s">
        <v>120</v>
      </c>
      <c r="I76" s="168" t="s">
        <v>121</v>
      </c>
      <c r="J76" s="167" t="s">
        <v>106</v>
      </c>
      <c r="K76" s="169" t="s">
        <v>122</v>
      </c>
      <c r="L76" s="170"/>
      <c r="M76" s="80" t="s">
        <v>123</v>
      </c>
      <c r="N76" s="81" t="s">
        <v>47</v>
      </c>
      <c r="O76" s="81" t="s">
        <v>124</v>
      </c>
      <c r="P76" s="81" t="s">
        <v>125</v>
      </c>
      <c r="Q76" s="81" t="s">
        <v>126</v>
      </c>
      <c r="R76" s="81" t="s">
        <v>127</v>
      </c>
      <c r="S76" s="81" t="s">
        <v>128</v>
      </c>
      <c r="T76" s="82" t="s">
        <v>129</v>
      </c>
    </row>
    <row r="77" spans="2:63" s="1" customFormat="1" ht="29.25" customHeight="1">
      <c r="B77" s="40"/>
      <c r="C77" s="86" t="s">
        <v>107</v>
      </c>
      <c r="D77" s="62"/>
      <c r="E77" s="62"/>
      <c r="F77" s="62"/>
      <c r="G77" s="62"/>
      <c r="H77" s="62"/>
      <c r="I77" s="162"/>
      <c r="J77" s="171">
        <f>BK77</f>
        <v>0</v>
      </c>
      <c r="K77" s="62"/>
      <c r="L77" s="60"/>
      <c r="M77" s="83"/>
      <c r="N77" s="84"/>
      <c r="O77" s="84"/>
      <c r="P77" s="172">
        <f>P78</f>
        <v>0</v>
      </c>
      <c r="Q77" s="84"/>
      <c r="R77" s="172">
        <f>R78</f>
        <v>0</v>
      </c>
      <c r="S77" s="84"/>
      <c r="T77" s="173">
        <f>T78</f>
        <v>0</v>
      </c>
      <c r="AT77" s="23" t="s">
        <v>76</v>
      </c>
      <c r="AU77" s="23" t="s">
        <v>108</v>
      </c>
      <c r="BK77" s="174">
        <f>BK78</f>
        <v>0</v>
      </c>
    </row>
    <row r="78" spans="2:63" s="10" customFormat="1" ht="37.35" customHeight="1">
      <c r="B78" s="175"/>
      <c r="C78" s="176"/>
      <c r="D78" s="177" t="s">
        <v>76</v>
      </c>
      <c r="E78" s="178" t="s">
        <v>422</v>
      </c>
      <c r="F78" s="178" t="s">
        <v>94</v>
      </c>
      <c r="G78" s="176"/>
      <c r="H78" s="176"/>
      <c r="I78" s="179"/>
      <c r="J78" s="180">
        <f>BK78</f>
        <v>0</v>
      </c>
      <c r="K78" s="176"/>
      <c r="L78" s="181"/>
      <c r="M78" s="182"/>
      <c r="N78" s="183"/>
      <c r="O78" s="183"/>
      <c r="P78" s="184">
        <f>SUM(P79:P109)</f>
        <v>0</v>
      </c>
      <c r="Q78" s="183"/>
      <c r="R78" s="184">
        <f>SUM(R79:R109)</f>
        <v>0</v>
      </c>
      <c r="S78" s="183"/>
      <c r="T78" s="185">
        <f>SUM(T79:T109)</f>
        <v>0</v>
      </c>
      <c r="AR78" s="186" t="s">
        <v>167</v>
      </c>
      <c r="AT78" s="187" t="s">
        <v>76</v>
      </c>
      <c r="AU78" s="187" t="s">
        <v>77</v>
      </c>
      <c r="AY78" s="186" t="s">
        <v>132</v>
      </c>
      <c r="BK78" s="188">
        <f>SUM(BK79:BK109)</f>
        <v>0</v>
      </c>
    </row>
    <row r="79" spans="2:65" s="1" customFormat="1" ht="38.25" customHeight="1">
      <c r="B79" s="40"/>
      <c r="C79" s="191" t="s">
        <v>24</v>
      </c>
      <c r="D79" s="191" t="s">
        <v>134</v>
      </c>
      <c r="E79" s="192" t="s">
        <v>423</v>
      </c>
      <c r="F79" s="193" t="s">
        <v>424</v>
      </c>
      <c r="G79" s="194" t="s">
        <v>425</v>
      </c>
      <c r="H79" s="195">
        <v>1</v>
      </c>
      <c r="I79" s="196"/>
      <c r="J79" s="197">
        <f aca="true" t="shared" si="0" ref="J79:J86">ROUND(I79*H79,2)</f>
        <v>0</v>
      </c>
      <c r="K79" s="193" t="s">
        <v>22</v>
      </c>
      <c r="L79" s="60"/>
      <c r="M79" s="198" t="s">
        <v>22</v>
      </c>
      <c r="N79" s="199" t="s">
        <v>48</v>
      </c>
      <c r="O79" s="41"/>
      <c r="P79" s="200">
        <f aca="true" t="shared" si="1" ref="P79:P86">O79*H79</f>
        <v>0</v>
      </c>
      <c r="Q79" s="200">
        <v>0</v>
      </c>
      <c r="R79" s="200">
        <f aca="true" t="shared" si="2" ref="R79:R86">Q79*H79</f>
        <v>0</v>
      </c>
      <c r="S79" s="200">
        <v>0</v>
      </c>
      <c r="T79" s="201">
        <f aca="true" t="shared" si="3" ref="T79:T86">S79*H79</f>
        <v>0</v>
      </c>
      <c r="AR79" s="23" t="s">
        <v>426</v>
      </c>
      <c r="AT79" s="23" t="s">
        <v>134</v>
      </c>
      <c r="AU79" s="23" t="s">
        <v>24</v>
      </c>
      <c r="AY79" s="23" t="s">
        <v>132</v>
      </c>
      <c r="BE79" s="202">
        <f aca="true" t="shared" si="4" ref="BE79:BE86">IF(N79="základní",J79,0)</f>
        <v>0</v>
      </c>
      <c r="BF79" s="202">
        <f aca="true" t="shared" si="5" ref="BF79:BF86">IF(N79="snížená",J79,0)</f>
        <v>0</v>
      </c>
      <c r="BG79" s="202">
        <f aca="true" t="shared" si="6" ref="BG79:BG86">IF(N79="zákl. přenesená",J79,0)</f>
        <v>0</v>
      </c>
      <c r="BH79" s="202">
        <f aca="true" t="shared" si="7" ref="BH79:BH86">IF(N79="sníž. přenesená",J79,0)</f>
        <v>0</v>
      </c>
      <c r="BI79" s="202">
        <f aca="true" t="shared" si="8" ref="BI79:BI86">IF(N79="nulová",J79,0)</f>
        <v>0</v>
      </c>
      <c r="BJ79" s="23" t="s">
        <v>24</v>
      </c>
      <c r="BK79" s="202">
        <f aca="true" t="shared" si="9" ref="BK79:BK86">ROUND(I79*H79,2)</f>
        <v>0</v>
      </c>
      <c r="BL79" s="23" t="s">
        <v>426</v>
      </c>
      <c r="BM79" s="23" t="s">
        <v>427</v>
      </c>
    </row>
    <row r="80" spans="2:65" s="1" customFormat="1" ht="38.25" customHeight="1">
      <c r="B80" s="40"/>
      <c r="C80" s="191" t="s">
        <v>86</v>
      </c>
      <c r="D80" s="191" t="s">
        <v>134</v>
      </c>
      <c r="E80" s="192" t="s">
        <v>428</v>
      </c>
      <c r="F80" s="193" t="s">
        <v>429</v>
      </c>
      <c r="G80" s="194" t="s">
        <v>425</v>
      </c>
      <c r="H80" s="195">
        <v>1</v>
      </c>
      <c r="I80" s="196"/>
      <c r="J80" s="197">
        <f t="shared" si="0"/>
        <v>0</v>
      </c>
      <c r="K80" s="193" t="s">
        <v>22</v>
      </c>
      <c r="L80" s="60"/>
      <c r="M80" s="198" t="s">
        <v>22</v>
      </c>
      <c r="N80" s="199" t="s">
        <v>48</v>
      </c>
      <c r="O80" s="41"/>
      <c r="P80" s="200">
        <f t="shared" si="1"/>
        <v>0</v>
      </c>
      <c r="Q80" s="200">
        <v>0</v>
      </c>
      <c r="R80" s="200">
        <f t="shared" si="2"/>
        <v>0</v>
      </c>
      <c r="S80" s="200">
        <v>0</v>
      </c>
      <c r="T80" s="201">
        <f t="shared" si="3"/>
        <v>0</v>
      </c>
      <c r="AR80" s="23" t="s">
        <v>426</v>
      </c>
      <c r="AT80" s="23" t="s">
        <v>134</v>
      </c>
      <c r="AU80" s="23" t="s">
        <v>24</v>
      </c>
      <c r="AY80" s="23" t="s">
        <v>132</v>
      </c>
      <c r="BE80" s="202">
        <f t="shared" si="4"/>
        <v>0</v>
      </c>
      <c r="BF80" s="202">
        <f t="shared" si="5"/>
        <v>0</v>
      </c>
      <c r="BG80" s="202">
        <f t="shared" si="6"/>
        <v>0</v>
      </c>
      <c r="BH80" s="202">
        <f t="shared" si="7"/>
        <v>0</v>
      </c>
      <c r="BI80" s="202">
        <f t="shared" si="8"/>
        <v>0</v>
      </c>
      <c r="BJ80" s="23" t="s">
        <v>24</v>
      </c>
      <c r="BK80" s="202">
        <f t="shared" si="9"/>
        <v>0</v>
      </c>
      <c r="BL80" s="23" t="s">
        <v>426</v>
      </c>
      <c r="BM80" s="23" t="s">
        <v>430</v>
      </c>
    </row>
    <row r="81" spans="2:65" s="1" customFormat="1" ht="25.5" customHeight="1">
      <c r="B81" s="40"/>
      <c r="C81" s="191" t="s">
        <v>152</v>
      </c>
      <c r="D81" s="191" t="s">
        <v>134</v>
      </c>
      <c r="E81" s="192" t="s">
        <v>431</v>
      </c>
      <c r="F81" s="193" t="s">
        <v>432</v>
      </c>
      <c r="G81" s="194" t="s">
        <v>425</v>
      </c>
      <c r="H81" s="195">
        <v>1</v>
      </c>
      <c r="I81" s="196"/>
      <c r="J81" s="197">
        <f t="shared" si="0"/>
        <v>0</v>
      </c>
      <c r="K81" s="193" t="s">
        <v>22</v>
      </c>
      <c r="L81" s="60"/>
      <c r="M81" s="198" t="s">
        <v>22</v>
      </c>
      <c r="N81" s="199" t="s">
        <v>48</v>
      </c>
      <c r="O81" s="41"/>
      <c r="P81" s="200">
        <f t="shared" si="1"/>
        <v>0</v>
      </c>
      <c r="Q81" s="200">
        <v>0</v>
      </c>
      <c r="R81" s="200">
        <f t="shared" si="2"/>
        <v>0</v>
      </c>
      <c r="S81" s="200">
        <v>0</v>
      </c>
      <c r="T81" s="201">
        <f t="shared" si="3"/>
        <v>0</v>
      </c>
      <c r="AR81" s="23" t="s">
        <v>426</v>
      </c>
      <c r="AT81" s="23" t="s">
        <v>134</v>
      </c>
      <c r="AU81" s="23" t="s">
        <v>24</v>
      </c>
      <c r="AY81" s="23" t="s">
        <v>132</v>
      </c>
      <c r="BE81" s="202">
        <f t="shared" si="4"/>
        <v>0</v>
      </c>
      <c r="BF81" s="202">
        <f t="shared" si="5"/>
        <v>0</v>
      </c>
      <c r="BG81" s="202">
        <f t="shared" si="6"/>
        <v>0</v>
      </c>
      <c r="BH81" s="202">
        <f t="shared" si="7"/>
        <v>0</v>
      </c>
      <c r="BI81" s="202">
        <f t="shared" si="8"/>
        <v>0</v>
      </c>
      <c r="BJ81" s="23" t="s">
        <v>24</v>
      </c>
      <c r="BK81" s="202">
        <f t="shared" si="9"/>
        <v>0</v>
      </c>
      <c r="BL81" s="23" t="s">
        <v>426</v>
      </c>
      <c r="BM81" s="23" t="s">
        <v>433</v>
      </c>
    </row>
    <row r="82" spans="2:65" s="1" customFormat="1" ht="38.25" customHeight="1">
      <c r="B82" s="40"/>
      <c r="C82" s="191" t="s">
        <v>138</v>
      </c>
      <c r="D82" s="191" t="s">
        <v>134</v>
      </c>
      <c r="E82" s="192" t="s">
        <v>434</v>
      </c>
      <c r="F82" s="193" t="s">
        <v>435</v>
      </c>
      <c r="G82" s="194" t="s">
        <v>425</v>
      </c>
      <c r="H82" s="195">
        <v>1</v>
      </c>
      <c r="I82" s="196"/>
      <c r="J82" s="197">
        <f t="shared" si="0"/>
        <v>0</v>
      </c>
      <c r="K82" s="193" t="s">
        <v>22</v>
      </c>
      <c r="L82" s="60"/>
      <c r="M82" s="198" t="s">
        <v>22</v>
      </c>
      <c r="N82" s="199" t="s">
        <v>48</v>
      </c>
      <c r="O82" s="41"/>
      <c r="P82" s="200">
        <f t="shared" si="1"/>
        <v>0</v>
      </c>
      <c r="Q82" s="200">
        <v>0</v>
      </c>
      <c r="R82" s="200">
        <f t="shared" si="2"/>
        <v>0</v>
      </c>
      <c r="S82" s="200">
        <v>0</v>
      </c>
      <c r="T82" s="201">
        <f t="shared" si="3"/>
        <v>0</v>
      </c>
      <c r="AR82" s="23" t="s">
        <v>426</v>
      </c>
      <c r="AT82" s="23" t="s">
        <v>134</v>
      </c>
      <c r="AU82" s="23" t="s">
        <v>24</v>
      </c>
      <c r="AY82" s="23" t="s">
        <v>132</v>
      </c>
      <c r="BE82" s="202">
        <f t="shared" si="4"/>
        <v>0</v>
      </c>
      <c r="BF82" s="202">
        <f t="shared" si="5"/>
        <v>0</v>
      </c>
      <c r="BG82" s="202">
        <f t="shared" si="6"/>
        <v>0</v>
      </c>
      <c r="BH82" s="202">
        <f t="shared" si="7"/>
        <v>0</v>
      </c>
      <c r="BI82" s="202">
        <f t="shared" si="8"/>
        <v>0</v>
      </c>
      <c r="BJ82" s="23" t="s">
        <v>24</v>
      </c>
      <c r="BK82" s="202">
        <f t="shared" si="9"/>
        <v>0</v>
      </c>
      <c r="BL82" s="23" t="s">
        <v>426</v>
      </c>
      <c r="BM82" s="23" t="s">
        <v>436</v>
      </c>
    </row>
    <row r="83" spans="2:65" s="1" customFormat="1" ht="16.5" customHeight="1">
      <c r="B83" s="40"/>
      <c r="C83" s="191" t="s">
        <v>167</v>
      </c>
      <c r="D83" s="191" t="s">
        <v>134</v>
      </c>
      <c r="E83" s="192" t="s">
        <v>437</v>
      </c>
      <c r="F83" s="193" t="s">
        <v>438</v>
      </c>
      <c r="G83" s="194" t="s">
        <v>425</v>
      </c>
      <c r="H83" s="195">
        <v>1</v>
      </c>
      <c r="I83" s="196"/>
      <c r="J83" s="197">
        <f t="shared" si="0"/>
        <v>0</v>
      </c>
      <c r="K83" s="193" t="s">
        <v>22</v>
      </c>
      <c r="L83" s="60"/>
      <c r="M83" s="198" t="s">
        <v>22</v>
      </c>
      <c r="N83" s="199" t="s">
        <v>48</v>
      </c>
      <c r="O83" s="41"/>
      <c r="P83" s="200">
        <f t="shared" si="1"/>
        <v>0</v>
      </c>
      <c r="Q83" s="200">
        <v>0</v>
      </c>
      <c r="R83" s="200">
        <f t="shared" si="2"/>
        <v>0</v>
      </c>
      <c r="S83" s="200">
        <v>0</v>
      </c>
      <c r="T83" s="201">
        <f t="shared" si="3"/>
        <v>0</v>
      </c>
      <c r="AR83" s="23" t="s">
        <v>426</v>
      </c>
      <c r="AT83" s="23" t="s">
        <v>134</v>
      </c>
      <c r="AU83" s="23" t="s">
        <v>24</v>
      </c>
      <c r="AY83" s="23" t="s">
        <v>132</v>
      </c>
      <c r="BE83" s="202">
        <f t="shared" si="4"/>
        <v>0</v>
      </c>
      <c r="BF83" s="202">
        <f t="shared" si="5"/>
        <v>0</v>
      </c>
      <c r="BG83" s="202">
        <f t="shared" si="6"/>
        <v>0</v>
      </c>
      <c r="BH83" s="202">
        <f t="shared" si="7"/>
        <v>0</v>
      </c>
      <c r="BI83" s="202">
        <f t="shared" si="8"/>
        <v>0</v>
      </c>
      <c r="BJ83" s="23" t="s">
        <v>24</v>
      </c>
      <c r="BK83" s="202">
        <f t="shared" si="9"/>
        <v>0</v>
      </c>
      <c r="BL83" s="23" t="s">
        <v>426</v>
      </c>
      <c r="BM83" s="23" t="s">
        <v>439</v>
      </c>
    </row>
    <row r="84" spans="2:65" s="1" customFormat="1" ht="25.5" customHeight="1">
      <c r="B84" s="40"/>
      <c r="C84" s="191" t="s">
        <v>173</v>
      </c>
      <c r="D84" s="191" t="s">
        <v>134</v>
      </c>
      <c r="E84" s="192" t="s">
        <v>440</v>
      </c>
      <c r="F84" s="193" t="s">
        <v>441</v>
      </c>
      <c r="G84" s="194" t="s">
        <v>425</v>
      </c>
      <c r="H84" s="195">
        <v>1</v>
      </c>
      <c r="I84" s="196"/>
      <c r="J84" s="197">
        <f t="shared" si="0"/>
        <v>0</v>
      </c>
      <c r="K84" s="193" t="s">
        <v>22</v>
      </c>
      <c r="L84" s="60"/>
      <c r="M84" s="198" t="s">
        <v>22</v>
      </c>
      <c r="N84" s="199" t="s">
        <v>48</v>
      </c>
      <c r="O84" s="41"/>
      <c r="P84" s="200">
        <f t="shared" si="1"/>
        <v>0</v>
      </c>
      <c r="Q84" s="200">
        <v>0</v>
      </c>
      <c r="R84" s="200">
        <f t="shared" si="2"/>
        <v>0</v>
      </c>
      <c r="S84" s="200">
        <v>0</v>
      </c>
      <c r="T84" s="201">
        <f t="shared" si="3"/>
        <v>0</v>
      </c>
      <c r="AR84" s="23" t="s">
        <v>426</v>
      </c>
      <c r="AT84" s="23" t="s">
        <v>134</v>
      </c>
      <c r="AU84" s="23" t="s">
        <v>24</v>
      </c>
      <c r="AY84" s="23" t="s">
        <v>132</v>
      </c>
      <c r="BE84" s="202">
        <f t="shared" si="4"/>
        <v>0</v>
      </c>
      <c r="BF84" s="202">
        <f t="shared" si="5"/>
        <v>0</v>
      </c>
      <c r="BG84" s="202">
        <f t="shared" si="6"/>
        <v>0</v>
      </c>
      <c r="BH84" s="202">
        <f t="shared" si="7"/>
        <v>0</v>
      </c>
      <c r="BI84" s="202">
        <f t="shared" si="8"/>
        <v>0</v>
      </c>
      <c r="BJ84" s="23" t="s">
        <v>24</v>
      </c>
      <c r="BK84" s="202">
        <f t="shared" si="9"/>
        <v>0</v>
      </c>
      <c r="BL84" s="23" t="s">
        <v>426</v>
      </c>
      <c r="BM84" s="23" t="s">
        <v>442</v>
      </c>
    </row>
    <row r="85" spans="2:65" s="1" customFormat="1" ht="16.5" customHeight="1">
      <c r="B85" s="40"/>
      <c r="C85" s="191" t="s">
        <v>179</v>
      </c>
      <c r="D85" s="191" t="s">
        <v>134</v>
      </c>
      <c r="E85" s="192" t="s">
        <v>443</v>
      </c>
      <c r="F85" s="193" t="s">
        <v>444</v>
      </c>
      <c r="G85" s="194" t="s">
        <v>425</v>
      </c>
      <c r="H85" s="195">
        <v>1</v>
      </c>
      <c r="I85" s="196"/>
      <c r="J85" s="197">
        <f t="shared" si="0"/>
        <v>0</v>
      </c>
      <c r="K85" s="193" t="s">
        <v>22</v>
      </c>
      <c r="L85" s="60"/>
      <c r="M85" s="198" t="s">
        <v>22</v>
      </c>
      <c r="N85" s="199" t="s">
        <v>48</v>
      </c>
      <c r="O85" s="41"/>
      <c r="P85" s="200">
        <f t="shared" si="1"/>
        <v>0</v>
      </c>
      <c r="Q85" s="200">
        <v>0</v>
      </c>
      <c r="R85" s="200">
        <f t="shared" si="2"/>
        <v>0</v>
      </c>
      <c r="S85" s="200">
        <v>0</v>
      </c>
      <c r="T85" s="201">
        <f t="shared" si="3"/>
        <v>0</v>
      </c>
      <c r="AR85" s="23" t="s">
        <v>426</v>
      </c>
      <c r="AT85" s="23" t="s">
        <v>134</v>
      </c>
      <c r="AU85" s="23" t="s">
        <v>24</v>
      </c>
      <c r="AY85" s="23" t="s">
        <v>132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23" t="s">
        <v>24</v>
      </c>
      <c r="BK85" s="202">
        <f t="shared" si="9"/>
        <v>0</v>
      </c>
      <c r="BL85" s="23" t="s">
        <v>426</v>
      </c>
      <c r="BM85" s="23" t="s">
        <v>445</v>
      </c>
    </row>
    <row r="86" spans="2:65" s="1" customFormat="1" ht="38.25" customHeight="1">
      <c r="B86" s="40"/>
      <c r="C86" s="191" t="s">
        <v>185</v>
      </c>
      <c r="D86" s="191" t="s">
        <v>134</v>
      </c>
      <c r="E86" s="192" t="s">
        <v>446</v>
      </c>
      <c r="F86" s="193" t="s">
        <v>447</v>
      </c>
      <c r="G86" s="194" t="s">
        <v>425</v>
      </c>
      <c r="H86" s="195">
        <v>1</v>
      </c>
      <c r="I86" s="196"/>
      <c r="J86" s="197">
        <f t="shared" si="0"/>
        <v>0</v>
      </c>
      <c r="K86" s="193" t="s">
        <v>22</v>
      </c>
      <c r="L86" s="60"/>
      <c r="M86" s="198" t="s">
        <v>22</v>
      </c>
      <c r="N86" s="199" t="s">
        <v>48</v>
      </c>
      <c r="O86" s="41"/>
      <c r="P86" s="200">
        <f t="shared" si="1"/>
        <v>0</v>
      </c>
      <c r="Q86" s="200">
        <v>0</v>
      </c>
      <c r="R86" s="200">
        <f t="shared" si="2"/>
        <v>0</v>
      </c>
      <c r="S86" s="200">
        <v>0</v>
      </c>
      <c r="T86" s="201">
        <f t="shared" si="3"/>
        <v>0</v>
      </c>
      <c r="AR86" s="23" t="s">
        <v>426</v>
      </c>
      <c r="AT86" s="23" t="s">
        <v>134</v>
      </c>
      <c r="AU86" s="23" t="s">
        <v>24</v>
      </c>
      <c r="AY86" s="23" t="s">
        <v>132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23" t="s">
        <v>24</v>
      </c>
      <c r="BK86" s="202">
        <f t="shared" si="9"/>
        <v>0</v>
      </c>
      <c r="BL86" s="23" t="s">
        <v>426</v>
      </c>
      <c r="BM86" s="23" t="s">
        <v>448</v>
      </c>
    </row>
    <row r="87" spans="2:51" s="11" customFormat="1" ht="13.5">
      <c r="B87" s="203"/>
      <c r="C87" s="204"/>
      <c r="D87" s="205" t="s">
        <v>140</v>
      </c>
      <c r="E87" s="206" t="s">
        <v>22</v>
      </c>
      <c r="F87" s="207" t="s">
        <v>24</v>
      </c>
      <c r="G87" s="204"/>
      <c r="H87" s="208">
        <v>1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140</v>
      </c>
      <c r="AU87" s="214" t="s">
        <v>24</v>
      </c>
      <c r="AV87" s="11" t="s">
        <v>86</v>
      </c>
      <c r="AW87" s="11" t="s">
        <v>41</v>
      </c>
      <c r="AX87" s="11" t="s">
        <v>24</v>
      </c>
      <c r="AY87" s="214" t="s">
        <v>132</v>
      </c>
    </row>
    <row r="88" spans="2:65" s="1" customFormat="1" ht="25.5" customHeight="1">
      <c r="B88" s="40"/>
      <c r="C88" s="191" t="s">
        <v>190</v>
      </c>
      <c r="D88" s="191" t="s">
        <v>134</v>
      </c>
      <c r="E88" s="192" t="s">
        <v>449</v>
      </c>
      <c r="F88" s="193" t="s">
        <v>450</v>
      </c>
      <c r="G88" s="194" t="s">
        <v>425</v>
      </c>
      <c r="H88" s="195">
        <v>1</v>
      </c>
      <c r="I88" s="196"/>
      <c r="J88" s="197">
        <f>ROUND(I88*H88,2)</f>
        <v>0</v>
      </c>
      <c r="K88" s="193" t="s">
        <v>22</v>
      </c>
      <c r="L88" s="60"/>
      <c r="M88" s="198" t="s">
        <v>22</v>
      </c>
      <c r="N88" s="199" t="s">
        <v>48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3" t="s">
        <v>426</v>
      </c>
      <c r="AT88" s="23" t="s">
        <v>134</v>
      </c>
      <c r="AU88" s="23" t="s">
        <v>24</v>
      </c>
      <c r="AY88" s="23" t="s">
        <v>132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24</v>
      </c>
      <c r="BK88" s="202">
        <f>ROUND(I88*H88,2)</f>
        <v>0</v>
      </c>
      <c r="BL88" s="23" t="s">
        <v>426</v>
      </c>
      <c r="BM88" s="23" t="s">
        <v>451</v>
      </c>
    </row>
    <row r="89" spans="2:51" s="11" customFormat="1" ht="13.5">
      <c r="B89" s="203"/>
      <c r="C89" s="204"/>
      <c r="D89" s="205" t="s">
        <v>140</v>
      </c>
      <c r="E89" s="206" t="s">
        <v>22</v>
      </c>
      <c r="F89" s="207" t="s">
        <v>452</v>
      </c>
      <c r="G89" s="204"/>
      <c r="H89" s="208">
        <v>1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140</v>
      </c>
      <c r="AU89" s="214" t="s">
        <v>24</v>
      </c>
      <c r="AV89" s="11" t="s">
        <v>86</v>
      </c>
      <c r="AW89" s="11" t="s">
        <v>41</v>
      </c>
      <c r="AX89" s="11" t="s">
        <v>24</v>
      </c>
      <c r="AY89" s="214" t="s">
        <v>132</v>
      </c>
    </row>
    <row r="90" spans="2:51" s="13" customFormat="1" ht="13.5">
      <c r="B90" s="245"/>
      <c r="C90" s="246"/>
      <c r="D90" s="205" t="s">
        <v>140</v>
      </c>
      <c r="E90" s="247" t="s">
        <v>22</v>
      </c>
      <c r="F90" s="248" t="s">
        <v>453</v>
      </c>
      <c r="G90" s="246"/>
      <c r="H90" s="247" t="s">
        <v>22</v>
      </c>
      <c r="I90" s="249"/>
      <c r="J90" s="246"/>
      <c r="K90" s="246"/>
      <c r="L90" s="250"/>
      <c r="M90" s="251"/>
      <c r="N90" s="252"/>
      <c r="O90" s="252"/>
      <c r="P90" s="252"/>
      <c r="Q90" s="252"/>
      <c r="R90" s="252"/>
      <c r="S90" s="252"/>
      <c r="T90" s="253"/>
      <c r="AT90" s="254" t="s">
        <v>140</v>
      </c>
      <c r="AU90" s="254" t="s">
        <v>24</v>
      </c>
      <c r="AV90" s="13" t="s">
        <v>24</v>
      </c>
      <c r="AW90" s="13" t="s">
        <v>41</v>
      </c>
      <c r="AX90" s="13" t="s">
        <v>77</v>
      </c>
      <c r="AY90" s="254" t="s">
        <v>132</v>
      </c>
    </row>
    <row r="91" spans="2:51" s="13" customFormat="1" ht="27">
      <c r="B91" s="245"/>
      <c r="C91" s="246"/>
      <c r="D91" s="205" t="s">
        <v>140</v>
      </c>
      <c r="E91" s="247" t="s">
        <v>22</v>
      </c>
      <c r="F91" s="248" t="s">
        <v>454</v>
      </c>
      <c r="G91" s="246"/>
      <c r="H91" s="247" t="s">
        <v>22</v>
      </c>
      <c r="I91" s="249"/>
      <c r="J91" s="246"/>
      <c r="K91" s="246"/>
      <c r="L91" s="250"/>
      <c r="M91" s="251"/>
      <c r="N91" s="252"/>
      <c r="O91" s="252"/>
      <c r="P91" s="252"/>
      <c r="Q91" s="252"/>
      <c r="R91" s="252"/>
      <c r="S91" s="252"/>
      <c r="T91" s="253"/>
      <c r="AT91" s="254" t="s">
        <v>140</v>
      </c>
      <c r="AU91" s="254" t="s">
        <v>24</v>
      </c>
      <c r="AV91" s="13" t="s">
        <v>24</v>
      </c>
      <c r="AW91" s="13" t="s">
        <v>41</v>
      </c>
      <c r="AX91" s="13" t="s">
        <v>77</v>
      </c>
      <c r="AY91" s="254" t="s">
        <v>132</v>
      </c>
    </row>
    <row r="92" spans="2:51" s="13" customFormat="1" ht="13.5">
      <c r="B92" s="245"/>
      <c r="C92" s="246"/>
      <c r="D92" s="205" t="s">
        <v>140</v>
      </c>
      <c r="E92" s="247" t="s">
        <v>22</v>
      </c>
      <c r="F92" s="248" t="s">
        <v>455</v>
      </c>
      <c r="G92" s="246"/>
      <c r="H92" s="247" t="s">
        <v>22</v>
      </c>
      <c r="I92" s="249"/>
      <c r="J92" s="246"/>
      <c r="K92" s="246"/>
      <c r="L92" s="250"/>
      <c r="M92" s="251"/>
      <c r="N92" s="252"/>
      <c r="O92" s="252"/>
      <c r="P92" s="252"/>
      <c r="Q92" s="252"/>
      <c r="R92" s="252"/>
      <c r="S92" s="252"/>
      <c r="T92" s="253"/>
      <c r="AT92" s="254" t="s">
        <v>140</v>
      </c>
      <c r="AU92" s="254" t="s">
        <v>24</v>
      </c>
      <c r="AV92" s="13" t="s">
        <v>24</v>
      </c>
      <c r="AW92" s="13" t="s">
        <v>41</v>
      </c>
      <c r="AX92" s="13" t="s">
        <v>77</v>
      </c>
      <c r="AY92" s="254" t="s">
        <v>132</v>
      </c>
    </row>
    <row r="93" spans="2:51" s="13" customFormat="1" ht="13.5">
      <c r="B93" s="245"/>
      <c r="C93" s="246"/>
      <c r="D93" s="205" t="s">
        <v>140</v>
      </c>
      <c r="E93" s="247" t="s">
        <v>22</v>
      </c>
      <c r="F93" s="248" t="s">
        <v>456</v>
      </c>
      <c r="G93" s="246"/>
      <c r="H93" s="247" t="s">
        <v>22</v>
      </c>
      <c r="I93" s="249"/>
      <c r="J93" s="246"/>
      <c r="K93" s="246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140</v>
      </c>
      <c r="AU93" s="254" t="s">
        <v>24</v>
      </c>
      <c r="AV93" s="13" t="s">
        <v>24</v>
      </c>
      <c r="AW93" s="13" t="s">
        <v>41</v>
      </c>
      <c r="AX93" s="13" t="s">
        <v>77</v>
      </c>
      <c r="AY93" s="254" t="s">
        <v>132</v>
      </c>
    </row>
    <row r="94" spans="2:51" s="13" customFormat="1" ht="27">
      <c r="B94" s="245"/>
      <c r="C94" s="246"/>
      <c r="D94" s="205" t="s">
        <v>140</v>
      </c>
      <c r="E94" s="247" t="s">
        <v>22</v>
      </c>
      <c r="F94" s="248" t="s">
        <v>457</v>
      </c>
      <c r="G94" s="246"/>
      <c r="H94" s="247" t="s">
        <v>22</v>
      </c>
      <c r="I94" s="249"/>
      <c r="J94" s="246"/>
      <c r="K94" s="246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140</v>
      </c>
      <c r="AU94" s="254" t="s">
        <v>24</v>
      </c>
      <c r="AV94" s="13" t="s">
        <v>24</v>
      </c>
      <c r="AW94" s="13" t="s">
        <v>41</v>
      </c>
      <c r="AX94" s="13" t="s">
        <v>77</v>
      </c>
      <c r="AY94" s="254" t="s">
        <v>132</v>
      </c>
    </row>
    <row r="95" spans="2:51" s="13" customFormat="1" ht="13.5">
      <c r="B95" s="245"/>
      <c r="C95" s="246"/>
      <c r="D95" s="205" t="s">
        <v>140</v>
      </c>
      <c r="E95" s="247" t="s">
        <v>22</v>
      </c>
      <c r="F95" s="248" t="s">
        <v>458</v>
      </c>
      <c r="G95" s="246"/>
      <c r="H95" s="247" t="s">
        <v>22</v>
      </c>
      <c r="I95" s="249"/>
      <c r="J95" s="246"/>
      <c r="K95" s="246"/>
      <c r="L95" s="250"/>
      <c r="M95" s="251"/>
      <c r="N95" s="252"/>
      <c r="O95" s="252"/>
      <c r="P95" s="252"/>
      <c r="Q95" s="252"/>
      <c r="R95" s="252"/>
      <c r="S95" s="252"/>
      <c r="T95" s="253"/>
      <c r="AT95" s="254" t="s">
        <v>140</v>
      </c>
      <c r="AU95" s="254" t="s">
        <v>24</v>
      </c>
      <c r="AV95" s="13" t="s">
        <v>24</v>
      </c>
      <c r="AW95" s="13" t="s">
        <v>41</v>
      </c>
      <c r="AX95" s="13" t="s">
        <v>77</v>
      </c>
      <c r="AY95" s="254" t="s">
        <v>132</v>
      </c>
    </row>
    <row r="96" spans="2:51" s="13" customFormat="1" ht="27">
      <c r="B96" s="245"/>
      <c r="C96" s="246"/>
      <c r="D96" s="205" t="s">
        <v>140</v>
      </c>
      <c r="E96" s="247" t="s">
        <v>22</v>
      </c>
      <c r="F96" s="248" t="s">
        <v>459</v>
      </c>
      <c r="G96" s="246"/>
      <c r="H96" s="247" t="s">
        <v>22</v>
      </c>
      <c r="I96" s="249"/>
      <c r="J96" s="246"/>
      <c r="K96" s="246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140</v>
      </c>
      <c r="AU96" s="254" t="s">
        <v>24</v>
      </c>
      <c r="AV96" s="13" t="s">
        <v>24</v>
      </c>
      <c r="AW96" s="13" t="s">
        <v>41</v>
      </c>
      <c r="AX96" s="13" t="s">
        <v>77</v>
      </c>
      <c r="AY96" s="254" t="s">
        <v>132</v>
      </c>
    </row>
    <row r="97" spans="2:51" s="13" customFormat="1" ht="13.5">
      <c r="B97" s="245"/>
      <c r="C97" s="246"/>
      <c r="D97" s="205" t="s">
        <v>140</v>
      </c>
      <c r="E97" s="247" t="s">
        <v>22</v>
      </c>
      <c r="F97" s="248" t="s">
        <v>460</v>
      </c>
      <c r="G97" s="246"/>
      <c r="H97" s="247" t="s">
        <v>22</v>
      </c>
      <c r="I97" s="249"/>
      <c r="J97" s="246"/>
      <c r="K97" s="246"/>
      <c r="L97" s="250"/>
      <c r="M97" s="251"/>
      <c r="N97" s="252"/>
      <c r="O97" s="252"/>
      <c r="P97" s="252"/>
      <c r="Q97" s="252"/>
      <c r="R97" s="252"/>
      <c r="S97" s="252"/>
      <c r="T97" s="253"/>
      <c r="AT97" s="254" t="s">
        <v>140</v>
      </c>
      <c r="AU97" s="254" t="s">
        <v>24</v>
      </c>
      <c r="AV97" s="13" t="s">
        <v>24</v>
      </c>
      <c r="AW97" s="13" t="s">
        <v>41</v>
      </c>
      <c r="AX97" s="13" t="s">
        <v>77</v>
      </c>
      <c r="AY97" s="254" t="s">
        <v>132</v>
      </c>
    </row>
    <row r="98" spans="2:51" s="13" customFormat="1" ht="27">
      <c r="B98" s="245"/>
      <c r="C98" s="246"/>
      <c r="D98" s="205" t="s">
        <v>140</v>
      </c>
      <c r="E98" s="247" t="s">
        <v>22</v>
      </c>
      <c r="F98" s="248" t="s">
        <v>461</v>
      </c>
      <c r="G98" s="246"/>
      <c r="H98" s="247" t="s">
        <v>22</v>
      </c>
      <c r="I98" s="249"/>
      <c r="J98" s="246"/>
      <c r="K98" s="246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140</v>
      </c>
      <c r="AU98" s="254" t="s">
        <v>24</v>
      </c>
      <c r="AV98" s="13" t="s">
        <v>24</v>
      </c>
      <c r="AW98" s="13" t="s">
        <v>41</v>
      </c>
      <c r="AX98" s="13" t="s">
        <v>77</v>
      </c>
      <c r="AY98" s="254" t="s">
        <v>132</v>
      </c>
    </row>
    <row r="99" spans="2:51" s="13" customFormat="1" ht="27">
      <c r="B99" s="245"/>
      <c r="C99" s="246"/>
      <c r="D99" s="205" t="s">
        <v>140</v>
      </c>
      <c r="E99" s="247" t="s">
        <v>22</v>
      </c>
      <c r="F99" s="248" t="s">
        <v>462</v>
      </c>
      <c r="G99" s="246"/>
      <c r="H99" s="247" t="s">
        <v>22</v>
      </c>
      <c r="I99" s="249"/>
      <c r="J99" s="246"/>
      <c r="K99" s="246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140</v>
      </c>
      <c r="AU99" s="254" t="s">
        <v>24</v>
      </c>
      <c r="AV99" s="13" t="s">
        <v>24</v>
      </c>
      <c r="AW99" s="13" t="s">
        <v>41</v>
      </c>
      <c r="AX99" s="13" t="s">
        <v>77</v>
      </c>
      <c r="AY99" s="254" t="s">
        <v>132</v>
      </c>
    </row>
    <row r="100" spans="2:51" s="13" customFormat="1" ht="27">
      <c r="B100" s="245"/>
      <c r="C100" s="246"/>
      <c r="D100" s="205" t="s">
        <v>140</v>
      </c>
      <c r="E100" s="247" t="s">
        <v>22</v>
      </c>
      <c r="F100" s="248" t="s">
        <v>463</v>
      </c>
      <c r="G100" s="246"/>
      <c r="H100" s="247" t="s">
        <v>22</v>
      </c>
      <c r="I100" s="249"/>
      <c r="J100" s="246"/>
      <c r="K100" s="246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140</v>
      </c>
      <c r="AU100" s="254" t="s">
        <v>24</v>
      </c>
      <c r="AV100" s="13" t="s">
        <v>24</v>
      </c>
      <c r="AW100" s="13" t="s">
        <v>41</v>
      </c>
      <c r="AX100" s="13" t="s">
        <v>77</v>
      </c>
      <c r="AY100" s="254" t="s">
        <v>132</v>
      </c>
    </row>
    <row r="101" spans="2:51" s="13" customFormat="1" ht="27">
      <c r="B101" s="245"/>
      <c r="C101" s="246"/>
      <c r="D101" s="205" t="s">
        <v>140</v>
      </c>
      <c r="E101" s="247" t="s">
        <v>22</v>
      </c>
      <c r="F101" s="248" t="s">
        <v>464</v>
      </c>
      <c r="G101" s="246"/>
      <c r="H101" s="247" t="s">
        <v>22</v>
      </c>
      <c r="I101" s="249"/>
      <c r="J101" s="246"/>
      <c r="K101" s="246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140</v>
      </c>
      <c r="AU101" s="254" t="s">
        <v>24</v>
      </c>
      <c r="AV101" s="13" t="s">
        <v>24</v>
      </c>
      <c r="AW101" s="13" t="s">
        <v>41</v>
      </c>
      <c r="AX101" s="13" t="s">
        <v>77</v>
      </c>
      <c r="AY101" s="254" t="s">
        <v>132</v>
      </c>
    </row>
    <row r="102" spans="2:65" s="1" customFormat="1" ht="38.25" customHeight="1">
      <c r="B102" s="40"/>
      <c r="C102" s="191" t="s">
        <v>29</v>
      </c>
      <c r="D102" s="191" t="s">
        <v>134</v>
      </c>
      <c r="E102" s="192" t="s">
        <v>465</v>
      </c>
      <c r="F102" s="193" t="s">
        <v>466</v>
      </c>
      <c r="G102" s="194" t="s">
        <v>425</v>
      </c>
      <c r="H102" s="195">
        <v>1</v>
      </c>
      <c r="I102" s="196"/>
      <c r="J102" s="197">
        <f>ROUND(I102*H102,2)</f>
        <v>0</v>
      </c>
      <c r="K102" s="193" t="s">
        <v>22</v>
      </c>
      <c r="L102" s="60"/>
      <c r="M102" s="198" t="s">
        <v>22</v>
      </c>
      <c r="N102" s="199" t="s">
        <v>48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426</v>
      </c>
      <c r="AT102" s="23" t="s">
        <v>134</v>
      </c>
      <c r="AU102" s="23" t="s">
        <v>24</v>
      </c>
      <c r="AY102" s="23" t="s">
        <v>132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24</v>
      </c>
      <c r="BK102" s="202">
        <f>ROUND(I102*H102,2)</f>
        <v>0</v>
      </c>
      <c r="BL102" s="23" t="s">
        <v>426</v>
      </c>
      <c r="BM102" s="23" t="s">
        <v>467</v>
      </c>
    </row>
    <row r="103" spans="2:65" s="1" customFormat="1" ht="25.5" customHeight="1">
      <c r="B103" s="40"/>
      <c r="C103" s="191" t="s">
        <v>197</v>
      </c>
      <c r="D103" s="191" t="s">
        <v>134</v>
      </c>
      <c r="E103" s="192" t="s">
        <v>468</v>
      </c>
      <c r="F103" s="193" t="s">
        <v>469</v>
      </c>
      <c r="G103" s="194" t="s">
        <v>425</v>
      </c>
      <c r="H103" s="195">
        <v>1</v>
      </c>
      <c r="I103" s="196"/>
      <c r="J103" s="197">
        <f>ROUND(I103*H103,2)</f>
        <v>0</v>
      </c>
      <c r="K103" s="193" t="s">
        <v>22</v>
      </c>
      <c r="L103" s="60"/>
      <c r="M103" s="198" t="s">
        <v>22</v>
      </c>
      <c r="N103" s="199" t="s">
        <v>48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426</v>
      </c>
      <c r="AT103" s="23" t="s">
        <v>134</v>
      </c>
      <c r="AU103" s="23" t="s">
        <v>24</v>
      </c>
      <c r="AY103" s="23" t="s">
        <v>132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24</v>
      </c>
      <c r="BK103" s="202">
        <f>ROUND(I103*H103,2)</f>
        <v>0</v>
      </c>
      <c r="BL103" s="23" t="s">
        <v>426</v>
      </c>
      <c r="BM103" s="23" t="s">
        <v>470</v>
      </c>
    </row>
    <row r="104" spans="2:65" s="1" customFormat="1" ht="16.5" customHeight="1">
      <c r="B104" s="40"/>
      <c r="C104" s="191" t="s">
        <v>206</v>
      </c>
      <c r="D104" s="191" t="s">
        <v>134</v>
      </c>
      <c r="E104" s="192" t="s">
        <v>471</v>
      </c>
      <c r="F104" s="193" t="s">
        <v>472</v>
      </c>
      <c r="G104" s="194" t="s">
        <v>425</v>
      </c>
      <c r="H104" s="195">
        <v>1</v>
      </c>
      <c r="I104" s="196"/>
      <c r="J104" s="197">
        <f>ROUND(I104*H104,2)</f>
        <v>0</v>
      </c>
      <c r="K104" s="193" t="s">
        <v>22</v>
      </c>
      <c r="L104" s="60"/>
      <c r="M104" s="198" t="s">
        <v>22</v>
      </c>
      <c r="N104" s="199" t="s">
        <v>48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426</v>
      </c>
      <c r="AT104" s="23" t="s">
        <v>134</v>
      </c>
      <c r="AU104" s="23" t="s">
        <v>24</v>
      </c>
      <c r="AY104" s="23" t="s">
        <v>132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24</v>
      </c>
      <c r="BK104" s="202">
        <f>ROUND(I104*H104,2)</f>
        <v>0</v>
      </c>
      <c r="BL104" s="23" t="s">
        <v>426</v>
      </c>
      <c r="BM104" s="23" t="s">
        <v>473</v>
      </c>
    </row>
    <row r="105" spans="2:65" s="1" customFormat="1" ht="25.5" customHeight="1">
      <c r="B105" s="40"/>
      <c r="C105" s="191" t="s">
        <v>212</v>
      </c>
      <c r="D105" s="191" t="s">
        <v>134</v>
      </c>
      <c r="E105" s="192" t="s">
        <v>474</v>
      </c>
      <c r="F105" s="193" t="s">
        <v>475</v>
      </c>
      <c r="G105" s="194" t="s">
        <v>425</v>
      </c>
      <c r="H105" s="195">
        <v>1</v>
      </c>
      <c r="I105" s="196"/>
      <c r="J105" s="197">
        <f>ROUND(I105*H105,2)</f>
        <v>0</v>
      </c>
      <c r="K105" s="193" t="s">
        <v>22</v>
      </c>
      <c r="L105" s="60"/>
      <c r="M105" s="198" t="s">
        <v>22</v>
      </c>
      <c r="N105" s="199" t="s">
        <v>48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426</v>
      </c>
      <c r="AT105" s="23" t="s">
        <v>134</v>
      </c>
      <c r="AU105" s="23" t="s">
        <v>24</v>
      </c>
      <c r="AY105" s="23" t="s">
        <v>132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24</v>
      </c>
      <c r="BK105" s="202">
        <f>ROUND(I105*H105,2)</f>
        <v>0</v>
      </c>
      <c r="BL105" s="23" t="s">
        <v>426</v>
      </c>
      <c r="BM105" s="23" t="s">
        <v>476</v>
      </c>
    </row>
    <row r="106" spans="2:51" s="13" customFormat="1" ht="13.5">
      <c r="B106" s="245"/>
      <c r="C106" s="246"/>
      <c r="D106" s="205" t="s">
        <v>140</v>
      </c>
      <c r="E106" s="247" t="s">
        <v>22</v>
      </c>
      <c r="F106" s="248" t="s">
        <v>477</v>
      </c>
      <c r="G106" s="246"/>
      <c r="H106" s="247" t="s">
        <v>22</v>
      </c>
      <c r="I106" s="249"/>
      <c r="J106" s="246"/>
      <c r="K106" s="246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140</v>
      </c>
      <c r="AU106" s="254" t="s">
        <v>24</v>
      </c>
      <c r="AV106" s="13" t="s">
        <v>24</v>
      </c>
      <c r="AW106" s="13" t="s">
        <v>41</v>
      </c>
      <c r="AX106" s="13" t="s">
        <v>77</v>
      </c>
      <c r="AY106" s="254" t="s">
        <v>132</v>
      </c>
    </row>
    <row r="107" spans="2:51" s="13" customFormat="1" ht="27">
      <c r="B107" s="245"/>
      <c r="C107" s="246"/>
      <c r="D107" s="205" t="s">
        <v>140</v>
      </c>
      <c r="E107" s="247" t="s">
        <v>22</v>
      </c>
      <c r="F107" s="248" t="s">
        <v>478</v>
      </c>
      <c r="G107" s="246"/>
      <c r="H107" s="247" t="s">
        <v>22</v>
      </c>
      <c r="I107" s="249"/>
      <c r="J107" s="246"/>
      <c r="K107" s="246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140</v>
      </c>
      <c r="AU107" s="254" t="s">
        <v>24</v>
      </c>
      <c r="AV107" s="13" t="s">
        <v>24</v>
      </c>
      <c r="AW107" s="13" t="s">
        <v>41</v>
      </c>
      <c r="AX107" s="13" t="s">
        <v>77</v>
      </c>
      <c r="AY107" s="254" t="s">
        <v>132</v>
      </c>
    </row>
    <row r="108" spans="2:51" s="13" customFormat="1" ht="27">
      <c r="B108" s="245"/>
      <c r="C108" s="246"/>
      <c r="D108" s="205" t="s">
        <v>140</v>
      </c>
      <c r="E108" s="247" t="s">
        <v>22</v>
      </c>
      <c r="F108" s="248" t="s">
        <v>479</v>
      </c>
      <c r="G108" s="246"/>
      <c r="H108" s="247" t="s">
        <v>22</v>
      </c>
      <c r="I108" s="249"/>
      <c r="J108" s="246"/>
      <c r="K108" s="246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140</v>
      </c>
      <c r="AU108" s="254" t="s">
        <v>24</v>
      </c>
      <c r="AV108" s="13" t="s">
        <v>24</v>
      </c>
      <c r="AW108" s="13" t="s">
        <v>41</v>
      </c>
      <c r="AX108" s="13" t="s">
        <v>77</v>
      </c>
      <c r="AY108" s="254" t="s">
        <v>132</v>
      </c>
    </row>
    <row r="109" spans="2:51" s="11" customFormat="1" ht="27">
      <c r="B109" s="203"/>
      <c r="C109" s="204"/>
      <c r="D109" s="205" t="s">
        <v>140</v>
      </c>
      <c r="E109" s="206" t="s">
        <v>22</v>
      </c>
      <c r="F109" s="207" t="s">
        <v>480</v>
      </c>
      <c r="G109" s="204"/>
      <c r="H109" s="208">
        <v>1</v>
      </c>
      <c r="I109" s="209"/>
      <c r="J109" s="204"/>
      <c r="K109" s="204"/>
      <c r="L109" s="210"/>
      <c r="M109" s="242"/>
      <c r="N109" s="243"/>
      <c r="O109" s="243"/>
      <c r="P109" s="243"/>
      <c r="Q109" s="243"/>
      <c r="R109" s="243"/>
      <c r="S109" s="243"/>
      <c r="T109" s="244"/>
      <c r="AT109" s="214" t="s">
        <v>140</v>
      </c>
      <c r="AU109" s="214" t="s">
        <v>24</v>
      </c>
      <c r="AV109" s="11" t="s">
        <v>86</v>
      </c>
      <c r="AW109" s="11" t="s">
        <v>41</v>
      </c>
      <c r="AX109" s="11" t="s">
        <v>24</v>
      </c>
      <c r="AY109" s="214" t="s">
        <v>132</v>
      </c>
    </row>
    <row r="110" spans="2:12" s="1" customFormat="1" ht="6.95" customHeight="1">
      <c r="B110" s="55"/>
      <c r="C110" s="56"/>
      <c r="D110" s="56"/>
      <c r="E110" s="56"/>
      <c r="F110" s="56"/>
      <c r="G110" s="56"/>
      <c r="H110" s="56"/>
      <c r="I110" s="138"/>
      <c r="J110" s="56"/>
      <c r="K110" s="56"/>
      <c r="L110" s="60"/>
    </row>
  </sheetData>
  <autoFilter ref="C76:K109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80" t="s">
        <v>481</v>
      </c>
      <c r="D3" s="380"/>
      <c r="E3" s="380"/>
      <c r="F3" s="380"/>
      <c r="G3" s="380"/>
      <c r="H3" s="380"/>
      <c r="I3" s="380"/>
      <c r="J3" s="380"/>
      <c r="K3" s="260"/>
    </row>
    <row r="4" spans="2:11" ht="25.5" customHeight="1">
      <c r="B4" s="261"/>
      <c r="C4" s="381" t="s">
        <v>482</v>
      </c>
      <c r="D4" s="381"/>
      <c r="E4" s="381"/>
      <c r="F4" s="381"/>
      <c r="G4" s="381"/>
      <c r="H4" s="381"/>
      <c r="I4" s="381"/>
      <c r="J4" s="381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2" t="s">
        <v>483</v>
      </c>
      <c r="D6" s="382"/>
      <c r="E6" s="382"/>
      <c r="F6" s="382"/>
      <c r="G6" s="382"/>
      <c r="H6" s="382"/>
      <c r="I6" s="382"/>
      <c r="J6" s="382"/>
      <c r="K6" s="262"/>
    </row>
    <row r="7" spans="2:11" ht="15" customHeight="1">
      <c r="B7" s="265"/>
      <c r="C7" s="382" t="s">
        <v>484</v>
      </c>
      <c r="D7" s="382"/>
      <c r="E7" s="382"/>
      <c r="F7" s="382"/>
      <c r="G7" s="382"/>
      <c r="H7" s="382"/>
      <c r="I7" s="382"/>
      <c r="J7" s="382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2" t="s">
        <v>485</v>
      </c>
      <c r="D9" s="382"/>
      <c r="E9" s="382"/>
      <c r="F9" s="382"/>
      <c r="G9" s="382"/>
      <c r="H9" s="382"/>
      <c r="I9" s="382"/>
      <c r="J9" s="382"/>
      <c r="K9" s="262"/>
    </row>
    <row r="10" spans="2:11" ht="15" customHeight="1">
      <c r="B10" s="265"/>
      <c r="C10" s="264"/>
      <c r="D10" s="382" t="s">
        <v>486</v>
      </c>
      <c r="E10" s="382"/>
      <c r="F10" s="382"/>
      <c r="G10" s="382"/>
      <c r="H10" s="382"/>
      <c r="I10" s="382"/>
      <c r="J10" s="382"/>
      <c r="K10" s="262"/>
    </row>
    <row r="11" spans="2:11" ht="15" customHeight="1">
      <c r="B11" s="265"/>
      <c r="C11" s="266"/>
      <c r="D11" s="382" t="s">
        <v>487</v>
      </c>
      <c r="E11" s="382"/>
      <c r="F11" s="382"/>
      <c r="G11" s="382"/>
      <c r="H11" s="382"/>
      <c r="I11" s="382"/>
      <c r="J11" s="382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2" t="s">
        <v>488</v>
      </c>
      <c r="E13" s="382"/>
      <c r="F13" s="382"/>
      <c r="G13" s="382"/>
      <c r="H13" s="382"/>
      <c r="I13" s="382"/>
      <c r="J13" s="382"/>
      <c r="K13" s="262"/>
    </row>
    <row r="14" spans="2:11" ht="15" customHeight="1">
      <c r="B14" s="265"/>
      <c r="C14" s="266"/>
      <c r="D14" s="382" t="s">
        <v>489</v>
      </c>
      <c r="E14" s="382"/>
      <c r="F14" s="382"/>
      <c r="G14" s="382"/>
      <c r="H14" s="382"/>
      <c r="I14" s="382"/>
      <c r="J14" s="382"/>
      <c r="K14" s="262"/>
    </row>
    <row r="15" spans="2:11" ht="15" customHeight="1">
      <c r="B15" s="265"/>
      <c r="C15" s="266"/>
      <c r="D15" s="382" t="s">
        <v>490</v>
      </c>
      <c r="E15" s="382"/>
      <c r="F15" s="382"/>
      <c r="G15" s="382"/>
      <c r="H15" s="382"/>
      <c r="I15" s="382"/>
      <c r="J15" s="382"/>
      <c r="K15" s="262"/>
    </row>
    <row r="16" spans="2:11" ht="15" customHeight="1">
      <c r="B16" s="265"/>
      <c r="C16" s="266"/>
      <c r="D16" s="266"/>
      <c r="E16" s="267" t="s">
        <v>84</v>
      </c>
      <c r="F16" s="382" t="s">
        <v>491</v>
      </c>
      <c r="G16" s="382"/>
      <c r="H16" s="382"/>
      <c r="I16" s="382"/>
      <c r="J16" s="382"/>
      <c r="K16" s="262"/>
    </row>
    <row r="17" spans="2:11" ht="15" customHeight="1">
      <c r="B17" s="265"/>
      <c r="C17" s="266"/>
      <c r="D17" s="266"/>
      <c r="E17" s="267" t="s">
        <v>492</v>
      </c>
      <c r="F17" s="382" t="s">
        <v>493</v>
      </c>
      <c r="G17" s="382"/>
      <c r="H17" s="382"/>
      <c r="I17" s="382"/>
      <c r="J17" s="382"/>
      <c r="K17" s="262"/>
    </row>
    <row r="18" spans="2:11" ht="15" customHeight="1">
      <c r="B18" s="265"/>
      <c r="C18" s="266"/>
      <c r="D18" s="266"/>
      <c r="E18" s="267" t="s">
        <v>494</v>
      </c>
      <c r="F18" s="382" t="s">
        <v>495</v>
      </c>
      <c r="G18" s="382"/>
      <c r="H18" s="382"/>
      <c r="I18" s="382"/>
      <c r="J18" s="382"/>
      <c r="K18" s="262"/>
    </row>
    <row r="19" spans="2:11" ht="15" customHeight="1">
      <c r="B19" s="265"/>
      <c r="C19" s="266"/>
      <c r="D19" s="266"/>
      <c r="E19" s="267" t="s">
        <v>496</v>
      </c>
      <c r="F19" s="382" t="s">
        <v>497</v>
      </c>
      <c r="G19" s="382"/>
      <c r="H19" s="382"/>
      <c r="I19" s="382"/>
      <c r="J19" s="382"/>
      <c r="K19" s="262"/>
    </row>
    <row r="20" spans="2:11" ht="15" customHeight="1">
      <c r="B20" s="265"/>
      <c r="C20" s="266"/>
      <c r="D20" s="266"/>
      <c r="E20" s="267" t="s">
        <v>498</v>
      </c>
      <c r="F20" s="382" t="s">
        <v>499</v>
      </c>
      <c r="G20" s="382"/>
      <c r="H20" s="382"/>
      <c r="I20" s="382"/>
      <c r="J20" s="382"/>
      <c r="K20" s="262"/>
    </row>
    <row r="21" spans="2:11" ht="15" customHeight="1">
      <c r="B21" s="265"/>
      <c r="C21" s="266"/>
      <c r="D21" s="266"/>
      <c r="E21" s="267" t="s">
        <v>500</v>
      </c>
      <c r="F21" s="382" t="s">
        <v>501</v>
      </c>
      <c r="G21" s="382"/>
      <c r="H21" s="382"/>
      <c r="I21" s="382"/>
      <c r="J21" s="382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2" t="s">
        <v>502</v>
      </c>
      <c r="D23" s="382"/>
      <c r="E23" s="382"/>
      <c r="F23" s="382"/>
      <c r="G23" s="382"/>
      <c r="H23" s="382"/>
      <c r="I23" s="382"/>
      <c r="J23" s="382"/>
      <c r="K23" s="262"/>
    </row>
    <row r="24" spans="2:11" ht="15" customHeight="1">
      <c r="B24" s="265"/>
      <c r="C24" s="382" t="s">
        <v>503</v>
      </c>
      <c r="D24" s="382"/>
      <c r="E24" s="382"/>
      <c r="F24" s="382"/>
      <c r="G24" s="382"/>
      <c r="H24" s="382"/>
      <c r="I24" s="382"/>
      <c r="J24" s="382"/>
      <c r="K24" s="262"/>
    </row>
    <row r="25" spans="2:11" ht="15" customHeight="1">
      <c r="B25" s="265"/>
      <c r="C25" s="264"/>
      <c r="D25" s="382" t="s">
        <v>504</v>
      </c>
      <c r="E25" s="382"/>
      <c r="F25" s="382"/>
      <c r="G25" s="382"/>
      <c r="H25" s="382"/>
      <c r="I25" s="382"/>
      <c r="J25" s="382"/>
      <c r="K25" s="262"/>
    </row>
    <row r="26" spans="2:11" ht="15" customHeight="1">
      <c r="B26" s="265"/>
      <c r="C26" s="266"/>
      <c r="D26" s="382" t="s">
        <v>505</v>
      </c>
      <c r="E26" s="382"/>
      <c r="F26" s="382"/>
      <c r="G26" s="382"/>
      <c r="H26" s="382"/>
      <c r="I26" s="382"/>
      <c r="J26" s="382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2" t="s">
        <v>506</v>
      </c>
      <c r="E28" s="382"/>
      <c r="F28" s="382"/>
      <c r="G28" s="382"/>
      <c r="H28" s="382"/>
      <c r="I28" s="382"/>
      <c r="J28" s="382"/>
      <c r="K28" s="262"/>
    </row>
    <row r="29" spans="2:11" ht="15" customHeight="1">
      <c r="B29" s="265"/>
      <c r="C29" s="266"/>
      <c r="D29" s="382" t="s">
        <v>507</v>
      </c>
      <c r="E29" s="382"/>
      <c r="F29" s="382"/>
      <c r="G29" s="382"/>
      <c r="H29" s="382"/>
      <c r="I29" s="382"/>
      <c r="J29" s="382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2" t="s">
        <v>508</v>
      </c>
      <c r="E31" s="382"/>
      <c r="F31" s="382"/>
      <c r="G31" s="382"/>
      <c r="H31" s="382"/>
      <c r="I31" s="382"/>
      <c r="J31" s="382"/>
      <c r="K31" s="262"/>
    </row>
    <row r="32" spans="2:11" ht="15" customHeight="1">
      <c r="B32" s="265"/>
      <c r="C32" s="266"/>
      <c r="D32" s="382" t="s">
        <v>509</v>
      </c>
      <c r="E32" s="382"/>
      <c r="F32" s="382"/>
      <c r="G32" s="382"/>
      <c r="H32" s="382"/>
      <c r="I32" s="382"/>
      <c r="J32" s="382"/>
      <c r="K32" s="262"/>
    </row>
    <row r="33" spans="2:11" ht="15" customHeight="1">
      <c r="B33" s="265"/>
      <c r="C33" s="266"/>
      <c r="D33" s="382" t="s">
        <v>510</v>
      </c>
      <c r="E33" s="382"/>
      <c r="F33" s="382"/>
      <c r="G33" s="382"/>
      <c r="H33" s="382"/>
      <c r="I33" s="382"/>
      <c r="J33" s="382"/>
      <c r="K33" s="262"/>
    </row>
    <row r="34" spans="2:11" ht="15" customHeight="1">
      <c r="B34" s="265"/>
      <c r="C34" s="266"/>
      <c r="D34" s="264"/>
      <c r="E34" s="268" t="s">
        <v>117</v>
      </c>
      <c r="F34" s="264"/>
      <c r="G34" s="382" t="s">
        <v>511</v>
      </c>
      <c r="H34" s="382"/>
      <c r="I34" s="382"/>
      <c r="J34" s="382"/>
      <c r="K34" s="262"/>
    </row>
    <row r="35" spans="2:11" ht="30.75" customHeight="1">
      <c r="B35" s="265"/>
      <c r="C35" s="266"/>
      <c r="D35" s="264"/>
      <c r="E35" s="268" t="s">
        <v>512</v>
      </c>
      <c r="F35" s="264"/>
      <c r="G35" s="382" t="s">
        <v>513</v>
      </c>
      <c r="H35" s="382"/>
      <c r="I35" s="382"/>
      <c r="J35" s="382"/>
      <c r="K35" s="262"/>
    </row>
    <row r="36" spans="2:11" ht="15" customHeight="1">
      <c r="B36" s="265"/>
      <c r="C36" s="266"/>
      <c r="D36" s="264"/>
      <c r="E36" s="268" t="s">
        <v>58</v>
      </c>
      <c r="F36" s="264"/>
      <c r="G36" s="382" t="s">
        <v>514</v>
      </c>
      <c r="H36" s="382"/>
      <c r="I36" s="382"/>
      <c r="J36" s="382"/>
      <c r="K36" s="262"/>
    </row>
    <row r="37" spans="2:11" ht="15" customHeight="1">
      <c r="B37" s="265"/>
      <c r="C37" s="266"/>
      <c r="D37" s="264"/>
      <c r="E37" s="268" t="s">
        <v>118</v>
      </c>
      <c r="F37" s="264"/>
      <c r="G37" s="382" t="s">
        <v>515</v>
      </c>
      <c r="H37" s="382"/>
      <c r="I37" s="382"/>
      <c r="J37" s="382"/>
      <c r="K37" s="262"/>
    </row>
    <row r="38" spans="2:11" ht="15" customHeight="1">
      <c r="B38" s="265"/>
      <c r="C38" s="266"/>
      <c r="D38" s="264"/>
      <c r="E38" s="268" t="s">
        <v>119</v>
      </c>
      <c r="F38" s="264"/>
      <c r="G38" s="382" t="s">
        <v>516</v>
      </c>
      <c r="H38" s="382"/>
      <c r="I38" s="382"/>
      <c r="J38" s="382"/>
      <c r="K38" s="262"/>
    </row>
    <row r="39" spans="2:11" ht="15" customHeight="1">
      <c r="B39" s="265"/>
      <c r="C39" s="266"/>
      <c r="D39" s="264"/>
      <c r="E39" s="268" t="s">
        <v>120</v>
      </c>
      <c r="F39" s="264"/>
      <c r="G39" s="382" t="s">
        <v>517</v>
      </c>
      <c r="H39" s="382"/>
      <c r="I39" s="382"/>
      <c r="J39" s="382"/>
      <c r="K39" s="262"/>
    </row>
    <row r="40" spans="2:11" ht="15" customHeight="1">
      <c r="B40" s="265"/>
      <c r="C40" s="266"/>
      <c r="D40" s="264"/>
      <c r="E40" s="268" t="s">
        <v>518</v>
      </c>
      <c r="F40" s="264"/>
      <c r="G40" s="382" t="s">
        <v>519</v>
      </c>
      <c r="H40" s="382"/>
      <c r="I40" s="382"/>
      <c r="J40" s="382"/>
      <c r="K40" s="262"/>
    </row>
    <row r="41" spans="2:11" ht="15" customHeight="1">
      <c r="B41" s="265"/>
      <c r="C41" s="266"/>
      <c r="D41" s="264"/>
      <c r="E41" s="268"/>
      <c r="F41" s="264"/>
      <c r="G41" s="382" t="s">
        <v>520</v>
      </c>
      <c r="H41" s="382"/>
      <c r="I41" s="382"/>
      <c r="J41" s="382"/>
      <c r="K41" s="262"/>
    </row>
    <row r="42" spans="2:11" ht="15" customHeight="1">
      <c r="B42" s="265"/>
      <c r="C42" s="266"/>
      <c r="D42" s="264"/>
      <c r="E42" s="268" t="s">
        <v>521</v>
      </c>
      <c r="F42" s="264"/>
      <c r="G42" s="382" t="s">
        <v>522</v>
      </c>
      <c r="H42" s="382"/>
      <c r="I42" s="382"/>
      <c r="J42" s="382"/>
      <c r="K42" s="262"/>
    </row>
    <row r="43" spans="2:11" ht="15" customHeight="1">
      <c r="B43" s="265"/>
      <c r="C43" s="266"/>
      <c r="D43" s="264"/>
      <c r="E43" s="268" t="s">
        <v>122</v>
      </c>
      <c r="F43" s="264"/>
      <c r="G43" s="382" t="s">
        <v>523</v>
      </c>
      <c r="H43" s="382"/>
      <c r="I43" s="382"/>
      <c r="J43" s="382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2" t="s">
        <v>524</v>
      </c>
      <c r="E45" s="382"/>
      <c r="F45" s="382"/>
      <c r="G45" s="382"/>
      <c r="H45" s="382"/>
      <c r="I45" s="382"/>
      <c r="J45" s="382"/>
      <c r="K45" s="262"/>
    </row>
    <row r="46" spans="2:11" ht="15" customHeight="1">
      <c r="B46" s="265"/>
      <c r="C46" s="266"/>
      <c r="D46" s="266"/>
      <c r="E46" s="382" t="s">
        <v>525</v>
      </c>
      <c r="F46" s="382"/>
      <c r="G46" s="382"/>
      <c r="H46" s="382"/>
      <c r="I46" s="382"/>
      <c r="J46" s="382"/>
      <c r="K46" s="262"/>
    </row>
    <row r="47" spans="2:11" ht="15" customHeight="1">
      <c r="B47" s="265"/>
      <c r="C47" s="266"/>
      <c r="D47" s="266"/>
      <c r="E47" s="382" t="s">
        <v>526</v>
      </c>
      <c r="F47" s="382"/>
      <c r="G47" s="382"/>
      <c r="H47" s="382"/>
      <c r="I47" s="382"/>
      <c r="J47" s="382"/>
      <c r="K47" s="262"/>
    </row>
    <row r="48" spans="2:11" ht="15" customHeight="1">
      <c r="B48" s="265"/>
      <c r="C48" s="266"/>
      <c r="D48" s="266"/>
      <c r="E48" s="382" t="s">
        <v>527</v>
      </c>
      <c r="F48" s="382"/>
      <c r="G48" s="382"/>
      <c r="H48" s="382"/>
      <c r="I48" s="382"/>
      <c r="J48" s="382"/>
      <c r="K48" s="262"/>
    </row>
    <row r="49" spans="2:11" ht="15" customHeight="1">
      <c r="B49" s="265"/>
      <c r="C49" s="266"/>
      <c r="D49" s="382" t="s">
        <v>528</v>
      </c>
      <c r="E49" s="382"/>
      <c r="F49" s="382"/>
      <c r="G49" s="382"/>
      <c r="H49" s="382"/>
      <c r="I49" s="382"/>
      <c r="J49" s="382"/>
      <c r="K49" s="262"/>
    </row>
    <row r="50" spans="2:11" ht="25.5" customHeight="1">
      <c r="B50" s="261"/>
      <c r="C50" s="381" t="s">
        <v>529</v>
      </c>
      <c r="D50" s="381"/>
      <c r="E50" s="381"/>
      <c r="F50" s="381"/>
      <c r="G50" s="381"/>
      <c r="H50" s="381"/>
      <c r="I50" s="381"/>
      <c r="J50" s="381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2" t="s">
        <v>530</v>
      </c>
      <c r="D52" s="382"/>
      <c r="E52" s="382"/>
      <c r="F52" s="382"/>
      <c r="G52" s="382"/>
      <c r="H52" s="382"/>
      <c r="I52" s="382"/>
      <c r="J52" s="382"/>
      <c r="K52" s="262"/>
    </row>
    <row r="53" spans="2:11" ht="15" customHeight="1">
      <c r="B53" s="261"/>
      <c r="C53" s="382" t="s">
        <v>531</v>
      </c>
      <c r="D53" s="382"/>
      <c r="E53" s="382"/>
      <c r="F53" s="382"/>
      <c r="G53" s="382"/>
      <c r="H53" s="382"/>
      <c r="I53" s="382"/>
      <c r="J53" s="382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2" t="s">
        <v>532</v>
      </c>
      <c r="D55" s="382"/>
      <c r="E55" s="382"/>
      <c r="F55" s="382"/>
      <c r="G55" s="382"/>
      <c r="H55" s="382"/>
      <c r="I55" s="382"/>
      <c r="J55" s="382"/>
      <c r="K55" s="262"/>
    </row>
    <row r="56" spans="2:11" ht="15" customHeight="1">
      <c r="B56" s="261"/>
      <c r="C56" s="266"/>
      <c r="D56" s="382" t="s">
        <v>533</v>
      </c>
      <c r="E56" s="382"/>
      <c r="F56" s="382"/>
      <c r="G56" s="382"/>
      <c r="H56" s="382"/>
      <c r="I56" s="382"/>
      <c r="J56" s="382"/>
      <c r="K56" s="262"/>
    </row>
    <row r="57" spans="2:11" ht="15" customHeight="1">
      <c r="B57" s="261"/>
      <c r="C57" s="266"/>
      <c r="D57" s="382" t="s">
        <v>534</v>
      </c>
      <c r="E57" s="382"/>
      <c r="F57" s="382"/>
      <c r="G57" s="382"/>
      <c r="H57" s="382"/>
      <c r="I57" s="382"/>
      <c r="J57" s="382"/>
      <c r="K57" s="262"/>
    </row>
    <row r="58" spans="2:11" ht="15" customHeight="1">
      <c r="B58" s="261"/>
      <c r="C58" s="266"/>
      <c r="D58" s="382" t="s">
        <v>535</v>
      </c>
      <c r="E58" s="382"/>
      <c r="F58" s="382"/>
      <c r="G58" s="382"/>
      <c r="H58" s="382"/>
      <c r="I58" s="382"/>
      <c r="J58" s="382"/>
      <c r="K58" s="262"/>
    </row>
    <row r="59" spans="2:11" ht="15" customHeight="1">
      <c r="B59" s="261"/>
      <c r="C59" s="266"/>
      <c r="D59" s="382" t="s">
        <v>536</v>
      </c>
      <c r="E59" s="382"/>
      <c r="F59" s="382"/>
      <c r="G59" s="382"/>
      <c r="H59" s="382"/>
      <c r="I59" s="382"/>
      <c r="J59" s="382"/>
      <c r="K59" s="262"/>
    </row>
    <row r="60" spans="2:11" ht="15" customHeight="1">
      <c r="B60" s="261"/>
      <c r="C60" s="266"/>
      <c r="D60" s="384" t="s">
        <v>537</v>
      </c>
      <c r="E60" s="384"/>
      <c r="F60" s="384"/>
      <c r="G60" s="384"/>
      <c r="H60" s="384"/>
      <c r="I60" s="384"/>
      <c r="J60" s="384"/>
      <c r="K60" s="262"/>
    </row>
    <row r="61" spans="2:11" ht="15" customHeight="1">
      <c r="B61" s="261"/>
      <c r="C61" s="266"/>
      <c r="D61" s="382" t="s">
        <v>538</v>
      </c>
      <c r="E61" s="382"/>
      <c r="F61" s="382"/>
      <c r="G61" s="382"/>
      <c r="H61" s="382"/>
      <c r="I61" s="382"/>
      <c r="J61" s="382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2" t="s">
        <v>539</v>
      </c>
      <c r="E63" s="382"/>
      <c r="F63" s="382"/>
      <c r="G63" s="382"/>
      <c r="H63" s="382"/>
      <c r="I63" s="382"/>
      <c r="J63" s="382"/>
      <c r="K63" s="262"/>
    </row>
    <row r="64" spans="2:11" ht="15" customHeight="1">
      <c r="B64" s="261"/>
      <c r="C64" s="266"/>
      <c r="D64" s="384" t="s">
        <v>540</v>
      </c>
      <c r="E64" s="384"/>
      <c r="F64" s="384"/>
      <c r="G64" s="384"/>
      <c r="H64" s="384"/>
      <c r="I64" s="384"/>
      <c r="J64" s="384"/>
      <c r="K64" s="262"/>
    </row>
    <row r="65" spans="2:11" ht="15" customHeight="1">
      <c r="B65" s="261"/>
      <c r="C65" s="266"/>
      <c r="D65" s="382" t="s">
        <v>541</v>
      </c>
      <c r="E65" s="382"/>
      <c r="F65" s="382"/>
      <c r="G65" s="382"/>
      <c r="H65" s="382"/>
      <c r="I65" s="382"/>
      <c r="J65" s="382"/>
      <c r="K65" s="262"/>
    </row>
    <row r="66" spans="2:11" ht="15" customHeight="1">
      <c r="B66" s="261"/>
      <c r="C66" s="266"/>
      <c r="D66" s="382" t="s">
        <v>542</v>
      </c>
      <c r="E66" s="382"/>
      <c r="F66" s="382"/>
      <c r="G66" s="382"/>
      <c r="H66" s="382"/>
      <c r="I66" s="382"/>
      <c r="J66" s="382"/>
      <c r="K66" s="262"/>
    </row>
    <row r="67" spans="2:11" ht="15" customHeight="1">
      <c r="B67" s="261"/>
      <c r="C67" s="266"/>
      <c r="D67" s="382" t="s">
        <v>543</v>
      </c>
      <c r="E67" s="382"/>
      <c r="F67" s="382"/>
      <c r="G67" s="382"/>
      <c r="H67" s="382"/>
      <c r="I67" s="382"/>
      <c r="J67" s="382"/>
      <c r="K67" s="262"/>
    </row>
    <row r="68" spans="2:11" ht="15" customHeight="1">
      <c r="B68" s="261"/>
      <c r="C68" s="266"/>
      <c r="D68" s="382" t="s">
        <v>544</v>
      </c>
      <c r="E68" s="382"/>
      <c r="F68" s="382"/>
      <c r="G68" s="382"/>
      <c r="H68" s="382"/>
      <c r="I68" s="382"/>
      <c r="J68" s="382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5" t="s">
        <v>100</v>
      </c>
      <c r="D73" s="385"/>
      <c r="E73" s="385"/>
      <c r="F73" s="385"/>
      <c r="G73" s="385"/>
      <c r="H73" s="385"/>
      <c r="I73" s="385"/>
      <c r="J73" s="385"/>
      <c r="K73" s="279"/>
    </row>
    <row r="74" spans="2:11" ht="17.25" customHeight="1">
      <c r="B74" s="278"/>
      <c r="C74" s="280" t="s">
        <v>545</v>
      </c>
      <c r="D74" s="280"/>
      <c r="E74" s="280"/>
      <c r="F74" s="280" t="s">
        <v>546</v>
      </c>
      <c r="G74" s="281"/>
      <c r="H74" s="280" t="s">
        <v>118</v>
      </c>
      <c r="I74" s="280" t="s">
        <v>62</v>
      </c>
      <c r="J74" s="280" t="s">
        <v>547</v>
      </c>
      <c r="K74" s="279"/>
    </row>
    <row r="75" spans="2:11" ht="17.25" customHeight="1">
      <c r="B75" s="278"/>
      <c r="C75" s="282" t="s">
        <v>548</v>
      </c>
      <c r="D75" s="282"/>
      <c r="E75" s="282"/>
      <c r="F75" s="283" t="s">
        <v>549</v>
      </c>
      <c r="G75" s="284"/>
      <c r="H75" s="282"/>
      <c r="I75" s="282"/>
      <c r="J75" s="282" t="s">
        <v>550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58</v>
      </c>
      <c r="D77" s="285"/>
      <c r="E77" s="285"/>
      <c r="F77" s="287" t="s">
        <v>551</v>
      </c>
      <c r="G77" s="286"/>
      <c r="H77" s="268" t="s">
        <v>552</v>
      </c>
      <c r="I77" s="268" t="s">
        <v>553</v>
      </c>
      <c r="J77" s="268">
        <v>20</v>
      </c>
      <c r="K77" s="279"/>
    </row>
    <row r="78" spans="2:11" ht="15" customHeight="1">
      <c r="B78" s="278"/>
      <c r="C78" s="268" t="s">
        <v>554</v>
      </c>
      <c r="D78" s="268"/>
      <c r="E78" s="268"/>
      <c r="F78" s="287" t="s">
        <v>551</v>
      </c>
      <c r="G78" s="286"/>
      <c r="H78" s="268" t="s">
        <v>555</v>
      </c>
      <c r="I78" s="268" t="s">
        <v>553</v>
      </c>
      <c r="J78" s="268">
        <v>120</v>
      </c>
      <c r="K78" s="279"/>
    </row>
    <row r="79" spans="2:11" ht="15" customHeight="1">
      <c r="B79" s="288"/>
      <c r="C79" s="268" t="s">
        <v>556</v>
      </c>
      <c r="D79" s="268"/>
      <c r="E79" s="268"/>
      <c r="F79" s="287" t="s">
        <v>557</v>
      </c>
      <c r="G79" s="286"/>
      <c r="H79" s="268" t="s">
        <v>558</v>
      </c>
      <c r="I79" s="268" t="s">
        <v>553</v>
      </c>
      <c r="J79" s="268">
        <v>50</v>
      </c>
      <c r="K79" s="279"/>
    </row>
    <row r="80" spans="2:11" ht="15" customHeight="1">
      <c r="B80" s="288"/>
      <c r="C80" s="268" t="s">
        <v>559</v>
      </c>
      <c r="D80" s="268"/>
      <c r="E80" s="268"/>
      <c r="F80" s="287" t="s">
        <v>551</v>
      </c>
      <c r="G80" s="286"/>
      <c r="H80" s="268" t="s">
        <v>560</v>
      </c>
      <c r="I80" s="268" t="s">
        <v>561</v>
      </c>
      <c r="J80" s="268"/>
      <c r="K80" s="279"/>
    </row>
    <row r="81" spans="2:11" ht="15" customHeight="1">
      <c r="B81" s="288"/>
      <c r="C81" s="289" t="s">
        <v>562</v>
      </c>
      <c r="D81" s="289"/>
      <c r="E81" s="289"/>
      <c r="F81" s="290" t="s">
        <v>557</v>
      </c>
      <c r="G81" s="289"/>
      <c r="H81" s="289" t="s">
        <v>563</v>
      </c>
      <c r="I81" s="289" t="s">
        <v>553</v>
      </c>
      <c r="J81" s="289">
        <v>15</v>
      </c>
      <c r="K81" s="279"/>
    </row>
    <row r="82" spans="2:11" ht="15" customHeight="1">
      <c r="B82" s="288"/>
      <c r="C82" s="289" t="s">
        <v>564</v>
      </c>
      <c r="D82" s="289"/>
      <c r="E82" s="289"/>
      <c r="F82" s="290" t="s">
        <v>557</v>
      </c>
      <c r="G82" s="289"/>
      <c r="H82" s="289" t="s">
        <v>565</v>
      </c>
      <c r="I82" s="289" t="s">
        <v>553</v>
      </c>
      <c r="J82" s="289">
        <v>15</v>
      </c>
      <c r="K82" s="279"/>
    </row>
    <row r="83" spans="2:11" ht="15" customHeight="1">
      <c r="B83" s="288"/>
      <c r="C83" s="289" t="s">
        <v>566</v>
      </c>
      <c r="D83" s="289"/>
      <c r="E83" s="289"/>
      <c r="F83" s="290" t="s">
        <v>557</v>
      </c>
      <c r="G83" s="289"/>
      <c r="H83" s="289" t="s">
        <v>567</v>
      </c>
      <c r="I83" s="289" t="s">
        <v>553</v>
      </c>
      <c r="J83" s="289">
        <v>20</v>
      </c>
      <c r="K83" s="279"/>
    </row>
    <row r="84" spans="2:11" ht="15" customHeight="1">
      <c r="B84" s="288"/>
      <c r="C84" s="289" t="s">
        <v>568</v>
      </c>
      <c r="D84" s="289"/>
      <c r="E84" s="289"/>
      <c r="F84" s="290" t="s">
        <v>557</v>
      </c>
      <c r="G84" s="289"/>
      <c r="H84" s="289" t="s">
        <v>569</v>
      </c>
      <c r="I84" s="289" t="s">
        <v>553</v>
      </c>
      <c r="J84" s="289">
        <v>20</v>
      </c>
      <c r="K84" s="279"/>
    </row>
    <row r="85" spans="2:11" ht="15" customHeight="1">
      <c r="B85" s="288"/>
      <c r="C85" s="268" t="s">
        <v>570</v>
      </c>
      <c r="D85" s="268"/>
      <c r="E85" s="268"/>
      <c r="F85" s="287" t="s">
        <v>557</v>
      </c>
      <c r="G85" s="286"/>
      <c r="H85" s="268" t="s">
        <v>571</v>
      </c>
      <c r="I85" s="268" t="s">
        <v>553</v>
      </c>
      <c r="J85" s="268">
        <v>50</v>
      </c>
      <c r="K85" s="279"/>
    </row>
    <row r="86" spans="2:11" ht="15" customHeight="1">
      <c r="B86" s="288"/>
      <c r="C86" s="268" t="s">
        <v>572</v>
      </c>
      <c r="D86" s="268"/>
      <c r="E86" s="268"/>
      <c r="F86" s="287" t="s">
        <v>557</v>
      </c>
      <c r="G86" s="286"/>
      <c r="H86" s="268" t="s">
        <v>573</v>
      </c>
      <c r="I86" s="268" t="s">
        <v>553</v>
      </c>
      <c r="J86" s="268">
        <v>20</v>
      </c>
      <c r="K86" s="279"/>
    </row>
    <row r="87" spans="2:11" ht="15" customHeight="1">
      <c r="B87" s="288"/>
      <c r="C87" s="268" t="s">
        <v>574</v>
      </c>
      <c r="D87" s="268"/>
      <c r="E87" s="268"/>
      <c r="F87" s="287" t="s">
        <v>557</v>
      </c>
      <c r="G87" s="286"/>
      <c r="H87" s="268" t="s">
        <v>575</v>
      </c>
      <c r="I87" s="268" t="s">
        <v>553</v>
      </c>
      <c r="J87" s="268">
        <v>20</v>
      </c>
      <c r="K87" s="279"/>
    </row>
    <row r="88" spans="2:11" ht="15" customHeight="1">
      <c r="B88" s="288"/>
      <c r="C88" s="268" t="s">
        <v>576</v>
      </c>
      <c r="D88" s="268"/>
      <c r="E88" s="268"/>
      <c r="F88" s="287" t="s">
        <v>557</v>
      </c>
      <c r="G88" s="286"/>
      <c r="H88" s="268" t="s">
        <v>577</v>
      </c>
      <c r="I88" s="268" t="s">
        <v>553</v>
      </c>
      <c r="J88" s="268">
        <v>50</v>
      </c>
      <c r="K88" s="279"/>
    </row>
    <row r="89" spans="2:11" ht="15" customHeight="1">
      <c r="B89" s="288"/>
      <c r="C89" s="268" t="s">
        <v>578</v>
      </c>
      <c r="D89" s="268"/>
      <c r="E89" s="268"/>
      <c r="F89" s="287" t="s">
        <v>557</v>
      </c>
      <c r="G89" s="286"/>
      <c r="H89" s="268" t="s">
        <v>578</v>
      </c>
      <c r="I89" s="268" t="s">
        <v>553</v>
      </c>
      <c r="J89" s="268">
        <v>50</v>
      </c>
      <c r="K89" s="279"/>
    </row>
    <row r="90" spans="2:11" ht="15" customHeight="1">
      <c r="B90" s="288"/>
      <c r="C90" s="268" t="s">
        <v>123</v>
      </c>
      <c r="D90" s="268"/>
      <c r="E90" s="268"/>
      <c r="F90" s="287" t="s">
        <v>557</v>
      </c>
      <c r="G90" s="286"/>
      <c r="H90" s="268" t="s">
        <v>579</v>
      </c>
      <c r="I90" s="268" t="s">
        <v>553</v>
      </c>
      <c r="J90" s="268">
        <v>255</v>
      </c>
      <c r="K90" s="279"/>
    </row>
    <row r="91" spans="2:11" ht="15" customHeight="1">
      <c r="B91" s="288"/>
      <c r="C91" s="268" t="s">
        <v>580</v>
      </c>
      <c r="D91" s="268"/>
      <c r="E91" s="268"/>
      <c r="F91" s="287" t="s">
        <v>551</v>
      </c>
      <c r="G91" s="286"/>
      <c r="H91" s="268" t="s">
        <v>581</v>
      </c>
      <c r="I91" s="268" t="s">
        <v>582</v>
      </c>
      <c r="J91" s="268"/>
      <c r="K91" s="279"/>
    </row>
    <row r="92" spans="2:11" ht="15" customHeight="1">
      <c r="B92" s="288"/>
      <c r="C92" s="268" t="s">
        <v>583</v>
      </c>
      <c r="D92" s="268"/>
      <c r="E92" s="268"/>
      <c r="F92" s="287" t="s">
        <v>551</v>
      </c>
      <c r="G92" s="286"/>
      <c r="H92" s="268" t="s">
        <v>584</v>
      </c>
      <c r="I92" s="268" t="s">
        <v>585</v>
      </c>
      <c r="J92" s="268"/>
      <c r="K92" s="279"/>
    </row>
    <row r="93" spans="2:11" ht="15" customHeight="1">
      <c r="B93" s="288"/>
      <c r="C93" s="268" t="s">
        <v>586</v>
      </c>
      <c r="D93" s="268"/>
      <c r="E93" s="268"/>
      <c r="F93" s="287" t="s">
        <v>551</v>
      </c>
      <c r="G93" s="286"/>
      <c r="H93" s="268" t="s">
        <v>586</v>
      </c>
      <c r="I93" s="268" t="s">
        <v>585</v>
      </c>
      <c r="J93" s="268"/>
      <c r="K93" s="279"/>
    </row>
    <row r="94" spans="2:11" ht="15" customHeight="1">
      <c r="B94" s="288"/>
      <c r="C94" s="268" t="s">
        <v>43</v>
      </c>
      <c r="D94" s="268"/>
      <c r="E94" s="268"/>
      <c r="F94" s="287" t="s">
        <v>551</v>
      </c>
      <c r="G94" s="286"/>
      <c r="H94" s="268" t="s">
        <v>587</v>
      </c>
      <c r="I94" s="268" t="s">
        <v>585</v>
      </c>
      <c r="J94" s="268"/>
      <c r="K94" s="279"/>
    </row>
    <row r="95" spans="2:11" ht="15" customHeight="1">
      <c r="B95" s="288"/>
      <c r="C95" s="268" t="s">
        <v>53</v>
      </c>
      <c r="D95" s="268"/>
      <c r="E95" s="268"/>
      <c r="F95" s="287" t="s">
        <v>551</v>
      </c>
      <c r="G95" s="286"/>
      <c r="H95" s="268" t="s">
        <v>588</v>
      </c>
      <c r="I95" s="268" t="s">
        <v>585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5" t="s">
        <v>589</v>
      </c>
      <c r="D100" s="385"/>
      <c r="E100" s="385"/>
      <c r="F100" s="385"/>
      <c r="G100" s="385"/>
      <c r="H100" s="385"/>
      <c r="I100" s="385"/>
      <c r="J100" s="385"/>
      <c r="K100" s="279"/>
    </row>
    <row r="101" spans="2:11" ht="17.25" customHeight="1">
      <c r="B101" s="278"/>
      <c r="C101" s="280" t="s">
        <v>545</v>
      </c>
      <c r="D101" s="280"/>
      <c r="E101" s="280"/>
      <c r="F101" s="280" t="s">
        <v>546</v>
      </c>
      <c r="G101" s="281"/>
      <c r="H101" s="280" t="s">
        <v>118</v>
      </c>
      <c r="I101" s="280" t="s">
        <v>62</v>
      </c>
      <c r="J101" s="280" t="s">
        <v>547</v>
      </c>
      <c r="K101" s="279"/>
    </row>
    <row r="102" spans="2:11" ht="17.25" customHeight="1">
      <c r="B102" s="278"/>
      <c r="C102" s="282" t="s">
        <v>548</v>
      </c>
      <c r="D102" s="282"/>
      <c r="E102" s="282"/>
      <c r="F102" s="283" t="s">
        <v>549</v>
      </c>
      <c r="G102" s="284"/>
      <c r="H102" s="282"/>
      <c r="I102" s="282"/>
      <c r="J102" s="282" t="s">
        <v>550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58</v>
      </c>
      <c r="D104" s="285"/>
      <c r="E104" s="285"/>
      <c r="F104" s="287" t="s">
        <v>551</v>
      </c>
      <c r="G104" s="296"/>
      <c r="H104" s="268" t="s">
        <v>590</v>
      </c>
      <c r="I104" s="268" t="s">
        <v>553</v>
      </c>
      <c r="J104" s="268">
        <v>20</v>
      </c>
      <c r="K104" s="279"/>
    </row>
    <row r="105" spans="2:11" ht="15" customHeight="1">
      <c r="B105" s="278"/>
      <c r="C105" s="268" t="s">
        <v>554</v>
      </c>
      <c r="D105" s="268"/>
      <c r="E105" s="268"/>
      <c r="F105" s="287" t="s">
        <v>551</v>
      </c>
      <c r="G105" s="268"/>
      <c r="H105" s="268" t="s">
        <v>590</v>
      </c>
      <c r="I105" s="268" t="s">
        <v>553</v>
      </c>
      <c r="J105" s="268">
        <v>120</v>
      </c>
      <c r="K105" s="279"/>
    </row>
    <row r="106" spans="2:11" ht="15" customHeight="1">
      <c r="B106" s="288"/>
      <c r="C106" s="268" t="s">
        <v>556</v>
      </c>
      <c r="D106" s="268"/>
      <c r="E106" s="268"/>
      <c r="F106" s="287" t="s">
        <v>557</v>
      </c>
      <c r="G106" s="268"/>
      <c r="H106" s="268" t="s">
        <v>590</v>
      </c>
      <c r="I106" s="268" t="s">
        <v>553</v>
      </c>
      <c r="J106" s="268">
        <v>50</v>
      </c>
      <c r="K106" s="279"/>
    </row>
    <row r="107" spans="2:11" ht="15" customHeight="1">
      <c r="B107" s="288"/>
      <c r="C107" s="268" t="s">
        <v>559</v>
      </c>
      <c r="D107" s="268"/>
      <c r="E107" s="268"/>
      <c r="F107" s="287" t="s">
        <v>551</v>
      </c>
      <c r="G107" s="268"/>
      <c r="H107" s="268" t="s">
        <v>590</v>
      </c>
      <c r="I107" s="268" t="s">
        <v>561</v>
      </c>
      <c r="J107" s="268"/>
      <c r="K107" s="279"/>
    </row>
    <row r="108" spans="2:11" ht="15" customHeight="1">
      <c r="B108" s="288"/>
      <c r="C108" s="268" t="s">
        <v>570</v>
      </c>
      <c r="D108" s="268"/>
      <c r="E108" s="268"/>
      <c r="F108" s="287" t="s">
        <v>557</v>
      </c>
      <c r="G108" s="268"/>
      <c r="H108" s="268" t="s">
        <v>590</v>
      </c>
      <c r="I108" s="268" t="s">
        <v>553</v>
      </c>
      <c r="J108" s="268">
        <v>50</v>
      </c>
      <c r="K108" s="279"/>
    </row>
    <row r="109" spans="2:11" ht="15" customHeight="1">
      <c r="B109" s="288"/>
      <c r="C109" s="268" t="s">
        <v>578</v>
      </c>
      <c r="D109" s="268"/>
      <c r="E109" s="268"/>
      <c r="F109" s="287" t="s">
        <v>557</v>
      </c>
      <c r="G109" s="268"/>
      <c r="H109" s="268" t="s">
        <v>590</v>
      </c>
      <c r="I109" s="268" t="s">
        <v>553</v>
      </c>
      <c r="J109" s="268">
        <v>50</v>
      </c>
      <c r="K109" s="279"/>
    </row>
    <row r="110" spans="2:11" ht="15" customHeight="1">
      <c r="B110" s="288"/>
      <c r="C110" s="268" t="s">
        <v>576</v>
      </c>
      <c r="D110" s="268"/>
      <c r="E110" s="268"/>
      <c r="F110" s="287" t="s">
        <v>557</v>
      </c>
      <c r="G110" s="268"/>
      <c r="H110" s="268" t="s">
        <v>590</v>
      </c>
      <c r="I110" s="268" t="s">
        <v>553</v>
      </c>
      <c r="J110" s="268">
        <v>50</v>
      </c>
      <c r="K110" s="279"/>
    </row>
    <row r="111" spans="2:11" ht="15" customHeight="1">
      <c r="B111" s="288"/>
      <c r="C111" s="268" t="s">
        <v>58</v>
      </c>
      <c r="D111" s="268"/>
      <c r="E111" s="268"/>
      <c r="F111" s="287" t="s">
        <v>551</v>
      </c>
      <c r="G111" s="268"/>
      <c r="H111" s="268" t="s">
        <v>591</v>
      </c>
      <c r="I111" s="268" t="s">
        <v>553</v>
      </c>
      <c r="J111" s="268">
        <v>20</v>
      </c>
      <c r="K111" s="279"/>
    </row>
    <row r="112" spans="2:11" ht="15" customHeight="1">
      <c r="B112" s="288"/>
      <c r="C112" s="268" t="s">
        <v>592</v>
      </c>
      <c r="D112" s="268"/>
      <c r="E112" s="268"/>
      <c r="F112" s="287" t="s">
        <v>551</v>
      </c>
      <c r="G112" s="268"/>
      <c r="H112" s="268" t="s">
        <v>593</v>
      </c>
      <c r="I112" s="268" t="s">
        <v>553</v>
      </c>
      <c r="J112" s="268">
        <v>120</v>
      </c>
      <c r="K112" s="279"/>
    </row>
    <row r="113" spans="2:11" ht="15" customHeight="1">
      <c r="B113" s="288"/>
      <c r="C113" s="268" t="s">
        <v>43</v>
      </c>
      <c r="D113" s="268"/>
      <c r="E113" s="268"/>
      <c r="F113" s="287" t="s">
        <v>551</v>
      </c>
      <c r="G113" s="268"/>
      <c r="H113" s="268" t="s">
        <v>594</v>
      </c>
      <c r="I113" s="268" t="s">
        <v>585</v>
      </c>
      <c r="J113" s="268"/>
      <c r="K113" s="279"/>
    </row>
    <row r="114" spans="2:11" ht="15" customHeight="1">
      <c r="B114" s="288"/>
      <c r="C114" s="268" t="s">
        <v>53</v>
      </c>
      <c r="D114" s="268"/>
      <c r="E114" s="268"/>
      <c r="F114" s="287" t="s">
        <v>551</v>
      </c>
      <c r="G114" s="268"/>
      <c r="H114" s="268" t="s">
        <v>595</v>
      </c>
      <c r="I114" s="268" t="s">
        <v>585</v>
      </c>
      <c r="J114" s="268"/>
      <c r="K114" s="279"/>
    </row>
    <row r="115" spans="2:11" ht="15" customHeight="1">
      <c r="B115" s="288"/>
      <c r="C115" s="268" t="s">
        <v>62</v>
      </c>
      <c r="D115" s="268"/>
      <c r="E115" s="268"/>
      <c r="F115" s="287" t="s">
        <v>551</v>
      </c>
      <c r="G115" s="268"/>
      <c r="H115" s="268" t="s">
        <v>596</v>
      </c>
      <c r="I115" s="268" t="s">
        <v>597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0" t="s">
        <v>598</v>
      </c>
      <c r="D120" s="380"/>
      <c r="E120" s="380"/>
      <c r="F120" s="380"/>
      <c r="G120" s="380"/>
      <c r="H120" s="380"/>
      <c r="I120" s="380"/>
      <c r="J120" s="380"/>
      <c r="K120" s="304"/>
    </row>
    <row r="121" spans="2:11" ht="17.25" customHeight="1">
      <c r="B121" s="305"/>
      <c r="C121" s="280" t="s">
        <v>545</v>
      </c>
      <c r="D121" s="280"/>
      <c r="E121" s="280"/>
      <c r="F121" s="280" t="s">
        <v>546</v>
      </c>
      <c r="G121" s="281"/>
      <c r="H121" s="280" t="s">
        <v>118</v>
      </c>
      <c r="I121" s="280" t="s">
        <v>62</v>
      </c>
      <c r="J121" s="280" t="s">
        <v>547</v>
      </c>
      <c r="K121" s="306"/>
    </row>
    <row r="122" spans="2:11" ht="17.25" customHeight="1">
      <c r="B122" s="305"/>
      <c r="C122" s="282" t="s">
        <v>548</v>
      </c>
      <c r="D122" s="282"/>
      <c r="E122" s="282"/>
      <c r="F122" s="283" t="s">
        <v>549</v>
      </c>
      <c r="G122" s="284"/>
      <c r="H122" s="282"/>
      <c r="I122" s="282"/>
      <c r="J122" s="282" t="s">
        <v>550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554</v>
      </c>
      <c r="D124" s="285"/>
      <c r="E124" s="285"/>
      <c r="F124" s="287" t="s">
        <v>551</v>
      </c>
      <c r="G124" s="268"/>
      <c r="H124" s="268" t="s">
        <v>590</v>
      </c>
      <c r="I124" s="268" t="s">
        <v>553</v>
      </c>
      <c r="J124" s="268">
        <v>120</v>
      </c>
      <c r="K124" s="309"/>
    </row>
    <row r="125" spans="2:11" ht="15" customHeight="1">
      <c r="B125" s="307"/>
      <c r="C125" s="268" t="s">
        <v>599</v>
      </c>
      <c r="D125" s="268"/>
      <c r="E125" s="268"/>
      <c r="F125" s="287" t="s">
        <v>551</v>
      </c>
      <c r="G125" s="268"/>
      <c r="H125" s="268" t="s">
        <v>600</v>
      </c>
      <c r="I125" s="268" t="s">
        <v>553</v>
      </c>
      <c r="J125" s="268" t="s">
        <v>601</v>
      </c>
      <c r="K125" s="309"/>
    </row>
    <row r="126" spans="2:11" ht="15" customHeight="1">
      <c r="B126" s="307"/>
      <c r="C126" s="268" t="s">
        <v>500</v>
      </c>
      <c r="D126" s="268"/>
      <c r="E126" s="268"/>
      <c r="F126" s="287" t="s">
        <v>551</v>
      </c>
      <c r="G126" s="268"/>
      <c r="H126" s="268" t="s">
        <v>602</v>
      </c>
      <c r="I126" s="268" t="s">
        <v>553</v>
      </c>
      <c r="J126" s="268" t="s">
        <v>601</v>
      </c>
      <c r="K126" s="309"/>
    </row>
    <row r="127" spans="2:11" ht="15" customHeight="1">
      <c r="B127" s="307"/>
      <c r="C127" s="268" t="s">
        <v>562</v>
      </c>
      <c r="D127" s="268"/>
      <c r="E127" s="268"/>
      <c r="F127" s="287" t="s">
        <v>557</v>
      </c>
      <c r="G127" s="268"/>
      <c r="H127" s="268" t="s">
        <v>563</v>
      </c>
      <c r="I127" s="268" t="s">
        <v>553</v>
      </c>
      <c r="J127" s="268">
        <v>15</v>
      </c>
      <c r="K127" s="309"/>
    </row>
    <row r="128" spans="2:11" ht="15" customHeight="1">
      <c r="B128" s="307"/>
      <c r="C128" s="289" t="s">
        <v>564</v>
      </c>
      <c r="D128" s="289"/>
      <c r="E128" s="289"/>
      <c r="F128" s="290" t="s">
        <v>557</v>
      </c>
      <c r="G128" s="289"/>
      <c r="H128" s="289" t="s">
        <v>565</v>
      </c>
      <c r="I128" s="289" t="s">
        <v>553</v>
      </c>
      <c r="J128" s="289">
        <v>15</v>
      </c>
      <c r="K128" s="309"/>
    </row>
    <row r="129" spans="2:11" ht="15" customHeight="1">
      <c r="B129" s="307"/>
      <c r="C129" s="289" t="s">
        <v>566</v>
      </c>
      <c r="D129" s="289"/>
      <c r="E129" s="289"/>
      <c r="F129" s="290" t="s">
        <v>557</v>
      </c>
      <c r="G129" s="289"/>
      <c r="H129" s="289" t="s">
        <v>567</v>
      </c>
      <c r="I129" s="289" t="s">
        <v>553</v>
      </c>
      <c r="J129" s="289">
        <v>20</v>
      </c>
      <c r="K129" s="309"/>
    </row>
    <row r="130" spans="2:11" ht="15" customHeight="1">
      <c r="B130" s="307"/>
      <c r="C130" s="289" t="s">
        <v>568</v>
      </c>
      <c r="D130" s="289"/>
      <c r="E130" s="289"/>
      <c r="F130" s="290" t="s">
        <v>557</v>
      </c>
      <c r="G130" s="289"/>
      <c r="H130" s="289" t="s">
        <v>569</v>
      </c>
      <c r="I130" s="289" t="s">
        <v>553</v>
      </c>
      <c r="J130" s="289">
        <v>20</v>
      </c>
      <c r="K130" s="309"/>
    </row>
    <row r="131" spans="2:11" ht="15" customHeight="1">
      <c r="B131" s="307"/>
      <c r="C131" s="268" t="s">
        <v>556</v>
      </c>
      <c r="D131" s="268"/>
      <c r="E131" s="268"/>
      <c r="F131" s="287" t="s">
        <v>557</v>
      </c>
      <c r="G131" s="268"/>
      <c r="H131" s="268" t="s">
        <v>590</v>
      </c>
      <c r="I131" s="268" t="s">
        <v>553</v>
      </c>
      <c r="J131" s="268">
        <v>50</v>
      </c>
      <c r="K131" s="309"/>
    </row>
    <row r="132" spans="2:11" ht="15" customHeight="1">
      <c r="B132" s="307"/>
      <c r="C132" s="268" t="s">
        <v>570</v>
      </c>
      <c r="D132" s="268"/>
      <c r="E132" s="268"/>
      <c r="F132" s="287" t="s">
        <v>557</v>
      </c>
      <c r="G132" s="268"/>
      <c r="H132" s="268" t="s">
        <v>590</v>
      </c>
      <c r="I132" s="268" t="s">
        <v>553</v>
      </c>
      <c r="J132" s="268">
        <v>50</v>
      </c>
      <c r="K132" s="309"/>
    </row>
    <row r="133" spans="2:11" ht="15" customHeight="1">
      <c r="B133" s="307"/>
      <c r="C133" s="268" t="s">
        <v>576</v>
      </c>
      <c r="D133" s="268"/>
      <c r="E133" s="268"/>
      <c r="F133" s="287" t="s">
        <v>557</v>
      </c>
      <c r="G133" s="268"/>
      <c r="H133" s="268" t="s">
        <v>590</v>
      </c>
      <c r="I133" s="268" t="s">
        <v>553</v>
      </c>
      <c r="J133" s="268">
        <v>50</v>
      </c>
      <c r="K133" s="309"/>
    </row>
    <row r="134" spans="2:11" ht="15" customHeight="1">
      <c r="B134" s="307"/>
      <c r="C134" s="268" t="s">
        <v>578</v>
      </c>
      <c r="D134" s="268"/>
      <c r="E134" s="268"/>
      <c r="F134" s="287" t="s">
        <v>557</v>
      </c>
      <c r="G134" s="268"/>
      <c r="H134" s="268" t="s">
        <v>590</v>
      </c>
      <c r="I134" s="268" t="s">
        <v>553</v>
      </c>
      <c r="J134" s="268">
        <v>50</v>
      </c>
      <c r="K134" s="309"/>
    </row>
    <row r="135" spans="2:11" ht="15" customHeight="1">
      <c r="B135" s="307"/>
      <c r="C135" s="268" t="s">
        <v>123</v>
      </c>
      <c r="D135" s="268"/>
      <c r="E135" s="268"/>
      <c r="F135" s="287" t="s">
        <v>557</v>
      </c>
      <c r="G135" s="268"/>
      <c r="H135" s="268" t="s">
        <v>603</v>
      </c>
      <c r="I135" s="268" t="s">
        <v>553</v>
      </c>
      <c r="J135" s="268">
        <v>255</v>
      </c>
      <c r="K135" s="309"/>
    </row>
    <row r="136" spans="2:11" ht="15" customHeight="1">
      <c r="B136" s="307"/>
      <c r="C136" s="268" t="s">
        <v>580</v>
      </c>
      <c r="D136" s="268"/>
      <c r="E136" s="268"/>
      <c r="F136" s="287" t="s">
        <v>551</v>
      </c>
      <c r="G136" s="268"/>
      <c r="H136" s="268" t="s">
        <v>604</v>
      </c>
      <c r="I136" s="268" t="s">
        <v>582</v>
      </c>
      <c r="J136" s="268"/>
      <c r="K136" s="309"/>
    </row>
    <row r="137" spans="2:11" ht="15" customHeight="1">
      <c r="B137" s="307"/>
      <c r="C137" s="268" t="s">
        <v>583</v>
      </c>
      <c r="D137" s="268"/>
      <c r="E137" s="268"/>
      <c r="F137" s="287" t="s">
        <v>551</v>
      </c>
      <c r="G137" s="268"/>
      <c r="H137" s="268" t="s">
        <v>605</v>
      </c>
      <c r="I137" s="268" t="s">
        <v>585</v>
      </c>
      <c r="J137" s="268"/>
      <c r="K137" s="309"/>
    </row>
    <row r="138" spans="2:11" ht="15" customHeight="1">
      <c r="B138" s="307"/>
      <c r="C138" s="268" t="s">
        <v>586</v>
      </c>
      <c r="D138" s="268"/>
      <c r="E138" s="268"/>
      <c r="F138" s="287" t="s">
        <v>551</v>
      </c>
      <c r="G138" s="268"/>
      <c r="H138" s="268" t="s">
        <v>586</v>
      </c>
      <c r="I138" s="268" t="s">
        <v>585</v>
      </c>
      <c r="J138" s="268"/>
      <c r="K138" s="309"/>
    </row>
    <row r="139" spans="2:11" ht="15" customHeight="1">
      <c r="B139" s="307"/>
      <c r="C139" s="268" t="s">
        <v>43</v>
      </c>
      <c r="D139" s="268"/>
      <c r="E139" s="268"/>
      <c r="F139" s="287" t="s">
        <v>551</v>
      </c>
      <c r="G139" s="268"/>
      <c r="H139" s="268" t="s">
        <v>606</v>
      </c>
      <c r="I139" s="268" t="s">
        <v>585</v>
      </c>
      <c r="J139" s="268"/>
      <c r="K139" s="309"/>
    </row>
    <row r="140" spans="2:11" ht="15" customHeight="1">
      <c r="B140" s="307"/>
      <c r="C140" s="268" t="s">
        <v>607</v>
      </c>
      <c r="D140" s="268"/>
      <c r="E140" s="268"/>
      <c r="F140" s="287" t="s">
        <v>551</v>
      </c>
      <c r="G140" s="268"/>
      <c r="H140" s="268" t="s">
        <v>608</v>
      </c>
      <c r="I140" s="268" t="s">
        <v>585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5" t="s">
        <v>609</v>
      </c>
      <c r="D145" s="385"/>
      <c r="E145" s="385"/>
      <c r="F145" s="385"/>
      <c r="G145" s="385"/>
      <c r="H145" s="385"/>
      <c r="I145" s="385"/>
      <c r="J145" s="385"/>
      <c r="K145" s="279"/>
    </row>
    <row r="146" spans="2:11" ht="17.25" customHeight="1">
      <c r="B146" s="278"/>
      <c r="C146" s="280" t="s">
        <v>545</v>
      </c>
      <c r="D146" s="280"/>
      <c r="E146" s="280"/>
      <c r="F146" s="280" t="s">
        <v>546</v>
      </c>
      <c r="G146" s="281"/>
      <c r="H146" s="280" t="s">
        <v>118</v>
      </c>
      <c r="I146" s="280" t="s">
        <v>62</v>
      </c>
      <c r="J146" s="280" t="s">
        <v>547</v>
      </c>
      <c r="K146" s="279"/>
    </row>
    <row r="147" spans="2:11" ht="17.25" customHeight="1">
      <c r="B147" s="278"/>
      <c r="C147" s="282" t="s">
        <v>548</v>
      </c>
      <c r="D147" s="282"/>
      <c r="E147" s="282"/>
      <c r="F147" s="283" t="s">
        <v>549</v>
      </c>
      <c r="G147" s="284"/>
      <c r="H147" s="282"/>
      <c r="I147" s="282"/>
      <c r="J147" s="282" t="s">
        <v>550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554</v>
      </c>
      <c r="D149" s="268"/>
      <c r="E149" s="268"/>
      <c r="F149" s="314" t="s">
        <v>551</v>
      </c>
      <c r="G149" s="268"/>
      <c r="H149" s="313" t="s">
        <v>590</v>
      </c>
      <c r="I149" s="313" t="s">
        <v>553</v>
      </c>
      <c r="J149" s="313">
        <v>120</v>
      </c>
      <c r="K149" s="309"/>
    </row>
    <row r="150" spans="2:11" ht="15" customHeight="1">
      <c r="B150" s="288"/>
      <c r="C150" s="313" t="s">
        <v>599</v>
      </c>
      <c r="D150" s="268"/>
      <c r="E150" s="268"/>
      <c r="F150" s="314" t="s">
        <v>551</v>
      </c>
      <c r="G150" s="268"/>
      <c r="H150" s="313" t="s">
        <v>610</v>
      </c>
      <c r="I150" s="313" t="s">
        <v>553</v>
      </c>
      <c r="J150" s="313" t="s">
        <v>601</v>
      </c>
      <c r="K150" s="309"/>
    </row>
    <row r="151" spans="2:11" ht="15" customHeight="1">
      <c r="B151" s="288"/>
      <c r="C151" s="313" t="s">
        <v>500</v>
      </c>
      <c r="D151" s="268"/>
      <c r="E151" s="268"/>
      <c r="F151" s="314" t="s">
        <v>551</v>
      </c>
      <c r="G151" s="268"/>
      <c r="H151" s="313" t="s">
        <v>611</v>
      </c>
      <c r="I151" s="313" t="s">
        <v>553</v>
      </c>
      <c r="J151" s="313" t="s">
        <v>601</v>
      </c>
      <c r="K151" s="309"/>
    </row>
    <row r="152" spans="2:11" ht="15" customHeight="1">
      <c r="B152" s="288"/>
      <c r="C152" s="313" t="s">
        <v>556</v>
      </c>
      <c r="D152" s="268"/>
      <c r="E152" s="268"/>
      <c r="F152" s="314" t="s">
        <v>557</v>
      </c>
      <c r="G152" s="268"/>
      <c r="H152" s="313" t="s">
        <v>590</v>
      </c>
      <c r="I152" s="313" t="s">
        <v>553</v>
      </c>
      <c r="J152" s="313">
        <v>50</v>
      </c>
      <c r="K152" s="309"/>
    </row>
    <row r="153" spans="2:11" ht="15" customHeight="1">
      <c r="B153" s="288"/>
      <c r="C153" s="313" t="s">
        <v>559</v>
      </c>
      <c r="D153" s="268"/>
      <c r="E153" s="268"/>
      <c r="F153" s="314" t="s">
        <v>551</v>
      </c>
      <c r="G153" s="268"/>
      <c r="H153" s="313" t="s">
        <v>590</v>
      </c>
      <c r="I153" s="313" t="s">
        <v>561</v>
      </c>
      <c r="J153" s="313"/>
      <c r="K153" s="309"/>
    </row>
    <row r="154" spans="2:11" ht="15" customHeight="1">
      <c r="B154" s="288"/>
      <c r="C154" s="313" t="s">
        <v>570</v>
      </c>
      <c r="D154" s="268"/>
      <c r="E154" s="268"/>
      <c r="F154" s="314" t="s">
        <v>557</v>
      </c>
      <c r="G154" s="268"/>
      <c r="H154" s="313" t="s">
        <v>590</v>
      </c>
      <c r="I154" s="313" t="s">
        <v>553</v>
      </c>
      <c r="J154" s="313">
        <v>50</v>
      </c>
      <c r="K154" s="309"/>
    </row>
    <row r="155" spans="2:11" ht="15" customHeight="1">
      <c r="B155" s="288"/>
      <c r="C155" s="313" t="s">
        <v>578</v>
      </c>
      <c r="D155" s="268"/>
      <c r="E155" s="268"/>
      <c r="F155" s="314" t="s">
        <v>557</v>
      </c>
      <c r="G155" s="268"/>
      <c r="H155" s="313" t="s">
        <v>590</v>
      </c>
      <c r="I155" s="313" t="s">
        <v>553</v>
      </c>
      <c r="J155" s="313">
        <v>50</v>
      </c>
      <c r="K155" s="309"/>
    </row>
    <row r="156" spans="2:11" ht="15" customHeight="1">
      <c r="B156" s="288"/>
      <c r="C156" s="313" t="s">
        <v>576</v>
      </c>
      <c r="D156" s="268"/>
      <c r="E156" s="268"/>
      <c r="F156" s="314" t="s">
        <v>557</v>
      </c>
      <c r="G156" s="268"/>
      <c r="H156" s="313" t="s">
        <v>590</v>
      </c>
      <c r="I156" s="313" t="s">
        <v>553</v>
      </c>
      <c r="J156" s="313">
        <v>50</v>
      </c>
      <c r="K156" s="309"/>
    </row>
    <row r="157" spans="2:11" ht="15" customHeight="1">
      <c r="B157" s="288"/>
      <c r="C157" s="313" t="s">
        <v>105</v>
      </c>
      <c r="D157" s="268"/>
      <c r="E157" s="268"/>
      <c r="F157" s="314" t="s">
        <v>551</v>
      </c>
      <c r="G157" s="268"/>
      <c r="H157" s="313" t="s">
        <v>612</v>
      </c>
      <c r="I157" s="313" t="s">
        <v>553</v>
      </c>
      <c r="J157" s="313" t="s">
        <v>613</v>
      </c>
      <c r="K157" s="309"/>
    </row>
    <row r="158" spans="2:11" ht="15" customHeight="1">
      <c r="B158" s="288"/>
      <c r="C158" s="313" t="s">
        <v>614</v>
      </c>
      <c r="D158" s="268"/>
      <c r="E158" s="268"/>
      <c r="F158" s="314" t="s">
        <v>551</v>
      </c>
      <c r="G158" s="268"/>
      <c r="H158" s="313" t="s">
        <v>615</v>
      </c>
      <c r="I158" s="313" t="s">
        <v>585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0" t="s">
        <v>616</v>
      </c>
      <c r="D163" s="380"/>
      <c r="E163" s="380"/>
      <c r="F163" s="380"/>
      <c r="G163" s="380"/>
      <c r="H163" s="380"/>
      <c r="I163" s="380"/>
      <c r="J163" s="380"/>
      <c r="K163" s="260"/>
    </row>
    <row r="164" spans="2:11" ht="17.25" customHeight="1">
      <c r="B164" s="259"/>
      <c r="C164" s="280" t="s">
        <v>545</v>
      </c>
      <c r="D164" s="280"/>
      <c r="E164" s="280"/>
      <c r="F164" s="280" t="s">
        <v>546</v>
      </c>
      <c r="G164" s="317"/>
      <c r="H164" s="318" t="s">
        <v>118</v>
      </c>
      <c r="I164" s="318" t="s">
        <v>62</v>
      </c>
      <c r="J164" s="280" t="s">
        <v>547</v>
      </c>
      <c r="K164" s="260"/>
    </row>
    <row r="165" spans="2:11" ht="17.25" customHeight="1">
      <c r="B165" s="261"/>
      <c r="C165" s="282" t="s">
        <v>548</v>
      </c>
      <c r="D165" s="282"/>
      <c r="E165" s="282"/>
      <c r="F165" s="283" t="s">
        <v>549</v>
      </c>
      <c r="G165" s="319"/>
      <c r="H165" s="320"/>
      <c r="I165" s="320"/>
      <c r="J165" s="282" t="s">
        <v>550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554</v>
      </c>
      <c r="D167" s="268"/>
      <c r="E167" s="268"/>
      <c r="F167" s="287" t="s">
        <v>551</v>
      </c>
      <c r="G167" s="268"/>
      <c r="H167" s="268" t="s">
        <v>590</v>
      </c>
      <c r="I167" s="268" t="s">
        <v>553</v>
      </c>
      <c r="J167" s="268">
        <v>120</v>
      </c>
      <c r="K167" s="309"/>
    </row>
    <row r="168" spans="2:11" ht="15" customHeight="1">
      <c r="B168" s="288"/>
      <c r="C168" s="268" t="s">
        <v>599</v>
      </c>
      <c r="D168" s="268"/>
      <c r="E168" s="268"/>
      <c r="F168" s="287" t="s">
        <v>551</v>
      </c>
      <c r="G168" s="268"/>
      <c r="H168" s="268" t="s">
        <v>600</v>
      </c>
      <c r="I168" s="268" t="s">
        <v>553</v>
      </c>
      <c r="J168" s="268" t="s">
        <v>601</v>
      </c>
      <c r="K168" s="309"/>
    </row>
    <row r="169" spans="2:11" ht="15" customHeight="1">
      <c r="B169" s="288"/>
      <c r="C169" s="268" t="s">
        <v>500</v>
      </c>
      <c r="D169" s="268"/>
      <c r="E169" s="268"/>
      <c r="F169" s="287" t="s">
        <v>551</v>
      </c>
      <c r="G169" s="268"/>
      <c r="H169" s="268" t="s">
        <v>617</v>
      </c>
      <c r="I169" s="268" t="s">
        <v>553</v>
      </c>
      <c r="J169" s="268" t="s">
        <v>601</v>
      </c>
      <c r="K169" s="309"/>
    </row>
    <row r="170" spans="2:11" ht="15" customHeight="1">
      <c r="B170" s="288"/>
      <c r="C170" s="268" t="s">
        <v>556</v>
      </c>
      <c r="D170" s="268"/>
      <c r="E170" s="268"/>
      <c r="F170" s="287" t="s">
        <v>557</v>
      </c>
      <c r="G170" s="268"/>
      <c r="H170" s="268" t="s">
        <v>617</v>
      </c>
      <c r="I170" s="268" t="s">
        <v>553</v>
      </c>
      <c r="J170" s="268">
        <v>50</v>
      </c>
      <c r="K170" s="309"/>
    </row>
    <row r="171" spans="2:11" ht="15" customHeight="1">
      <c r="B171" s="288"/>
      <c r="C171" s="268" t="s">
        <v>559</v>
      </c>
      <c r="D171" s="268"/>
      <c r="E171" s="268"/>
      <c r="F171" s="287" t="s">
        <v>551</v>
      </c>
      <c r="G171" s="268"/>
      <c r="H171" s="268" t="s">
        <v>617</v>
      </c>
      <c r="I171" s="268" t="s">
        <v>561</v>
      </c>
      <c r="J171" s="268"/>
      <c r="K171" s="309"/>
    </row>
    <row r="172" spans="2:11" ht="15" customHeight="1">
      <c r="B172" s="288"/>
      <c r="C172" s="268" t="s">
        <v>570</v>
      </c>
      <c r="D172" s="268"/>
      <c r="E172" s="268"/>
      <c r="F172" s="287" t="s">
        <v>557</v>
      </c>
      <c r="G172" s="268"/>
      <c r="H172" s="268" t="s">
        <v>617</v>
      </c>
      <c r="I172" s="268" t="s">
        <v>553</v>
      </c>
      <c r="J172" s="268">
        <v>50</v>
      </c>
      <c r="K172" s="309"/>
    </row>
    <row r="173" spans="2:11" ht="15" customHeight="1">
      <c r="B173" s="288"/>
      <c r="C173" s="268" t="s">
        <v>578</v>
      </c>
      <c r="D173" s="268"/>
      <c r="E173" s="268"/>
      <c r="F173" s="287" t="s">
        <v>557</v>
      </c>
      <c r="G173" s="268"/>
      <c r="H173" s="268" t="s">
        <v>617</v>
      </c>
      <c r="I173" s="268" t="s">
        <v>553</v>
      </c>
      <c r="J173" s="268">
        <v>50</v>
      </c>
      <c r="K173" s="309"/>
    </row>
    <row r="174" spans="2:11" ht="15" customHeight="1">
      <c r="B174" s="288"/>
      <c r="C174" s="268" t="s">
        <v>576</v>
      </c>
      <c r="D174" s="268"/>
      <c r="E174" s="268"/>
      <c r="F174" s="287" t="s">
        <v>557</v>
      </c>
      <c r="G174" s="268"/>
      <c r="H174" s="268" t="s">
        <v>617</v>
      </c>
      <c r="I174" s="268" t="s">
        <v>553</v>
      </c>
      <c r="J174" s="268">
        <v>50</v>
      </c>
      <c r="K174" s="309"/>
    </row>
    <row r="175" spans="2:11" ht="15" customHeight="1">
      <c r="B175" s="288"/>
      <c r="C175" s="268" t="s">
        <v>117</v>
      </c>
      <c r="D175" s="268"/>
      <c r="E175" s="268"/>
      <c r="F175" s="287" t="s">
        <v>551</v>
      </c>
      <c r="G175" s="268"/>
      <c r="H175" s="268" t="s">
        <v>618</v>
      </c>
      <c r="I175" s="268" t="s">
        <v>619</v>
      </c>
      <c r="J175" s="268"/>
      <c r="K175" s="309"/>
    </row>
    <row r="176" spans="2:11" ht="15" customHeight="1">
      <c r="B176" s="288"/>
      <c r="C176" s="268" t="s">
        <v>62</v>
      </c>
      <c r="D176" s="268"/>
      <c r="E176" s="268"/>
      <c r="F176" s="287" t="s">
        <v>551</v>
      </c>
      <c r="G176" s="268"/>
      <c r="H176" s="268" t="s">
        <v>620</v>
      </c>
      <c r="I176" s="268" t="s">
        <v>621</v>
      </c>
      <c r="J176" s="268">
        <v>1</v>
      </c>
      <c r="K176" s="309"/>
    </row>
    <row r="177" spans="2:11" ht="15" customHeight="1">
      <c r="B177" s="288"/>
      <c r="C177" s="268" t="s">
        <v>58</v>
      </c>
      <c r="D177" s="268"/>
      <c r="E177" s="268"/>
      <c r="F177" s="287" t="s">
        <v>551</v>
      </c>
      <c r="G177" s="268"/>
      <c r="H177" s="268" t="s">
        <v>622</v>
      </c>
      <c r="I177" s="268" t="s">
        <v>553</v>
      </c>
      <c r="J177" s="268">
        <v>20</v>
      </c>
      <c r="K177" s="309"/>
    </row>
    <row r="178" spans="2:11" ht="15" customHeight="1">
      <c r="B178" s="288"/>
      <c r="C178" s="268" t="s">
        <v>118</v>
      </c>
      <c r="D178" s="268"/>
      <c r="E178" s="268"/>
      <c r="F178" s="287" t="s">
        <v>551</v>
      </c>
      <c r="G178" s="268"/>
      <c r="H178" s="268" t="s">
        <v>623</v>
      </c>
      <c r="I178" s="268" t="s">
        <v>553</v>
      </c>
      <c r="J178" s="268">
        <v>255</v>
      </c>
      <c r="K178" s="309"/>
    </row>
    <row r="179" spans="2:11" ht="15" customHeight="1">
      <c r="B179" s="288"/>
      <c r="C179" s="268" t="s">
        <v>119</v>
      </c>
      <c r="D179" s="268"/>
      <c r="E179" s="268"/>
      <c r="F179" s="287" t="s">
        <v>551</v>
      </c>
      <c r="G179" s="268"/>
      <c r="H179" s="268" t="s">
        <v>516</v>
      </c>
      <c r="I179" s="268" t="s">
        <v>553</v>
      </c>
      <c r="J179" s="268">
        <v>10</v>
      </c>
      <c r="K179" s="309"/>
    </row>
    <row r="180" spans="2:11" ht="15" customHeight="1">
      <c r="B180" s="288"/>
      <c r="C180" s="268" t="s">
        <v>120</v>
      </c>
      <c r="D180" s="268"/>
      <c r="E180" s="268"/>
      <c r="F180" s="287" t="s">
        <v>551</v>
      </c>
      <c r="G180" s="268"/>
      <c r="H180" s="268" t="s">
        <v>624</v>
      </c>
      <c r="I180" s="268" t="s">
        <v>585</v>
      </c>
      <c r="J180" s="268"/>
      <c r="K180" s="309"/>
    </row>
    <row r="181" spans="2:11" ht="15" customHeight="1">
      <c r="B181" s="288"/>
      <c r="C181" s="268" t="s">
        <v>625</v>
      </c>
      <c r="D181" s="268"/>
      <c r="E181" s="268"/>
      <c r="F181" s="287" t="s">
        <v>551</v>
      </c>
      <c r="G181" s="268"/>
      <c r="H181" s="268" t="s">
        <v>626</v>
      </c>
      <c r="I181" s="268" t="s">
        <v>585</v>
      </c>
      <c r="J181" s="268"/>
      <c r="K181" s="309"/>
    </row>
    <row r="182" spans="2:11" ht="15" customHeight="1">
      <c r="B182" s="288"/>
      <c r="C182" s="268" t="s">
        <v>614</v>
      </c>
      <c r="D182" s="268"/>
      <c r="E182" s="268"/>
      <c r="F182" s="287" t="s">
        <v>551</v>
      </c>
      <c r="G182" s="268"/>
      <c r="H182" s="268" t="s">
        <v>627</v>
      </c>
      <c r="I182" s="268" t="s">
        <v>585</v>
      </c>
      <c r="J182" s="268"/>
      <c r="K182" s="309"/>
    </row>
    <row r="183" spans="2:11" ht="15" customHeight="1">
      <c r="B183" s="288"/>
      <c r="C183" s="268" t="s">
        <v>122</v>
      </c>
      <c r="D183" s="268"/>
      <c r="E183" s="268"/>
      <c r="F183" s="287" t="s">
        <v>557</v>
      </c>
      <c r="G183" s="268"/>
      <c r="H183" s="268" t="s">
        <v>628</v>
      </c>
      <c r="I183" s="268" t="s">
        <v>553</v>
      </c>
      <c r="J183" s="268">
        <v>50</v>
      </c>
      <c r="K183" s="309"/>
    </row>
    <row r="184" spans="2:11" ht="15" customHeight="1">
      <c r="B184" s="288"/>
      <c r="C184" s="268" t="s">
        <v>629</v>
      </c>
      <c r="D184" s="268"/>
      <c r="E184" s="268"/>
      <c r="F184" s="287" t="s">
        <v>557</v>
      </c>
      <c r="G184" s="268"/>
      <c r="H184" s="268" t="s">
        <v>630</v>
      </c>
      <c r="I184" s="268" t="s">
        <v>631</v>
      </c>
      <c r="J184" s="268"/>
      <c r="K184" s="309"/>
    </row>
    <row r="185" spans="2:11" ht="15" customHeight="1">
      <c r="B185" s="288"/>
      <c r="C185" s="268" t="s">
        <v>632</v>
      </c>
      <c r="D185" s="268"/>
      <c r="E185" s="268"/>
      <c r="F185" s="287" t="s">
        <v>557</v>
      </c>
      <c r="G185" s="268"/>
      <c r="H185" s="268" t="s">
        <v>633</v>
      </c>
      <c r="I185" s="268" t="s">
        <v>631</v>
      </c>
      <c r="J185" s="268"/>
      <c r="K185" s="309"/>
    </row>
    <row r="186" spans="2:11" ht="15" customHeight="1">
      <c r="B186" s="288"/>
      <c r="C186" s="268" t="s">
        <v>634</v>
      </c>
      <c r="D186" s="268"/>
      <c r="E186" s="268"/>
      <c r="F186" s="287" t="s">
        <v>557</v>
      </c>
      <c r="G186" s="268"/>
      <c r="H186" s="268" t="s">
        <v>635</v>
      </c>
      <c r="I186" s="268" t="s">
        <v>631</v>
      </c>
      <c r="J186" s="268"/>
      <c r="K186" s="309"/>
    </row>
    <row r="187" spans="2:11" ht="15" customHeight="1">
      <c r="B187" s="288"/>
      <c r="C187" s="321" t="s">
        <v>636</v>
      </c>
      <c r="D187" s="268"/>
      <c r="E187" s="268"/>
      <c r="F187" s="287" t="s">
        <v>557</v>
      </c>
      <c r="G187" s="268"/>
      <c r="H187" s="268" t="s">
        <v>637</v>
      </c>
      <c r="I187" s="268" t="s">
        <v>638</v>
      </c>
      <c r="J187" s="322" t="s">
        <v>639</v>
      </c>
      <c r="K187" s="309"/>
    </row>
    <row r="188" spans="2:11" ht="15" customHeight="1">
      <c r="B188" s="288"/>
      <c r="C188" s="273" t="s">
        <v>47</v>
      </c>
      <c r="D188" s="268"/>
      <c r="E188" s="268"/>
      <c r="F188" s="287" t="s">
        <v>551</v>
      </c>
      <c r="G188" s="268"/>
      <c r="H188" s="264" t="s">
        <v>640</v>
      </c>
      <c r="I188" s="268" t="s">
        <v>641</v>
      </c>
      <c r="J188" s="268"/>
      <c r="K188" s="309"/>
    </row>
    <row r="189" spans="2:11" ht="15" customHeight="1">
      <c r="B189" s="288"/>
      <c r="C189" s="273" t="s">
        <v>642</v>
      </c>
      <c r="D189" s="268"/>
      <c r="E189" s="268"/>
      <c r="F189" s="287" t="s">
        <v>551</v>
      </c>
      <c r="G189" s="268"/>
      <c r="H189" s="268" t="s">
        <v>643</v>
      </c>
      <c r="I189" s="268" t="s">
        <v>585</v>
      </c>
      <c r="J189" s="268"/>
      <c r="K189" s="309"/>
    </row>
    <row r="190" spans="2:11" ht="15" customHeight="1">
      <c r="B190" s="288"/>
      <c r="C190" s="273" t="s">
        <v>644</v>
      </c>
      <c r="D190" s="268"/>
      <c r="E190" s="268"/>
      <c r="F190" s="287" t="s">
        <v>551</v>
      </c>
      <c r="G190" s="268"/>
      <c r="H190" s="268" t="s">
        <v>645</v>
      </c>
      <c r="I190" s="268" t="s">
        <v>585</v>
      </c>
      <c r="J190" s="268"/>
      <c r="K190" s="309"/>
    </row>
    <row r="191" spans="2:11" ht="15" customHeight="1">
      <c r="B191" s="288"/>
      <c r="C191" s="273" t="s">
        <v>646</v>
      </c>
      <c r="D191" s="268"/>
      <c r="E191" s="268"/>
      <c r="F191" s="287" t="s">
        <v>557</v>
      </c>
      <c r="G191" s="268"/>
      <c r="H191" s="268" t="s">
        <v>647</v>
      </c>
      <c r="I191" s="268" t="s">
        <v>585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80" t="s">
        <v>648</v>
      </c>
      <c r="D197" s="380"/>
      <c r="E197" s="380"/>
      <c r="F197" s="380"/>
      <c r="G197" s="380"/>
      <c r="H197" s="380"/>
      <c r="I197" s="380"/>
      <c r="J197" s="380"/>
      <c r="K197" s="260"/>
    </row>
    <row r="198" spans="2:11" ht="25.5" customHeight="1">
      <c r="B198" s="259"/>
      <c r="C198" s="324" t="s">
        <v>649</v>
      </c>
      <c r="D198" s="324"/>
      <c r="E198" s="324"/>
      <c r="F198" s="324" t="s">
        <v>650</v>
      </c>
      <c r="G198" s="325"/>
      <c r="H198" s="386" t="s">
        <v>651</v>
      </c>
      <c r="I198" s="386"/>
      <c r="J198" s="386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641</v>
      </c>
      <c r="D200" s="268"/>
      <c r="E200" s="268"/>
      <c r="F200" s="287" t="s">
        <v>48</v>
      </c>
      <c r="G200" s="268"/>
      <c r="H200" s="383" t="s">
        <v>652</v>
      </c>
      <c r="I200" s="383"/>
      <c r="J200" s="383"/>
      <c r="K200" s="309"/>
    </row>
    <row r="201" spans="2:11" ht="15" customHeight="1">
      <c r="B201" s="288"/>
      <c r="C201" s="294"/>
      <c r="D201" s="268"/>
      <c r="E201" s="268"/>
      <c r="F201" s="287" t="s">
        <v>49</v>
      </c>
      <c r="G201" s="268"/>
      <c r="H201" s="383" t="s">
        <v>653</v>
      </c>
      <c r="I201" s="383"/>
      <c r="J201" s="383"/>
      <c r="K201" s="309"/>
    </row>
    <row r="202" spans="2:11" ht="15" customHeight="1">
      <c r="B202" s="288"/>
      <c r="C202" s="294"/>
      <c r="D202" s="268"/>
      <c r="E202" s="268"/>
      <c r="F202" s="287" t="s">
        <v>52</v>
      </c>
      <c r="G202" s="268"/>
      <c r="H202" s="383" t="s">
        <v>654</v>
      </c>
      <c r="I202" s="383"/>
      <c r="J202" s="383"/>
      <c r="K202" s="309"/>
    </row>
    <row r="203" spans="2:11" ht="15" customHeight="1">
      <c r="B203" s="288"/>
      <c r="C203" s="268"/>
      <c r="D203" s="268"/>
      <c r="E203" s="268"/>
      <c r="F203" s="287" t="s">
        <v>50</v>
      </c>
      <c r="G203" s="268"/>
      <c r="H203" s="383" t="s">
        <v>655</v>
      </c>
      <c r="I203" s="383"/>
      <c r="J203" s="383"/>
      <c r="K203" s="309"/>
    </row>
    <row r="204" spans="2:11" ht="15" customHeight="1">
      <c r="B204" s="288"/>
      <c r="C204" s="268"/>
      <c r="D204" s="268"/>
      <c r="E204" s="268"/>
      <c r="F204" s="287" t="s">
        <v>51</v>
      </c>
      <c r="G204" s="268"/>
      <c r="H204" s="383" t="s">
        <v>656</v>
      </c>
      <c r="I204" s="383"/>
      <c r="J204" s="383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597</v>
      </c>
      <c r="D206" s="268"/>
      <c r="E206" s="268"/>
      <c r="F206" s="287" t="s">
        <v>84</v>
      </c>
      <c r="G206" s="268"/>
      <c r="H206" s="383" t="s">
        <v>657</v>
      </c>
      <c r="I206" s="383"/>
      <c r="J206" s="383"/>
      <c r="K206" s="309"/>
    </row>
    <row r="207" spans="2:11" ht="15" customHeight="1">
      <c r="B207" s="288"/>
      <c r="C207" s="294"/>
      <c r="D207" s="268"/>
      <c r="E207" s="268"/>
      <c r="F207" s="287" t="s">
        <v>494</v>
      </c>
      <c r="G207" s="268"/>
      <c r="H207" s="383" t="s">
        <v>495</v>
      </c>
      <c r="I207" s="383"/>
      <c r="J207" s="383"/>
      <c r="K207" s="309"/>
    </row>
    <row r="208" spans="2:11" ht="15" customHeight="1">
      <c r="B208" s="288"/>
      <c r="C208" s="268"/>
      <c r="D208" s="268"/>
      <c r="E208" s="268"/>
      <c r="F208" s="287" t="s">
        <v>492</v>
      </c>
      <c r="G208" s="268"/>
      <c r="H208" s="383" t="s">
        <v>658</v>
      </c>
      <c r="I208" s="383"/>
      <c r="J208" s="383"/>
      <c r="K208" s="309"/>
    </row>
    <row r="209" spans="2:11" ht="15" customHeight="1">
      <c r="B209" s="326"/>
      <c r="C209" s="294"/>
      <c r="D209" s="294"/>
      <c r="E209" s="294"/>
      <c r="F209" s="287" t="s">
        <v>496</v>
      </c>
      <c r="G209" s="273"/>
      <c r="H209" s="387" t="s">
        <v>497</v>
      </c>
      <c r="I209" s="387"/>
      <c r="J209" s="387"/>
      <c r="K209" s="327"/>
    </row>
    <row r="210" spans="2:11" ht="15" customHeight="1">
      <c r="B210" s="326"/>
      <c r="C210" s="294"/>
      <c r="D210" s="294"/>
      <c r="E210" s="294"/>
      <c r="F210" s="287" t="s">
        <v>498</v>
      </c>
      <c r="G210" s="273"/>
      <c r="H210" s="387" t="s">
        <v>659</v>
      </c>
      <c r="I210" s="387"/>
      <c r="J210" s="387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621</v>
      </c>
      <c r="D212" s="294"/>
      <c r="E212" s="294"/>
      <c r="F212" s="287">
        <v>1</v>
      </c>
      <c r="G212" s="273"/>
      <c r="H212" s="387" t="s">
        <v>660</v>
      </c>
      <c r="I212" s="387"/>
      <c r="J212" s="387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7" t="s">
        <v>661</v>
      </c>
      <c r="I213" s="387"/>
      <c r="J213" s="387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7" t="s">
        <v>662</v>
      </c>
      <c r="I214" s="387"/>
      <c r="J214" s="387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7" t="s">
        <v>663</v>
      </c>
      <c r="I215" s="387"/>
      <c r="J215" s="387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Andrýs</dc:creator>
  <cp:keywords/>
  <dc:description/>
  <cp:lastModifiedBy>Ing. Štěpánka Kozlová</cp:lastModifiedBy>
  <dcterms:created xsi:type="dcterms:W3CDTF">2018-03-09T11:27:47Z</dcterms:created>
  <dcterms:modified xsi:type="dcterms:W3CDTF">2018-04-09T07:36:38Z</dcterms:modified>
  <cp:category/>
  <cp:version/>
  <cp:contentType/>
  <cp:contentStatus/>
</cp:coreProperties>
</file>