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28860" windowHeight="6495" activeTab="0"/>
  </bookViews>
  <sheets>
    <sheet name="Rekapitulace stavby" sheetId="1" r:id="rId1"/>
    <sheet name="SO 01 - SO 01 - VT Osobla..." sheetId="2" r:id="rId2"/>
    <sheet name="SO 02 - SO 02 - VT Osobla..." sheetId="3" r:id="rId3"/>
    <sheet name="SO 03 - SO 03- Ostatní ná..." sheetId="4" r:id="rId4"/>
    <sheet name="Pokyny pro vyplnění" sheetId="5" r:id="rId5"/>
  </sheets>
  <externalReferences>
    <externalReference r:id="rId8"/>
  </externalReferences>
  <definedNames/>
  <calcPr calcId="125725"/>
</workbook>
</file>

<file path=xl/sharedStrings.xml><?xml version="1.0" encoding="utf-8"?>
<sst xmlns="http://schemas.openxmlformats.org/spreadsheetml/2006/main" count="5985" uniqueCount="902">
  <si>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</si>
  <si>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</si>
  <si>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</si>
  <si>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</si>
  <si>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</si>
  <si>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</si>
  <si>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</si>
  <si>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{812dafc9-4eee-4ea5-89af-fc15c7f7711a}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</si>
  <si>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</si>
  <si>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</si>
  <si>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</si>
  <si>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</si>
  <si>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</si>
  <si>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</si>
  <si>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</si>
  <si>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</si>
  <si>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12345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</si>
  <si>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</si>
  <si>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</si>
  <si>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</si>
  <si>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</si>
  <si>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/>
  </si>
  <si>
    <t>CC-CZ:</t>
  </si>
  <si>
    <t>1</t>
  </si>
  <si>
    <t>Místo:</t>
  </si>
  <si>
    <t>Datum:</t>
  </si>
  <si>
    <t>10</t>
  </si>
  <si>
    <t>100</t>
  </si>
  <si>
    <t>Zadavatel:</t>
  </si>
  <si>
    <t>IČ:</t>
  </si>
  <si>
    <t>70890021</t>
  </si>
  <si>
    <t>Povodí Odry, s.p.</t>
  </si>
  <si>
    <t>DIČ:</t>
  </si>
  <si>
    <t>Uchazeč:</t>
  </si>
  <si>
    <t>Vyplň údaj</t>
  </si>
  <si>
    <t>Projektant:</t>
  </si>
  <si>
    <t>47976250</t>
  </si>
  <si>
    <t>Lesprojekt Krnov,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</si>
  <si>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</si>
  <si>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</si>
  <si>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</si>
  <si>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</si>
  <si>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</si>
  <si>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</si>
  <si>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</si>
  <si>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</si>
  <si>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</si>
  <si>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</si>
  <si>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</si>
  <si>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</si>
  <si>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</si>
  <si>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</si>
  <si>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</si>
  <si>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</si>
  <si>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</si>
  <si>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</si>
  <si>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</si>
  <si>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</si>
  <si>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</si>
  <si>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</si>
  <si>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</si>
  <si>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</si>
  <si>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</si>
  <si>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</si>
  <si>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</si>
  <si>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</si>
  <si>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</si>
  <si>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</si>
  <si>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</si>
  <si>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</si>
  <si>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</si>
  <si>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</si>
  <si>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</si>
  <si>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</si>
  <si>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</si>
  <si>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</si>
  <si>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</si>
  <si>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</si>
  <si>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</si>
  <si>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</si>
  <si>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SO 01 - VT Osoblaha v km 22,102-24,425</t>
  </si>
  <si>
    <t>STA</t>
  </si>
  <si>
    <t>{bcd2c588-efd8-4afe-a1f5-5bd4884296ad}</t>
  </si>
  <si>
    <t>2</t>
  </si>
  <si>
    <t>SO 02</t>
  </si>
  <si>
    <t>SO 02 - VT Osoblaha v km 24,425 - 27,536</t>
  </si>
  <si>
    <t>{33bf7a81-81bb-469d-8548-b4880f749b3d}</t>
  </si>
  <si>
    <t>SO 03</t>
  </si>
  <si>
    <t>SO 03- Ostatní náklady spojené se stavbou</t>
  </si>
  <si>
    <t>{beeb00e0-242b-4f8d-9745-52f08a05b8db}</t>
  </si>
  <si>
    <t>1) Krycí list soupisu</t>
  </si>
  <si>
    <t>2) Rekapitulace</t>
  </si>
  <si>
    <t>3) Soupis prací</t>
  </si>
  <si>
    <t>Zpět na list:</t>
  </si>
  <si>
    <t>Rekapitulace stavby</t>
  </si>
  <si>
    <t>bednění</t>
  </si>
  <si>
    <t>169,4</t>
  </si>
  <si>
    <t>Košení_porostu</t>
  </si>
  <si>
    <t>0,669</t>
  </si>
  <si>
    <t>KRYCÍ LIST SOUPISU</t>
  </si>
  <si>
    <t>Odstranení_nánosu</t>
  </si>
  <si>
    <t>2977,7</t>
  </si>
  <si>
    <t>Rozebrání_opevnění_z</t>
  </si>
  <si>
    <t>494,11</t>
  </si>
  <si>
    <t>Rýhy</t>
  </si>
  <si>
    <t>84,3</t>
  </si>
  <si>
    <t>Objekt:</t>
  </si>
  <si>
    <t>SO 01 - SO 01 - VT Osoblaha v km 22,102-24,425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</si>
  <si>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</si>
  <si>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</si>
  <si>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</si>
  <si>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</si>
  <si>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</si>
  <si>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</si>
  <si>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</si>
  <si>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</si>
  <si>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</si>
  <si>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</si>
  <si>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</si>
  <si>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</si>
  <si>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</si>
  <si>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</si>
  <si>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</si>
  <si>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</si>
  <si>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</si>
  <si>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</si>
  <si>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</si>
  <si>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</si>
  <si>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</si>
  <si>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</si>
  <si>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</si>
  <si>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</si>
  <si>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</si>
  <si>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</si>
  <si>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</si>
  <si>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</si>
  <si>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</si>
  <si>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</si>
  <si>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</si>
  <si>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</si>
  <si>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</si>
  <si>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</si>
  <si>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</si>
  <si>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</si>
  <si>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2013 01</t>
  </si>
  <si>
    <t>4</t>
  </si>
  <si>
    <t>-195105931</t>
  </si>
  <si>
    <t>VV</t>
  </si>
  <si>
    <t>"Košení porostu stávajícího břehového opevnění"</t>
  </si>
  <si>
    <t>"a koruny opěrné zdi"</t>
  </si>
  <si>
    <t>"viz. příloha TZ tabulka č.3"</t>
  </si>
  <si>
    <t>(6598,1+90)*0,0001</t>
  </si>
  <si>
    <t>Součet</t>
  </si>
  <si>
    <t>111201101</t>
  </si>
  <si>
    <t>Odstranění křovin a stromů s odstraněním kořenů průměru kmene do 100 mm do sklonu terénu 1 : 5, při celkové ploše do 1 000 m2</t>
  </si>
  <si>
    <t>m2</t>
  </si>
  <si>
    <t>682817192</t>
  </si>
  <si>
    <t xml:space="preserve">"Odstranění křovin a náletových dřevin, z břehů a koruny zdí - viz. příloha TZ </t>
  </si>
  <si>
    <t>tabulka č.3"</t>
  </si>
  <si>
    <t>Křoviny_1</t>
  </si>
  <si>
    <t>(Košení_porostu*10000)+90</t>
  </si>
  <si>
    <t>3</t>
  </si>
  <si>
    <t>112101102</t>
  </si>
  <si>
    <t>Kácení stromů s odřezáním kmene a s odvětvením listnatých, průměru kmene přes 300 do 500 mm</t>
  </si>
  <si>
    <t>kus</t>
  </si>
  <si>
    <t>CS ÚRS 2014 01</t>
  </si>
  <si>
    <t>1126954230</t>
  </si>
  <si>
    <t>18</t>
  </si>
  <si>
    <t>112201102</t>
  </si>
  <si>
    <t>Odstranění pařezů s jejich vykopáním, vytrháním nebo odstřelením, s přesekáním kořenů průměru přes 300 do 500 mm</t>
  </si>
  <si>
    <t>-478362352</t>
  </si>
  <si>
    <t>5</t>
  </si>
  <si>
    <t>114203104</t>
  </si>
  <si>
    <t>Rozebrání dlažeb nebo záhozů s naložením na dopravní prostředek záhozů, rovnanin a soustřeďovacích staveb provedených na sucho</t>
  </si>
  <si>
    <t>m3</t>
  </si>
  <si>
    <t>16785679</t>
  </si>
  <si>
    <t>"Přeskládání stávajícího rozebraného oepvnění břehů"</t>
  </si>
  <si>
    <t>"viz. příloha TZ. tabulka č.5"486,4</t>
  </si>
  <si>
    <t>"Přerovnání stávající konstrukce schodů do toku"</t>
  </si>
  <si>
    <t>7,71</t>
  </si>
  <si>
    <t>486,4+7,710</t>
  </si>
  <si>
    <t>6</t>
  </si>
  <si>
    <t>115001106</t>
  </si>
  <si>
    <t>Převedení vody potrubím průměru DN přes 600 do 900</t>
  </si>
  <si>
    <t>m</t>
  </si>
  <si>
    <t>-523917115</t>
  </si>
  <si>
    <t>"Převedení vody pro opravu opevnění příčných objektů"</t>
  </si>
  <si>
    <t>"předpokládá se opakované znovuvyužití jednotlivých trub"</t>
  </si>
  <si>
    <t>"počet trub x délka trouby"</t>
  </si>
  <si>
    <t>6*9</t>
  </si>
  <si>
    <t>7</t>
  </si>
  <si>
    <t>129103201</t>
  </si>
  <si>
    <t>Čištění otevřených koryt vodotečí š dna přes 5 m hl do 5 m v hornině tř. 1 a 2</t>
  </si>
  <si>
    <t>-60935158</t>
  </si>
  <si>
    <t>"Odstranění nánosů z koryta toku, viz. příloha TZ tabulka č.1"</t>
  </si>
  <si>
    <t>8</t>
  </si>
  <si>
    <t>132201202</t>
  </si>
  <si>
    <t>Hloubení zapažených i nezapažených rýh šířky přes 600 do 2 000 mm s urovnáním dna do předepsaného profilu a spádu v hornině tř. 3 přes 100 do 1 000 m3</t>
  </si>
  <si>
    <t>1690742080</t>
  </si>
  <si>
    <t>"Hloubení rýh pro předbetonování opěrný zdí"</t>
  </si>
  <si>
    <t>"pro záhozovou patku"</t>
  </si>
  <si>
    <t>"předbetonování - viz. příloha TZ.tabulka č. 4"</t>
  </si>
  <si>
    <t>"- 0,3m3/bm"</t>
  </si>
  <si>
    <t>(11+70+36+4)*0,3</t>
  </si>
  <si>
    <t>"Hloubení rýh pro opření stávajícího opevnění břehů na patku"</t>
  </si>
  <si>
    <t>"viz. příloha TZ.tabulka č. 4"</t>
  </si>
  <si>
    <t>"-0,4m3/bm"</t>
  </si>
  <si>
    <t>(107+6+7)*0,4</t>
  </si>
  <si>
    <t>9</t>
  </si>
  <si>
    <t>132201291</t>
  </si>
  <si>
    <t>Hloubení zapažených i nezapažených rýh šířky přes 600 do 2 000 mm s urovnáním dna do předepsaného profilu a spádu Příplatek k cenám za hloubení rýh v tekoucí vodě při lesnicko-technických melioracích (LTM) v hornině tř. 3 do 100 m3</t>
  </si>
  <si>
    <t>-469974271</t>
  </si>
  <si>
    <t>"Příplatek za výkop rých v tekoucí vodě"</t>
  </si>
  <si>
    <t>162201412</t>
  </si>
  <si>
    <t>Vodorovné přemístění větví, kmenů nebo pařezů s naložením, složením a dopravou do 1000 m kmenů stromů listnatých, průměru přes 300 do 500 mm</t>
  </si>
  <si>
    <t>1278917680</t>
  </si>
  <si>
    <t>11</t>
  </si>
  <si>
    <t>162201422</t>
  </si>
  <si>
    <t>Vodorovné přemístění větví, kmenů nebo pařezů s naložením, složením a dopravou do 1000 m pařezů kmenů, průměru přes 300 do 500 mm</t>
  </si>
  <si>
    <t>-332785453</t>
  </si>
  <si>
    <t>12</t>
  </si>
  <si>
    <t>M</t>
  </si>
  <si>
    <t>R1</t>
  </si>
  <si>
    <t>Poplatek za uložení na skládku</t>
  </si>
  <si>
    <t>t</t>
  </si>
  <si>
    <t>1497791986</t>
  </si>
  <si>
    <t>2977,7*2</t>
  </si>
  <si>
    <t>13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</si>
  <si>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</si>
  <si>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</si>
  <si>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1675561232</t>
  </si>
  <si>
    <t>"Vodorovné přemístění nánosů do vzdálenosti 10 km "</t>
  </si>
  <si>
    <t>"Dovoz materiálu na doplnění dna v km 24,425-27,536"</t>
  </si>
  <si>
    <t>607,5</t>
  </si>
  <si>
    <t>14</t>
  </si>
  <si>
    <t>167101102</t>
  </si>
  <si>
    <t>Nakládání, skládání a překládání neulehlého výkopku nebo sypaniny nakládání, množství přes 100 m3, z hornin tř. 1 až 4</t>
  </si>
  <si>
    <t>-2081237852</t>
  </si>
  <si>
    <t xml:space="preserve">"Naložení materiálu na místě určené investorem, pro doplnění </t>
  </si>
  <si>
    <t>dna toku v km 22,288-22,436"</t>
  </si>
  <si>
    <t>171103101</t>
  </si>
  <si>
    <t>Zemní hrázky melioračních kanálů z horniny tř. 1 až 4</t>
  </si>
  <si>
    <t>-98391126</t>
  </si>
  <si>
    <t>"Zřízení hrázky pro převedení vody, při zřízení  patky břehového opevnění a předbetonování "</t>
  </si>
  <si>
    <t>"bude použit vhodný materiál z výkopku"</t>
  </si>
  <si>
    <t>"délka úprav opevněnění x předpokládaná kubatura hrázky 0,65m3/bm"</t>
  </si>
  <si>
    <t>Hrázka</t>
  </si>
  <si>
    <t>((11+70+36+4)+(107+6+7))*0,65</t>
  </si>
  <si>
    <t>16</t>
  </si>
  <si>
    <t>171201101</t>
  </si>
  <si>
    <t>Uložení sypaniny do násypů s rozprostřením sypaniny ve vrstvách a s hrubým urovnáním nezhutněných z jakýchkoliv hornin</t>
  </si>
  <si>
    <t>1768192953</t>
  </si>
  <si>
    <t>"Uložení materiálu do dna km 22,288-22,436"</t>
  </si>
  <si>
    <t>17</t>
  </si>
  <si>
    <t>175101201</t>
  </si>
  <si>
    <t>Obsypání objektů sypaninou z vhodných hornin 1 až 4 nebo materiálem uloženým ve vzdálenosti do 30 m od vnějšího kraje objektu pro jakoukoliv míru zhutnění bez prohození sypaniny</t>
  </si>
  <si>
    <t>1306909607</t>
  </si>
  <si>
    <t>"Předpokládá se využítí zeminy z Rýh na obsyp objektů"</t>
  </si>
  <si>
    <t>181102302</t>
  </si>
  <si>
    <t>Úprava pláně v zářezech se zhutněním</t>
  </si>
  <si>
    <t>1273917288</t>
  </si>
  <si>
    <t>"Úprava plochy pod pod plochu seskluzování"</t>
  </si>
  <si>
    <t xml:space="preserve"> "viz. příloha D.1.1.2. TZ"</t>
  </si>
  <si>
    <t>222</t>
  </si>
  <si>
    <t>19</t>
  </si>
  <si>
    <t>185803101</t>
  </si>
  <si>
    <t>Shrabání pokoseného porostu a organických naplavenin a spálení po zaschnutí pokoseného porostu s uložením na hromady na vzdálenost do 30 m od okraje hladiny divokého porostu</t>
  </si>
  <si>
    <t>-935429001</t>
  </si>
  <si>
    <t>20</t>
  </si>
  <si>
    <t>R2</t>
  </si>
  <si>
    <t xml:space="preserve">Přeskládání stávajícího podélného opevnění břehů </t>
  </si>
  <si>
    <t>674018289</t>
  </si>
  <si>
    <t>Zemní práce - povrchové úpravy terénu</t>
  </si>
  <si>
    <t>181411121</t>
  </si>
  <si>
    <t>Založení trávníku na půdě předem připravené plochy do 1000 m2 výsevem včetně utažení lučního v rovině nebo na svahu do 1:5</t>
  </si>
  <si>
    <t>110622935</t>
  </si>
  <si>
    <t>22</t>
  </si>
  <si>
    <t>005724100</t>
  </si>
  <si>
    <t>osiva pícnin směsi travní balení obvykle 25 kg parková</t>
  </si>
  <si>
    <t>kg</t>
  </si>
  <si>
    <t>524837855</t>
  </si>
  <si>
    <t>78*0,015 'Přepočtené koeficientem množství</t>
  </si>
  <si>
    <t>Zakládání</t>
  </si>
  <si>
    <t>23</t>
  </si>
  <si>
    <t>213141113</t>
  </si>
  <si>
    <t>Zřízení vrstvy z geotextilie v rovině nebo ve sklonu do 1:5 š do 8,5 m</t>
  </si>
  <si>
    <t>-951419614</t>
  </si>
  <si>
    <t>"Zřízení vrstvy getoxtílie pod seskluzované plochy"</t>
  </si>
  <si>
    <t>"viz. příloha TZ.D.1.1.2."</t>
  </si>
  <si>
    <t>"Doplnění getoxtílie proti podtékání stávajících parhů a předprahů"</t>
  </si>
  <si>
    <t>226,2*2</t>
  </si>
  <si>
    <t>24</t>
  </si>
  <si>
    <t>693110760</t>
  </si>
  <si>
    <t>-481851482</t>
  </si>
  <si>
    <t>452,4*1,15 'Přepočtené koeficientem množství</t>
  </si>
  <si>
    <t>25</t>
  </si>
  <si>
    <t>693110790</t>
  </si>
  <si>
    <t>1328321251</t>
  </si>
  <si>
    <t>222*1,15 'Přepočtené koeficientem množství</t>
  </si>
  <si>
    <t>26</t>
  </si>
  <si>
    <t>222111116</t>
  </si>
  <si>
    <t>Rychlostní diamantové vrtání průměru do 56 mm do úklonu 45 st. v hl 0 až 25 m v hornině tř. V a VI</t>
  </si>
  <si>
    <t>-833032260</t>
  </si>
  <si>
    <t>"km 22,102-22,252 - přichycení bloků k stávající konstrukci"</t>
  </si>
  <si>
    <t>"150 ks, dl. 0,65m"</t>
  </si>
  <si>
    <t>150*0,65</t>
  </si>
  <si>
    <t>"Ocelové trny předbetonávky "</t>
  </si>
  <si>
    <t>"Vyvrtání vrtu pro osazení trnů do stávající zdi"</t>
  </si>
  <si>
    <t>"135 ks, dl. 0,55m"</t>
  </si>
  <si>
    <t>135*0,55</t>
  </si>
  <si>
    <t>27</t>
  </si>
  <si>
    <t>274356021</t>
  </si>
  <si>
    <t>Bednění základů z betonu prostého nebo železového pasů pro plochy rovinné zřízení</t>
  </si>
  <si>
    <t>1726421135</t>
  </si>
  <si>
    <t>"Bednění předbetonování"</t>
  </si>
  <si>
    <t>"viz. příloha TZ tab. č.4"</t>
  </si>
  <si>
    <t>121*1,4</t>
  </si>
  <si>
    <t>28</t>
  </si>
  <si>
    <t>274356022</t>
  </si>
  <si>
    <t>Bednění základů z betonu prostého nebo železového pasů pro plochy rovinné odstranění</t>
  </si>
  <si>
    <t>-414447762</t>
  </si>
  <si>
    <t>29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</si>
  <si>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</si>
  <si>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</si>
  <si>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244587119</t>
  </si>
  <si>
    <t>"Výztuž předbetonování "</t>
  </si>
  <si>
    <t>"KARI KH 20 150/150-6 = 4,02 kg/m2"</t>
  </si>
  <si>
    <t>1,120*121*4,02*0,001</t>
  </si>
  <si>
    <t>30</t>
  </si>
  <si>
    <t>R3</t>
  </si>
  <si>
    <t>Výplň vrtů injektážní maltou</t>
  </si>
  <si>
    <t>-2131166463</t>
  </si>
  <si>
    <t>"Výplň kolem trnů předbetonování a uchycení bloků</t>
  </si>
  <si>
    <t>injektážní maltou"</t>
  </si>
  <si>
    <t>171.75</t>
  </si>
  <si>
    <t>Svislé a kompletní konstrukce</t>
  </si>
  <si>
    <t>31</t>
  </si>
  <si>
    <t>321311117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</si>
  <si>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C 35/45 XF4</t>
  </si>
  <si>
    <t>-2122335242</t>
  </si>
  <si>
    <t>"Doplnění konstrukce říms zdí v km 24,232-24,370"</t>
  </si>
  <si>
    <t>"0,075m3/bm, viz příloha TZ."</t>
  </si>
  <si>
    <t>10,35</t>
  </si>
  <si>
    <t>32</t>
  </si>
  <si>
    <t>321321116</t>
  </si>
  <si>
    <t>Konstrukce z betonu vodních staveb přehrad, jezů a plavebních komor, spodní stavby vodních elektráren, jader přehrad, odběrných věží a výpustných zařízení, opěrných zdí, šachet, šachtic a ostatních konstrukcí železového pro prostředí s mrazovými cykly C 30/37 XF4</t>
  </si>
  <si>
    <t>-905211273</t>
  </si>
  <si>
    <t>"Předbetonování základů stávajícíhc opěrných zdí"</t>
  </si>
  <si>
    <t>"viz. příloha TZ tabulka č.4"</t>
  </si>
  <si>
    <t>"0,35m3/bm"</t>
  </si>
  <si>
    <t>42,35</t>
  </si>
  <si>
    <t>33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</si>
  <si>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</si>
  <si>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</si>
  <si>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-311172977</t>
  </si>
  <si>
    <t>"Zřízení bednění pro opravu římsy v km 2,23-24,370"</t>
  </si>
  <si>
    <t>2*0,4*138</t>
  </si>
  <si>
    <t>34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</si>
  <si>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</si>
  <si>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</si>
  <si>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-138632428</t>
  </si>
  <si>
    <t>35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</si>
  <si>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</si>
  <si>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</si>
  <si>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-1021452956</t>
  </si>
  <si>
    <t>"Ocelové trny předbetonávky základů opěrných zdí"</t>
  </si>
  <si>
    <t>"135 ks, dl. 0,6m, R6"</t>
  </si>
  <si>
    <t>135*0,6*0,617*0,001</t>
  </si>
  <si>
    <t>"Ocelové trny IZT bloků základů opěrných zdí"</t>
  </si>
  <si>
    <t>"v km 22,102-22,252"</t>
  </si>
  <si>
    <t>"150 ks, dl. 0,65m, průměr R16"</t>
  </si>
  <si>
    <t>150*0,65*1,58*0,001</t>
  </si>
  <si>
    <t>36</t>
  </si>
  <si>
    <t>326211331</t>
  </si>
  <si>
    <t>Zdivo nadzákladové z lomového kamene upraveného na maltu MC 10 s vyspárováním maltou MCS, s vypracováním líce, objemu přes 3 m3 řádkového hrubého</t>
  </si>
  <si>
    <t>620952356</t>
  </si>
  <si>
    <t>"Doplnění chybějící konstrukce do stávajícího opevnění zdmi"</t>
  </si>
  <si>
    <t xml:space="preserve">"V cenách jsou započítány i náklady na použití flexibilního </t>
  </si>
  <si>
    <t xml:space="preserve">lepidla místo malty (maltapouze na spárování a náklady na </t>
  </si>
  <si>
    <t>ošetření podkladu penetračním nátěrem"</t>
  </si>
  <si>
    <t>"Oprava rozpadlýc bloků v km 24,199"</t>
  </si>
  <si>
    <t>0,25</t>
  </si>
  <si>
    <t>"Oprava kamenného stupně v km 24,213"</t>
  </si>
  <si>
    <t>1,35+0,9</t>
  </si>
  <si>
    <t>"viz. příloha TZ. tabulka č.2"</t>
  </si>
  <si>
    <t>10,5</t>
  </si>
  <si>
    <t>"Přeskládání koruny zdi v km 22,901-22,933"</t>
  </si>
  <si>
    <t>7,68</t>
  </si>
  <si>
    <t>37</t>
  </si>
  <si>
    <t>326212211</t>
  </si>
  <si>
    <t>Zdivo nadzákladové z lomového kamene na sucho upraveného objemu přes 3 m3 jednostranně lícované</t>
  </si>
  <si>
    <t>1412864000</t>
  </si>
  <si>
    <t>"Přerovnání části napojení zdi na opevnění záhozem"</t>
  </si>
  <si>
    <t>"km 22,936"4,8</t>
  </si>
  <si>
    <t>Vodorovné konstrukce</t>
  </si>
  <si>
    <t>38</t>
  </si>
  <si>
    <t>451315134</t>
  </si>
  <si>
    <t>Podkladní a výplňové vrstvy z betonu prostého tloušťky do 200 mm, z betonu C 12/15</t>
  </si>
  <si>
    <t>-964435349</t>
  </si>
  <si>
    <t>"Podkladní vrstva pod zeskluzované plochy"</t>
  </si>
  <si>
    <t>39</t>
  </si>
  <si>
    <t>457621411</t>
  </si>
  <si>
    <t>Plášťové těsnění z vodostavebného asfaltobetonu úprava spar asfaltovou zálivkou pro všechny sklony do 1 kg zálivky na 1 m spáry</t>
  </si>
  <si>
    <t>-886794340</t>
  </si>
  <si>
    <t>"Zapečetění asfaltem v km 22,102-22,252"</t>
  </si>
  <si>
    <t>"předpokládaná spotřeba 0,0025m3/bm"</t>
  </si>
  <si>
    <t>150</t>
  </si>
  <si>
    <t>40</t>
  </si>
  <si>
    <t>462451113</t>
  </si>
  <si>
    <t>Prolití konstrukce z kamene kamenného záhozu cementovou maltou MC-15</t>
  </si>
  <si>
    <t>-1747576468</t>
  </si>
  <si>
    <t xml:space="preserve">"Prolití opevnění dna záhozem před stávajícími </t>
  </si>
  <si>
    <t>příčnými objekty a pod předprahy"</t>
  </si>
  <si>
    <t>"Přžedpokládaná hloubka prolití min. 0,4 m"</t>
  </si>
  <si>
    <t>18*9,5*2*0,4</t>
  </si>
  <si>
    <t>"Prolití seskluzovaných ploch"</t>
  </si>
  <si>
    <t>"min. hloubka prolití 0,4m"</t>
  </si>
  <si>
    <t>222*0,4</t>
  </si>
  <si>
    <t>"prolítí přeskládaného záhozu v km 22,936"</t>
  </si>
  <si>
    <t>3,78</t>
  </si>
  <si>
    <t>41</t>
  </si>
  <si>
    <t>462511370</t>
  </si>
  <si>
    <t>Zához z lomového kamene neupraveného záhozového bez proštěrkování z terénu, hmotnosti jednotlivých kamenů přes 200 do 500 kg</t>
  </si>
  <si>
    <t>-301994229</t>
  </si>
  <si>
    <t>"Opření stávajícího opevnění na patku z LK"</t>
  </si>
  <si>
    <t>"viz. příloha TZ. tabulka č.5"</t>
  </si>
  <si>
    <t>90</t>
  </si>
  <si>
    <t>"Doplnění opevnění břehů záhozem "</t>
  </si>
  <si>
    <t>99,5</t>
  </si>
  <si>
    <t>"Doplnění chybějícího opevnění dna kolem dřevěných prahů</t>
  </si>
  <si>
    <t>a stupňů, rybochodů"</t>
  </si>
  <si>
    <t>"viz. příloha TZ D.1.1.2."152,44+152,03+371,52+5,01</t>
  </si>
  <si>
    <t>"Doplnění LK do konstrukce schdů do toku"</t>
  </si>
  <si>
    <t>42</t>
  </si>
  <si>
    <t>467510111</t>
  </si>
  <si>
    <t>Balvanitý skluz z lomového kamene tl 700 až 1200 mm</t>
  </si>
  <si>
    <t>816426590</t>
  </si>
  <si>
    <t>"Zeskluzované plochy"</t>
  </si>
  <si>
    <t>133</t>
  </si>
  <si>
    <t>43</t>
  </si>
  <si>
    <t>467951130</t>
  </si>
  <si>
    <t>Práh dřevěný z výřezů pro stavební účely zajištění na vzdušné straně pilotami D od 150 do 190 mm, délky od 1,5 do 1,8 m, zaraženými v osové vzdálenosti od 1 do 3 m jednoduchý z kulatiny D přes 290 do 400 mm</t>
  </si>
  <si>
    <t>-1002074545</t>
  </si>
  <si>
    <t>"Výměna předprahu viz. tabluka objektů příloha TZ"</t>
  </si>
  <si>
    <t>54</t>
  </si>
  <si>
    <t>44</t>
  </si>
  <si>
    <t>467951230</t>
  </si>
  <si>
    <t>Práh dřevěný z výřezů pro stavební účely zajištění na vzdušné straně pilotami D od 150 do 190 mm, délky od 1,5 do 1,8 m, zaraženými v osové vzdálenosti od 1 do 3 m dvojitý z kulatiny D přes 290 do 400 mm</t>
  </si>
  <si>
    <t>-761857280</t>
  </si>
  <si>
    <t>"Výměna stupně viz. tabulka oprav objektů příloha TZ"</t>
  </si>
  <si>
    <t>42,6</t>
  </si>
  <si>
    <t>45</t>
  </si>
  <si>
    <t>467952011</t>
  </si>
  <si>
    <t>Odstranění podélného prahu ze dřeva při patě břehových svahů, upevněného na řadě pilot z jednoduchých kleštin</t>
  </si>
  <si>
    <t>-1893800633</t>
  </si>
  <si>
    <t>"Odstranění stávajících příčných objektů určených k výměně"</t>
  </si>
  <si>
    <t>"viz. příloha TZ. D1.1.2."</t>
  </si>
  <si>
    <t>42,6+54</t>
  </si>
  <si>
    <t>46</t>
  </si>
  <si>
    <t>R4</t>
  </si>
  <si>
    <t>Výplň mezery za odmrzlými bloky</t>
  </si>
  <si>
    <t>744086672</t>
  </si>
  <si>
    <t>"Výplň mezery za odmrzlými bloky IZTbetonem C12/15"</t>
  </si>
  <si>
    <t>"v ceně jsou zahrnuty i přísady zvyšující odolnost betonu</t>
  </si>
  <si>
    <t>proti mrazu"</t>
  </si>
  <si>
    <t>"Předpokládaná spotřeba betonu 0,12m3/bm"</t>
  </si>
  <si>
    <t>0,12*150</t>
  </si>
  <si>
    <t>Úpravy povrchů, podlahy a osazování výplní</t>
  </si>
  <si>
    <t>47</t>
  </si>
  <si>
    <t>628635411</t>
  </si>
  <si>
    <t>Spárování zdiva z lomového kamene maltou cementovou hl spár do 70 mm</t>
  </si>
  <si>
    <t>916219336</t>
  </si>
  <si>
    <t>"Spárovní stávajícího opevnění břehů opěrnou zdí"</t>
  </si>
  <si>
    <t>"V položce jsou započítany i náklady na vysekání staré malty a</t>
  </si>
  <si>
    <t>vyčištění spár"</t>
  </si>
  <si>
    <t>"viz. příloha TZ tabulka č.2"</t>
  </si>
  <si>
    <t>266,62</t>
  </si>
  <si>
    <t>Ostatní konstrukce a práce-bourání</t>
  </si>
  <si>
    <t>48</t>
  </si>
  <si>
    <t>938111111</t>
  </si>
  <si>
    <t>Čištění zdiva opěr, pilířů, křídel od mechu a jiné vegetace</t>
  </si>
  <si>
    <t>-1276645289</t>
  </si>
  <si>
    <t>"Čištění opěrných zdí - tlakovou vodou"</t>
  </si>
  <si>
    <t>664</t>
  </si>
  <si>
    <t>49</t>
  </si>
  <si>
    <t>981511113</t>
  </si>
  <si>
    <t>Demolice konstrukcí objektů postupným rozebíráním zdiva na maltu cementovou z kamene nebo z betonu prostého</t>
  </si>
  <si>
    <t>1284448992</t>
  </si>
  <si>
    <t>"Rozebrání části opěrné zdi"</t>
  </si>
  <si>
    <t>99</t>
  </si>
  <si>
    <t>Přesun hmot</t>
  </si>
  <si>
    <t>50</t>
  </si>
  <si>
    <t>997321211</t>
  </si>
  <si>
    <t>Svislá doprava suti a vybouraných hmot s naložením do dopravního zařízení a s vyprázdněním dopravního zařízení na hromadu nebo do dopravního prostředku na výšku do 4 m</t>
  </si>
  <si>
    <t>-481848976</t>
  </si>
  <si>
    <t>51</t>
  </si>
  <si>
    <t>997321511</t>
  </si>
  <si>
    <t>Vodorovná doprava suti a vybouraných hmot bez naložení, s vyložením a hrubým urovnáním po suchu, na vzdálenost do 1 km</t>
  </si>
  <si>
    <t>760037895</t>
  </si>
  <si>
    <t>52</t>
  </si>
  <si>
    <t>998332011</t>
  </si>
  <si>
    <t>Přesun hmot pro úpravy vodních toků a kanály, hráze rybníků apod. dopravní vzdálenost do 500 m</t>
  </si>
  <si>
    <t>554452697</t>
  </si>
  <si>
    <t>759,3</t>
  </si>
  <si>
    <t>0,461</t>
  </si>
  <si>
    <t>4545,2</t>
  </si>
  <si>
    <t>Odvoz</t>
  </si>
  <si>
    <t>4988,311</t>
  </si>
  <si>
    <t>273,87</t>
  </si>
  <si>
    <t>SO 02 - SO 02 - VT Osoblaha v km 24,425 - 27,536</t>
  </si>
  <si>
    <t>PSV - Práce a dodávky PSV</t>
  </si>
  <si>
    <t xml:space="preserve">    711 - Izolace proti vodě, vlhkosti a plynům</t>
  </si>
  <si>
    <t>-806809004</t>
  </si>
  <si>
    <t>"Košení porostu stávajícího opevnění břehů rovnaninou"</t>
  </si>
  <si>
    <t>4253,7*0,0001</t>
  </si>
  <si>
    <t>"Košení vegetace na koruně zdi a z břehového porostu"</t>
  </si>
  <si>
    <t>355,2*0.0001</t>
  </si>
  <si>
    <t>1093265738</t>
  </si>
  <si>
    <t>4253,7</t>
  </si>
  <si>
    <t>355,2</t>
  </si>
  <si>
    <t>-1427808846</t>
  </si>
  <si>
    <t>"Rozebrání stávajícího opevnění v km 25,629-25,653, dl. 24m"</t>
  </si>
  <si>
    <t>24*2*0,6</t>
  </si>
  <si>
    <t>-922518254</t>
  </si>
  <si>
    <t>"Převedení vody pro opravu opevnění prahů, nebo jejich výměnu"</t>
  </si>
  <si>
    <t>1*6</t>
  </si>
  <si>
    <t>-1652069536</t>
  </si>
  <si>
    <t>1689830791</t>
  </si>
  <si>
    <t>"Hloubení rýh pro opěrné zdi, peotimrazové klíny"</t>
  </si>
  <si>
    <t>"zeď km 25,629-25,653, dl.24 m, = průměrná kubatůra výkopu v řezu x délky zdi"</t>
  </si>
  <si>
    <t>5,2*24</t>
  </si>
  <si>
    <t>"zeď km 27,232-27,247, dl. 15 m, = průměrná kubatůra výkopu v řezu x délky zdi"</t>
  </si>
  <si>
    <t>2,45*15</t>
  </si>
  <si>
    <t>"Hloubení rýh pro předbetonování základů zdí"</t>
  </si>
  <si>
    <t>"viz. zabulka č. 4"</t>
  </si>
  <si>
    <t>0,6*0,65*288</t>
  </si>
  <si>
    <t>-1298346729</t>
  </si>
  <si>
    <t>971461863</t>
  </si>
  <si>
    <t>Odvoz*2</t>
  </si>
  <si>
    <t>-1977765436</t>
  </si>
  <si>
    <t>"Vodorovné přemístění nánosů do vzdálenosti 5 km "</t>
  </si>
  <si>
    <t>Odstranení_nánosu+Rýhy*0,4</t>
  </si>
  <si>
    <t>1128224807</t>
  </si>
  <si>
    <t>"Zřízení hrázky pro převedení vody, při výstavbě opěrnách zdí a předbetonování "</t>
  </si>
  <si>
    <t>(288+15+24)*0,65</t>
  </si>
  <si>
    <t>-1230898620</t>
  </si>
  <si>
    <t>"Předpokládá se využítí 60% Rýhy na obsyp objektů"</t>
  </si>
  <si>
    <t>Rýhy*0,6</t>
  </si>
  <si>
    <t>174901396</t>
  </si>
  <si>
    <t>1654290669</t>
  </si>
  <si>
    <t>"viz. příloha TZ. tabulka č.5"16</t>
  </si>
  <si>
    <t>212792211</t>
  </si>
  <si>
    <t>Odvodnění mostní opěry z plastových trub drenážní potrubí flexibilní DN 100</t>
  </si>
  <si>
    <t>-438630972</t>
  </si>
  <si>
    <t>"Odvodnění opěrných rubu zdí drenážní trubkou DN 80"</t>
  </si>
  <si>
    <t>"osová vzdálenost trubek 2m"</t>
  </si>
  <si>
    <t>"zeď km 25,629-25,653, 24/2=12ks"</t>
  </si>
  <si>
    <t>12*0,75</t>
  </si>
  <si>
    <t>"zeď km 27,232-27,247, dl. 15/2=7,5ks</t>
  </si>
  <si>
    <t>7*0,75</t>
  </si>
  <si>
    <t>1664199059</t>
  </si>
  <si>
    <t>"Zřízení ochranné vrstvy kolem odvodnění rubu zdí"</t>
  </si>
  <si>
    <t>(24+15)*0,7</t>
  </si>
  <si>
    <t>"Doplnění getoxtílie proti podtékání stávajících parhů"</t>
  </si>
  <si>
    <t>57,75</t>
  </si>
  <si>
    <t>1171538601</t>
  </si>
  <si>
    <t>85,05*1,15 'Přepočtené koeficientem množství</t>
  </si>
  <si>
    <t>1663616767</t>
  </si>
  <si>
    <t>"Ocelové trny předbetonávky základů opěrných zdí "</t>
  </si>
  <si>
    <t>"1280 ks, dl. 0,6m"</t>
  </si>
  <si>
    <t>1280*0,6</t>
  </si>
  <si>
    <t>1748428964</t>
  </si>
  <si>
    <t>"Bednění předbetonování základu stávajích opěrných zdí"</t>
  </si>
  <si>
    <t>288*1,4</t>
  </si>
  <si>
    <t>"Bednění opěrných zdí včetně bednění základů"</t>
  </si>
  <si>
    <t>(8,9*24)+(9,5*15)</t>
  </si>
  <si>
    <t>-412572745</t>
  </si>
  <si>
    <t>-1287877285</t>
  </si>
  <si>
    <t>"Výztuž předbetonování opěrných zdí"</t>
  </si>
  <si>
    <t>1,120*288*4,02*0,001</t>
  </si>
  <si>
    <t>1440234549</t>
  </si>
  <si>
    <t>1280*0,5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</si>
  <si>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</si>
  <si>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</si>
  <si>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535688053</t>
  </si>
  <si>
    <t>"Obklad železobetonového jádra opěrných zdí"</t>
  </si>
  <si>
    <t>"Včetně penetračního nátěru a flexibilního lepidla"</t>
  </si>
  <si>
    <t>(0,85*24)+(0,8*24)</t>
  </si>
  <si>
    <t>2087211522</t>
  </si>
  <si>
    <t>288*0,35</t>
  </si>
  <si>
    <t>"Konstrukce jádra opěrných zdí, včetně základu"</t>
  </si>
  <si>
    <t>"průměrná kubatůra jádra v řezu x délka zdí"</t>
  </si>
  <si>
    <t>(2,46*15)+(2,3*24)</t>
  </si>
  <si>
    <t>-1940384090</t>
  </si>
  <si>
    <t>1280*0,6*0,617*0,001</t>
  </si>
  <si>
    <t>"Výztuž jádra opěrných zdí "</t>
  </si>
  <si>
    <t>"zeď km 25,629-25,653"589*0,001</t>
  </si>
  <si>
    <t>"zeď km 27,232-27,247"397*0,001</t>
  </si>
  <si>
    <t>327501111</t>
  </si>
  <si>
    <t>Výplň za opěrami a protimrazové klíny z kameniva drceného nebo těženého se zhutněním</t>
  </si>
  <si>
    <t>-1320932736</t>
  </si>
  <si>
    <t>"Protimazové klíny opěrných zdí"</t>
  </si>
  <si>
    <t>(2,49*24)+(3,29*15)</t>
  </si>
  <si>
    <t>Dilatační spáry opěrné zdi</t>
  </si>
  <si>
    <t>2146994212</t>
  </si>
  <si>
    <t>"Zřízení diltačních spár v opěrné zdi km 25629-25,653, km 27,232-27,247, včetně výplně"</t>
  </si>
  <si>
    <t>"dilatační spáry extrudovaným polystyrenem tl. 40 mm"</t>
  </si>
  <si>
    <t>"vzdálenost dilatačních spár 7,5 m a 12 m"</t>
  </si>
  <si>
    <t>2,46+2,3</t>
  </si>
  <si>
    <t>457311114</t>
  </si>
  <si>
    <t>Vyrovnávací nebo spádový beton včetně úpravy povrchu C 12/15</t>
  </si>
  <si>
    <t>2100127637</t>
  </si>
  <si>
    <t>"Těsnící vrstva odevodnění rubu opěrné zdi"</t>
  </si>
  <si>
    <t>((24+15)*1,05)*0,1</t>
  </si>
  <si>
    <t>1726226419</t>
  </si>
  <si>
    <t>"Prolití opevnění dna záhozem před stávajícími prahy "</t>
  </si>
  <si>
    <t>"a pod předprahem dl. 1,0m, km 25,151,km25,343,km25,449"</t>
  </si>
  <si>
    <t>"šířka koryta x tl. záhozu x dl. prolití"</t>
  </si>
  <si>
    <t>(8*2*1*0,6)+(7,5*2*1*0,6)+(9*2*1*0.6)</t>
  </si>
  <si>
    <t>-1102527053</t>
  </si>
  <si>
    <t>"Doplnění opevnění stávajících objektů"</t>
  </si>
  <si>
    <t>"viz. tabulka příloha TZ a tabulka č.5"</t>
  </si>
  <si>
    <t>33,96+23,04+29,7+87,5</t>
  </si>
  <si>
    <t>176102873</t>
  </si>
  <si>
    <t>541,46</t>
  </si>
  <si>
    <t>-1505800598</t>
  </si>
  <si>
    <t>1441,9</t>
  </si>
  <si>
    <t>-1731931737</t>
  </si>
  <si>
    <t>"Bourání stávající konstrukce opěrné zdi v km 27,232-27,247"</t>
  </si>
  <si>
    <t>1,8*0,4*15</t>
  </si>
  <si>
    <t>559674480</t>
  </si>
  <si>
    <t>-1344111681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</si>
  <si>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</si>
  <si>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</si>
  <si>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850675734</t>
  </si>
  <si>
    <t>"Přesun vybouraných hmot na vzdálenost 35 km - skládka Krnov"</t>
  </si>
  <si>
    <t>"Příplatek za dalších 34 km nad 1 km"</t>
  </si>
  <si>
    <t>34*25,704</t>
  </si>
  <si>
    <t>R8</t>
  </si>
  <si>
    <t>Poplatek za uložení suti</t>
  </si>
  <si>
    <t>1458055960</t>
  </si>
  <si>
    <t>25,704</t>
  </si>
  <si>
    <t>944357417</t>
  </si>
  <si>
    <t>PSV</t>
  </si>
  <si>
    <t>Práce a dodávky PSV</t>
  </si>
  <si>
    <t>711</t>
  </si>
  <si>
    <t>Izolace proti vodě, vlhkosti a plynům</t>
  </si>
  <si>
    <t>711412002</t>
  </si>
  <si>
    <t>Provedení izolace proti povrchové a podpovrchové tlakové vodě natěradly a tmely za studena na ploše svislé S nátěrem lakem asfaltovým</t>
  </si>
  <si>
    <t>1523201661</t>
  </si>
  <si>
    <t>"Provedení svislé izolace proti vodě rubu opěrné zdí"</t>
  </si>
  <si>
    <t>"km 25,629-25,653"24*2.2</t>
  </si>
  <si>
    <t>"km 27,232-27,244"15*2,4</t>
  </si>
  <si>
    <t>111631520</t>
  </si>
  <si>
    <t>1986611021</t>
  </si>
  <si>
    <t>P</t>
  </si>
  <si>
    <t>Poznámka k položce:
Spotřeba: 0,3-0,5 kg/m2</t>
  </si>
  <si>
    <t>214*0,00075 'Přepočtené koeficientem množství</t>
  </si>
  <si>
    <t>SO 03 - SO 03- Ostatní náklady spojené se stavbou</t>
  </si>
  <si>
    <t>VRN - Vedlejší rozpočtové náklady</t>
  </si>
  <si>
    <t xml:space="preserve">    0 - Vedlejší rozpočtové náklady</t>
  </si>
  <si>
    <t>VRN</t>
  </si>
  <si>
    <t>Vedlejší rozpočtové náklady</t>
  </si>
  <si>
    <t>013254000</t>
  </si>
  <si>
    <t>Dokumentace skutečného provedení stavby vč. geodetického zaměření</t>
  </si>
  <si>
    <t>stavba</t>
  </si>
  <si>
    <t>419677512</t>
  </si>
  <si>
    <t>R10</t>
  </si>
  <si>
    <t>Vypracování povodňového plánu (podle § 71 zák.č.254/2001 Sb. )</t>
  </si>
  <si>
    <t>-1537832897</t>
  </si>
  <si>
    <t>R11</t>
  </si>
  <si>
    <t>zajištění veškerých dočasných záborů potřebných pro realizaci stavby, povolení k užívání a zásahům do komunikací, veřejných ploch a chodníků včetně úhrady vyměřených poplatků</t>
  </si>
  <si>
    <t>-620484648</t>
  </si>
  <si>
    <t>R12</t>
  </si>
  <si>
    <t>Opatření, která zamezí znečištění podzemních a povrchových vod vlivem stavebních prací</t>
  </si>
  <si>
    <t>205292473</t>
  </si>
  <si>
    <t>R13</t>
  </si>
  <si>
    <t>Pojištění stavby</t>
  </si>
  <si>
    <t>-176406946</t>
  </si>
  <si>
    <t>Slovení ryb a chráněných živočichů vč. zajištění ekologického dozoru odborně 
způsobilé osoby</t>
  </si>
  <si>
    <t>-1145368209</t>
  </si>
  <si>
    <t>Zřízení sjezdu</t>
  </si>
  <si>
    <t>soubor</t>
  </si>
  <si>
    <t>-1454656541</t>
  </si>
  <si>
    <t>"Zřízení a odstranění sjezdů do koryta, umožňující provedení stavby"</t>
  </si>
  <si>
    <t>"Předpokladný počet sjezdů pro SO 01 a SO 02 - 4ks"</t>
  </si>
  <si>
    <t>"Vcene jsou započteny náklady na zřízení sjezdu, odstranění"</t>
  </si>
  <si>
    <t>"sjezdů a uvedení terénu do původního stavu"</t>
  </si>
  <si>
    <t>Dokončovací práce</t>
  </si>
  <si>
    <t>87546922</t>
  </si>
  <si>
    <t xml:space="preserve">"Čištění a uvedení komunikací, pozemků do původního stavu </t>
  </si>
  <si>
    <t>po ukončení stavebních prací. Objekt SO 01 a S0 02"</t>
  </si>
  <si>
    <t>R5</t>
  </si>
  <si>
    <t>Zařízení staveniště</t>
  </si>
  <si>
    <t>385990244</t>
  </si>
  <si>
    <t>"Zřízení zařízení staveniště, včetně jeho zrušení"</t>
  </si>
  <si>
    <t>"po dokončení výstavby"</t>
  </si>
  <si>
    <t>"Objekt SO 01"1</t>
  </si>
  <si>
    <t>"Objekt SO 02"1</t>
  </si>
  <si>
    <t>R6</t>
  </si>
  <si>
    <t>Geodetické práce před výstavbou</t>
  </si>
  <si>
    <t>677454212</t>
  </si>
  <si>
    <t>"Vytyčení stavby ( nebo provedení jiných geodetických prací) osobou odborně způsobilou v oboru zěměměřičství"</t>
  </si>
  <si>
    <t>R7</t>
  </si>
  <si>
    <t>Přechodné dopravní značení</t>
  </si>
  <si>
    <t>1169540627</t>
  </si>
  <si>
    <t xml:space="preserve">"Zřízení a odstranění případného přechodného dopravního </t>
  </si>
  <si>
    <t>značení pro objekt SO 01  a SO 02"</t>
  </si>
  <si>
    <t>1+1</t>
  </si>
  <si>
    <t>Vytýčení inženýrských sítí a zařízení, včetně zajištění případné aktualizace vyjádření správců sítí, která pozbudou platnosti a splnění jejich podmínek.</t>
  </si>
  <si>
    <t>876414998</t>
  </si>
  <si>
    <t>R9</t>
  </si>
  <si>
    <t>Vypracování a schválení havarijního plánu (podle § 39 odst.2, písm. a) zák.č.254/2001 Sb o vodách a o změně některých zákonů ( vodní zákon) ve znění pozdějších předpisů)Vypracování a schválení havarijního plánu (podle § 39 odst.2, písm. a) zák.č.254/2001 Sb o vodách a o změně některých zákonů ( vodní zákon) ve znění pozdějších předpisů)</t>
  </si>
  <si>
    <t>1429864209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</si>
  <si>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</si>
  <si>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</si>
  <si>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</si>
  <si>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</si>
  <si>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</si>
  <si>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</si>
  <si>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</si>
  <si>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</si>
  <si>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</si>
  <si>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</si>
  <si>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</si>
  <si>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</si>
  <si>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</si>
  <si>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</si>
  <si>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</si>
  <si>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</si>
  <si>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</si>
  <si>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</si>
  <si>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</si>
  <si>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</si>
  <si>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</si>
  <si>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</si>
  <si>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</si>
  <si>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</si>
  <si>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</si>
  <si>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</si>
  <si>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</si>
  <si>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</si>
  <si>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</si>
  <si>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</si>
  <si>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</si>
  <si>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</si>
  <si>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</si>
  <si>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</si>
  <si>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</si>
  <si>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</si>
  <si>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</si>
  <si>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</si>
  <si>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</si>
  <si>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</si>
  <si>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</si>
  <si>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</si>
  <si>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</si>
  <si>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</si>
  <si>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</si>
  <si>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</si>
  <si>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</si>
  <si>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</si>
  <si>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</si>
  <si>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</si>
  <si>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</si>
  <si>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</si>
  <si>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</si>
  <si>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</si>
  <si>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</si>
  <si>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</si>
  <si>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</si>
  <si>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</si>
  <si>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</si>
  <si>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</si>
  <si>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</si>
  <si>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</si>
  <si>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</si>
  <si>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</si>
  <si>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</si>
  <si>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</si>
  <si>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</si>
  <si>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</si>
  <si>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</si>
  <si>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</si>
  <si>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</si>
  <si>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</si>
  <si>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</si>
  <si>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</si>
  <si>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</si>
  <si>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</si>
  <si>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</si>
  <si>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</si>
  <si>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</si>
  <si>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</si>
  <si>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</si>
  <si>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</si>
  <si>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</si>
  <si>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</si>
  <si>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</si>
  <si>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</si>
  <si>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</si>
  <si>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</si>
  <si>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</si>
  <si>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</si>
  <si>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</si>
  <si>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</si>
  <si>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</si>
  <si>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</si>
  <si>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</si>
  <si>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</si>
  <si>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</si>
  <si>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</si>
  <si>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</si>
  <si>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</si>
  <si>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</si>
  <si>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</si>
  <si>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</si>
  <si>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</si>
  <si>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</si>
  <si>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</si>
  <si>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</si>
  <si>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</si>
  <si>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</si>
  <si>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</si>
  <si>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</si>
  <si>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</si>
  <si>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</si>
  <si>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</si>
  <si>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</si>
  <si>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</si>
  <si>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</si>
  <si>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</si>
  <si>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</si>
  <si>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</si>
  <si>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</si>
  <si>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</si>
  <si>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</si>
  <si>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</si>
  <si>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</si>
  <si>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</si>
  <si>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</si>
  <si>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</si>
  <si>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</si>
  <si>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</si>
  <si>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</si>
  <si>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</si>
  <si>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</si>
  <si>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</si>
  <si>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</si>
  <si>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</si>
  <si>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</si>
  <si>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</si>
  <si>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</si>
  <si>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</si>
  <si>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</si>
  <si>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</si>
  <si>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</si>
  <si>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</si>
  <si>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</si>
  <si>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</si>
  <si>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</si>
  <si>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</si>
  <si>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</si>
  <si>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</si>
  <si>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</si>
  <si>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</si>
  <si>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</si>
  <si>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</si>
  <si>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</si>
  <si>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</si>
  <si>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</si>
  <si>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</si>
  <si>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</si>
  <si>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</si>
  <si>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</si>
  <si>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</si>
  <si>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</si>
  <si>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</si>
  <si>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</si>
  <si>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</si>
  <si>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</si>
  <si>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</si>
  <si>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</si>
  <si>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</si>
  <si>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</si>
  <si>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</si>
  <si>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</si>
  <si>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</si>
  <si>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</si>
  <si>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</si>
  <si>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</si>
  <si>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</si>
  <si>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</si>
  <si>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</si>
  <si>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</si>
  <si>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</si>
  <si>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</si>
  <si>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Osoblaha, Jindřichov</t>
  </si>
  <si>
    <t>Osoblaha - Jindřichov km 22,000 - 27,500, stavba č. 2865</t>
  </si>
  <si>
    <t>geotextilie šíře 500 cm, 500 g/m2</t>
  </si>
  <si>
    <t>geotextilie šíře 500 cm, 800 g/m2</t>
  </si>
  <si>
    <t>výrobky asfaltové izolační a zálivkové hmoty laky asfaltové izolační, obnovovací a ochranné nátěry bal.obvykle 9 kg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</si>
</sst>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7"/>
      <color rgb="FF96969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8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8">
    <xf numFmtId="0" fontId="0" fillId="0" borderId="0" xfId="0"/>
    <xf numFmtId="0" fontId="2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6" fillId="2" borderId="0" xfId="20" applyFont="1" applyFill="1" applyAlignment="1" applyProtection="1">
      <alignment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3" borderId="8" xfId="0" applyFont="1" applyFill="1" applyBorder="1" applyAlignment="1" applyProtection="1">
      <alignment horizontal="left"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1" fillId="4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4" fontId="17" fillId="0" borderId="21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3" xfId="0" applyNumberFormat="1" applyFont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22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166" fontId="25" fillId="0" borderId="23" xfId="0" applyNumberFormat="1" applyFont="1" applyBorder="1" applyAlignment="1" applyProtection="1">
      <alignment vertical="center"/>
      <protection/>
    </xf>
    <xf numFmtId="4" fontId="25" fillId="0" borderId="24" xfId="0" applyNumberFormat="1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3" fillId="4" borderId="8" xfId="0" applyFont="1" applyFill="1" applyBorder="1" applyAlignment="1" applyProtection="1">
      <alignment horizontal="left" vertical="center"/>
      <protection/>
    </xf>
    <xf numFmtId="0" fontId="13" fillId="4" borderId="9" xfId="0" applyFont="1" applyFill="1" applyBorder="1" applyAlignment="1" applyProtection="1">
      <alignment horizontal="right" vertical="center"/>
      <protection/>
    </xf>
    <xf numFmtId="0" fontId="13" fillId="4" borderId="9" xfId="0" applyFont="1" applyFill="1" applyBorder="1" applyAlignment="1" applyProtection="1">
      <alignment horizontal="center" vertical="center"/>
      <protection/>
    </xf>
    <xf numFmtId="4" fontId="13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left" vertical="center"/>
      <protection/>
    </xf>
    <xf numFmtId="0" fontId="11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0" fontId="29" fillId="0" borderId="5" xfId="0" applyFont="1" applyBorder="1" applyAlignment="1" applyProtection="1">
      <alignment vertical="center"/>
      <protection/>
    </xf>
    <xf numFmtId="0" fontId="30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0" fontId="30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11" fillId="4" borderId="16" xfId="0" applyFont="1" applyFill="1" applyBorder="1" applyAlignment="1" applyProtection="1">
      <alignment horizontal="center" vertical="center" wrapText="1"/>
      <protection/>
    </xf>
    <xf numFmtId="0" fontId="11" fillId="4" borderId="17" xfId="0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/>
      <protection/>
    </xf>
    <xf numFmtId="166" fontId="31" fillId="0" borderId="19" xfId="0" applyNumberFormat="1" applyFont="1" applyBorder="1" applyAlignment="1" applyProtection="1">
      <alignment/>
      <protection/>
    </xf>
    <xf numFmtId="166" fontId="31" fillId="0" borderId="20" xfId="0" applyNumberFormat="1" applyFont="1" applyBorder="1" applyAlignment="1" applyProtection="1">
      <alignment/>
      <protection/>
    </xf>
    <xf numFmtId="0" fontId="33" fillId="0" borderId="4" xfId="0" applyFont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4" fontId="29" fillId="0" borderId="0" xfId="0" applyNumberFormat="1" applyFont="1" applyAlignment="1" applyProtection="1">
      <alignment/>
      <protection/>
    </xf>
    <xf numFmtId="0" fontId="33" fillId="0" borderId="21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166" fontId="33" fillId="0" borderId="0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4" fontId="30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166" fontId="15" fillId="0" borderId="13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34" fillId="0" borderId="21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13" xfId="0" applyFont="1" applyBorder="1" applyAlignment="1" applyProtection="1">
      <alignment vertical="center"/>
      <protection/>
    </xf>
    <xf numFmtId="0" fontId="36" fillId="0" borderId="4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167" fontId="36" fillId="0" borderId="0" xfId="0" applyNumberFormat="1" applyFont="1" applyAlignment="1" applyProtection="1">
      <alignment vertical="center"/>
      <protection/>
    </xf>
    <xf numFmtId="0" fontId="36" fillId="0" borderId="21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13" xfId="0" applyFont="1" applyBorder="1" applyAlignment="1" applyProtection="1">
      <alignment vertical="center"/>
      <protection/>
    </xf>
    <xf numFmtId="0" fontId="37" fillId="0" borderId="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167" fontId="37" fillId="0" borderId="0" xfId="0" applyNumberFormat="1" applyFont="1" applyAlignment="1" applyProtection="1">
      <alignment vertical="center"/>
      <protection/>
    </xf>
    <xf numFmtId="0" fontId="37" fillId="0" borderId="21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5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15" fillId="0" borderId="23" xfId="0" applyNumberFormat="1" applyFont="1" applyBorder="1" applyAlignment="1" applyProtection="1">
      <alignment vertical="center"/>
      <protection/>
    </xf>
    <xf numFmtId="166" fontId="15" fillId="0" borderId="24" xfId="0" applyNumberFormat="1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23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40" fillId="0" borderId="28" xfId="0" applyFont="1" applyBorder="1" applyAlignment="1" applyProtection="1">
      <alignment vertical="center" wrapText="1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0" borderId="31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8" xfId="0" applyFont="1" applyBorder="1" applyAlignment="1" applyProtection="1">
      <alignment horizontal="left" vertical="center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vertical="center"/>
      <protection locked="0"/>
    </xf>
    <xf numFmtId="0" fontId="24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4" fillId="0" borderId="34" xfId="0" applyFont="1" applyBorder="1" applyAlignment="1" applyProtection="1">
      <alignment horizontal="left"/>
      <protection locked="0"/>
    </xf>
    <xf numFmtId="0" fontId="21" fillId="0" borderId="34" xfId="0" applyFont="1" applyBorder="1" applyAlignment="1" applyProtection="1">
      <alignment/>
      <protection locked="0"/>
    </xf>
    <xf numFmtId="0" fontId="40" fillId="0" borderId="31" xfId="0" applyFont="1" applyBorder="1" applyAlignment="1" applyProtection="1">
      <alignment vertical="top"/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23" fillId="0" borderId="0" xfId="0" applyFont="1" applyAlignment="1" applyProtection="1">
      <alignment vertical="center"/>
      <protection/>
    </xf>
    <xf numFmtId="165" fontId="11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9" fontId="11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5" fillId="2" borderId="0" xfId="20" applyFill="1" applyProtection="1"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2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6" fillId="2" borderId="0" xfId="20" applyFont="1" applyFill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32" fillId="0" borderId="0" xfId="0" applyNumberFormat="1" applyFont="1" applyAlignment="1" applyProtection="1">
      <alignment vertical="center"/>
      <protection/>
    </xf>
    <xf numFmtId="0" fontId="33" fillId="0" borderId="0" xfId="0" applyFont="1" applyAlignment="1" applyProtection="1">
      <alignment horizontal="center"/>
      <protection/>
    </xf>
    <xf numFmtId="4" fontId="33" fillId="0" borderId="0" xfId="0" applyNumberFormat="1" applyFont="1" applyAlignment="1" applyProtection="1">
      <alignment vertical="center"/>
      <protection/>
    </xf>
    <xf numFmtId="4" fontId="0" fillId="5" borderId="27" xfId="0" applyNumberFormat="1" applyFont="1" applyFill="1" applyBorder="1" applyAlignment="1" applyProtection="1">
      <alignment vertical="center"/>
      <protection/>
    </xf>
    <xf numFmtId="0" fontId="15" fillId="5" borderId="27" xfId="0" applyFont="1" applyFill="1" applyBorder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8" fillId="0" borderId="4" xfId="0" applyFont="1" applyBorder="1" applyAlignment="1" applyProtection="1">
      <alignment vertical="center"/>
      <protection/>
    </xf>
    <xf numFmtId="0" fontId="38" fillId="5" borderId="27" xfId="0" applyFont="1" applyFill="1" applyBorder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14" fontId="11" fillId="5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165" fontId="11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1" fillId="4" borderId="8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left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/>
    </xf>
    <xf numFmtId="164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13" fillId="3" borderId="9" xfId="0" applyNumberFormat="1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49" fontId="11" fillId="5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/>
    </xf>
    <xf numFmtId="4" fontId="14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6" fillId="2" borderId="0" xfId="20" applyFont="1" applyFill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zad&#225;n&#237;%20s%20v&#253;kazem%20v&#253;m&#283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01 - SO 01 - VT Osobla..."/>
      <sheetName val="SO 02 - SO 02 - VT Osobla..."/>
      <sheetName val="SO 03 - SO 03- Ostatní ná..."/>
      <sheetName val="Pokyny pro vyplnění"/>
    </sheetNames>
    <sheetDataSet>
      <sheetData sheetId="0">
        <row r="6">
          <cell r="K6" t="str">
            <v>VT Osoblaha - Jindřichov v ř.km 22,000 - 27,500</v>
          </cell>
        </row>
      </sheetData>
      <sheetData sheetId="1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85">
          <cell r="P85">
            <v>0</v>
          </cell>
        </row>
      </sheetData>
      <sheetData sheetId="2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86">
          <cell r="P86">
            <v>0</v>
          </cell>
        </row>
      </sheetData>
      <sheetData sheetId="3">
        <row r="27">
          <cell r="J27">
            <v>0</v>
          </cell>
        </row>
        <row r="30">
          <cell r="F30">
            <v>0</v>
          </cell>
          <cell r="J30">
            <v>0</v>
          </cell>
        </row>
        <row r="31">
          <cell r="F31">
            <v>0</v>
          </cell>
          <cell r="J31">
            <v>0</v>
          </cell>
        </row>
        <row r="32">
          <cell r="F32">
            <v>0</v>
          </cell>
          <cell r="J32">
            <v>0</v>
          </cell>
        </row>
        <row r="33">
          <cell r="F33">
            <v>0</v>
          </cell>
          <cell r="J33">
            <v>0</v>
          </cell>
        </row>
        <row r="34">
          <cell r="F34">
            <v>0</v>
          </cell>
        </row>
        <row r="78">
          <cell r="P7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6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7.140625" style="257" customWidth="1"/>
    <col min="2" max="2" width="1.421875" style="257" customWidth="1"/>
    <col min="3" max="3" width="3.57421875" style="257" customWidth="1"/>
    <col min="4" max="33" width="2.28125" style="257" customWidth="1"/>
    <col min="34" max="34" width="2.8515625" style="257" customWidth="1"/>
    <col min="35" max="35" width="27.140625" style="257" customWidth="1"/>
    <col min="36" max="37" width="2.140625" style="257" customWidth="1"/>
    <col min="38" max="38" width="7.140625" style="257" customWidth="1"/>
    <col min="39" max="39" width="2.8515625" style="257" customWidth="1"/>
    <col min="40" max="40" width="11.421875" style="257" customWidth="1"/>
    <col min="41" max="41" width="6.421875" style="257" customWidth="1"/>
    <col min="42" max="42" width="3.57421875" style="257" customWidth="1"/>
    <col min="43" max="43" width="13.421875" style="257" customWidth="1"/>
    <col min="44" max="44" width="11.7109375" style="257" customWidth="1"/>
    <col min="45" max="47" width="22.140625" style="257" hidden="1" customWidth="1"/>
    <col min="48" max="52" width="18.57421875" style="257" hidden="1" customWidth="1"/>
    <col min="53" max="53" width="16.421875" style="257" hidden="1" customWidth="1"/>
    <col min="54" max="54" width="21.421875" style="257" hidden="1" customWidth="1"/>
    <col min="55" max="56" width="16.421875" style="257" hidden="1" customWidth="1"/>
    <col min="57" max="57" width="57.00390625" style="257" customWidth="1"/>
    <col min="58" max="16384" width="9.140625" style="257" customWidth="1"/>
  </cols>
  <sheetData>
    <row r="1" spans="1:74" ht="15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55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1" t="s">
        <v>4</v>
      </c>
      <c r="BB1" s="1" t="s">
        <v>5</v>
      </c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T1" s="258" t="s">
        <v>6</v>
      </c>
      <c r="BU1" s="258" t="s">
        <v>6</v>
      </c>
      <c r="BV1" s="258" t="s">
        <v>7</v>
      </c>
    </row>
    <row r="2" spans="3:72" ht="15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259" t="s">
        <v>8</v>
      </c>
      <c r="BT2" s="259" t="s">
        <v>9</v>
      </c>
    </row>
    <row r="3" spans="2:72" ht="1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BS3" s="259" t="s">
        <v>8</v>
      </c>
      <c r="BT3" s="259" t="s">
        <v>10</v>
      </c>
    </row>
    <row r="4" spans="2:71" ht="21">
      <c r="B4" s="8"/>
      <c r="C4" s="247"/>
      <c r="D4" s="9" t="s">
        <v>11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10"/>
      <c r="AS4" s="260" t="s">
        <v>12</v>
      </c>
      <c r="BE4" s="261" t="s">
        <v>13</v>
      </c>
      <c r="BS4" s="259" t="s">
        <v>14</v>
      </c>
    </row>
    <row r="5" spans="2:71" ht="15">
      <c r="B5" s="8"/>
      <c r="C5" s="247"/>
      <c r="D5" s="11" t="s">
        <v>15</v>
      </c>
      <c r="E5" s="247"/>
      <c r="F5" s="247"/>
      <c r="G5" s="247"/>
      <c r="H5" s="247"/>
      <c r="I5" s="247"/>
      <c r="J5" s="247"/>
      <c r="K5" s="310" t="s">
        <v>16</v>
      </c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247"/>
      <c r="AQ5" s="10"/>
      <c r="BE5" s="312" t="s">
        <v>17</v>
      </c>
      <c r="BS5" s="259" t="s">
        <v>8</v>
      </c>
    </row>
    <row r="6" spans="2:71" ht="18">
      <c r="B6" s="8"/>
      <c r="C6" s="247"/>
      <c r="D6" s="12" t="s">
        <v>18</v>
      </c>
      <c r="E6" s="247"/>
      <c r="F6" s="247"/>
      <c r="G6" s="247"/>
      <c r="H6" s="247"/>
      <c r="I6" s="247"/>
      <c r="J6" s="247"/>
      <c r="K6" s="314" t="s">
        <v>898</v>
      </c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247"/>
      <c r="AQ6" s="10"/>
      <c r="BE6" s="313"/>
      <c r="BS6" s="259" t="s">
        <v>19</v>
      </c>
    </row>
    <row r="7" spans="2:71" ht="15">
      <c r="B7" s="8"/>
      <c r="C7" s="247"/>
      <c r="D7" s="254" t="s">
        <v>20</v>
      </c>
      <c r="E7" s="247"/>
      <c r="F7" s="247"/>
      <c r="G7" s="247"/>
      <c r="H7" s="247"/>
      <c r="I7" s="247"/>
      <c r="J7" s="247"/>
      <c r="K7" s="246" t="s">
        <v>21</v>
      </c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54" t="s">
        <v>22</v>
      </c>
      <c r="AL7" s="247"/>
      <c r="AM7" s="247"/>
      <c r="AN7" s="246" t="s">
        <v>21</v>
      </c>
      <c r="AO7" s="247"/>
      <c r="AP7" s="247"/>
      <c r="AQ7" s="10"/>
      <c r="BE7" s="313"/>
      <c r="BS7" s="259" t="s">
        <v>23</v>
      </c>
    </row>
    <row r="8" spans="2:71" ht="15">
      <c r="B8" s="8"/>
      <c r="C8" s="247"/>
      <c r="D8" s="254" t="s">
        <v>24</v>
      </c>
      <c r="E8" s="247"/>
      <c r="F8" s="247"/>
      <c r="G8" s="247"/>
      <c r="H8" s="247"/>
      <c r="I8" s="247"/>
      <c r="J8" s="247"/>
      <c r="K8" s="246" t="s">
        <v>897</v>
      </c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54" t="s">
        <v>25</v>
      </c>
      <c r="AL8" s="247"/>
      <c r="AM8" s="247"/>
      <c r="AN8" s="284">
        <v>43217</v>
      </c>
      <c r="AO8" s="247"/>
      <c r="AP8" s="247"/>
      <c r="AQ8" s="10"/>
      <c r="BE8" s="313"/>
      <c r="BS8" s="259" t="s">
        <v>26</v>
      </c>
    </row>
    <row r="9" spans="2:71" ht="15">
      <c r="B9" s="8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10"/>
      <c r="BE9" s="313"/>
      <c r="BS9" s="259" t="s">
        <v>27</v>
      </c>
    </row>
    <row r="10" spans="2:71" ht="15">
      <c r="B10" s="8"/>
      <c r="C10" s="247"/>
      <c r="D10" s="254" t="s">
        <v>28</v>
      </c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54" t="s">
        <v>29</v>
      </c>
      <c r="AL10" s="247"/>
      <c r="AM10" s="247"/>
      <c r="AN10" s="246" t="s">
        <v>30</v>
      </c>
      <c r="AO10" s="247"/>
      <c r="AP10" s="247"/>
      <c r="AQ10" s="10"/>
      <c r="BE10" s="313"/>
      <c r="BS10" s="259" t="s">
        <v>19</v>
      </c>
    </row>
    <row r="11" spans="2:71" ht="15">
      <c r="B11" s="8"/>
      <c r="C11" s="247"/>
      <c r="D11" s="247"/>
      <c r="E11" s="246" t="s">
        <v>31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54" t="s">
        <v>32</v>
      </c>
      <c r="AL11" s="247"/>
      <c r="AM11" s="247"/>
      <c r="AN11" s="246" t="s">
        <v>21</v>
      </c>
      <c r="AO11" s="247"/>
      <c r="AP11" s="247"/>
      <c r="AQ11" s="10"/>
      <c r="BE11" s="313"/>
      <c r="BS11" s="259" t="s">
        <v>19</v>
      </c>
    </row>
    <row r="12" spans="2:71" ht="15">
      <c r="B12" s="8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10"/>
      <c r="BE12" s="313"/>
      <c r="BS12" s="259" t="s">
        <v>19</v>
      </c>
    </row>
    <row r="13" spans="2:71" ht="15">
      <c r="B13" s="8"/>
      <c r="C13" s="247"/>
      <c r="D13" s="254" t="s">
        <v>33</v>
      </c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54" t="s">
        <v>29</v>
      </c>
      <c r="AL13" s="247"/>
      <c r="AM13" s="247"/>
      <c r="AN13" s="248" t="s">
        <v>34</v>
      </c>
      <c r="AO13" s="247"/>
      <c r="AP13" s="247"/>
      <c r="AQ13" s="10"/>
      <c r="BE13" s="313"/>
      <c r="BS13" s="259" t="s">
        <v>19</v>
      </c>
    </row>
    <row r="14" spans="2:71" ht="15">
      <c r="B14" s="8"/>
      <c r="C14" s="247"/>
      <c r="D14" s="247"/>
      <c r="E14" s="315" t="s">
        <v>34</v>
      </c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254" t="s">
        <v>32</v>
      </c>
      <c r="AL14" s="247"/>
      <c r="AM14" s="247"/>
      <c r="AN14" s="248" t="s">
        <v>34</v>
      </c>
      <c r="AO14" s="247"/>
      <c r="AP14" s="247"/>
      <c r="AQ14" s="10"/>
      <c r="BE14" s="313"/>
      <c r="BS14" s="259" t="s">
        <v>19</v>
      </c>
    </row>
    <row r="15" spans="2:71" ht="15">
      <c r="B15" s="8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10"/>
      <c r="BE15" s="313"/>
      <c r="BS15" s="259" t="s">
        <v>6</v>
      </c>
    </row>
    <row r="16" spans="2:71" ht="15">
      <c r="B16" s="8"/>
      <c r="C16" s="247"/>
      <c r="D16" s="254" t="s">
        <v>35</v>
      </c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54" t="s">
        <v>29</v>
      </c>
      <c r="AL16" s="247"/>
      <c r="AM16" s="247"/>
      <c r="AN16" s="246" t="s">
        <v>36</v>
      </c>
      <c r="AO16" s="247"/>
      <c r="AP16" s="247"/>
      <c r="AQ16" s="10"/>
      <c r="BE16" s="313"/>
      <c r="BS16" s="259" t="s">
        <v>6</v>
      </c>
    </row>
    <row r="17" spans="2:71" ht="15">
      <c r="B17" s="8"/>
      <c r="C17" s="247"/>
      <c r="D17" s="247"/>
      <c r="E17" s="246" t="s">
        <v>37</v>
      </c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54" t="s">
        <v>32</v>
      </c>
      <c r="AL17" s="247"/>
      <c r="AM17" s="247"/>
      <c r="AN17" s="246" t="s">
        <v>21</v>
      </c>
      <c r="AO17" s="247"/>
      <c r="AP17" s="247"/>
      <c r="AQ17" s="10"/>
      <c r="BE17" s="313"/>
      <c r="BS17" s="259" t="s">
        <v>38</v>
      </c>
    </row>
    <row r="18" spans="2:71" ht="15">
      <c r="B18" s="8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10"/>
      <c r="BE18" s="313"/>
      <c r="BS18" s="259" t="s">
        <v>8</v>
      </c>
    </row>
    <row r="19" spans="2:71" ht="15">
      <c r="B19" s="8"/>
      <c r="C19" s="247"/>
      <c r="D19" s="254" t="s">
        <v>39</v>
      </c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10"/>
      <c r="BE19" s="313"/>
      <c r="BS19" s="259" t="s">
        <v>8</v>
      </c>
    </row>
    <row r="20" spans="2:71" ht="15">
      <c r="B20" s="8"/>
      <c r="C20" s="247"/>
      <c r="D20" s="247"/>
      <c r="E20" s="317" t="s">
        <v>21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247"/>
      <c r="AP20" s="247"/>
      <c r="AQ20" s="10"/>
      <c r="BE20" s="313"/>
      <c r="BS20" s="259" t="s">
        <v>6</v>
      </c>
    </row>
    <row r="21" spans="2:57" ht="15">
      <c r="B21" s="8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10"/>
      <c r="BE21" s="313"/>
    </row>
    <row r="22" spans="2:57" ht="15">
      <c r="B22" s="8"/>
      <c r="C22" s="24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247"/>
      <c r="AQ22" s="10"/>
      <c r="BE22" s="313"/>
    </row>
    <row r="23" spans="2:57" s="253" customFormat="1" ht="15">
      <c r="B23" s="14"/>
      <c r="C23" s="251"/>
      <c r="D23" s="15" t="s">
        <v>40</v>
      </c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318">
        <f>ROUND(AG51,2)</f>
        <v>0</v>
      </c>
      <c r="AL23" s="319"/>
      <c r="AM23" s="319"/>
      <c r="AN23" s="319"/>
      <c r="AO23" s="319"/>
      <c r="AP23" s="251"/>
      <c r="AQ23" s="16"/>
      <c r="BE23" s="313"/>
    </row>
    <row r="24" spans="2:57" s="253" customFormat="1" ht="15">
      <c r="B24" s="14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16"/>
      <c r="BE24" s="313"/>
    </row>
    <row r="25" spans="2:57" s="253" customFormat="1" ht="15">
      <c r="B25" s="14"/>
      <c r="C25" s="251"/>
      <c r="D25" s="251"/>
      <c r="E25" s="251"/>
      <c r="F25" s="251"/>
      <c r="G25" s="251"/>
      <c r="H25" s="251"/>
      <c r="I25" s="251"/>
      <c r="J25" s="251"/>
      <c r="K25" s="251"/>
      <c r="L25" s="320" t="s">
        <v>41</v>
      </c>
      <c r="M25" s="320"/>
      <c r="N25" s="320"/>
      <c r="O25" s="320"/>
      <c r="P25" s="251"/>
      <c r="Q25" s="251"/>
      <c r="R25" s="251"/>
      <c r="S25" s="251"/>
      <c r="T25" s="251"/>
      <c r="U25" s="251"/>
      <c r="V25" s="251"/>
      <c r="W25" s="320" t="s">
        <v>42</v>
      </c>
      <c r="X25" s="320"/>
      <c r="Y25" s="320"/>
      <c r="Z25" s="320"/>
      <c r="AA25" s="320"/>
      <c r="AB25" s="320"/>
      <c r="AC25" s="320"/>
      <c r="AD25" s="320"/>
      <c r="AE25" s="320"/>
      <c r="AF25" s="251"/>
      <c r="AG25" s="251"/>
      <c r="AH25" s="251"/>
      <c r="AI25" s="251"/>
      <c r="AJ25" s="251"/>
      <c r="AK25" s="320" t="s">
        <v>43</v>
      </c>
      <c r="AL25" s="320"/>
      <c r="AM25" s="320"/>
      <c r="AN25" s="320"/>
      <c r="AO25" s="320"/>
      <c r="AP25" s="251"/>
      <c r="AQ25" s="16"/>
      <c r="BE25" s="313"/>
    </row>
    <row r="26" spans="2:57" s="262" customFormat="1" ht="13.5">
      <c r="B26" s="17"/>
      <c r="C26" s="243"/>
      <c r="D26" s="242" t="s">
        <v>44</v>
      </c>
      <c r="E26" s="243"/>
      <c r="F26" s="242" t="s">
        <v>45</v>
      </c>
      <c r="G26" s="243"/>
      <c r="H26" s="243"/>
      <c r="I26" s="243"/>
      <c r="J26" s="243"/>
      <c r="K26" s="243"/>
      <c r="L26" s="302">
        <v>0.21</v>
      </c>
      <c r="M26" s="303"/>
      <c r="N26" s="303"/>
      <c r="O26" s="303"/>
      <c r="P26" s="243"/>
      <c r="Q26" s="243"/>
      <c r="R26" s="243"/>
      <c r="S26" s="243"/>
      <c r="T26" s="243"/>
      <c r="U26" s="243"/>
      <c r="V26" s="243"/>
      <c r="W26" s="304">
        <f>ROUND(AZ51,2)</f>
        <v>0</v>
      </c>
      <c r="X26" s="303"/>
      <c r="Y26" s="303"/>
      <c r="Z26" s="303"/>
      <c r="AA26" s="303"/>
      <c r="AB26" s="303"/>
      <c r="AC26" s="303"/>
      <c r="AD26" s="303"/>
      <c r="AE26" s="303"/>
      <c r="AF26" s="243"/>
      <c r="AG26" s="243"/>
      <c r="AH26" s="243"/>
      <c r="AI26" s="243"/>
      <c r="AJ26" s="243"/>
      <c r="AK26" s="304">
        <f>ROUND(AV51,2)</f>
        <v>0</v>
      </c>
      <c r="AL26" s="303"/>
      <c r="AM26" s="303"/>
      <c r="AN26" s="303"/>
      <c r="AO26" s="303"/>
      <c r="AP26" s="243"/>
      <c r="AQ26" s="18"/>
      <c r="BE26" s="313"/>
    </row>
    <row r="27" spans="2:57" s="262" customFormat="1" ht="13.5">
      <c r="B27" s="17"/>
      <c r="C27" s="243"/>
      <c r="D27" s="243"/>
      <c r="E27" s="243"/>
      <c r="F27" s="242" t="s">
        <v>46</v>
      </c>
      <c r="G27" s="243"/>
      <c r="H27" s="243"/>
      <c r="I27" s="243"/>
      <c r="J27" s="243"/>
      <c r="K27" s="243"/>
      <c r="L27" s="302">
        <v>0.15</v>
      </c>
      <c r="M27" s="303"/>
      <c r="N27" s="303"/>
      <c r="O27" s="303"/>
      <c r="P27" s="243"/>
      <c r="Q27" s="243"/>
      <c r="R27" s="243"/>
      <c r="S27" s="243"/>
      <c r="T27" s="243"/>
      <c r="U27" s="243"/>
      <c r="V27" s="243"/>
      <c r="W27" s="304">
        <f>ROUND(BA51,2)</f>
        <v>0</v>
      </c>
      <c r="X27" s="303"/>
      <c r="Y27" s="303"/>
      <c r="Z27" s="303"/>
      <c r="AA27" s="303"/>
      <c r="AB27" s="303"/>
      <c r="AC27" s="303"/>
      <c r="AD27" s="303"/>
      <c r="AE27" s="303"/>
      <c r="AF27" s="243"/>
      <c r="AG27" s="243"/>
      <c r="AH27" s="243"/>
      <c r="AI27" s="243"/>
      <c r="AJ27" s="243"/>
      <c r="AK27" s="304">
        <f>ROUND(AW51,2)</f>
        <v>0</v>
      </c>
      <c r="AL27" s="303"/>
      <c r="AM27" s="303"/>
      <c r="AN27" s="303"/>
      <c r="AO27" s="303"/>
      <c r="AP27" s="243"/>
      <c r="AQ27" s="18"/>
      <c r="BE27" s="313"/>
    </row>
    <row r="28" spans="2:57" s="262" customFormat="1" ht="13.5" hidden="1">
      <c r="B28" s="17"/>
      <c r="C28" s="243"/>
      <c r="D28" s="243"/>
      <c r="E28" s="243"/>
      <c r="F28" s="242" t="s">
        <v>47</v>
      </c>
      <c r="G28" s="243"/>
      <c r="H28" s="243"/>
      <c r="I28" s="243"/>
      <c r="J28" s="243"/>
      <c r="K28" s="243"/>
      <c r="L28" s="302">
        <v>0.21</v>
      </c>
      <c r="M28" s="303"/>
      <c r="N28" s="303"/>
      <c r="O28" s="303"/>
      <c r="P28" s="243"/>
      <c r="Q28" s="243"/>
      <c r="R28" s="243"/>
      <c r="S28" s="243"/>
      <c r="T28" s="243"/>
      <c r="U28" s="243"/>
      <c r="V28" s="243"/>
      <c r="W28" s="304">
        <f>ROUND(BB51,2)</f>
        <v>0</v>
      </c>
      <c r="X28" s="303"/>
      <c r="Y28" s="303"/>
      <c r="Z28" s="303"/>
      <c r="AA28" s="303"/>
      <c r="AB28" s="303"/>
      <c r="AC28" s="303"/>
      <c r="AD28" s="303"/>
      <c r="AE28" s="303"/>
      <c r="AF28" s="243"/>
      <c r="AG28" s="243"/>
      <c r="AH28" s="243"/>
      <c r="AI28" s="243"/>
      <c r="AJ28" s="243"/>
      <c r="AK28" s="304">
        <v>0</v>
      </c>
      <c r="AL28" s="303"/>
      <c r="AM28" s="303"/>
      <c r="AN28" s="303"/>
      <c r="AO28" s="303"/>
      <c r="AP28" s="243"/>
      <c r="AQ28" s="18"/>
      <c r="BE28" s="313"/>
    </row>
    <row r="29" spans="2:57" s="262" customFormat="1" ht="13.5" hidden="1">
      <c r="B29" s="17"/>
      <c r="C29" s="243"/>
      <c r="D29" s="243"/>
      <c r="E29" s="243"/>
      <c r="F29" s="242" t="s">
        <v>48</v>
      </c>
      <c r="G29" s="243"/>
      <c r="H29" s="243"/>
      <c r="I29" s="243"/>
      <c r="J29" s="243"/>
      <c r="K29" s="243"/>
      <c r="L29" s="302">
        <v>0.15</v>
      </c>
      <c r="M29" s="303"/>
      <c r="N29" s="303"/>
      <c r="O29" s="303"/>
      <c r="P29" s="243"/>
      <c r="Q29" s="243"/>
      <c r="R29" s="243"/>
      <c r="S29" s="243"/>
      <c r="T29" s="243"/>
      <c r="U29" s="243"/>
      <c r="V29" s="243"/>
      <c r="W29" s="304">
        <f>ROUND(BC51,2)</f>
        <v>0</v>
      </c>
      <c r="X29" s="303"/>
      <c r="Y29" s="303"/>
      <c r="Z29" s="303"/>
      <c r="AA29" s="303"/>
      <c r="AB29" s="303"/>
      <c r="AC29" s="303"/>
      <c r="AD29" s="303"/>
      <c r="AE29" s="303"/>
      <c r="AF29" s="243"/>
      <c r="AG29" s="243"/>
      <c r="AH29" s="243"/>
      <c r="AI29" s="243"/>
      <c r="AJ29" s="243"/>
      <c r="AK29" s="304">
        <v>0</v>
      </c>
      <c r="AL29" s="303"/>
      <c r="AM29" s="303"/>
      <c r="AN29" s="303"/>
      <c r="AO29" s="303"/>
      <c r="AP29" s="243"/>
      <c r="AQ29" s="18"/>
      <c r="BE29" s="313"/>
    </row>
    <row r="30" spans="2:57" s="262" customFormat="1" ht="13.5" hidden="1">
      <c r="B30" s="17"/>
      <c r="C30" s="243"/>
      <c r="D30" s="243"/>
      <c r="E30" s="243"/>
      <c r="F30" s="242" t="s">
        <v>49</v>
      </c>
      <c r="G30" s="243"/>
      <c r="H30" s="243"/>
      <c r="I30" s="243"/>
      <c r="J30" s="243"/>
      <c r="K30" s="243"/>
      <c r="L30" s="302">
        <v>0</v>
      </c>
      <c r="M30" s="303"/>
      <c r="N30" s="303"/>
      <c r="O30" s="303"/>
      <c r="P30" s="243"/>
      <c r="Q30" s="243"/>
      <c r="R30" s="243"/>
      <c r="S30" s="243"/>
      <c r="T30" s="243"/>
      <c r="U30" s="243"/>
      <c r="V30" s="243"/>
      <c r="W30" s="304">
        <f>ROUND(BD51,2)</f>
        <v>0</v>
      </c>
      <c r="X30" s="303"/>
      <c r="Y30" s="303"/>
      <c r="Z30" s="303"/>
      <c r="AA30" s="303"/>
      <c r="AB30" s="303"/>
      <c r="AC30" s="303"/>
      <c r="AD30" s="303"/>
      <c r="AE30" s="303"/>
      <c r="AF30" s="243"/>
      <c r="AG30" s="243"/>
      <c r="AH30" s="243"/>
      <c r="AI30" s="243"/>
      <c r="AJ30" s="243"/>
      <c r="AK30" s="304">
        <v>0</v>
      </c>
      <c r="AL30" s="303"/>
      <c r="AM30" s="303"/>
      <c r="AN30" s="303"/>
      <c r="AO30" s="303"/>
      <c r="AP30" s="243"/>
      <c r="AQ30" s="18"/>
      <c r="BE30" s="313"/>
    </row>
    <row r="31" spans="2:57" s="253" customFormat="1" ht="15">
      <c r="B31" s="14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16"/>
      <c r="BE31" s="313"/>
    </row>
    <row r="32" spans="2:57" s="253" customFormat="1" ht="18">
      <c r="B32" s="14"/>
      <c r="C32" s="19"/>
      <c r="D32" s="20" t="s">
        <v>50</v>
      </c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1" t="s">
        <v>51</v>
      </c>
      <c r="U32" s="244"/>
      <c r="V32" s="244"/>
      <c r="W32" s="244"/>
      <c r="X32" s="305" t="s">
        <v>52</v>
      </c>
      <c r="Y32" s="306"/>
      <c r="Z32" s="306"/>
      <c r="AA32" s="306"/>
      <c r="AB32" s="306"/>
      <c r="AC32" s="244"/>
      <c r="AD32" s="244"/>
      <c r="AE32" s="244"/>
      <c r="AF32" s="244"/>
      <c r="AG32" s="244"/>
      <c r="AH32" s="244"/>
      <c r="AI32" s="244"/>
      <c r="AJ32" s="244"/>
      <c r="AK32" s="307">
        <f>SUM(AK23:AK30)</f>
        <v>0</v>
      </c>
      <c r="AL32" s="306"/>
      <c r="AM32" s="306"/>
      <c r="AN32" s="306"/>
      <c r="AO32" s="308"/>
      <c r="AP32" s="19"/>
      <c r="AQ32" s="22"/>
      <c r="BE32" s="313"/>
    </row>
    <row r="33" spans="2:43" s="253" customFormat="1" ht="15">
      <c r="B33" s="14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16"/>
    </row>
    <row r="34" spans="2:43" s="253" customFormat="1" ht="15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5"/>
    </row>
    <row r="38" spans="2:44" s="253" customFormat="1" ht="15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14"/>
    </row>
    <row r="39" spans="2:44" s="253" customFormat="1" ht="21">
      <c r="B39" s="14"/>
      <c r="C39" s="28" t="s">
        <v>53</v>
      </c>
      <c r="AR39" s="14"/>
    </row>
    <row r="40" spans="2:44" s="253" customFormat="1" ht="15">
      <c r="B40" s="14"/>
      <c r="AR40" s="14"/>
    </row>
    <row r="41" spans="2:44" s="241" customFormat="1" ht="15">
      <c r="B41" s="29"/>
      <c r="C41" s="252" t="s">
        <v>15</v>
      </c>
      <c r="L41" s="241" t="str">
        <f>K5</f>
        <v>12345</v>
      </c>
      <c r="AR41" s="29"/>
    </row>
    <row r="42" spans="2:44" s="245" customFormat="1" ht="18">
      <c r="B42" s="30"/>
      <c r="C42" s="31" t="s">
        <v>18</v>
      </c>
      <c r="L42" s="300" t="str">
        <f>K6</f>
        <v>Osoblaha - Jindřichov km 22,000 - 27,500, stavba č. 2865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R42" s="30"/>
    </row>
    <row r="43" spans="2:44" s="253" customFormat="1" ht="15">
      <c r="B43" s="14"/>
      <c r="AR43" s="14"/>
    </row>
    <row r="44" spans="2:44" s="253" customFormat="1" ht="15">
      <c r="B44" s="14"/>
      <c r="C44" s="252" t="s">
        <v>24</v>
      </c>
      <c r="L44" s="32" t="str">
        <f>IF(K8="","",K8)</f>
        <v>Osoblaha, Jindřichov</v>
      </c>
      <c r="AI44" s="252" t="s">
        <v>25</v>
      </c>
      <c r="AM44" s="290">
        <f>IF(AN8="","",AN8)</f>
        <v>43217</v>
      </c>
      <c r="AN44" s="290"/>
      <c r="AR44" s="14"/>
    </row>
    <row r="45" spans="2:44" s="253" customFormat="1" ht="15">
      <c r="B45" s="14"/>
      <c r="AR45" s="14"/>
    </row>
    <row r="46" spans="2:56" s="253" customFormat="1" ht="15">
      <c r="B46" s="14"/>
      <c r="C46" s="252" t="s">
        <v>28</v>
      </c>
      <c r="L46" s="241" t="str">
        <f>IF(E11="","",E11)</f>
        <v>Povodí Odry, s.p.</v>
      </c>
      <c r="AI46" s="252" t="s">
        <v>35</v>
      </c>
      <c r="AM46" s="291" t="str">
        <f>IF(E17="","",E17)</f>
        <v>Lesprojekt Krnov, s.r.o.</v>
      </c>
      <c r="AN46" s="291"/>
      <c r="AO46" s="291"/>
      <c r="AP46" s="291"/>
      <c r="AR46" s="14"/>
      <c r="AS46" s="292" t="s">
        <v>54</v>
      </c>
      <c r="AT46" s="293"/>
      <c r="AU46" s="40"/>
      <c r="AV46" s="40"/>
      <c r="AW46" s="40"/>
      <c r="AX46" s="40"/>
      <c r="AY46" s="40"/>
      <c r="AZ46" s="40"/>
      <c r="BA46" s="40"/>
      <c r="BB46" s="40"/>
      <c r="BC46" s="40"/>
      <c r="BD46" s="41"/>
    </row>
    <row r="47" spans="2:56" s="253" customFormat="1" ht="15">
      <c r="B47" s="14"/>
      <c r="C47" s="252" t="s">
        <v>33</v>
      </c>
      <c r="L47" s="241" t="str">
        <f>IF(E14="Vyplň údaj","",E14)</f>
        <v/>
      </c>
      <c r="AR47" s="14"/>
      <c r="AS47" s="294"/>
      <c r="AT47" s="295"/>
      <c r="AU47" s="251"/>
      <c r="AV47" s="251"/>
      <c r="AW47" s="251"/>
      <c r="AX47" s="251"/>
      <c r="AY47" s="251"/>
      <c r="AZ47" s="251"/>
      <c r="BA47" s="251"/>
      <c r="BB47" s="251"/>
      <c r="BC47" s="251"/>
      <c r="BD47" s="33"/>
    </row>
    <row r="48" spans="2:56" s="253" customFormat="1" ht="15">
      <c r="B48" s="14"/>
      <c r="AR48" s="14"/>
      <c r="AS48" s="294"/>
      <c r="AT48" s="295"/>
      <c r="AU48" s="251"/>
      <c r="AV48" s="251"/>
      <c r="AW48" s="251"/>
      <c r="AX48" s="251"/>
      <c r="AY48" s="251"/>
      <c r="AZ48" s="251"/>
      <c r="BA48" s="251"/>
      <c r="BB48" s="251"/>
      <c r="BC48" s="251"/>
      <c r="BD48" s="33"/>
    </row>
    <row r="49" spans="2:56" s="253" customFormat="1" ht="29.25" customHeight="1">
      <c r="B49" s="14"/>
      <c r="C49" s="296" t="s">
        <v>55</v>
      </c>
      <c r="D49" s="297"/>
      <c r="E49" s="297"/>
      <c r="F49" s="297"/>
      <c r="G49" s="297"/>
      <c r="H49" s="34"/>
      <c r="I49" s="298" t="s">
        <v>56</v>
      </c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9" t="s">
        <v>57</v>
      </c>
      <c r="AH49" s="297"/>
      <c r="AI49" s="297"/>
      <c r="AJ49" s="297"/>
      <c r="AK49" s="297"/>
      <c r="AL49" s="297"/>
      <c r="AM49" s="297"/>
      <c r="AN49" s="298" t="s">
        <v>58</v>
      </c>
      <c r="AO49" s="297"/>
      <c r="AP49" s="297"/>
      <c r="AQ49" s="35" t="s">
        <v>59</v>
      </c>
      <c r="AR49" s="14"/>
      <c r="AS49" s="36" t="s">
        <v>60</v>
      </c>
      <c r="AT49" s="37" t="s">
        <v>61</v>
      </c>
      <c r="AU49" s="37" t="s">
        <v>62</v>
      </c>
      <c r="AV49" s="37" t="s">
        <v>63</v>
      </c>
      <c r="AW49" s="37" t="s">
        <v>64</v>
      </c>
      <c r="AX49" s="37" t="s">
        <v>65</v>
      </c>
      <c r="AY49" s="37" t="s">
        <v>66</v>
      </c>
      <c r="AZ49" s="37" t="s">
        <v>67</v>
      </c>
      <c r="BA49" s="37" t="s">
        <v>68</v>
      </c>
      <c r="BB49" s="37" t="s">
        <v>69</v>
      </c>
      <c r="BC49" s="37" t="s">
        <v>70</v>
      </c>
      <c r="BD49" s="38" t="s">
        <v>71</v>
      </c>
    </row>
    <row r="50" spans="2:56" s="253" customFormat="1" ht="10.9" customHeight="1">
      <c r="B50" s="14"/>
      <c r="AR50" s="14"/>
      <c r="AS50" s="39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</row>
    <row r="51" spans="2:90" s="245" customFormat="1" ht="32.45" customHeight="1">
      <c r="B51" s="30"/>
      <c r="C51" s="42" t="s">
        <v>72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88">
        <f>ROUND(SUM(AG52:AG54),2)</f>
        <v>0</v>
      </c>
      <c r="AH51" s="288"/>
      <c r="AI51" s="288"/>
      <c r="AJ51" s="288"/>
      <c r="AK51" s="288"/>
      <c r="AL51" s="288"/>
      <c r="AM51" s="288"/>
      <c r="AN51" s="289">
        <f>SUM(AG51,AT51)</f>
        <v>0</v>
      </c>
      <c r="AO51" s="289"/>
      <c r="AP51" s="289"/>
      <c r="AQ51" s="44" t="s">
        <v>21</v>
      </c>
      <c r="AR51" s="30"/>
      <c r="AS51" s="45">
        <f>ROUND(SUM(AS52:AS54),2)</f>
        <v>0</v>
      </c>
      <c r="AT51" s="46">
        <f>ROUND(SUM(AV51:AW51),2)</f>
        <v>0</v>
      </c>
      <c r="AU51" s="47">
        <f>ROUND(SUM(AU52:AU54),5)</f>
        <v>0</v>
      </c>
      <c r="AV51" s="46">
        <f>ROUND(AZ51*L26,2)</f>
        <v>0</v>
      </c>
      <c r="AW51" s="46">
        <f>ROUND(BA51*L27,2)</f>
        <v>0</v>
      </c>
      <c r="AX51" s="46">
        <f>ROUND(BB51*L26,2)</f>
        <v>0</v>
      </c>
      <c r="AY51" s="46">
        <f>ROUND(BC51*L27,2)</f>
        <v>0</v>
      </c>
      <c r="AZ51" s="46">
        <f>ROUND(SUM(AZ52:AZ54),2)</f>
        <v>0</v>
      </c>
      <c r="BA51" s="46">
        <f>ROUND(SUM(BA52:BA54),2)</f>
        <v>0</v>
      </c>
      <c r="BB51" s="46">
        <f>ROUND(SUM(BB52:BB54),2)</f>
        <v>0</v>
      </c>
      <c r="BC51" s="46">
        <f>ROUND(SUM(BC52:BC54),2)</f>
        <v>0</v>
      </c>
      <c r="BD51" s="48">
        <f>ROUND(SUM(BD52:BD54),2)</f>
        <v>0</v>
      </c>
      <c r="BS51" s="31" t="s">
        <v>73</v>
      </c>
      <c r="BT51" s="31" t="s">
        <v>74</v>
      </c>
      <c r="BU51" s="263" t="s">
        <v>75</v>
      </c>
      <c r="BV51" s="31" t="s">
        <v>76</v>
      </c>
      <c r="BW51" s="31" t="s">
        <v>7</v>
      </c>
      <c r="BX51" s="31" t="s">
        <v>77</v>
      </c>
      <c r="CL51" s="31" t="s">
        <v>21</v>
      </c>
    </row>
    <row r="52" spans="1:91" s="265" customFormat="1" ht="31.5" customHeight="1">
      <c r="A52" s="264" t="s">
        <v>78</v>
      </c>
      <c r="B52" s="49"/>
      <c r="C52" s="50"/>
      <c r="D52" s="285" t="s">
        <v>79</v>
      </c>
      <c r="E52" s="285"/>
      <c r="F52" s="285"/>
      <c r="G52" s="285"/>
      <c r="H52" s="285"/>
      <c r="I52" s="239"/>
      <c r="J52" s="285" t="s">
        <v>80</v>
      </c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6">
        <f>'[1]SO 01 - SO 01 - VT Osobla...'!J27</f>
        <v>0</v>
      </c>
      <c r="AH52" s="287"/>
      <c r="AI52" s="287"/>
      <c r="AJ52" s="287"/>
      <c r="AK52" s="287"/>
      <c r="AL52" s="287"/>
      <c r="AM52" s="287"/>
      <c r="AN52" s="286">
        <f>SUM(AG52,AT52)</f>
        <v>0</v>
      </c>
      <c r="AO52" s="287"/>
      <c r="AP52" s="287"/>
      <c r="AQ52" s="51" t="s">
        <v>81</v>
      </c>
      <c r="AR52" s="49"/>
      <c r="AS52" s="52">
        <v>0</v>
      </c>
      <c r="AT52" s="53">
        <f>ROUND(SUM(AV52:AW52),2)</f>
        <v>0</v>
      </c>
      <c r="AU52" s="54">
        <f>'[1]SO 01 - SO 01 - VT Osobla...'!P85</f>
        <v>0</v>
      </c>
      <c r="AV52" s="53">
        <f>'[1]SO 01 - SO 01 - VT Osobla...'!J30</f>
        <v>0</v>
      </c>
      <c r="AW52" s="53">
        <f>'[1]SO 01 - SO 01 - VT Osobla...'!J31</f>
        <v>0</v>
      </c>
      <c r="AX52" s="53">
        <f>'[1]SO 01 - SO 01 - VT Osobla...'!J32</f>
        <v>0</v>
      </c>
      <c r="AY52" s="53">
        <f>'[1]SO 01 - SO 01 - VT Osobla...'!J33</f>
        <v>0</v>
      </c>
      <c r="AZ52" s="53">
        <f>'[1]SO 01 - SO 01 - VT Osobla...'!F30</f>
        <v>0</v>
      </c>
      <c r="BA52" s="53">
        <f>'[1]SO 01 - SO 01 - VT Osobla...'!F31</f>
        <v>0</v>
      </c>
      <c r="BB52" s="53">
        <f>'[1]SO 01 - SO 01 - VT Osobla...'!F32</f>
        <v>0</v>
      </c>
      <c r="BC52" s="53">
        <f>'[1]SO 01 - SO 01 - VT Osobla...'!F33</f>
        <v>0</v>
      </c>
      <c r="BD52" s="55">
        <f>'[1]SO 01 - SO 01 - VT Osobla...'!F34</f>
        <v>0</v>
      </c>
      <c r="BT52" s="266" t="s">
        <v>23</v>
      </c>
      <c r="BV52" s="266" t="s">
        <v>76</v>
      </c>
      <c r="BW52" s="266" t="s">
        <v>82</v>
      </c>
      <c r="BX52" s="266" t="s">
        <v>7</v>
      </c>
      <c r="CL52" s="266" t="s">
        <v>21</v>
      </c>
      <c r="CM52" s="266" t="s">
        <v>83</v>
      </c>
    </row>
    <row r="53" spans="1:91" s="265" customFormat="1" ht="31.5" customHeight="1">
      <c r="A53" s="264" t="s">
        <v>78</v>
      </c>
      <c r="B53" s="49"/>
      <c r="C53" s="50"/>
      <c r="D53" s="285" t="s">
        <v>84</v>
      </c>
      <c r="E53" s="285"/>
      <c r="F53" s="285"/>
      <c r="G53" s="285"/>
      <c r="H53" s="285"/>
      <c r="I53" s="239"/>
      <c r="J53" s="285" t="s">
        <v>85</v>
      </c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6">
        <f>'[1]SO 02 - SO 02 - VT Osobla...'!J27</f>
        <v>0</v>
      </c>
      <c r="AH53" s="287"/>
      <c r="AI53" s="287"/>
      <c r="AJ53" s="287"/>
      <c r="AK53" s="287"/>
      <c r="AL53" s="287"/>
      <c r="AM53" s="287"/>
      <c r="AN53" s="286">
        <f>SUM(AG53,AT53)</f>
        <v>0</v>
      </c>
      <c r="AO53" s="287"/>
      <c r="AP53" s="287"/>
      <c r="AQ53" s="51" t="s">
        <v>81</v>
      </c>
      <c r="AR53" s="49"/>
      <c r="AS53" s="52">
        <v>0</v>
      </c>
      <c r="AT53" s="53">
        <f>ROUND(SUM(AV53:AW53),2)</f>
        <v>0</v>
      </c>
      <c r="AU53" s="54">
        <f>'[1]SO 02 - SO 02 - VT Osobla...'!P86</f>
        <v>0</v>
      </c>
      <c r="AV53" s="53">
        <f>'[1]SO 02 - SO 02 - VT Osobla...'!J30</f>
        <v>0</v>
      </c>
      <c r="AW53" s="53">
        <f>'[1]SO 02 - SO 02 - VT Osobla...'!J31</f>
        <v>0</v>
      </c>
      <c r="AX53" s="53">
        <f>'[1]SO 02 - SO 02 - VT Osobla...'!J32</f>
        <v>0</v>
      </c>
      <c r="AY53" s="53">
        <f>'[1]SO 02 - SO 02 - VT Osobla...'!J33</f>
        <v>0</v>
      </c>
      <c r="AZ53" s="53">
        <f>'[1]SO 02 - SO 02 - VT Osobla...'!F30</f>
        <v>0</v>
      </c>
      <c r="BA53" s="53">
        <f>'[1]SO 02 - SO 02 - VT Osobla...'!F31</f>
        <v>0</v>
      </c>
      <c r="BB53" s="53">
        <f>'[1]SO 02 - SO 02 - VT Osobla...'!F32</f>
        <v>0</v>
      </c>
      <c r="BC53" s="53">
        <f>'[1]SO 02 - SO 02 - VT Osobla...'!F33</f>
        <v>0</v>
      </c>
      <c r="BD53" s="55">
        <f>'[1]SO 02 - SO 02 - VT Osobla...'!F34</f>
        <v>0</v>
      </c>
      <c r="BT53" s="266" t="s">
        <v>23</v>
      </c>
      <c r="BV53" s="266" t="s">
        <v>76</v>
      </c>
      <c r="BW53" s="266" t="s">
        <v>86</v>
      </c>
      <c r="BX53" s="266" t="s">
        <v>7</v>
      </c>
      <c r="CL53" s="266" t="s">
        <v>21</v>
      </c>
      <c r="CM53" s="266" t="s">
        <v>83</v>
      </c>
    </row>
    <row r="54" spans="1:91" s="265" customFormat="1" ht="31.5" customHeight="1">
      <c r="A54" s="264" t="s">
        <v>78</v>
      </c>
      <c r="B54" s="49"/>
      <c r="C54" s="50"/>
      <c r="D54" s="285" t="s">
        <v>87</v>
      </c>
      <c r="E54" s="285"/>
      <c r="F54" s="285"/>
      <c r="G54" s="285"/>
      <c r="H54" s="285"/>
      <c r="I54" s="239"/>
      <c r="J54" s="285" t="s">
        <v>88</v>
      </c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6">
        <f>'[1]SO 03 - SO 03- Ostatní ná...'!J27</f>
        <v>0</v>
      </c>
      <c r="AH54" s="287"/>
      <c r="AI54" s="287"/>
      <c r="AJ54" s="287"/>
      <c r="AK54" s="287"/>
      <c r="AL54" s="287"/>
      <c r="AM54" s="287"/>
      <c r="AN54" s="286">
        <f>SUM(AG54,AT54)</f>
        <v>0</v>
      </c>
      <c r="AO54" s="287"/>
      <c r="AP54" s="287"/>
      <c r="AQ54" s="51" t="s">
        <v>81</v>
      </c>
      <c r="AR54" s="49"/>
      <c r="AS54" s="56">
        <v>0</v>
      </c>
      <c r="AT54" s="57">
        <f>ROUND(SUM(AV54:AW54),2)</f>
        <v>0</v>
      </c>
      <c r="AU54" s="58">
        <f>'[1]SO 03 - SO 03- Ostatní ná...'!P78</f>
        <v>0</v>
      </c>
      <c r="AV54" s="57">
        <f>'[1]SO 03 - SO 03- Ostatní ná...'!J30</f>
        <v>0</v>
      </c>
      <c r="AW54" s="57">
        <f>'[1]SO 03 - SO 03- Ostatní ná...'!J31</f>
        <v>0</v>
      </c>
      <c r="AX54" s="57">
        <f>'[1]SO 03 - SO 03- Ostatní ná...'!J32</f>
        <v>0</v>
      </c>
      <c r="AY54" s="57">
        <f>'[1]SO 03 - SO 03- Ostatní ná...'!J33</f>
        <v>0</v>
      </c>
      <c r="AZ54" s="57">
        <f>'[1]SO 03 - SO 03- Ostatní ná...'!F30</f>
        <v>0</v>
      </c>
      <c r="BA54" s="57">
        <f>'[1]SO 03 - SO 03- Ostatní ná...'!F31</f>
        <v>0</v>
      </c>
      <c r="BB54" s="57">
        <f>'[1]SO 03 - SO 03- Ostatní ná...'!F32</f>
        <v>0</v>
      </c>
      <c r="BC54" s="57">
        <f>'[1]SO 03 - SO 03- Ostatní ná...'!F33</f>
        <v>0</v>
      </c>
      <c r="BD54" s="59">
        <f>'[1]SO 03 - SO 03- Ostatní ná...'!F34</f>
        <v>0</v>
      </c>
      <c r="BT54" s="266" t="s">
        <v>23</v>
      </c>
      <c r="BV54" s="266" t="s">
        <v>76</v>
      </c>
      <c r="BW54" s="266" t="s">
        <v>89</v>
      </c>
      <c r="BX54" s="266" t="s">
        <v>7</v>
      </c>
      <c r="CL54" s="266" t="s">
        <v>21</v>
      </c>
      <c r="CM54" s="266" t="s">
        <v>83</v>
      </c>
    </row>
    <row r="55" spans="2:44" s="253" customFormat="1" ht="30" customHeight="1">
      <c r="B55" s="14"/>
      <c r="AR55" s="14"/>
    </row>
    <row r="56" spans="2:44" s="253" customFormat="1" ht="6.95" customHeight="1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14"/>
    </row>
  </sheetData>
  <sheetProtection password="CBF1" sheet="1" objects="1" scenarios="1"/>
  <mergeCells count="49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D54:H54"/>
    <mergeCell ref="J54:AF54"/>
    <mergeCell ref="AG54:AM54"/>
    <mergeCell ref="AN54:AP54"/>
  </mergeCells>
  <hyperlinks>
    <hyperlink ref="K1:S1" location="C2" display="1) Rekapitulace stavby"/>
    <hyperlink ref="W1:AI1" location="C51" display="2) Rekapitulace objektů stavby a soupisů prací"/>
    <hyperlink ref="A52" location="'SO 01 - SO 01 - VT Osobla...'!C2" display="/"/>
    <hyperlink ref="A53" location="'SO 02 - SO 02 - VT Osobla...'!C2" display="/"/>
    <hyperlink ref="A54" location="'SO 03 - SO 03- Ostatní ná...'!C2" display="/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33"/>
  <sheetViews>
    <sheetView showGridLines="0" workbookViewId="0" topLeftCell="A1">
      <selection activeCell="A2" sqref="A2"/>
    </sheetView>
  </sheetViews>
  <sheetFormatPr defaultColWidth="9.140625" defaultRowHeight="15"/>
  <cols>
    <col min="1" max="1" width="7.140625" style="257" customWidth="1"/>
    <col min="2" max="2" width="1.421875" style="257" customWidth="1"/>
    <col min="3" max="3" width="3.57421875" style="257" customWidth="1"/>
    <col min="4" max="4" width="3.7109375" style="257" customWidth="1"/>
    <col min="5" max="5" width="14.7109375" style="257" customWidth="1"/>
    <col min="6" max="6" width="64.28125" style="257" customWidth="1"/>
    <col min="7" max="7" width="7.421875" style="257" customWidth="1"/>
    <col min="8" max="8" width="9.57421875" style="257" customWidth="1"/>
    <col min="9" max="9" width="10.8515625" style="257" customWidth="1"/>
    <col min="10" max="10" width="20.140625" style="257" customWidth="1"/>
    <col min="11" max="11" width="13.28125" style="257" customWidth="1"/>
    <col min="12" max="12" width="9.140625" style="257" customWidth="1"/>
    <col min="13" max="18" width="9.140625" style="257" hidden="1" customWidth="1"/>
    <col min="19" max="19" width="7.00390625" style="257" hidden="1" customWidth="1"/>
    <col min="20" max="20" width="25.421875" style="257" hidden="1" customWidth="1"/>
    <col min="21" max="21" width="14.00390625" style="257" hidden="1" customWidth="1"/>
    <col min="22" max="22" width="10.57421875" style="257" customWidth="1"/>
    <col min="23" max="23" width="14.00390625" style="257" customWidth="1"/>
    <col min="24" max="24" width="10.57421875" style="257" customWidth="1"/>
    <col min="25" max="25" width="12.8515625" style="257" customWidth="1"/>
    <col min="26" max="26" width="9.421875" style="257" customWidth="1"/>
    <col min="27" max="27" width="12.8515625" style="257" customWidth="1"/>
    <col min="28" max="28" width="14.00390625" style="257" customWidth="1"/>
    <col min="29" max="29" width="9.421875" style="257" customWidth="1"/>
    <col min="30" max="30" width="12.8515625" style="257" customWidth="1"/>
    <col min="31" max="31" width="14.00390625" style="257" customWidth="1"/>
    <col min="32" max="16384" width="9.140625" style="257" customWidth="1"/>
  </cols>
  <sheetData>
    <row r="1" spans="1:70" ht="21.75" customHeight="1">
      <c r="A1" s="256"/>
      <c r="B1" s="2"/>
      <c r="C1" s="2"/>
      <c r="D1" s="3" t="s">
        <v>1</v>
      </c>
      <c r="E1" s="2"/>
      <c r="F1" s="267" t="s">
        <v>90</v>
      </c>
      <c r="G1" s="327" t="s">
        <v>91</v>
      </c>
      <c r="H1" s="327"/>
      <c r="I1" s="2"/>
      <c r="J1" s="267" t="s">
        <v>92</v>
      </c>
      <c r="K1" s="3" t="s">
        <v>93</v>
      </c>
      <c r="L1" s="267" t="s">
        <v>94</v>
      </c>
      <c r="M1" s="267"/>
      <c r="N1" s="267"/>
      <c r="O1" s="267"/>
      <c r="P1" s="267"/>
      <c r="Q1" s="267"/>
      <c r="R1" s="267"/>
      <c r="S1" s="267"/>
      <c r="T1" s="267"/>
      <c r="U1" s="255"/>
      <c r="V1" s="255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</row>
    <row r="2" spans="3:5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259" t="s">
        <v>82</v>
      </c>
      <c r="AZ2" s="268" t="s">
        <v>95</v>
      </c>
      <c r="BA2" s="268" t="s">
        <v>21</v>
      </c>
      <c r="BB2" s="268" t="s">
        <v>21</v>
      </c>
      <c r="BC2" s="268" t="s">
        <v>96</v>
      </c>
      <c r="BD2" s="268" t="s">
        <v>83</v>
      </c>
    </row>
    <row r="3" spans="2:56" ht="6.95" customHeight="1">
      <c r="B3" s="5"/>
      <c r="C3" s="6"/>
      <c r="D3" s="6"/>
      <c r="E3" s="6"/>
      <c r="F3" s="6"/>
      <c r="G3" s="6"/>
      <c r="H3" s="6"/>
      <c r="I3" s="6"/>
      <c r="J3" s="6"/>
      <c r="K3" s="7"/>
      <c r="AT3" s="259" t="s">
        <v>83</v>
      </c>
      <c r="AZ3" s="268" t="s">
        <v>97</v>
      </c>
      <c r="BA3" s="268" t="s">
        <v>21</v>
      </c>
      <c r="BB3" s="268" t="s">
        <v>21</v>
      </c>
      <c r="BC3" s="268" t="s">
        <v>98</v>
      </c>
      <c r="BD3" s="268" t="s">
        <v>83</v>
      </c>
    </row>
    <row r="4" spans="2:56" ht="36.95" customHeight="1">
      <c r="B4" s="8"/>
      <c r="C4" s="247"/>
      <c r="D4" s="9" t="s">
        <v>99</v>
      </c>
      <c r="E4" s="247"/>
      <c r="F4" s="247"/>
      <c r="G4" s="247"/>
      <c r="H4" s="247"/>
      <c r="I4" s="247"/>
      <c r="J4" s="247"/>
      <c r="K4" s="10"/>
      <c r="M4" s="260" t="s">
        <v>12</v>
      </c>
      <c r="AT4" s="259" t="s">
        <v>6</v>
      </c>
      <c r="AZ4" s="268" t="s">
        <v>100</v>
      </c>
      <c r="BA4" s="268" t="s">
        <v>21</v>
      </c>
      <c r="BB4" s="268" t="s">
        <v>21</v>
      </c>
      <c r="BC4" s="268" t="s">
        <v>101</v>
      </c>
      <c r="BD4" s="268" t="s">
        <v>83</v>
      </c>
    </row>
    <row r="5" spans="2:56" ht="6.95" customHeight="1">
      <c r="B5" s="8"/>
      <c r="C5" s="247"/>
      <c r="D5" s="247"/>
      <c r="E5" s="247"/>
      <c r="F5" s="247"/>
      <c r="G5" s="247"/>
      <c r="H5" s="247"/>
      <c r="I5" s="247"/>
      <c r="J5" s="247"/>
      <c r="K5" s="10"/>
      <c r="AZ5" s="268" t="s">
        <v>102</v>
      </c>
      <c r="BA5" s="268" t="s">
        <v>21</v>
      </c>
      <c r="BB5" s="268" t="s">
        <v>21</v>
      </c>
      <c r="BC5" s="268" t="s">
        <v>103</v>
      </c>
      <c r="BD5" s="268" t="s">
        <v>83</v>
      </c>
    </row>
    <row r="6" spans="2:56" ht="15">
      <c r="B6" s="8"/>
      <c r="C6" s="247"/>
      <c r="D6" s="254" t="s">
        <v>18</v>
      </c>
      <c r="E6" s="247"/>
      <c r="F6" s="247"/>
      <c r="G6" s="247"/>
      <c r="H6" s="247"/>
      <c r="I6" s="247"/>
      <c r="J6" s="247"/>
      <c r="K6" s="10"/>
      <c r="AZ6" s="268" t="s">
        <v>104</v>
      </c>
      <c r="BA6" s="268" t="s">
        <v>21</v>
      </c>
      <c r="BB6" s="268" t="s">
        <v>21</v>
      </c>
      <c r="BC6" s="268" t="s">
        <v>105</v>
      </c>
      <c r="BD6" s="268" t="s">
        <v>83</v>
      </c>
    </row>
    <row r="7" spans="2:11" ht="16.5" customHeight="1">
      <c r="B7" s="8"/>
      <c r="C7" s="247"/>
      <c r="D7" s="247"/>
      <c r="E7" s="328" t="str">
        <f>'Rekapitulace stavby'!K6</f>
        <v>Osoblaha - Jindřichov km 22,000 - 27,500, stavba č. 2865</v>
      </c>
      <c r="F7" s="329"/>
      <c r="G7" s="329"/>
      <c r="H7" s="329"/>
      <c r="I7" s="247"/>
      <c r="J7" s="247"/>
      <c r="K7" s="10"/>
    </row>
    <row r="8" spans="2:11" s="253" customFormat="1" ht="15">
      <c r="B8" s="14"/>
      <c r="C8" s="251"/>
      <c r="D8" s="254" t="s">
        <v>106</v>
      </c>
      <c r="E8" s="251"/>
      <c r="F8" s="251"/>
      <c r="G8" s="251"/>
      <c r="H8" s="251"/>
      <c r="I8" s="251"/>
      <c r="J8" s="251"/>
      <c r="K8" s="16"/>
    </row>
    <row r="9" spans="2:11" s="253" customFormat="1" ht="36.95" customHeight="1">
      <c r="B9" s="14"/>
      <c r="C9" s="251"/>
      <c r="D9" s="251"/>
      <c r="E9" s="321" t="s">
        <v>107</v>
      </c>
      <c r="F9" s="322"/>
      <c r="G9" s="322"/>
      <c r="H9" s="322"/>
      <c r="I9" s="251"/>
      <c r="J9" s="251"/>
      <c r="K9" s="16"/>
    </row>
    <row r="10" spans="2:11" s="253" customFormat="1" ht="15">
      <c r="B10" s="14"/>
      <c r="C10" s="251"/>
      <c r="D10" s="251"/>
      <c r="E10" s="251"/>
      <c r="F10" s="251"/>
      <c r="G10" s="251"/>
      <c r="H10" s="251"/>
      <c r="I10" s="251"/>
      <c r="J10" s="251"/>
      <c r="K10" s="16"/>
    </row>
    <row r="11" spans="2:11" s="253" customFormat="1" ht="14.45" customHeight="1">
      <c r="B11" s="14"/>
      <c r="C11" s="251"/>
      <c r="D11" s="254" t="s">
        <v>20</v>
      </c>
      <c r="E11" s="251"/>
      <c r="F11" s="246" t="s">
        <v>21</v>
      </c>
      <c r="G11" s="251"/>
      <c r="H11" s="251"/>
      <c r="I11" s="254" t="s">
        <v>22</v>
      </c>
      <c r="J11" s="246" t="s">
        <v>21</v>
      </c>
      <c r="K11" s="16"/>
    </row>
    <row r="12" spans="2:11" s="253" customFormat="1" ht="14.45" customHeight="1">
      <c r="B12" s="14"/>
      <c r="C12" s="251"/>
      <c r="D12" s="254" t="s">
        <v>24</v>
      </c>
      <c r="E12" s="251"/>
      <c r="F12" s="246" t="s">
        <v>897</v>
      </c>
      <c r="G12" s="251"/>
      <c r="H12" s="251"/>
      <c r="I12" s="254" t="s">
        <v>25</v>
      </c>
      <c r="J12" s="60">
        <f>'Rekapitulace stavby'!AN8</f>
        <v>43217</v>
      </c>
      <c r="K12" s="16"/>
    </row>
    <row r="13" spans="2:11" s="253" customFormat="1" ht="10.9" customHeight="1">
      <c r="B13" s="14"/>
      <c r="C13" s="251"/>
      <c r="D13" s="251"/>
      <c r="E13" s="251"/>
      <c r="F13" s="251"/>
      <c r="G13" s="251"/>
      <c r="H13" s="251"/>
      <c r="I13" s="251"/>
      <c r="J13" s="251"/>
      <c r="K13" s="16"/>
    </row>
    <row r="14" spans="2:11" s="253" customFormat="1" ht="14.45" customHeight="1">
      <c r="B14" s="14"/>
      <c r="C14" s="251"/>
      <c r="D14" s="254" t="s">
        <v>28</v>
      </c>
      <c r="E14" s="251"/>
      <c r="F14" s="251"/>
      <c r="G14" s="251"/>
      <c r="H14" s="251"/>
      <c r="I14" s="254" t="s">
        <v>29</v>
      </c>
      <c r="J14" s="246" t="s">
        <v>30</v>
      </c>
      <c r="K14" s="16"/>
    </row>
    <row r="15" spans="2:11" s="253" customFormat="1" ht="18" customHeight="1">
      <c r="B15" s="14"/>
      <c r="C15" s="251"/>
      <c r="D15" s="251"/>
      <c r="E15" s="246" t="s">
        <v>31</v>
      </c>
      <c r="F15" s="251"/>
      <c r="G15" s="251"/>
      <c r="H15" s="251"/>
      <c r="I15" s="254" t="s">
        <v>32</v>
      </c>
      <c r="J15" s="246" t="s">
        <v>21</v>
      </c>
      <c r="K15" s="16"/>
    </row>
    <row r="16" spans="2:11" s="253" customFormat="1" ht="6.95" customHeight="1">
      <c r="B16" s="14"/>
      <c r="C16" s="251"/>
      <c r="D16" s="251"/>
      <c r="E16" s="251"/>
      <c r="F16" s="251"/>
      <c r="G16" s="251"/>
      <c r="H16" s="251"/>
      <c r="I16" s="251"/>
      <c r="J16" s="251"/>
      <c r="K16" s="16"/>
    </row>
    <row r="17" spans="2:11" s="253" customFormat="1" ht="15">
      <c r="B17" s="14"/>
      <c r="C17" s="251"/>
      <c r="D17" s="254" t="s">
        <v>33</v>
      </c>
      <c r="E17" s="251"/>
      <c r="F17" s="251"/>
      <c r="G17" s="251"/>
      <c r="H17" s="251"/>
      <c r="I17" s="254" t="s">
        <v>29</v>
      </c>
      <c r="J17" s="246" t="str">
        <f>IF('Rekapitulace stavby'!AN13="Vyplň údaj","",IF('Rekapitulace stavby'!AN13="","",'Rekapitulace stavby'!AN13))</f>
        <v/>
      </c>
      <c r="K17" s="16"/>
    </row>
    <row r="18" spans="2:11" s="253" customFormat="1" ht="15">
      <c r="B18" s="14"/>
      <c r="C18" s="251"/>
      <c r="D18" s="251"/>
      <c r="E18" s="246" t="str">
        <f>IF('Rekapitulace stavby'!E14="Vyplň údaj","",IF('Rekapitulace stavby'!E14="","",'Rekapitulace stavby'!E14))</f>
        <v/>
      </c>
      <c r="F18" s="251"/>
      <c r="G18" s="251"/>
      <c r="H18" s="251"/>
      <c r="I18" s="254" t="s">
        <v>32</v>
      </c>
      <c r="J18" s="246" t="str">
        <f>IF('Rekapitulace stavby'!AN14="Vyplň údaj","",IF('Rekapitulace stavby'!AN14="","",'Rekapitulace stavby'!AN14))</f>
        <v/>
      </c>
      <c r="K18" s="16"/>
    </row>
    <row r="19" spans="2:11" s="253" customFormat="1" ht="15">
      <c r="B19" s="14"/>
      <c r="C19" s="251"/>
      <c r="D19" s="251"/>
      <c r="E19" s="251"/>
      <c r="F19" s="251"/>
      <c r="G19" s="251"/>
      <c r="H19" s="251"/>
      <c r="I19" s="251"/>
      <c r="J19" s="251"/>
      <c r="K19" s="16"/>
    </row>
    <row r="20" spans="2:11" s="253" customFormat="1" ht="15">
      <c r="B20" s="14"/>
      <c r="C20" s="251"/>
      <c r="D20" s="254" t="s">
        <v>35</v>
      </c>
      <c r="E20" s="251"/>
      <c r="F20" s="251"/>
      <c r="G20" s="251"/>
      <c r="H20" s="251"/>
      <c r="I20" s="254" t="s">
        <v>29</v>
      </c>
      <c r="J20" s="246" t="s">
        <v>36</v>
      </c>
      <c r="K20" s="16"/>
    </row>
    <row r="21" spans="2:11" s="253" customFormat="1" ht="15">
      <c r="B21" s="14"/>
      <c r="C21" s="251"/>
      <c r="D21" s="251"/>
      <c r="E21" s="246" t="s">
        <v>37</v>
      </c>
      <c r="F21" s="251"/>
      <c r="G21" s="251"/>
      <c r="H21" s="251"/>
      <c r="I21" s="254" t="s">
        <v>32</v>
      </c>
      <c r="J21" s="246" t="s">
        <v>21</v>
      </c>
      <c r="K21" s="16"/>
    </row>
    <row r="22" spans="2:11" s="253" customFormat="1" ht="15">
      <c r="B22" s="14"/>
      <c r="C22" s="251"/>
      <c r="D22" s="251"/>
      <c r="E22" s="251"/>
      <c r="F22" s="251"/>
      <c r="G22" s="251"/>
      <c r="H22" s="251"/>
      <c r="I22" s="251"/>
      <c r="J22" s="251"/>
      <c r="K22" s="16"/>
    </row>
    <row r="23" spans="2:11" s="253" customFormat="1" ht="15">
      <c r="B23" s="14"/>
      <c r="C23" s="251"/>
      <c r="D23" s="254" t="s">
        <v>39</v>
      </c>
      <c r="E23" s="251"/>
      <c r="F23" s="251"/>
      <c r="G23" s="251"/>
      <c r="H23" s="251"/>
      <c r="I23" s="251"/>
      <c r="J23" s="251"/>
      <c r="K23" s="16"/>
    </row>
    <row r="24" spans="2:11" s="269" customFormat="1" ht="15">
      <c r="B24" s="61"/>
      <c r="C24" s="62"/>
      <c r="D24" s="62"/>
      <c r="E24" s="317" t="s">
        <v>21</v>
      </c>
      <c r="F24" s="317"/>
      <c r="G24" s="317"/>
      <c r="H24" s="317"/>
      <c r="I24" s="62"/>
      <c r="J24" s="62"/>
      <c r="K24" s="63"/>
    </row>
    <row r="25" spans="2:11" s="253" customFormat="1" ht="15">
      <c r="B25" s="14"/>
      <c r="C25" s="251"/>
      <c r="D25" s="251"/>
      <c r="E25" s="251"/>
      <c r="F25" s="251"/>
      <c r="G25" s="251"/>
      <c r="H25" s="251"/>
      <c r="I25" s="251"/>
      <c r="J25" s="251"/>
      <c r="K25" s="16"/>
    </row>
    <row r="26" spans="2:11" s="253" customFormat="1" ht="15">
      <c r="B26" s="14"/>
      <c r="C26" s="251"/>
      <c r="D26" s="40"/>
      <c r="E26" s="40"/>
      <c r="F26" s="40"/>
      <c r="G26" s="40"/>
      <c r="H26" s="40"/>
      <c r="I26" s="40"/>
      <c r="J26" s="40"/>
      <c r="K26" s="64"/>
    </row>
    <row r="27" spans="2:11" s="253" customFormat="1" ht="18">
      <c r="B27" s="14"/>
      <c r="C27" s="251"/>
      <c r="D27" s="65" t="s">
        <v>40</v>
      </c>
      <c r="E27" s="251"/>
      <c r="F27" s="251"/>
      <c r="G27" s="251"/>
      <c r="H27" s="251"/>
      <c r="I27" s="251"/>
      <c r="J27" s="66">
        <f>ROUND(J85,2)</f>
        <v>0</v>
      </c>
      <c r="K27" s="16"/>
    </row>
    <row r="28" spans="2:11" s="253" customFormat="1" ht="15">
      <c r="B28" s="14"/>
      <c r="C28" s="251"/>
      <c r="D28" s="40"/>
      <c r="E28" s="40"/>
      <c r="F28" s="40"/>
      <c r="G28" s="40"/>
      <c r="H28" s="40"/>
      <c r="I28" s="40"/>
      <c r="J28" s="40"/>
      <c r="K28" s="64"/>
    </row>
    <row r="29" spans="2:11" s="253" customFormat="1" ht="15">
      <c r="B29" s="14"/>
      <c r="C29" s="251"/>
      <c r="D29" s="251"/>
      <c r="E29" s="251"/>
      <c r="F29" s="250" t="s">
        <v>42</v>
      </c>
      <c r="G29" s="251"/>
      <c r="H29" s="251"/>
      <c r="I29" s="250" t="s">
        <v>41</v>
      </c>
      <c r="J29" s="250" t="s">
        <v>43</v>
      </c>
      <c r="K29" s="16"/>
    </row>
    <row r="30" spans="2:11" s="253" customFormat="1" ht="15">
      <c r="B30" s="14"/>
      <c r="C30" s="251"/>
      <c r="D30" s="242" t="s">
        <v>44</v>
      </c>
      <c r="E30" s="242" t="s">
        <v>45</v>
      </c>
      <c r="F30" s="67">
        <f>ROUND(SUM(BE85:BE332),2)</f>
        <v>0</v>
      </c>
      <c r="G30" s="251"/>
      <c r="H30" s="251"/>
      <c r="I30" s="270">
        <v>0.21</v>
      </c>
      <c r="J30" s="67">
        <f>ROUND(ROUND((SUM(BE85:BE332)),2)*I30,2)</f>
        <v>0</v>
      </c>
      <c r="K30" s="16"/>
    </row>
    <row r="31" spans="2:11" s="253" customFormat="1" ht="15">
      <c r="B31" s="14"/>
      <c r="C31" s="251"/>
      <c r="D31" s="251"/>
      <c r="E31" s="242" t="s">
        <v>46</v>
      </c>
      <c r="F31" s="67">
        <f>ROUND(SUM(BF85:BF332),2)</f>
        <v>0</v>
      </c>
      <c r="G31" s="251"/>
      <c r="H31" s="251"/>
      <c r="I31" s="270">
        <v>0.15</v>
      </c>
      <c r="J31" s="67">
        <f>ROUND(ROUND((SUM(BF85:BF332)),2)*I31,2)</f>
        <v>0</v>
      </c>
      <c r="K31" s="16"/>
    </row>
    <row r="32" spans="2:11" s="253" customFormat="1" ht="15" hidden="1">
      <c r="B32" s="14"/>
      <c r="C32" s="251"/>
      <c r="D32" s="251"/>
      <c r="E32" s="242" t="s">
        <v>47</v>
      </c>
      <c r="F32" s="67">
        <f>ROUND(SUM(BG85:BG332),2)</f>
        <v>0</v>
      </c>
      <c r="G32" s="251"/>
      <c r="H32" s="251"/>
      <c r="I32" s="270">
        <v>0.21</v>
      </c>
      <c r="J32" s="67">
        <v>0</v>
      </c>
      <c r="K32" s="16"/>
    </row>
    <row r="33" spans="2:11" s="253" customFormat="1" ht="15" hidden="1">
      <c r="B33" s="14"/>
      <c r="C33" s="251"/>
      <c r="D33" s="251"/>
      <c r="E33" s="242" t="s">
        <v>48</v>
      </c>
      <c r="F33" s="67">
        <f>ROUND(SUM(BH85:BH332),2)</f>
        <v>0</v>
      </c>
      <c r="G33" s="251"/>
      <c r="H33" s="251"/>
      <c r="I33" s="270">
        <v>0.15</v>
      </c>
      <c r="J33" s="67">
        <v>0</v>
      </c>
      <c r="K33" s="16"/>
    </row>
    <row r="34" spans="2:11" s="253" customFormat="1" ht="15" hidden="1">
      <c r="B34" s="14"/>
      <c r="C34" s="251"/>
      <c r="D34" s="251"/>
      <c r="E34" s="242" t="s">
        <v>49</v>
      </c>
      <c r="F34" s="67">
        <f>ROUND(SUM(BI85:BI332),2)</f>
        <v>0</v>
      </c>
      <c r="G34" s="251"/>
      <c r="H34" s="251"/>
      <c r="I34" s="270">
        <v>0</v>
      </c>
      <c r="J34" s="67">
        <v>0</v>
      </c>
      <c r="K34" s="16"/>
    </row>
    <row r="35" spans="2:11" s="253" customFormat="1" ht="15">
      <c r="B35" s="14"/>
      <c r="C35" s="251"/>
      <c r="D35" s="251"/>
      <c r="E35" s="251"/>
      <c r="F35" s="251"/>
      <c r="G35" s="251"/>
      <c r="H35" s="251"/>
      <c r="I35" s="251"/>
      <c r="J35" s="251"/>
      <c r="K35" s="16"/>
    </row>
    <row r="36" spans="2:11" s="253" customFormat="1" ht="18">
      <c r="B36" s="14"/>
      <c r="C36" s="68"/>
      <c r="D36" s="69" t="s">
        <v>50</v>
      </c>
      <c r="E36" s="34"/>
      <c r="F36" s="34"/>
      <c r="G36" s="70" t="s">
        <v>51</v>
      </c>
      <c r="H36" s="71" t="s">
        <v>52</v>
      </c>
      <c r="I36" s="34"/>
      <c r="J36" s="72">
        <f>SUM(J27:J34)</f>
        <v>0</v>
      </c>
      <c r="K36" s="73"/>
    </row>
    <row r="37" spans="2:11" s="253" customFormat="1" ht="15"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41" spans="2:11" s="253" customFormat="1" ht="15">
      <c r="B41" s="26"/>
      <c r="C41" s="27"/>
      <c r="D41" s="27"/>
      <c r="E41" s="27"/>
      <c r="F41" s="27"/>
      <c r="G41" s="27"/>
      <c r="H41" s="27"/>
      <c r="I41" s="27"/>
      <c r="J41" s="27"/>
      <c r="K41" s="271"/>
    </row>
    <row r="42" spans="2:11" s="253" customFormat="1" ht="21">
      <c r="B42" s="14"/>
      <c r="C42" s="9" t="s">
        <v>108</v>
      </c>
      <c r="D42" s="251"/>
      <c r="E42" s="251"/>
      <c r="F42" s="251"/>
      <c r="G42" s="251"/>
      <c r="H42" s="251"/>
      <c r="I42" s="251"/>
      <c r="J42" s="251"/>
      <c r="K42" s="16"/>
    </row>
    <row r="43" spans="2:11" s="253" customFormat="1" ht="15">
      <c r="B43" s="14"/>
      <c r="C43" s="251"/>
      <c r="D43" s="251"/>
      <c r="E43" s="251"/>
      <c r="F43" s="251"/>
      <c r="G43" s="251"/>
      <c r="H43" s="251"/>
      <c r="I43" s="251"/>
      <c r="J43" s="251"/>
      <c r="K43" s="16"/>
    </row>
    <row r="44" spans="2:11" s="253" customFormat="1" ht="15">
      <c r="B44" s="14"/>
      <c r="C44" s="254" t="s">
        <v>18</v>
      </c>
      <c r="D44" s="251"/>
      <c r="E44" s="251"/>
      <c r="F44" s="251"/>
      <c r="G44" s="251"/>
      <c r="H44" s="251"/>
      <c r="I44" s="251"/>
      <c r="J44" s="251"/>
      <c r="K44" s="16"/>
    </row>
    <row r="45" spans="2:11" s="253" customFormat="1" ht="15">
      <c r="B45" s="14"/>
      <c r="C45" s="251"/>
      <c r="D45" s="251"/>
      <c r="E45" s="328" t="str">
        <f>E7</f>
        <v>Osoblaha - Jindřichov km 22,000 - 27,500, stavba č. 2865</v>
      </c>
      <c r="F45" s="329"/>
      <c r="G45" s="329"/>
      <c r="H45" s="329"/>
      <c r="I45" s="251"/>
      <c r="J45" s="251"/>
      <c r="K45" s="16"/>
    </row>
    <row r="46" spans="2:11" s="253" customFormat="1" ht="15">
      <c r="B46" s="14"/>
      <c r="C46" s="254" t="s">
        <v>106</v>
      </c>
      <c r="D46" s="251"/>
      <c r="E46" s="251"/>
      <c r="F46" s="251"/>
      <c r="G46" s="251"/>
      <c r="H46" s="251"/>
      <c r="I46" s="251"/>
      <c r="J46" s="251"/>
      <c r="K46" s="16"/>
    </row>
    <row r="47" spans="2:11" s="253" customFormat="1" ht="15">
      <c r="B47" s="14"/>
      <c r="C47" s="251"/>
      <c r="D47" s="251"/>
      <c r="E47" s="321" t="str">
        <f>E9</f>
        <v>SO 01 - SO 01 - VT Osoblaha v km 22,102-24,425</v>
      </c>
      <c r="F47" s="322"/>
      <c r="G47" s="322"/>
      <c r="H47" s="322"/>
      <c r="I47" s="251"/>
      <c r="J47" s="251"/>
      <c r="K47" s="16"/>
    </row>
    <row r="48" spans="2:11" s="253" customFormat="1" ht="15">
      <c r="B48" s="14"/>
      <c r="C48" s="251"/>
      <c r="D48" s="251"/>
      <c r="E48" s="251"/>
      <c r="F48" s="251"/>
      <c r="G48" s="251"/>
      <c r="H48" s="251"/>
      <c r="I48" s="251"/>
      <c r="J48" s="251"/>
      <c r="K48" s="16"/>
    </row>
    <row r="49" spans="2:11" s="253" customFormat="1" ht="15">
      <c r="B49" s="14"/>
      <c r="C49" s="254" t="s">
        <v>24</v>
      </c>
      <c r="D49" s="251"/>
      <c r="E49" s="251"/>
      <c r="F49" s="246" t="str">
        <f>F12</f>
        <v>Osoblaha, Jindřichov</v>
      </c>
      <c r="G49" s="251"/>
      <c r="H49" s="251"/>
      <c r="I49" s="254" t="s">
        <v>25</v>
      </c>
      <c r="J49" s="60">
        <f>IF(J12="","",J12)</f>
        <v>43217</v>
      </c>
      <c r="K49" s="16"/>
    </row>
    <row r="50" spans="2:11" s="253" customFormat="1" ht="15">
      <c r="B50" s="14"/>
      <c r="C50" s="251"/>
      <c r="D50" s="251"/>
      <c r="E50" s="251"/>
      <c r="F50" s="251"/>
      <c r="G50" s="251"/>
      <c r="H50" s="251"/>
      <c r="I50" s="251"/>
      <c r="J50" s="251"/>
      <c r="K50" s="16"/>
    </row>
    <row r="51" spans="2:11" s="253" customFormat="1" ht="15">
      <c r="B51" s="14"/>
      <c r="C51" s="254" t="s">
        <v>28</v>
      </c>
      <c r="D51" s="251"/>
      <c r="E51" s="251"/>
      <c r="F51" s="246" t="str">
        <f>E15</f>
        <v>Povodí Odry, s.p.</v>
      </c>
      <c r="G51" s="251"/>
      <c r="H51" s="251"/>
      <c r="I51" s="254" t="s">
        <v>35</v>
      </c>
      <c r="J51" s="317" t="str">
        <f>E21</f>
        <v>Lesprojekt Krnov, s.r.o.</v>
      </c>
      <c r="K51" s="16"/>
    </row>
    <row r="52" spans="2:11" s="253" customFormat="1" ht="15">
      <c r="B52" s="14"/>
      <c r="C52" s="254" t="s">
        <v>33</v>
      </c>
      <c r="D52" s="251"/>
      <c r="E52" s="251"/>
      <c r="F52" s="246" t="str">
        <f>IF(E18="","",E18)</f>
        <v/>
      </c>
      <c r="G52" s="251"/>
      <c r="H52" s="251"/>
      <c r="I52" s="251"/>
      <c r="J52" s="323"/>
      <c r="K52" s="16"/>
    </row>
    <row r="53" spans="2:11" s="253" customFormat="1" ht="15">
      <c r="B53" s="14"/>
      <c r="C53" s="251"/>
      <c r="D53" s="251"/>
      <c r="E53" s="251"/>
      <c r="F53" s="251"/>
      <c r="G53" s="251"/>
      <c r="H53" s="251"/>
      <c r="I53" s="251"/>
      <c r="J53" s="251"/>
      <c r="K53" s="16"/>
    </row>
    <row r="54" spans="2:11" s="253" customFormat="1" ht="15">
      <c r="B54" s="14"/>
      <c r="C54" s="74" t="s">
        <v>109</v>
      </c>
      <c r="D54" s="68"/>
      <c r="E54" s="68"/>
      <c r="F54" s="68"/>
      <c r="G54" s="68"/>
      <c r="H54" s="68"/>
      <c r="I54" s="68"/>
      <c r="J54" s="75" t="s">
        <v>110</v>
      </c>
      <c r="K54" s="76"/>
    </row>
    <row r="55" spans="2:11" s="253" customFormat="1" ht="15">
      <c r="B55" s="14"/>
      <c r="C55" s="251"/>
      <c r="D55" s="251"/>
      <c r="E55" s="251"/>
      <c r="F55" s="251"/>
      <c r="G55" s="251"/>
      <c r="H55" s="251"/>
      <c r="I55" s="251"/>
      <c r="J55" s="251"/>
      <c r="K55" s="16"/>
    </row>
    <row r="56" spans="2:47" s="253" customFormat="1" ht="18">
      <c r="B56" s="14"/>
      <c r="C56" s="77" t="s">
        <v>111</v>
      </c>
      <c r="D56" s="251"/>
      <c r="E56" s="251"/>
      <c r="F56" s="251"/>
      <c r="G56" s="251"/>
      <c r="H56" s="251"/>
      <c r="I56" s="251"/>
      <c r="J56" s="66">
        <f>J85</f>
        <v>0</v>
      </c>
      <c r="K56" s="16"/>
      <c r="AU56" s="259" t="s">
        <v>112</v>
      </c>
    </row>
    <row r="57" spans="2:11" s="272" customFormat="1" ht="18">
      <c r="B57" s="78"/>
      <c r="C57" s="79"/>
      <c r="D57" s="80" t="s">
        <v>113</v>
      </c>
      <c r="E57" s="81"/>
      <c r="F57" s="81"/>
      <c r="G57" s="81"/>
      <c r="H57" s="81"/>
      <c r="I57" s="81"/>
      <c r="J57" s="82">
        <f>J86</f>
        <v>0</v>
      </c>
      <c r="K57" s="83"/>
    </row>
    <row r="58" spans="2:11" s="273" customFormat="1" ht="15">
      <c r="B58" s="84"/>
      <c r="C58" s="85"/>
      <c r="D58" s="86" t="s">
        <v>114</v>
      </c>
      <c r="E58" s="87"/>
      <c r="F58" s="87"/>
      <c r="G58" s="87"/>
      <c r="H58" s="87"/>
      <c r="I58" s="87"/>
      <c r="J58" s="88">
        <f>J87</f>
        <v>0</v>
      </c>
      <c r="K58" s="89"/>
    </row>
    <row r="59" spans="2:11" s="273" customFormat="1" ht="15">
      <c r="B59" s="84"/>
      <c r="C59" s="85"/>
      <c r="D59" s="86" t="s">
        <v>115</v>
      </c>
      <c r="E59" s="87"/>
      <c r="F59" s="87"/>
      <c r="G59" s="87"/>
      <c r="H59" s="87"/>
      <c r="I59" s="87"/>
      <c r="J59" s="88">
        <f>J171</f>
        <v>0</v>
      </c>
      <c r="K59" s="89"/>
    </row>
    <row r="60" spans="2:11" s="273" customFormat="1" ht="15">
      <c r="B60" s="84"/>
      <c r="C60" s="85"/>
      <c r="D60" s="86" t="s">
        <v>116</v>
      </c>
      <c r="E60" s="87"/>
      <c r="F60" s="87"/>
      <c r="G60" s="87"/>
      <c r="H60" s="87"/>
      <c r="I60" s="87"/>
      <c r="J60" s="88">
        <f>J175</f>
        <v>0</v>
      </c>
      <c r="K60" s="89"/>
    </row>
    <row r="61" spans="2:11" s="273" customFormat="1" ht="15">
      <c r="B61" s="84"/>
      <c r="C61" s="85"/>
      <c r="D61" s="86" t="s">
        <v>117</v>
      </c>
      <c r="E61" s="87"/>
      <c r="F61" s="87"/>
      <c r="G61" s="87"/>
      <c r="H61" s="87"/>
      <c r="I61" s="87"/>
      <c r="J61" s="88">
        <f>J215</f>
        <v>0</v>
      </c>
      <c r="K61" s="89"/>
    </row>
    <row r="62" spans="2:11" s="273" customFormat="1" ht="15">
      <c r="B62" s="84"/>
      <c r="C62" s="85"/>
      <c r="D62" s="86" t="s">
        <v>118</v>
      </c>
      <c r="E62" s="87"/>
      <c r="F62" s="87"/>
      <c r="G62" s="87"/>
      <c r="H62" s="87"/>
      <c r="I62" s="87"/>
      <c r="J62" s="88">
        <f>J258</f>
        <v>0</v>
      </c>
      <c r="K62" s="89"/>
    </row>
    <row r="63" spans="2:11" s="273" customFormat="1" ht="15">
      <c r="B63" s="84"/>
      <c r="C63" s="85"/>
      <c r="D63" s="86" t="s">
        <v>119</v>
      </c>
      <c r="E63" s="87"/>
      <c r="F63" s="87"/>
      <c r="G63" s="87"/>
      <c r="H63" s="87"/>
      <c r="I63" s="87"/>
      <c r="J63" s="88">
        <f>J310</f>
        <v>0</v>
      </c>
      <c r="K63" s="89"/>
    </row>
    <row r="64" spans="2:11" s="273" customFormat="1" ht="15">
      <c r="B64" s="84"/>
      <c r="C64" s="85"/>
      <c r="D64" s="86" t="s">
        <v>120</v>
      </c>
      <c r="E64" s="87"/>
      <c r="F64" s="87"/>
      <c r="G64" s="87"/>
      <c r="H64" s="87"/>
      <c r="I64" s="87"/>
      <c r="J64" s="88">
        <f>J317</f>
        <v>0</v>
      </c>
      <c r="K64" s="89"/>
    </row>
    <row r="65" spans="2:11" s="273" customFormat="1" ht="15">
      <c r="B65" s="84"/>
      <c r="C65" s="85"/>
      <c r="D65" s="86" t="s">
        <v>121</v>
      </c>
      <c r="E65" s="87"/>
      <c r="F65" s="87"/>
      <c r="G65" s="87"/>
      <c r="H65" s="87"/>
      <c r="I65" s="87"/>
      <c r="J65" s="88">
        <f>J329</f>
        <v>0</v>
      </c>
      <c r="K65" s="89"/>
    </row>
    <row r="66" spans="2:11" s="253" customFormat="1" ht="15">
      <c r="B66" s="14"/>
      <c r="C66" s="251"/>
      <c r="D66" s="251"/>
      <c r="E66" s="251"/>
      <c r="F66" s="251"/>
      <c r="G66" s="251"/>
      <c r="H66" s="251"/>
      <c r="I66" s="251"/>
      <c r="J66" s="251"/>
      <c r="K66" s="16"/>
    </row>
    <row r="67" spans="2:11" s="253" customFormat="1" ht="15">
      <c r="B67" s="23"/>
      <c r="C67" s="24"/>
      <c r="D67" s="24"/>
      <c r="E67" s="24"/>
      <c r="F67" s="24"/>
      <c r="G67" s="24"/>
      <c r="H67" s="24"/>
      <c r="I67" s="24"/>
      <c r="J67" s="24"/>
      <c r="K67" s="25"/>
    </row>
    <row r="71" spans="2:12" s="253" customFormat="1" ht="15">
      <c r="B71" s="26"/>
      <c r="C71" s="27"/>
      <c r="D71" s="27"/>
      <c r="E71" s="27"/>
      <c r="F71" s="27"/>
      <c r="G71" s="27"/>
      <c r="H71" s="27"/>
      <c r="I71" s="27"/>
      <c r="J71" s="27"/>
      <c r="K71" s="27"/>
      <c r="L71" s="14"/>
    </row>
    <row r="72" spans="2:12" s="253" customFormat="1" ht="21">
      <c r="B72" s="14"/>
      <c r="C72" s="28" t="s">
        <v>122</v>
      </c>
      <c r="L72" s="14"/>
    </row>
    <row r="73" spans="2:12" s="253" customFormat="1" ht="15">
      <c r="B73" s="14"/>
      <c r="L73" s="14"/>
    </row>
    <row r="74" spans="2:12" s="253" customFormat="1" ht="15">
      <c r="B74" s="14"/>
      <c r="C74" s="252" t="s">
        <v>18</v>
      </c>
      <c r="L74" s="14"/>
    </row>
    <row r="75" spans="2:12" s="253" customFormat="1" ht="15">
      <c r="B75" s="14"/>
      <c r="E75" s="324" t="str">
        <f>E7</f>
        <v>Osoblaha - Jindřichov km 22,000 - 27,500, stavba č. 2865</v>
      </c>
      <c r="F75" s="325"/>
      <c r="G75" s="325"/>
      <c r="H75" s="325"/>
      <c r="L75" s="14"/>
    </row>
    <row r="76" spans="2:12" s="253" customFormat="1" ht="15">
      <c r="B76" s="14"/>
      <c r="C76" s="252" t="s">
        <v>106</v>
      </c>
      <c r="L76" s="14"/>
    </row>
    <row r="77" spans="2:12" s="253" customFormat="1" ht="15">
      <c r="B77" s="14"/>
      <c r="E77" s="300" t="str">
        <f>E9</f>
        <v>SO 01 - SO 01 - VT Osoblaha v km 22,102-24,425</v>
      </c>
      <c r="F77" s="326"/>
      <c r="G77" s="326"/>
      <c r="H77" s="326"/>
      <c r="L77" s="14"/>
    </row>
    <row r="78" spans="2:12" s="253" customFormat="1" ht="15">
      <c r="B78" s="14"/>
      <c r="L78" s="14"/>
    </row>
    <row r="79" spans="2:12" s="253" customFormat="1" ht="15">
      <c r="B79" s="14"/>
      <c r="C79" s="252" t="s">
        <v>24</v>
      </c>
      <c r="F79" s="90" t="str">
        <f>F12</f>
        <v>Osoblaha, Jindřichov</v>
      </c>
      <c r="I79" s="252" t="s">
        <v>25</v>
      </c>
      <c r="J79" s="240">
        <f>IF(J12="","",J12)</f>
        <v>43217</v>
      </c>
      <c r="L79" s="14"/>
    </row>
    <row r="80" spans="2:12" s="253" customFormat="1" ht="15">
      <c r="B80" s="14"/>
      <c r="L80" s="14"/>
    </row>
    <row r="81" spans="2:12" s="253" customFormat="1" ht="15">
      <c r="B81" s="14"/>
      <c r="C81" s="252" t="s">
        <v>28</v>
      </c>
      <c r="F81" s="90" t="str">
        <f>E15</f>
        <v>Povodí Odry, s.p.</v>
      </c>
      <c r="I81" s="252" t="s">
        <v>35</v>
      </c>
      <c r="J81" s="90" t="str">
        <f>E21</f>
        <v>Lesprojekt Krnov, s.r.o.</v>
      </c>
      <c r="L81" s="14"/>
    </row>
    <row r="82" spans="2:12" s="253" customFormat="1" ht="15">
      <c r="B82" s="14"/>
      <c r="C82" s="252" t="s">
        <v>33</v>
      </c>
      <c r="F82" s="90" t="str">
        <f>IF(E18="","",E18)</f>
        <v/>
      </c>
      <c r="L82" s="14"/>
    </row>
    <row r="83" spans="2:12" s="253" customFormat="1" ht="15">
      <c r="B83" s="14"/>
      <c r="L83" s="14"/>
    </row>
    <row r="84" spans="2:20" s="274" customFormat="1" ht="30" customHeight="1">
      <c r="B84" s="91"/>
      <c r="C84" s="92" t="s">
        <v>123</v>
      </c>
      <c r="D84" s="93" t="s">
        <v>59</v>
      </c>
      <c r="E84" s="93" t="s">
        <v>55</v>
      </c>
      <c r="F84" s="93" t="s">
        <v>124</v>
      </c>
      <c r="G84" s="93" t="s">
        <v>125</v>
      </c>
      <c r="H84" s="93" t="s">
        <v>126</v>
      </c>
      <c r="I84" s="93" t="s">
        <v>127</v>
      </c>
      <c r="J84" s="93" t="s">
        <v>110</v>
      </c>
      <c r="K84" s="94" t="s">
        <v>128</v>
      </c>
      <c r="L84" s="91"/>
      <c r="M84" s="36" t="s">
        <v>129</v>
      </c>
      <c r="N84" s="37" t="s">
        <v>44</v>
      </c>
      <c r="O84" s="37" t="s">
        <v>130</v>
      </c>
      <c r="P84" s="37" t="s">
        <v>131</v>
      </c>
      <c r="Q84" s="37" t="s">
        <v>132</v>
      </c>
      <c r="R84" s="37" t="s">
        <v>133</v>
      </c>
      <c r="S84" s="37" t="s">
        <v>134</v>
      </c>
      <c r="T84" s="38" t="s">
        <v>135</v>
      </c>
    </row>
    <row r="85" spans="2:63" s="253" customFormat="1" ht="18">
      <c r="B85" s="14"/>
      <c r="C85" s="42" t="s">
        <v>111</v>
      </c>
      <c r="J85" s="95">
        <f>BK85</f>
        <v>0</v>
      </c>
      <c r="L85" s="14"/>
      <c r="M85" s="39"/>
      <c r="N85" s="40"/>
      <c r="O85" s="40"/>
      <c r="P85" s="96">
        <f>P86</f>
        <v>0</v>
      </c>
      <c r="Q85" s="40"/>
      <c r="R85" s="96">
        <f>R86</f>
        <v>3117.7768644000002</v>
      </c>
      <c r="S85" s="40"/>
      <c r="T85" s="97">
        <f>T86</f>
        <v>31.151400000000002</v>
      </c>
      <c r="AT85" s="259" t="s">
        <v>73</v>
      </c>
      <c r="AU85" s="259" t="s">
        <v>112</v>
      </c>
      <c r="BK85" s="275">
        <f>BK86</f>
        <v>0</v>
      </c>
    </row>
    <row r="86" spans="2:63" s="99" customFormat="1" ht="18">
      <c r="B86" s="98"/>
      <c r="D86" s="100" t="s">
        <v>73</v>
      </c>
      <c r="E86" s="101" t="s">
        <v>136</v>
      </c>
      <c r="F86" s="101" t="s">
        <v>137</v>
      </c>
      <c r="J86" s="102">
        <f>BK86</f>
        <v>0</v>
      </c>
      <c r="L86" s="98"/>
      <c r="M86" s="103"/>
      <c r="N86" s="104"/>
      <c r="O86" s="104"/>
      <c r="P86" s="105">
        <f>P87+P175+P215+P258+P310+P317+P329</f>
        <v>0</v>
      </c>
      <c r="Q86" s="104"/>
      <c r="R86" s="105">
        <f>R87+R175+R215+R258+R310+R317+R329</f>
        <v>3117.7768644000002</v>
      </c>
      <c r="S86" s="104"/>
      <c r="T86" s="106">
        <f>T87+T175+T215+T258+T310+T317+T329</f>
        <v>31.151400000000002</v>
      </c>
      <c r="AR86" s="100" t="s">
        <v>23</v>
      </c>
      <c r="AT86" s="276" t="s">
        <v>73</v>
      </c>
      <c r="AU86" s="276" t="s">
        <v>74</v>
      </c>
      <c r="AY86" s="100" t="s">
        <v>138</v>
      </c>
      <c r="BK86" s="277">
        <f>BK87+BK175+BK215+BK258+BK310+BK317+BK329</f>
        <v>0</v>
      </c>
    </row>
    <row r="87" spans="2:63" s="99" customFormat="1" ht="15">
      <c r="B87" s="98"/>
      <c r="D87" s="100" t="s">
        <v>73</v>
      </c>
      <c r="E87" s="107" t="s">
        <v>23</v>
      </c>
      <c r="F87" s="107" t="s">
        <v>139</v>
      </c>
      <c r="J87" s="108">
        <f>BK87</f>
        <v>0</v>
      </c>
      <c r="L87" s="98"/>
      <c r="M87" s="103"/>
      <c r="N87" s="104"/>
      <c r="O87" s="104"/>
      <c r="P87" s="105">
        <f>P88+SUM(P89:P171)</f>
        <v>0</v>
      </c>
      <c r="Q87" s="104"/>
      <c r="R87" s="105">
        <f>R88+SUM(R89:R171)</f>
        <v>1.13769</v>
      </c>
      <c r="S87" s="104"/>
      <c r="T87" s="106">
        <f>T88+SUM(T89:T171)</f>
        <v>0</v>
      </c>
      <c r="AR87" s="100" t="s">
        <v>23</v>
      </c>
      <c r="AT87" s="276" t="s">
        <v>73</v>
      </c>
      <c r="AU87" s="276" t="s">
        <v>23</v>
      </c>
      <c r="AY87" s="100" t="s">
        <v>138</v>
      </c>
      <c r="BK87" s="277">
        <f>BK88+SUM(BK89:BK171)</f>
        <v>0</v>
      </c>
    </row>
    <row r="88" spans="2:65" s="253" customFormat="1" ht="30">
      <c r="B88" s="14"/>
      <c r="C88" s="109" t="s">
        <v>23</v>
      </c>
      <c r="D88" s="109" t="s">
        <v>140</v>
      </c>
      <c r="E88" s="110" t="s">
        <v>141</v>
      </c>
      <c r="F88" s="111" t="s">
        <v>142</v>
      </c>
      <c r="G88" s="112" t="s">
        <v>143</v>
      </c>
      <c r="H88" s="113">
        <v>0.669</v>
      </c>
      <c r="I88" s="114"/>
      <c r="J88" s="115">
        <f>ROUND(I88*H88,2)</f>
        <v>0</v>
      </c>
      <c r="K88" s="111" t="s">
        <v>144</v>
      </c>
      <c r="L88" s="14"/>
      <c r="M88" s="279" t="s">
        <v>21</v>
      </c>
      <c r="N88" s="116" t="s">
        <v>45</v>
      </c>
      <c r="O88" s="251"/>
      <c r="P88" s="117">
        <f>O88*H88</f>
        <v>0</v>
      </c>
      <c r="Q88" s="117">
        <v>0</v>
      </c>
      <c r="R88" s="117">
        <f>Q88*H88</f>
        <v>0</v>
      </c>
      <c r="S88" s="117">
        <v>0</v>
      </c>
      <c r="T88" s="118">
        <f>S88*H88</f>
        <v>0</v>
      </c>
      <c r="AR88" s="259" t="s">
        <v>145</v>
      </c>
      <c r="AT88" s="259" t="s">
        <v>140</v>
      </c>
      <c r="AU88" s="259" t="s">
        <v>83</v>
      </c>
      <c r="AY88" s="259" t="s">
        <v>138</v>
      </c>
      <c r="BE88" s="280">
        <f>IF(N88="základní",J88,0)</f>
        <v>0</v>
      </c>
      <c r="BF88" s="280">
        <f>IF(N88="snížená",J88,0)</f>
        <v>0</v>
      </c>
      <c r="BG88" s="280">
        <f>IF(N88="zákl. přenesená",J88,0)</f>
        <v>0</v>
      </c>
      <c r="BH88" s="280">
        <f>IF(N88="sníž. přenesená",J88,0)</f>
        <v>0</v>
      </c>
      <c r="BI88" s="280">
        <f>IF(N88="nulová",J88,0)</f>
        <v>0</v>
      </c>
      <c r="BJ88" s="259" t="s">
        <v>23</v>
      </c>
      <c r="BK88" s="280">
        <f>ROUND(I88*H88,2)</f>
        <v>0</v>
      </c>
      <c r="BL88" s="259" t="s">
        <v>145</v>
      </c>
      <c r="BM88" s="259" t="s">
        <v>146</v>
      </c>
    </row>
    <row r="89" spans="2:51" s="120" customFormat="1" ht="13.5">
      <c r="B89" s="119"/>
      <c r="D89" s="121" t="s">
        <v>147</v>
      </c>
      <c r="E89" s="122" t="s">
        <v>21</v>
      </c>
      <c r="F89" s="123" t="s">
        <v>148</v>
      </c>
      <c r="H89" s="122" t="s">
        <v>21</v>
      </c>
      <c r="L89" s="119"/>
      <c r="M89" s="124"/>
      <c r="N89" s="125"/>
      <c r="O89" s="125"/>
      <c r="P89" s="125"/>
      <c r="Q89" s="125"/>
      <c r="R89" s="125"/>
      <c r="S89" s="125"/>
      <c r="T89" s="126"/>
      <c r="AT89" s="122" t="s">
        <v>147</v>
      </c>
      <c r="AU89" s="122" t="s">
        <v>83</v>
      </c>
      <c r="AV89" s="120" t="s">
        <v>23</v>
      </c>
      <c r="AW89" s="120" t="s">
        <v>38</v>
      </c>
      <c r="AX89" s="120" t="s">
        <v>74</v>
      </c>
      <c r="AY89" s="122" t="s">
        <v>138</v>
      </c>
    </row>
    <row r="90" spans="2:51" s="120" customFormat="1" ht="13.5">
      <c r="B90" s="119"/>
      <c r="D90" s="121" t="s">
        <v>147</v>
      </c>
      <c r="E90" s="122" t="s">
        <v>21</v>
      </c>
      <c r="F90" s="123" t="s">
        <v>149</v>
      </c>
      <c r="H90" s="122" t="s">
        <v>21</v>
      </c>
      <c r="L90" s="119"/>
      <c r="M90" s="124"/>
      <c r="N90" s="125"/>
      <c r="O90" s="125"/>
      <c r="P90" s="125"/>
      <c r="Q90" s="125"/>
      <c r="R90" s="125"/>
      <c r="S90" s="125"/>
      <c r="T90" s="126"/>
      <c r="AT90" s="122" t="s">
        <v>147</v>
      </c>
      <c r="AU90" s="122" t="s">
        <v>83</v>
      </c>
      <c r="AV90" s="120" t="s">
        <v>23</v>
      </c>
      <c r="AW90" s="120" t="s">
        <v>38</v>
      </c>
      <c r="AX90" s="120" t="s">
        <v>74</v>
      </c>
      <c r="AY90" s="122" t="s">
        <v>138</v>
      </c>
    </row>
    <row r="91" spans="2:51" s="120" customFormat="1" ht="13.5">
      <c r="B91" s="119"/>
      <c r="D91" s="121" t="s">
        <v>147</v>
      </c>
      <c r="E91" s="122" t="s">
        <v>21</v>
      </c>
      <c r="F91" s="123" t="s">
        <v>150</v>
      </c>
      <c r="H91" s="122" t="s">
        <v>21</v>
      </c>
      <c r="L91" s="119"/>
      <c r="M91" s="124"/>
      <c r="N91" s="125"/>
      <c r="O91" s="125"/>
      <c r="P91" s="125"/>
      <c r="Q91" s="125"/>
      <c r="R91" s="125"/>
      <c r="S91" s="125"/>
      <c r="T91" s="126"/>
      <c r="AT91" s="122" t="s">
        <v>147</v>
      </c>
      <c r="AU91" s="122" t="s">
        <v>83</v>
      </c>
      <c r="AV91" s="120" t="s">
        <v>23</v>
      </c>
      <c r="AW91" s="120" t="s">
        <v>38</v>
      </c>
      <c r="AX91" s="120" t="s">
        <v>74</v>
      </c>
      <c r="AY91" s="122" t="s">
        <v>138</v>
      </c>
    </row>
    <row r="92" spans="2:51" s="128" customFormat="1" ht="13.5">
      <c r="B92" s="127"/>
      <c r="D92" s="121" t="s">
        <v>147</v>
      </c>
      <c r="E92" s="129" t="s">
        <v>21</v>
      </c>
      <c r="F92" s="130" t="s">
        <v>151</v>
      </c>
      <c r="H92" s="131">
        <v>0.669</v>
      </c>
      <c r="L92" s="127"/>
      <c r="M92" s="132"/>
      <c r="N92" s="133"/>
      <c r="O92" s="133"/>
      <c r="P92" s="133"/>
      <c r="Q92" s="133"/>
      <c r="R92" s="133"/>
      <c r="S92" s="133"/>
      <c r="T92" s="134"/>
      <c r="AT92" s="129" t="s">
        <v>147</v>
      </c>
      <c r="AU92" s="129" t="s">
        <v>83</v>
      </c>
      <c r="AV92" s="128" t="s">
        <v>83</v>
      </c>
      <c r="AW92" s="128" t="s">
        <v>38</v>
      </c>
      <c r="AX92" s="128" t="s">
        <v>74</v>
      </c>
      <c r="AY92" s="129" t="s">
        <v>138</v>
      </c>
    </row>
    <row r="93" spans="2:51" s="136" customFormat="1" ht="13.5">
      <c r="B93" s="135"/>
      <c r="D93" s="121" t="s">
        <v>147</v>
      </c>
      <c r="E93" s="137" t="s">
        <v>97</v>
      </c>
      <c r="F93" s="138" t="s">
        <v>152</v>
      </c>
      <c r="H93" s="139">
        <v>0.669</v>
      </c>
      <c r="L93" s="135"/>
      <c r="M93" s="140"/>
      <c r="N93" s="141"/>
      <c r="O93" s="141"/>
      <c r="P93" s="141"/>
      <c r="Q93" s="141"/>
      <c r="R93" s="141"/>
      <c r="S93" s="141"/>
      <c r="T93" s="142"/>
      <c r="AT93" s="137" t="s">
        <v>147</v>
      </c>
      <c r="AU93" s="137" t="s">
        <v>83</v>
      </c>
      <c r="AV93" s="136" t="s">
        <v>145</v>
      </c>
      <c r="AW93" s="136" t="s">
        <v>38</v>
      </c>
      <c r="AX93" s="136" t="s">
        <v>23</v>
      </c>
      <c r="AY93" s="137" t="s">
        <v>138</v>
      </c>
    </row>
    <row r="94" spans="2:65" s="253" customFormat="1" ht="30">
      <c r="B94" s="14"/>
      <c r="C94" s="109" t="s">
        <v>83</v>
      </c>
      <c r="D94" s="109" t="s">
        <v>140</v>
      </c>
      <c r="E94" s="110" t="s">
        <v>153</v>
      </c>
      <c r="F94" s="111" t="s">
        <v>154</v>
      </c>
      <c r="G94" s="112" t="s">
        <v>155</v>
      </c>
      <c r="H94" s="113">
        <v>6780</v>
      </c>
      <c r="I94" s="114"/>
      <c r="J94" s="115">
        <f>ROUND(I94*H94,2)</f>
        <v>0</v>
      </c>
      <c r="K94" s="111" t="s">
        <v>144</v>
      </c>
      <c r="L94" s="14"/>
      <c r="M94" s="279" t="s">
        <v>21</v>
      </c>
      <c r="N94" s="116" t="s">
        <v>45</v>
      </c>
      <c r="O94" s="251"/>
      <c r="P94" s="117">
        <f>O94*H94</f>
        <v>0</v>
      </c>
      <c r="Q94" s="117">
        <v>0</v>
      </c>
      <c r="R94" s="117">
        <f>Q94*H94</f>
        <v>0</v>
      </c>
      <c r="S94" s="117">
        <v>0</v>
      </c>
      <c r="T94" s="118">
        <f>S94*H94</f>
        <v>0</v>
      </c>
      <c r="AR94" s="259" t="s">
        <v>145</v>
      </c>
      <c r="AT94" s="259" t="s">
        <v>140</v>
      </c>
      <c r="AU94" s="259" t="s">
        <v>83</v>
      </c>
      <c r="AY94" s="259" t="s">
        <v>138</v>
      </c>
      <c r="BE94" s="280">
        <f>IF(N94="základní",J94,0)</f>
        <v>0</v>
      </c>
      <c r="BF94" s="280">
        <f>IF(N94="snížená",J94,0)</f>
        <v>0</v>
      </c>
      <c r="BG94" s="280">
        <f>IF(N94="zákl. přenesená",J94,0)</f>
        <v>0</v>
      </c>
      <c r="BH94" s="280">
        <f>IF(N94="sníž. přenesená",J94,0)</f>
        <v>0</v>
      </c>
      <c r="BI94" s="280">
        <f>IF(N94="nulová",J94,0)</f>
        <v>0</v>
      </c>
      <c r="BJ94" s="259" t="s">
        <v>23</v>
      </c>
      <c r="BK94" s="280">
        <f>ROUND(I94*H94,2)</f>
        <v>0</v>
      </c>
      <c r="BL94" s="259" t="s">
        <v>145</v>
      </c>
      <c r="BM94" s="259" t="s">
        <v>156</v>
      </c>
    </row>
    <row r="95" spans="2:51" s="120" customFormat="1" ht="13.5">
      <c r="B95" s="119"/>
      <c r="D95" s="121" t="s">
        <v>147</v>
      </c>
      <c r="E95" s="122" t="s">
        <v>21</v>
      </c>
      <c r="F95" s="123" t="s">
        <v>157</v>
      </c>
      <c r="H95" s="122" t="s">
        <v>21</v>
      </c>
      <c r="L95" s="119"/>
      <c r="M95" s="124"/>
      <c r="N95" s="125"/>
      <c r="O95" s="125"/>
      <c r="P95" s="125"/>
      <c r="Q95" s="125"/>
      <c r="R95" s="125"/>
      <c r="S95" s="125"/>
      <c r="T95" s="126"/>
      <c r="AT95" s="122" t="s">
        <v>147</v>
      </c>
      <c r="AU95" s="122" t="s">
        <v>83</v>
      </c>
      <c r="AV95" s="120" t="s">
        <v>23</v>
      </c>
      <c r="AW95" s="120" t="s">
        <v>38</v>
      </c>
      <c r="AX95" s="120" t="s">
        <v>74</v>
      </c>
      <c r="AY95" s="122" t="s">
        <v>138</v>
      </c>
    </row>
    <row r="96" spans="2:51" s="120" customFormat="1" ht="13.5">
      <c r="B96" s="119"/>
      <c r="D96" s="121" t="s">
        <v>147</v>
      </c>
      <c r="E96" s="122" t="s">
        <v>21</v>
      </c>
      <c r="F96" s="123" t="s">
        <v>158</v>
      </c>
      <c r="H96" s="122" t="s">
        <v>21</v>
      </c>
      <c r="L96" s="119"/>
      <c r="M96" s="124"/>
      <c r="N96" s="125"/>
      <c r="O96" s="125"/>
      <c r="P96" s="125"/>
      <c r="Q96" s="125"/>
      <c r="R96" s="125"/>
      <c r="S96" s="125"/>
      <c r="T96" s="126"/>
      <c r="AT96" s="122" t="s">
        <v>147</v>
      </c>
      <c r="AU96" s="122" t="s">
        <v>83</v>
      </c>
      <c r="AV96" s="120" t="s">
        <v>23</v>
      </c>
      <c r="AW96" s="120" t="s">
        <v>38</v>
      </c>
      <c r="AX96" s="120" t="s">
        <v>74</v>
      </c>
      <c r="AY96" s="122" t="s">
        <v>138</v>
      </c>
    </row>
    <row r="97" spans="2:51" s="128" customFormat="1" ht="13.5">
      <c r="B97" s="127"/>
      <c r="D97" s="121" t="s">
        <v>147</v>
      </c>
      <c r="E97" s="129" t="s">
        <v>159</v>
      </c>
      <c r="F97" s="130" t="s">
        <v>160</v>
      </c>
      <c r="H97" s="131">
        <v>6780</v>
      </c>
      <c r="L97" s="127"/>
      <c r="M97" s="132"/>
      <c r="N97" s="133"/>
      <c r="O97" s="133"/>
      <c r="P97" s="133"/>
      <c r="Q97" s="133"/>
      <c r="R97" s="133"/>
      <c r="S97" s="133"/>
      <c r="T97" s="134"/>
      <c r="AT97" s="129" t="s">
        <v>147</v>
      </c>
      <c r="AU97" s="129" t="s">
        <v>83</v>
      </c>
      <c r="AV97" s="128" t="s">
        <v>83</v>
      </c>
      <c r="AW97" s="128" t="s">
        <v>38</v>
      </c>
      <c r="AX97" s="128" t="s">
        <v>23</v>
      </c>
      <c r="AY97" s="129" t="s">
        <v>138</v>
      </c>
    </row>
    <row r="98" spans="2:65" s="253" customFormat="1" ht="30">
      <c r="B98" s="14"/>
      <c r="C98" s="109" t="s">
        <v>161</v>
      </c>
      <c r="D98" s="109" t="s">
        <v>140</v>
      </c>
      <c r="E98" s="110" t="s">
        <v>162</v>
      </c>
      <c r="F98" s="111" t="s">
        <v>163</v>
      </c>
      <c r="G98" s="112" t="s">
        <v>164</v>
      </c>
      <c r="H98" s="113">
        <v>18</v>
      </c>
      <c r="I98" s="114"/>
      <c r="J98" s="115">
        <f>ROUND(I98*H98,2)</f>
        <v>0</v>
      </c>
      <c r="K98" s="111" t="s">
        <v>165</v>
      </c>
      <c r="L98" s="14"/>
      <c r="M98" s="279" t="s">
        <v>21</v>
      </c>
      <c r="N98" s="116" t="s">
        <v>45</v>
      </c>
      <c r="O98" s="251"/>
      <c r="P98" s="117">
        <f>O98*H98</f>
        <v>0</v>
      </c>
      <c r="Q98" s="117">
        <v>0</v>
      </c>
      <c r="R98" s="117">
        <f>Q98*H98</f>
        <v>0</v>
      </c>
      <c r="S98" s="117">
        <v>0</v>
      </c>
      <c r="T98" s="118">
        <f>S98*H98</f>
        <v>0</v>
      </c>
      <c r="AR98" s="259" t="s">
        <v>145</v>
      </c>
      <c r="AT98" s="259" t="s">
        <v>140</v>
      </c>
      <c r="AU98" s="259" t="s">
        <v>83</v>
      </c>
      <c r="AY98" s="259" t="s">
        <v>138</v>
      </c>
      <c r="BE98" s="280">
        <f>IF(N98="základní",J98,0)</f>
        <v>0</v>
      </c>
      <c r="BF98" s="280">
        <f>IF(N98="snížená",J98,0)</f>
        <v>0</v>
      </c>
      <c r="BG98" s="280">
        <f>IF(N98="zákl. přenesená",J98,0)</f>
        <v>0</v>
      </c>
      <c r="BH98" s="280">
        <f>IF(N98="sníž. přenesená",J98,0)</f>
        <v>0</v>
      </c>
      <c r="BI98" s="280">
        <f>IF(N98="nulová",J98,0)</f>
        <v>0</v>
      </c>
      <c r="BJ98" s="259" t="s">
        <v>23</v>
      </c>
      <c r="BK98" s="280">
        <f>ROUND(I98*H98,2)</f>
        <v>0</v>
      </c>
      <c r="BL98" s="259" t="s">
        <v>145</v>
      </c>
      <c r="BM98" s="259" t="s">
        <v>166</v>
      </c>
    </row>
    <row r="99" spans="2:51" s="128" customFormat="1" ht="13.5">
      <c r="B99" s="127"/>
      <c r="D99" s="121" t="s">
        <v>147</v>
      </c>
      <c r="E99" s="129" t="s">
        <v>21</v>
      </c>
      <c r="F99" s="130" t="s">
        <v>167</v>
      </c>
      <c r="H99" s="131">
        <v>18</v>
      </c>
      <c r="L99" s="127"/>
      <c r="M99" s="132"/>
      <c r="N99" s="133"/>
      <c r="O99" s="133"/>
      <c r="P99" s="133"/>
      <c r="Q99" s="133"/>
      <c r="R99" s="133"/>
      <c r="S99" s="133"/>
      <c r="T99" s="134"/>
      <c r="AT99" s="129" t="s">
        <v>147</v>
      </c>
      <c r="AU99" s="129" t="s">
        <v>83</v>
      </c>
      <c r="AV99" s="128" t="s">
        <v>83</v>
      </c>
      <c r="AW99" s="128" t="s">
        <v>38</v>
      </c>
      <c r="AX99" s="128" t="s">
        <v>23</v>
      </c>
      <c r="AY99" s="129" t="s">
        <v>138</v>
      </c>
    </row>
    <row r="100" spans="2:65" s="253" customFormat="1" ht="30">
      <c r="B100" s="14"/>
      <c r="C100" s="109" t="s">
        <v>145</v>
      </c>
      <c r="D100" s="109" t="s">
        <v>140</v>
      </c>
      <c r="E100" s="110" t="s">
        <v>168</v>
      </c>
      <c r="F100" s="111" t="s">
        <v>169</v>
      </c>
      <c r="G100" s="112" t="s">
        <v>164</v>
      </c>
      <c r="H100" s="113">
        <v>18</v>
      </c>
      <c r="I100" s="114"/>
      <c r="J100" s="115">
        <f>ROUND(I100*H100,2)</f>
        <v>0</v>
      </c>
      <c r="K100" s="111" t="s">
        <v>165</v>
      </c>
      <c r="L100" s="14"/>
      <c r="M100" s="279" t="s">
        <v>21</v>
      </c>
      <c r="N100" s="116" t="s">
        <v>45</v>
      </c>
      <c r="O100" s="251"/>
      <c r="P100" s="117">
        <f>O100*H100</f>
        <v>0</v>
      </c>
      <c r="Q100" s="117">
        <v>8E-05</v>
      </c>
      <c r="R100" s="117">
        <f>Q100*H100</f>
        <v>0.00144</v>
      </c>
      <c r="S100" s="117">
        <v>0</v>
      </c>
      <c r="T100" s="118">
        <f>S100*H100</f>
        <v>0</v>
      </c>
      <c r="AR100" s="259" t="s">
        <v>145</v>
      </c>
      <c r="AT100" s="259" t="s">
        <v>140</v>
      </c>
      <c r="AU100" s="259" t="s">
        <v>83</v>
      </c>
      <c r="AY100" s="259" t="s">
        <v>138</v>
      </c>
      <c r="BE100" s="280">
        <f>IF(N100="základní",J100,0)</f>
        <v>0</v>
      </c>
      <c r="BF100" s="280">
        <f>IF(N100="snížená",J100,0)</f>
        <v>0</v>
      </c>
      <c r="BG100" s="280">
        <f>IF(N100="zákl. přenesená",J100,0)</f>
        <v>0</v>
      </c>
      <c r="BH100" s="280">
        <f>IF(N100="sníž. přenesená",J100,0)</f>
        <v>0</v>
      </c>
      <c r="BI100" s="280">
        <f>IF(N100="nulová",J100,0)</f>
        <v>0</v>
      </c>
      <c r="BJ100" s="259" t="s">
        <v>23</v>
      </c>
      <c r="BK100" s="280">
        <f>ROUND(I100*H100,2)</f>
        <v>0</v>
      </c>
      <c r="BL100" s="259" t="s">
        <v>145</v>
      </c>
      <c r="BM100" s="259" t="s">
        <v>170</v>
      </c>
    </row>
    <row r="101" spans="2:51" s="128" customFormat="1" ht="13.5">
      <c r="B101" s="127"/>
      <c r="D101" s="121" t="s">
        <v>147</v>
      </c>
      <c r="E101" s="129" t="s">
        <v>21</v>
      </c>
      <c r="F101" s="130" t="s">
        <v>167</v>
      </c>
      <c r="H101" s="131">
        <v>18</v>
      </c>
      <c r="L101" s="127"/>
      <c r="M101" s="132"/>
      <c r="N101" s="133"/>
      <c r="O101" s="133"/>
      <c r="P101" s="133"/>
      <c r="Q101" s="133"/>
      <c r="R101" s="133"/>
      <c r="S101" s="133"/>
      <c r="T101" s="134"/>
      <c r="AT101" s="129" t="s">
        <v>147</v>
      </c>
      <c r="AU101" s="129" t="s">
        <v>83</v>
      </c>
      <c r="AV101" s="128" t="s">
        <v>83</v>
      </c>
      <c r="AW101" s="128" t="s">
        <v>38</v>
      </c>
      <c r="AX101" s="128" t="s">
        <v>23</v>
      </c>
      <c r="AY101" s="129" t="s">
        <v>138</v>
      </c>
    </row>
    <row r="102" spans="2:65" s="253" customFormat="1" ht="30">
      <c r="B102" s="14"/>
      <c r="C102" s="109" t="s">
        <v>171</v>
      </c>
      <c r="D102" s="109" t="s">
        <v>140</v>
      </c>
      <c r="E102" s="110" t="s">
        <v>172</v>
      </c>
      <c r="F102" s="111" t="s">
        <v>173</v>
      </c>
      <c r="G102" s="112" t="s">
        <v>174</v>
      </c>
      <c r="H102" s="113">
        <v>494.11</v>
      </c>
      <c r="I102" s="114"/>
      <c r="J102" s="115">
        <f>ROUND(I102*H102,2)</f>
        <v>0</v>
      </c>
      <c r="K102" s="111" t="s">
        <v>144</v>
      </c>
      <c r="L102" s="14"/>
      <c r="M102" s="279" t="s">
        <v>21</v>
      </c>
      <c r="N102" s="116" t="s">
        <v>45</v>
      </c>
      <c r="O102" s="251"/>
      <c r="P102" s="117">
        <f>O102*H102</f>
        <v>0</v>
      </c>
      <c r="Q102" s="117">
        <v>0</v>
      </c>
      <c r="R102" s="117">
        <f>Q102*H102</f>
        <v>0</v>
      </c>
      <c r="S102" s="117">
        <v>0</v>
      </c>
      <c r="T102" s="118">
        <f>S102*H102</f>
        <v>0</v>
      </c>
      <c r="AR102" s="259" t="s">
        <v>145</v>
      </c>
      <c r="AT102" s="259" t="s">
        <v>140</v>
      </c>
      <c r="AU102" s="259" t="s">
        <v>83</v>
      </c>
      <c r="AY102" s="259" t="s">
        <v>138</v>
      </c>
      <c r="BE102" s="280">
        <f>IF(N102="základní",J102,0)</f>
        <v>0</v>
      </c>
      <c r="BF102" s="280">
        <f>IF(N102="snížená",J102,0)</f>
        <v>0</v>
      </c>
      <c r="BG102" s="280">
        <f>IF(N102="zákl. přenesená",J102,0)</f>
        <v>0</v>
      </c>
      <c r="BH102" s="280">
        <f>IF(N102="sníž. přenesená",J102,0)</f>
        <v>0</v>
      </c>
      <c r="BI102" s="280">
        <f>IF(N102="nulová",J102,0)</f>
        <v>0</v>
      </c>
      <c r="BJ102" s="259" t="s">
        <v>23</v>
      </c>
      <c r="BK102" s="280">
        <f>ROUND(I102*H102,2)</f>
        <v>0</v>
      </c>
      <c r="BL102" s="259" t="s">
        <v>145</v>
      </c>
      <c r="BM102" s="259" t="s">
        <v>175</v>
      </c>
    </row>
    <row r="103" spans="2:51" s="120" customFormat="1" ht="13.5">
      <c r="B103" s="119"/>
      <c r="D103" s="121" t="s">
        <v>147</v>
      </c>
      <c r="E103" s="122" t="s">
        <v>21</v>
      </c>
      <c r="F103" s="123" t="s">
        <v>176</v>
      </c>
      <c r="H103" s="122" t="s">
        <v>21</v>
      </c>
      <c r="L103" s="119"/>
      <c r="M103" s="124"/>
      <c r="N103" s="125"/>
      <c r="O103" s="125"/>
      <c r="P103" s="125"/>
      <c r="Q103" s="125"/>
      <c r="R103" s="125"/>
      <c r="S103" s="125"/>
      <c r="T103" s="126"/>
      <c r="AT103" s="122" t="s">
        <v>147</v>
      </c>
      <c r="AU103" s="122" t="s">
        <v>83</v>
      </c>
      <c r="AV103" s="120" t="s">
        <v>23</v>
      </c>
      <c r="AW103" s="120" t="s">
        <v>38</v>
      </c>
      <c r="AX103" s="120" t="s">
        <v>74</v>
      </c>
      <c r="AY103" s="122" t="s">
        <v>138</v>
      </c>
    </row>
    <row r="104" spans="2:51" s="128" customFormat="1" ht="13.5">
      <c r="B104" s="127"/>
      <c r="D104" s="121" t="s">
        <v>147</v>
      </c>
      <c r="E104" s="129" t="s">
        <v>21</v>
      </c>
      <c r="F104" s="130" t="s">
        <v>177</v>
      </c>
      <c r="H104" s="131">
        <v>486.4</v>
      </c>
      <c r="L104" s="127"/>
      <c r="M104" s="132"/>
      <c r="N104" s="133"/>
      <c r="O104" s="133"/>
      <c r="P104" s="133"/>
      <c r="Q104" s="133"/>
      <c r="R104" s="133"/>
      <c r="S104" s="133"/>
      <c r="T104" s="134"/>
      <c r="AT104" s="129" t="s">
        <v>147</v>
      </c>
      <c r="AU104" s="129" t="s">
        <v>83</v>
      </c>
      <c r="AV104" s="128" t="s">
        <v>83</v>
      </c>
      <c r="AW104" s="128" t="s">
        <v>38</v>
      </c>
      <c r="AX104" s="128" t="s">
        <v>74</v>
      </c>
      <c r="AY104" s="129" t="s">
        <v>138</v>
      </c>
    </row>
    <row r="105" spans="2:51" s="120" customFormat="1" ht="13.5">
      <c r="B105" s="119"/>
      <c r="D105" s="121" t="s">
        <v>147</v>
      </c>
      <c r="E105" s="122" t="s">
        <v>21</v>
      </c>
      <c r="F105" s="123" t="s">
        <v>178</v>
      </c>
      <c r="H105" s="122" t="s">
        <v>21</v>
      </c>
      <c r="L105" s="119"/>
      <c r="M105" s="124"/>
      <c r="N105" s="125"/>
      <c r="O105" s="125"/>
      <c r="P105" s="125"/>
      <c r="Q105" s="125"/>
      <c r="R105" s="125"/>
      <c r="S105" s="125"/>
      <c r="T105" s="126"/>
      <c r="AT105" s="122" t="s">
        <v>147</v>
      </c>
      <c r="AU105" s="122" t="s">
        <v>83</v>
      </c>
      <c r="AV105" s="120" t="s">
        <v>23</v>
      </c>
      <c r="AW105" s="120" t="s">
        <v>38</v>
      </c>
      <c r="AX105" s="120" t="s">
        <v>74</v>
      </c>
      <c r="AY105" s="122" t="s">
        <v>138</v>
      </c>
    </row>
    <row r="106" spans="2:51" s="128" customFormat="1" ht="13.5">
      <c r="B106" s="127"/>
      <c r="D106" s="121" t="s">
        <v>147</v>
      </c>
      <c r="E106" s="129" t="s">
        <v>21</v>
      </c>
      <c r="F106" s="130" t="s">
        <v>179</v>
      </c>
      <c r="H106" s="131">
        <v>7.71</v>
      </c>
      <c r="L106" s="127"/>
      <c r="M106" s="132"/>
      <c r="N106" s="133"/>
      <c r="O106" s="133"/>
      <c r="P106" s="133"/>
      <c r="Q106" s="133"/>
      <c r="R106" s="133"/>
      <c r="S106" s="133"/>
      <c r="T106" s="134"/>
      <c r="AT106" s="129" t="s">
        <v>147</v>
      </c>
      <c r="AU106" s="129" t="s">
        <v>83</v>
      </c>
      <c r="AV106" s="128" t="s">
        <v>83</v>
      </c>
      <c r="AW106" s="128" t="s">
        <v>38</v>
      </c>
      <c r="AX106" s="128" t="s">
        <v>74</v>
      </c>
      <c r="AY106" s="129" t="s">
        <v>138</v>
      </c>
    </row>
    <row r="107" spans="2:51" s="128" customFormat="1" ht="13.5">
      <c r="B107" s="127"/>
      <c r="D107" s="121" t="s">
        <v>147</v>
      </c>
      <c r="E107" s="129" t="s">
        <v>21</v>
      </c>
      <c r="F107" s="130" t="s">
        <v>21</v>
      </c>
      <c r="H107" s="131">
        <v>0</v>
      </c>
      <c r="L107" s="127"/>
      <c r="M107" s="132"/>
      <c r="N107" s="133"/>
      <c r="O107" s="133"/>
      <c r="P107" s="133"/>
      <c r="Q107" s="133"/>
      <c r="R107" s="133"/>
      <c r="S107" s="133"/>
      <c r="T107" s="134"/>
      <c r="AT107" s="129" t="s">
        <v>147</v>
      </c>
      <c r="AU107" s="129" t="s">
        <v>83</v>
      </c>
      <c r="AV107" s="128" t="s">
        <v>83</v>
      </c>
      <c r="AW107" s="128" t="s">
        <v>38</v>
      </c>
      <c r="AX107" s="128" t="s">
        <v>74</v>
      </c>
      <c r="AY107" s="129" t="s">
        <v>138</v>
      </c>
    </row>
    <row r="108" spans="2:51" s="128" customFormat="1" ht="13.5">
      <c r="B108" s="127"/>
      <c r="D108" s="121" t="s">
        <v>147</v>
      </c>
      <c r="E108" s="129" t="s">
        <v>102</v>
      </c>
      <c r="F108" s="130" t="s">
        <v>180</v>
      </c>
      <c r="H108" s="131">
        <v>494.11</v>
      </c>
      <c r="L108" s="127"/>
      <c r="M108" s="132"/>
      <c r="N108" s="133"/>
      <c r="O108" s="133"/>
      <c r="P108" s="133"/>
      <c r="Q108" s="133"/>
      <c r="R108" s="133"/>
      <c r="S108" s="133"/>
      <c r="T108" s="134"/>
      <c r="AT108" s="129" t="s">
        <v>147</v>
      </c>
      <c r="AU108" s="129" t="s">
        <v>83</v>
      </c>
      <c r="AV108" s="128" t="s">
        <v>83</v>
      </c>
      <c r="AW108" s="128" t="s">
        <v>38</v>
      </c>
      <c r="AX108" s="128" t="s">
        <v>23</v>
      </c>
      <c r="AY108" s="129" t="s">
        <v>138</v>
      </c>
    </row>
    <row r="109" spans="2:65" s="253" customFormat="1" ht="30">
      <c r="B109" s="14"/>
      <c r="C109" s="109" t="s">
        <v>181</v>
      </c>
      <c r="D109" s="109" t="s">
        <v>140</v>
      </c>
      <c r="E109" s="110" t="s">
        <v>182</v>
      </c>
      <c r="F109" s="111" t="s">
        <v>183</v>
      </c>
      <c r="G109" s="112" t="s">
        <v>184</v>
      </c>
      <c r="H109" s="113">
        <v>54</v>
      </c>
      <c r="I109" s="114"/>
      <c r="J109" s="115">
        <f>ROUND(I109*H109,2)</f>
        <v>0</v>
      </c>
      <c r="K109" s="111" t="s">
        <v>144</v>
      </c>
      <c r="L109" s="14"/>
      <c r="M109" s="279" t="s">
        <v>21</v>
      </c>
      <c r="N109" s="116" t="s">
        <v>45</v>
      </c>
      <c r="O109" s="251"/>
      <c r="P109" s="117">
        <f>O109*H109</f>
        <v>0</v>
      </c>
      <c r="Q109" s="117">
        <v>0.02102</v>
      </c>
      <c r="R109" s="117">
        <f>Q109*H109</f>
        <v>1.13508</v>
      </c>
      <c r="S109" s="117">
        <v>0</v>
      </c>
      <c r="T109" s="118">
        <f>S109*H109</f>
        <v>0</v>
      </c>
      <c r="AR109" s="259" t="s">
        <v>145</v>
      </c>
      <c r="AT109" s="259" t="s">
        <v>140</v>
      </c>
      <c r="AU109" s="259" t="s">
        <v>83</v>
      </c>
      <c r="AY109" s="259" t="s">
        <v>138</v>
      </c>
      <c r="BE109" s="280">
        <f>IF(N109="základní",J109,0)</f>
        <v>0</v>
      </c>
      <c r="BF109" s="280">
        <f>IF(N109="snížená",J109,0)</f>
        <v>0</v>
      </c>
      <c r="BG109" s="280">
        <f>IF(N109="zákl. přenesená",J109,0)</f>
        <v>0</v>
      </c>
      <c r="BH109" s="280">
        <f>IF(N109="sníž. přenesená",J109,0)</f>
        <v>0</v>
      </c>
      <c r="BI109" s="280">
        <f>IF(N109="nulová",J109,0)</f>
        <v>0</v>
      </c>
      <c r="BJ109" s="259" t="s">
        <v>23</v>
      </c>
      <c r="BK109" s="280">
        <f>ROUND(I109*H109,2)</f>
        <v>0</v>
      </c>
      <c r="BL109" s="259" t="s">
        <v>145</v>
      </c>
      <c r="BM109" s="259" t="s">
        <v>185</v>
      </c>
    </row>
    <row r="110" spans="2:51" s="120" customFormat="1" ht="13.5">
      <c r="B110" s="119"/>
      <c r="D110" s="121" t="s">
        <v>147</v>
      </c>
      <c r="E110" s="122" t="s">
        <v>21</v>
      </c>
      <c r="F110" s="123" t="s">
        <v>186</v>
      </c>
      <c r="H110" s="122" t="s">
        <v>21</v>
      </c>
      <c r="L110" s="119"/>
      <c r="M110" s="124"/>
      <c r="N110" s="125"/>
      <c r="O110" s="125"/>
      <c r="P110" s="125"/>
      <c r="Q110" s="125"/>
      <c r="R110" s="125"/>
      <c r="S110" s="125"/>
      <c r="T110" s="126"/>
      <c r="AT110" s="122" t="s">
        <v>147</v>
      </c>
      <c r="AU110" s="122" t="s">
        <v>83</v>
      </c>
      <c r="AV110" s="120" t="s">
        <v>23</v>
      </c>
      <c r="AW110" s="120" t="s">
        <v>38</v>
      </c>
      <c r="AX110" s="120" t="s">
        <v>74</v>
      </c>
      <c r="AY110" s="122" t="s">
        <v>138</v>
      </c>
    </row>
    <row r="111" spans="2:51" s="120" customFormat="1" ht="13.5">
      <c r="B111" s="119"/>
      <c r="D111" s="121" t="s">
        <v>147</v>
      </c>
      <c r="E111" s="122" t="s">
        <v>21</v>
      </c>
      <c r="F111" s="123" t="s">
        <v>187</v>
      </c>
      <c r="H111" s="122" t="s">
        <v>21</v>
      </c>
      <c r="L111" s="119"/>
      <c r="M111" s="124"/>
      <c r="N111" s="125"/>
      <c r="O111" s="125"/>
      <c r="P111" s="125"/>
      <c r="Q111" s="125"/>
      <c r="R111" s="125"/>
      <c r="S111" s="125"/>
      <c r="T111" s="126"/>
      <c r="AT111" s="122" t="s">
        <v>147</v>
      </c>
      <c r="AU111" s="122" t="s">
        <v>83</v>
      </c>
      <c r="AV111" s="120" t="s">
        <v>23</v>
      </c>
      <c r="AW111" s="120" t="s">
        <v>38</v>
      </c>
      <c r="AX111" s="120" t="s">
        <v>74</v>
      </c>
      <c r="AY111" s="122" t="s">
        <v>138</v>
      </c>
    </row>
    <row r="112" spans="2:51" s="120" customFormat="1" ht="13.5">
      <c r="B112" s="119"/>
      <c r="D112" s="121" t="s">
        <v>147</v>
      </c>
      <c r="E112" s="122" t="s">
        <v>21</v>
      </c>
      <c r="F112" s="123" t="s">
        <v>188</v>
      </c>
      <c r="H112" s="122" t="s">
        <v>21</v>
      </c>
      <c r="L112" s="119"/>
      <c r="M112" s="124"/>
      <c r="N112" s="125"/>
      <c r="O112" s="125"/>
      <c r="P112" s="125"/>
      <c r="Q112" s="125"/>
      <c r="R112" s="125"/>
      <c r="S112" s="125"/>
      <c r="T112" s="126"/>
      <c r="AT112" s="122" t="s">
        <v>147</v>
      </c>
      <c r="AU112" s="122" t="s">
        <v>83</v>
      </c>
      <c r="AV112" s="120" t="s">
        <v>23</v>
      </c>
      <c r="AW112" s="120" t="s">
        <v>38</v>
      </c>
      <c r="AX112" s="120" t="s">
        <v>74</v>
      </c>
      <c r="AY112" s="122" t="s">
        <v>138</v>
      </c>
    </row>
    <row r="113" spans="2:51" s="128" customFormat="1" ht="13.5">
      <c r="B113" s="127"/>
      <c r="D113" s="121" t="s">
        <v>147</v>
      </c>
      <c r="E113" s="129" t="s">
        <v>21</v>
      </c>
      <c r="F113" s="130" t="s">
        <v>189</v>
      </c>
      <c r="H113" s="131">
        <v>54</v>
      </c>
      <c r="L113" s="127"/>
      <c r="M113" s="132"/>
      <c r="N113" s="133"/>
      <c r="O113" s="133"/>
      <c r="P113" s="133"/>
      <c r="Q113" s="133"/>
      <c r="R113" s="133"/>
      <c r="S113" s="133"/>
      <c r="T113" s="134"/>
      <c r="AT113" s="129" t="s">
        <v>147</v>
      </c>
      <c r="AU113" s="129" t="s">
        <v>83</v>
      </c>
      <c r="AV113" s="128" t="s">
        <v>83</v>
      </c>
      <c r="AW113" s="128" t="s">
        <v>38</v>
      </c>
      <c r="AX113" s="128" t="s">
        <v>23</v>
      </c>
      <c r="AY113" s="129" t="s">
        <v>138</v>
      </c>
    </row>
    <row r="114" spans="2:65" s="253" customFormat="1" ht="30">
      <c r="B114" s="14"/>
      <c r="C114" s="109" t="s">
        <v>190</v>
      </c>
      <c r="D114" s="109" t="s">
        <v>140</v>
      </c>
      <c r="E114" s="110" t="s">
        <v>191</v>
      </c>
      <c r="F114" s="111" t="s">
        <v>192</v>
      </c>
      <c r="G114" s="112" t="s">
        <v>174</v>
      </c>
      <c r="H114" s="113">
        <v>2977.7</v>
      </c>
      <c r="I114" s="114"/>
      <c r="J114" s="115">
        <f>ROUND(I114*H114,2)</f>
        <v>0</v>
      </c>
      <c r="K114" s="111" t="s">
        <v>144</v>
      </c>
      <c r="L114" s="14"/>
      <c r="M114" s="279" t="s">
        <v>21</v>
      </c>
      <c r="N114" s="116" t="s">
        <v>45</v>
      </c>
      <c r="O114" s="251"/>
      <c r="P114" s="117">
        <f>O114*H114</f>
        <v>0</v>
      </c>
      <c r="Q114" s="117">
        <v>0</v>
      </c>
      <c r="R114" s="117">
        <f>Q114*H114</f>
        <v>0</v>
      </c>
      <c r="S114" s="117">
        <v>0</v>
      </c>
      <c r="T114" s="118">
        <f>S114*H114</f>
        <v>0</v>
      </c>
      <c r="AR114" s="259" t="s">
        <v>145</v>
      </c>
      <c r="AT114" s="259" t="s">
        <v>140</v>
      </c>
      <c r="AU114" s="259" t="s">
        <v>83</v>
      </c>
      <c r="AY114" s="259" t="s">
        <v>138</v>
      </c>
      <c r="BE114" s="280">
        <f>IF(N114="základní",J114,0)</f>
        <v>0</v>
      </c>
      <c r="BF114" s="280">
        <f>IF(N114="snížená",J114,0)</f>
        <v>0</v>
      </c>
      <c r="BG114" s="280">
        <f>IF(N114="zákl. přenesená",J114,0)</f>
        <v>0</v>
      </c>
      <c r="BH114" s="280">
        <f>IF(N114="sníž. přenesená",J114,0)</f>
        <v>0</v>
      </c>
      <c r="BI114" s="280">
        <f>IF(N114="nulová",J114,0)</f>
        <v>0</v>
      </c>
      <c r="BJ114" s="259" t="s">
        <v>23</v>
      </c>
      <c r="BK114" s="280">
        <f>ROUND(I114*H114,2)</f>
        <v>0</v>
      </c>
      <c r="BL114" s="259" t="s">
        <v>145</v>
      </c>
      <c r="BM114" s="259" t="s">
        <v>193</v>
      </c>
    </row>
    <row r="115" spans="2:51" s="120" customFormat="1" ht="13.5">
      <c r="B115" s="119"/>
      <c r="D115" s="121" t="s">
        <v>147</v>
      </c>
      <c r="E115" s="122" t="s">
        <v>21</v>
      </c>
      <c r="F115" s="123" t="s">
        <v>194</v>
      </c>
      <c r="H115" s="122" t="s">
        <v>21</v>
      </c>
      <c r="L115" s="119"/>
      <c r="M115" s="124"/>
      <c r="N115" s="125"/>
      <c r="O115" s="125"/>
      <c r="P115" s="125"/>
      <c r="Q115" s="125"/>
      <c r="R115" s="125"/>
      <c r="S115" s="125"/>
      <c r="T115" s="126"/>
      <c r="AT115" s="122" t="s">
        <v>147</v>
      </c>
      <c r="AU115" s="122" t="s">
        <v>83</v>
      </c>
      <c r="AV115" s="120" t="s">
        <v>23</v>
      </c>
      <c r="AW115" s="120" t="s">
        <v>38</v>
      </c>
      <c r="AX115" s="120" t="s">
        <v>74</v>
      </c>
      <c r="AY115" s="122" t="s">
        <v>138</v>
      </c>
    </row>
    <row r="116" spans="2:51" s="128" customFormat="1" ht="13.5">
      <c r="B116" s="127"/>
      <c r="D116" s="121" t="s">
        <v>147</v>
      </c>
      <c r="E116" s="129" t="s">
        <v>100</v>
      </c>
      <c r="F116" s="130" t="s">
        <v>101</v>
      </c>
      <c r="H116" s="131">
        <v>2977.7</v>
      </c>
      <c r="L116" s="127"/>
      <c r="M116" s="132"/>
      <c r="N116" s="133"/>
      <c r="O116" s="133"/>
      <c r="P116" s="133"/>
      <c r="Q116" s="133"/>
      <c r="R116" s="133"/>
      <c r="S116" s="133"/>
      <c r="T116" s="134"/>
      <c r="AT116" s="129" t="s">
        <v>147</v>
      </c>
      <c r="AU116" s="129" t="s">
        <v>83</v>
      </c>
      <c r="AV116" s="128" t="s">
        <v>83</v>
      </c>
      <c r="AW116" s="128" t="s">
        <v>38</v>
      </c>
      <c r="AX116" s="128" t="s">
        <v>23</v>
      </c>
      <c r="AY116" s="129" t="s">
        <v>138</v>
      </c>
    </row>
    <row r="117" spans="2:65" s="253" customFormat="1" ht="45">
      <c r="B117" s="14"/>
      <c r="C117" s="109" t="s">
        <v>195</v>
      </c>
      <c r="D117" s="109" t="s">
        <v>140</v>
      </c>
      <c r="E117" s="110" t="s">
        <v>196</v>
      </c>
      <c r="F117" s="111" t="s">
        <v>197</v>
      </c>
      <c r="G117" s="112" t="s">
        <v>174</v>
      </c>
      <c r="H117" s="113">
        <v>84.3</v>
      </c>
      <c r="I117" s="114"/>
      <c r="J117" s="115">
        <f>ROUND(I117*H117,2)</f>
        <v>0</v>
      </c>
      <c r="K117" s="111" t="s">
        <v>144</v>
      </c>
      <c r="L117" s="14"/>
      <c r="M117" s="279" t="s">
        <v>21</v>
      </c>
      <c r="N117" s="116" t="s">
        <v>45</v>
      </c>
      <c r="O117" s="251"/>
      <c r="P117" s="117">
        <f>O117*H117</f>
        <v>0</v>
      </c>
      <c r="Q117" s="117">
        <v>0</v>
      </c>
      <c r="R117" s="117">
        <f>Q117*H117</f>
        <v>0</v>
      </c>
      <c r="S117" s="117">
        <v>0</v>
      </c>
      <c r="T117" s="118">
        <f>S117*H117</f>
        <v>0</v>
      </c>
      <c r="AR117" s="259" t="s">
        <v>145</v>
      </c>
      <c r="AT117" s="259" t="s">
        <v>140</v>
      </c>
      <c r="AU117" s="259" t="s">
        <v>83</v>
      </c>
      <c r="AY117" s="259" t="s">
        <v>138</v>
      </c>
      <c r="BE117" s="280">
        <f>IF(N117="základní",J117,0)</f>
        <v>0</v>
      </c>
      <c r="BF117" s="280">
        <f>IF(N117="snížená",J117,0)</f>
        <v>0</v>
      </c>
      <c r="BG117" s="280">
        <f>IF(N117="zákl. přenesená",J117,0)</f>
        <v>0</v>
      </c>
      <c r="BH117" s="280">
        <f>IF(N117="sníž. přenesená",J117,0)</f>
        <v>0</v>
      </c>
      <c r="BI117" s="280">
        <f>IF(N117="nulová",J117,0)</f>
        <v>0</v>
      </c>
      <c r="BJ117" s="259" t="s">
        <v>23</v>
      </c>
      <c r="BK117" s="280">
        <f>ROUND(I117*H117,2)</f>
        <v>0</v>
      </c>
      <c r="BL117" s="259" t="s">
        <v>145</v>
      </c>
      <c r="BM117" s="259" t="s">
        <v>198</v>
      </c>
    </row>
    <row r="118" spans="2:51" s="120" customFormat="1" ht="13.5">
      <c r="B118" s="119"/>
      <c r="D118" s="121" t="s">
        <v>147</v>
      </c>
      <c r="E118" s="122" t="s">
        <v>21</v>
      </c>
      <c r="F118" s="123" t="s">
        <v>199</v>
      </c>
      <c r="H118" s="122" t="s">
        <v>21</v>
      </c>
      <c r="L118" s="119"/>
      <c r="M118" s="124"/>
      <c r="N118" s="125"/>
      <c r="O118" s="125"/>
      <c r="P118" s="125"/>
      <c r="Q118" s="125"/>
      <c r="R118" s="125"/>
      <c r="S118" s="125"/>
      <c r="T118" s="126"/>
      <c r="AT118" s="122" t="s">
        <v>147</v>
      </c>
      <c r="AU118" s="122" t="s">
        <v>83</v>
      </c>
      <c r="AV118" s="120" t="s">
        <v>23</v>
      </c>
      <c r="AW118" s="120" t="s">
        <v>38</v>
      </c>
      <c r="AX118" s="120" t="s">
        <v>74</v>
      </c>
      <c r="AY118" s="122" t="s">
        <v>138</v>
      </c>
    </row>
    <row r="119" spans="2:51" s="120" customFormat="1" ht="13.5">
      <c r="B119" s="119"/>
      <c r="D119" s="121" t="s">
        <v>147</v>
      </c>
      <c r="E119" s="122" t="s">
        <v>21</v>
      </c>
      <c r="F119" s="123" t="s">
        <v>200</v>
      </c>
      <c r="H119" s="122" t="s">
        <v>21</v>
      </c>
      <c r="L119" s="119"/>
      <c r="M119" s="124"/>
      <c r="N119" s="125"/>
      <c r="O119" s="125"/>
      <c r="P119" s="125"/>
      <c r="Q119" s="125"/>
      <c r="R119" s="125"/>
      <c r="S119" s="125"/>
      <c r="T119" s="126"/>
      <c r="AT119" s="122" t="s">
        <v>147</v>
      </c>
      <c r="AU119" s="122" t="s">
        <v>83</v>
      </c>
      <c r="AV119" s="120" t="s">
        <v>23</v>
      </c>
      <c r="AW119" s="120" t="s">
        <v>38</v>
      </c>
      <c r="AX119" s="120" t="s">
        <v>74</v>
      </c>
      <c r="AY119" s="122" t="s">
        <v>138</v>
      </c>
    </row>
    <row r="120" spans="2:51" s="120" customFormat="1" ht="13.5">
      <c r="B120" s="119"/>
      <c r="D120" s="121" t="s">
        <v>147</v>
      </c>
      <c r="E120" s="122" t="s">
        <v>21</v>
      </c>
      <c r="F120" s="123" t="s">
        <v>201</v>
      </c>
      <c r="H120" s="122" t="s">
        <v>21</v>
      </c>
      <c r="L120" s="119"/>
      <c r="M120" s="124"/>
      <c r="N120" s="125"/>
      <c r="O120" s="125"/>
      <c r="P120" s="125"/>
      <c r="Q120" s="125"/>
      <c r="R120" s="125"/>
      <c r="S120" s="125"/>
      <c r="T120" s="126"/>
      <c r="AT120" s="122" t="s">
        <v>147</v>
      </c>
      <c r="AU120" s="122" t="s">
        <v>83</v>
      </c>
      <c r="AV120" s="120" t="s">
        <v>23</v>
      </c>
      <c r="AW120" s="120" t="s">
        <v>38</v>
      </c>
      <c r="AX120" s="120" t="s">
        <v>74</v>
      </c>
      <c r="AY120" s="122" t="s">
        <v>138</v>
      </c>
    </row>
    <row r="121" spans="2:51" s="120" customFormat="1" ht="13.5">
      <c r="B121" s="119"/>
      <c r="D121" s="121" t="s">
        <v>147</v>
      </c>
      <c r="E121" s="122" t="s">
        <v>21</v>
      </c>
      <c r="F121" s="123" t="s">
        <v>202</v>
      </c>
      <c r="H121" s="122" t="s">
        <v>21</v>
      </c>
      <c r="L121" s="119"/>
      <c r="M121" s="124"/>
      <c r="N121" s="125"/>
      <c r="O121" s="125"/>
      <c r="P121" s="125"/>
      <c r="Q121" s="125"/>
      <c r="R121" s="125"/>
      <c r="S121" s="125"/>
      <c r="T121" s="126"/>
      <c r="AT121" s="122" t="s">
        <v>147</v>
      </c>
      <c r="AU121" s="122" t="s">
        <v>83</v>
      </c>
      <c r="AV121" s="120" t="s">
        <v>23</v>
      </c>
      <c r="AW121" s="120" t="s">
        <v>38</v>
      </c>
      <c r="AX121" s="120" t="s">
        <v>74</v>
      </c>
      <c r="AY121" s="122" t="s">
        <v>138</v>
      </c>
    </row>
    <row r="122" spans="2:51" s="128" customFormat="1" ht="13.5">
      <c r="B122" s="127"/>
      <c r="D122" s="121" t="s">
        <v>147</v>
      </c>
      <c r="E122" s="129" t="s">
        <v>21</v>
      </c>
      <c r="F122" s="130" t="s">
        <v>203</v>
      </c>
      <c r="H122" s="131">
        <v>36.3</v>
      </c>
      <c r="L122" s="127"/>
      <c r="M122" s="132"/>
      <c r="N122" s="133"/>
      <c r="O122" s="133"/>
      <c r="P122" s="133"/>
      <c r="Q122" s="133"/>
      <c r="R122" s="133"/>
      <c r="S122" s="133"/>
      <c r="T122" s="134"/>
      <c r="AT122" s="129" t="s">
        <v>147</v>
      </c>
      <c r="AU122" s="129" t="s">
        <v>83</v>
      </c>
      <c r="AV122" s="128" t="s">
        <v>83</v>
      </c>
      <c r="AW122" s="128" t="s">
        <v>38</v>
      </c>
      <c r="AX122" s="128" t="s">
        <v>74</v>
      </c>
      <c r="AY122" s="129" t="s">
        <v>138</v>
      </c>
    </row>
    <row r="123" spans="2:51" s="120" customFormat="1" ht="13.5">
      <c r="B123" s="119"/>
      <c r="D123" s="121" t="s">
        <v>147</v>
      </c>
      <c r="E123" s="122" t="s">
        <v>21</v>
      </c>
      <c r="F123" s="123" t="s">
        <v>204</v>
      </c>
      <c r="H123" s="122" t="s">
        <v>21</v>
      </c>
      <c r="L123" s="119"/>
      <c r="M123" s="124"/>
      <c r="N123" s="125"/>
      <c r="O123" s="125"/>
      <c r="P123" s="125"/>
      <c r="Q123" s="125"/>
      <c r="R123" s="125"/>
      <c r="S123" s="125"/>
      <c r="T123" s="126"/>
      <c r="AT123" s="122" t="s">
        <v>147</v>
      </c>
      <c r="AU123" s="122" t="s">
        <v>83</v>
      </c>
      <c r="AV123" s="120" t="s">
        <v>23</v>
      </c>
      <c r="AW123" s="120" t="s">
        <v>38</v>
      </c>
      <c r="AX123" s="120" t="s">
        <v>74</v>
      </c>
      <c r="AY123" s="122" t="s">
        <v>138</v>
      </c>
    </row>
    <row r="124" spans="2:51" s="120" customFormat="1" ht="13.5">
      <c r="B124" s="119"/>
      <c r="D124" s="121" t="s">
        <v>147</v>
      </c>
      <c r="E124" s="122" t="s">
        <v>21</v>
      </c>
      <c r="F124" s="123" t="s">
        <v>205</v>
      </c>
      <c r="H124" s="122" t="s">
        <v>21</v>
      </c>
      <c r="L124" s="119"/>
      <c r="M124" s="124"/>
      <c r="N124" s="125"/>
      <c r="O124" s="125"/>
      <c r="P124" s="125"/>
      <c r="Q124" s="125"/>
      <c r="R124" s="125"/>
      <c r="S124" s="125"/>
      <c r="T124" s="126"/>
      <c r="AT124" s="122" t="s">
        <v>147</v>
      </c>
      <c r="AU124" s="122" t="s">
        <v>83</v>
      </c>
      <c r="AV124" s="120" t="s">
        <v>23</v>
      </c>
      <c r="AW124" s="120" t="s">
        <v>38</v>
      </c>
      <c r="AX124" s="120" t="s">
        <v>74</v>
      </c>
      <c r="AY124" s="122" t="s">
        <v>138</v>
      </c>
    </row>
    <row r="125" spans="2:51" s="120" customFormat="1" ht="13.5">
      <c r="B125" s="119"/>
      <c r="D125" s="121" t="s">
        <v>147</v>
      </c>
      <c r="E125" s="122" t="s">
        <v>21</v>
      </c>
      <c r="F125" s="123" t="s">
        <v>206</v>
      </c>
      <c r="H125" s="122" t="s">
        <v>21</v>
      </c>
      <c r="L125" s="119"/>
      <c r="M125" s="124"/>
      <c r="N125" s="125"/>
      <c r="O125" s="125"/>
      <c r="P125" s="125"/>
      <c r="Q125" s="125"/>
      <c r="R125" s="125"/>
      <c r="S125" s="125"/>
      <c r="T125" s="126"/>
      <c r="AT125" s="122" t="s">
        <v>147</v>
      </c>
      <c r="AU125" s="122" t="s">
        <v>83</v>
      </c>
      <c r="AV125" s="120" t="s">
        <v>23</v>
      </c>
      <c r="AW125" s="120" t="s">
        <v>38</v>
      </c>
      <c r="AX125" s="120" t="s">
        <v>74</v>
      </c>
      <c r="AY125" s="122" t="s">
        <v>138</v>
      </c>
    </row>
    <row r="126" spans="2:51" s="128" customFormat="1" ht="13.5">
      <c r="B126" s="127"/>
      <c r="D126" s="121" t="s">
        <v>147</v>
      </c>
      <c r="E126" s="129" t="s">
        <v>21</v>
      </c>
      <c r="F126" s="130" t="s">
        <v>207</v>
      </c>
      <c r="H126" s="131">
        <v>48</v>
      </c>
      <c r="L126" s="127"/>
      <c r="M126" s="132"/>
      <c r="N126" s="133"/>
      <c r="O126" s="133"/>
      <c r="P126" s="133"/>
      <c r="Q126" s="133"/>
      <c r="R126" s="133"/>
      <c r="S126" s="133"/>
      <c r="T126" s="134"/>
      <c r="AT126" s="129" t="s">
        <v>147</v>
      </c>
      <c r="AU126" s="129" t="s">
        <v>83</v>
      </c>
      <c r="AV126" s="128" t="s">
        <v>83</v>
      </c>
      <c r="AW126" s="128" t="s">
        <v>38</v>
      </c>
      <c r="AX126" s="128" t="s">
        <v>74</v>
      </c>
      <c r="AY126" s="129" t="s">
        <v>138</v>
      </c>
    </row>
    <row r="127" spans="2:51" s="136" customFormat="1" ht="13.5">
      <c r="B127" s="135"/>
      <c r="D127" s="121" t="s">
        <v>147</v>
      </c>
      <c r="E127" s="137" t="s">
        <v>104</v>
      </c>
      <c r="F127" s="138" t="s">
        <v>152</v>
      </c>
      <c r="H127" s="139">
        <v>84.3</v>
      </c>
      <c r="L127" s="135"/>
      <c r="M127" s="140"/>
      <c r="N127" s="141"/>
      <c r="O127" s="141"/>
      <c r="P127" s="141"/>
      <c r="Q127" s="141"/>
      <c r="R127" s="141"/>
      <c r="S127" s="141"/>
      <c r="T127" s="142"/>
      <c r="AT127" s="137" t="s">
        <v>147</v>
      </c>
      <c r="AU127" s="137" t="s">
        <v>83</v>
      </c>
      <c r="AV127" s="136" t="s">
        <v>145</v>
      </c>
      <c r="AW127" s="136" t="s">
        <v>38</v>
      </c>
      <c r="AX127" s="136" t="s">
        <v>23</v>
      </c>
      <c r="AY127" s="137" t="s">
        <v>138</v>
      </c>
    </row>
    <row r="128" spans="2:65" s="253" customFormat="1" ht="60">
      <c r="B128" s="14"/>
      <c r="C128" s="109" t="s">
        <v>208</v>
      </c>
      <c r="D128" s="109" t="s">
        <v>140</v>
      </c>
      <c r="E128" s="110" t="s">
        <v>209</v>
      </c>
      <c r="F128" s="111" t="s">
        <v>210</v>
      </c>
      <c r="G128" s="112" t="s">
        <v>174</v>
      </c>
      <c r="H128" s="113">
        <v>84.3</v>
      </c>
      <c r="I128" s="114"/>
      <c r="J128" s="115">
        <f>ROUND(I128*H128,2)</f>
        <v>0</v>
      </c>
      <c r="K128" s="111" t="s">
        <v>144</v>
      </c>
      <c r="L128" s="14"/>
      <c r="M128" s="279" t="s">
        <v>21</v>
      </c>
      <c r="N128" s="116" t="s">
        <v>45</v>
      </c>
      <c r="O128" s="251"/>
      <c r="P128" s="117">
        <f>O128*H128</f>
        <v>0</v>
      </c>
      <c r="Q128" s="117">
        <v>0</v>
      </c>
      <c r="R128" s="117">
        <f>Q128*H128</f>
        <v>0</v>
      </c>
      <c r="S128" s="117">
        <v>0</v>
      </c>
      <c r="T128" s="118">
        <f>S128*H128</f>
        <v>0</v>
      </c>
      <c r="AR128" s="259" t="s">
        <v>145</v>
      </c>
      <c r="AT128" s="259" t="s">
        <v>140</v>
      </c>
      <c r="AU128" s="259" t="s">
        <v>83</v>
      </c>
      <c r="AY128" s="259" t="s">
        <v>138</v>
      </c>
      <c r="BE128" s="280">
        <f>IF(N128="základní",J128,0)</f>
        <v>0</v>
      </c>
      <c r="BF128" s="280">
        <f>IF(N128="snížená",J128,0)</f>
        <v>0</v>
      </c>
      <c r="BG128" s="280">
        <f>IF(N128="zákl. přenesená",J128,0)</f>
        <v>0</v>
      </c>
      <c r="BH128" s="280">
        <f>IF(N128="sníž. přenesená",J128,0)</f>
        <v>0</v>
      </c>
      <c r="BI128" s="280">
        <f>IF(N128="nulová",J128,0)</f>
        <v>0</v>
      </c>
      <c r="BJ128" s="259" t="s">
        <v>23</v>
      </c>
      <c r="BK128" s="280">
        <f>ROUND(I128*H128,2)</f>
        <v>0</v>
      </c>
      <c r="BL128" s="259" t="s">
        <v>145</v>
      </c>
      <c r="BM128" s="259" t="s">
        <v>211</v>
      </c>
    </row>
    <row r="129" spans="2:51" s="120" customFormat="1" ht="13.5">
      <c r="B129" s="119"/>
      <c r="D129" s="121" t="s">
        <v>147</v>
      </c>
      <c r="E129" s="122" t="s">
        <v>21</v>
      </c>
      <c r="F129" s="123" t="s">
        <v>212</v>
      </c>
      <c r="H129" s="122" t="s">
        <v>21</v>
      </c>
      <c r="L129" s="119"/>
      <c r="M129" s="124"/>
      <c r="N129" s="125"/>
      <c r="O129" s="125"/>
      <c r="P129" s="125"/>
      <c r="Q129" s="125"/>
      <c r="R129" s="125"/>
      <c r="S129" s="125"/>
      <c r="T129" s="126"/>
      <c r="AT129" s="122" t="s">
        <v>147</v>
      </c>
      <c r="AU129" s="122" t="s">
        <v>83</v>
      </c>
      <c r="AV129" s="120" t="s">
        <v>23</v>
      </c>
      <c r="AW129" s="120" t="s">
        <v>38</v>
      </c>
      <c r="AX129" s="120" t="s">
        <v>74</v>
      </c>
      <c r="AY129" s="122" t="s">
        <v>138</v>
      </c>
    </row>
    <row r="130" spans="2:51" s="128" customFormat="1" ht="13.5">
      <c r="B130" s="127"/>
      <c r="D130" s="121" t="s">
        <v>147</v>
      </c>
      <c r="E130" s="129" t="s">
        <v>21</v>
      </c>
      <c r="F130" s="130" t="s">
        <v>104</v>
      </c>
      <c r="H130" s="131">
        <v>84.3</v>
      </c>
      <c r="L130" s="127"/>
      <c r="M130" s="132"/>
      <c r="N130" s="133"/>
      <c r="O130" s="133"/>
      <c r="P130" s="133"/>
      <c r="Q130" s="133"/>
      <c r="R130" s="133"/>
      <c r="S130" s="133"/>
      <c r="T130" s="134"/>
      <c r="AT130" s="129" t="s">
        <v>147</v>
      </c>
      <c r="AU130" s="129" t="s">
        <v>83</v>
      </c>
      <c r="AV130" s="128" t="s">
        <v>83</v>
      </c>
      <c r="AW130" s="128" t="s">
        <v>38</v>
      </c>
      <c r="AX130" s="128" t="s">
        <v>23</v>
      </c>
      <c r="AY130" s="129" t="s">
        <v>138</v>
      </c>
    </row>
    <row r="131" spans="2:65" s="253" customFormat="1" ht="45">
      <c r="B131" s="14"/>
      <c r="C131" s="109" t="s">
        <v>26</v>
      </c>
      <c r="D131" s="109" t="s">
        <v>140</v>
      </c>
      <c r="E131" s="110" t="s">
        <v>213</v>
      </c>
      <c r="F131" s="111" t="s">
        <v>214</v>
      </c>
      <c r="G131" s="112" t="s">
        <v>164</v>
      </c>
      <c r="H131" s="113">
        <v>18</v>
      </c>
      <c r="I131" s="114"/>
      <c r="J131" s="115">
        <f>ROUND(I131*H131,2)</f>
        <v>0</v>
      </c>
      <c r="K131" s="111" t="s">
        <v>165</v>
      </c>
      <c r="L131" s="14"/>
      <c r="M131" s="279" t="s">
        <v>21</v>
      </c>
      <c r="N131" s="116" t="s">
        <v>45</v>
      </c>
      <c r="O131" s="251"/>
      <c r="P131" s="117">
        <f>O131*H131</f>
        <v>0</v>
      </c>
      <c r="Q131" s="117">
        <v>0</v>
      </c>
      <c r="R131" s="117">
        <f>Q131*H131</f>
        <v>0</v>
      </c>
      <c r="S131" s="117">
        <v>0</v>
      </c>
      <c r="T131" s="118">
        <f>S131*H131</f>
        <v>0</v>
      </c>
      <c r="AR131" s="259" t="s">
        <v>145</v>
      </c>
      <c r="AT131" s="259" t="s">
        <v>140</v>
      </c>
      <c r="AU131" s="259" t="s">
        <v>83</v>
      </c>
      <c r="AY131" s="259" t="s">
        <v>138</v>
      </c>
      <c r="BE131" s="280">
        <f>IF(N131="základní",J131,0)</f>
        <v>0</v>
      </c>
      <c r="BF131" s="280">
        <f>IF(N131="snížená",J131,0)</f>
        <v>0</v>
      </c>
      <c r="BG131" s="280">
        <f>IF(N131="zákl. přenesená",J131,0)</f>
        <v>0</v>
      </c>
      <c r="BH131" s="280">
        <f>IF(N131="sníž. přenesená",J131,0)</f>
        <v>0</v>
      </c>
      <c r="BI131" s="280">
        <f>IF(N131="nulová",J131,0)</f>
        <v>0</v>
      </c>
      <c r="BJ131" s="259" t="s">
        <v>23</v>
      </c>
      <c r="BK131" s="280">
        <f>ROUND(I131*H131,2)</f>
        <v>0</v>
      </c>
      <c r="BL131" s="259" t="s">
        <v>145</v>
      </c>
      <c r="BM131" s="259" t="s">
        <v>215</v>
      </c>
    </row>
    <row r="132" spans="2:51" s="128" customFormat="1" ht="13.5">
      <c r="B132" s="127"/>
      <c r="D132" s="121" t="s">
        <v>147</v>
      </c>
      <c r="E132" s="129" t="s">
        <v>21</v>
      </c>
      <c r="F132" s="130" t="s">
        <v>167</v>
      </c>
      <c r="H132" s="131">
        <v>18</v>
      </c>
      <c r="L132" s="127"/>
      <c r="M132" s="132"/>
      <c r="N132" s="133"/>
      <c r="O132" s="133"/>
      <c r="P132" s="133"/>
      <c r="Q132" s="133"/>
      <c r="R132" s="133"/>
      <c r="S132" s="133"/>
      <c r="T132" s="134"/>
      <c r="AT132" s="129" t="s">
        <v>147</v>
      </c>
      <c r="AU132" s="129" t="s">
        <v>83</v>
      </c>
      <c r="AV132" s="128" t="s">
        <v>83</v>
      </c>
      <c r="AW132" s="128" t="s">
        <v>38</v>
      </c>
      <c r="AX132" s="128" t="s">
        <v>23</v>
      </c>
      <c r="AY132" s="129" t="s">
        <v>138</v>
      </c>
    </row>
    <row r="133" spans="2:65" s="253" customFormat="1" ht="45">
      <c r="B133" s="14"/>
      <c r="C133" s="109" t="s">
        <v>216</v>
      </c>
      <c r="D133" s="109" t="s">
        <v>140</v>
      </c>
      <c r="E133" s="110" t="s">
        <v>217</v>
      </c>
      <c r="F133" s="111" t="s">
        <v>218</v>
      </c>
      <c r="G133" s="112" t="s">
        <v>164</v>
      </c>
      <c r="H133" s="113">
        <v>18</v>
      </c>
      <c r="I133" s="114"/>
      <c r="J133" s="115">
        <f>ROUND(I133*H133,2)</f>
        <v>0</v>
      </c>
      <c r="K133" s="111" t="s">
        <v>165</v>
      </c>
      <c r="L133" s="14"/>
      <c r="M133" s="279" t="s">
        <v>21</v>
      </c>
      <c r="N133" s="116" t="s">
        <v>45</v>
      </c>
      <c r="O133" s="251"/>
      <c r="P133" s="117">
        <f>O133*H133</f>
        <v>0</v>
      </c>
      <c r="Q133" s="117">
        <v>0</v>
      </c>
      <c r="R133" s="117">
        <f>Q133*H133</f>
        <v>0</v>
      </c>
      <c r="S133" s="117">
        <v>0</v>
      </c>
      <c r="T133" s="118">
        <f>S133*H133</f>
        <v>0</v>
      </c>
      <c r="AR133" s="259" t="s">
        <v>145</v>
      </c>
      <c r="AT133" s="259" t="s">
        <v>140</v>
      </c>
      <c r="AU133" s="259" t="s">
        <v>83</v>
      </c>
      <c r="AY133" s="259" t="s">
        <v>138</v>
      </c>
      <c r="BE133" s="280">
        <f>IF(N133="základní",J133,0)</f>
        <v>0</v>
      </c>
      <c r="BF133" s="280">
        <f>IF(N133="snížená",J133,0)</f>
        <v>0</v>
      </c>
      <c r="BG133" s="280">
        <f>IF(N133="zákl. přenesená",J133,0)</f>
        <v>0</v>
      </c>
      <c r="BH133" s="280">
        <f>IF(N133="sníž. přenesená",J133,0)</f>
        <v>0</v>
      </c>
      <c r="BI133" s="280">
        <f>IF(N133="nulová",J133,0)</f>
        <v>0</v>
      </c>
      <c r="BJ133" s="259" t="s">
        <v>23</v>
      </c>
      <c r="BK133" s="280">
        <f>ROUND(I133*H133,2)</f>
        <v>0</v>
      </c>
      <c r="BL133" s="259" t="s">
        <v>145</v>
      </c>
      <c r="BM133" s="259" t="s">
        <v>219</v>
      </c>
    </row>
    <row r="134" spans="2:51" s="128" customFormat="1" ht="13.5">
      <c r="B134" s="127"/>
      <c r="D134" s="121" t="s">
        <v>147</v>
      </c>
      <c r="E134" s="129" t="s">
        <v>21</v>
      </c>
      <c r="F134" s="130" t="s">
        <v>167</v>
      </c>
      <c r="H134" s="131">
        <v>18</v>
      </c>
      <c r="L134" s="127"/>
      <c r="M134" s="132"/>
      <c r="N134" s="133"/>
      <c r="O134" s="133"/>
      <c r="P134" s="133"/>
      <c r="Q134" s="133"/>
      <c r="R134" s="133"/>
      <c r="S134" s="133"/>
      <c r="T134" s="134"/>
      <c r="AT134" s="129" t="s">
        <v>147</v>
      </c>
      <c r="AU134" s="129" t="s">
        <v>83</v>
      </c>
      <c r="AV134" s="128" t="s">
        <v>83</v>
      </c>
      <c r="AW134" s="128" t="s">
        <v>38</v>
      </c>
      <c r="AX134" s="128" t="s">
        <v>23</v>
      </c>
      <c r="AY134" s="129" t="s">
        <v>138</v>
      </c>
    </row>
    <row r="135" spans="2:65" s="253" customFormat="1" ht="15">
      <c r="B135" s="14"/>
      <c r="C135" s="143" t="s">
        <v>220</v>
      </c>
      <c r="D135" s="143" t="s">
        <v>221</v>
      </c>
      <c r="E135" s="144" t="s">
        <v>222</v>
      </c>
      <c r="F135" s="145" t="s">
        <v>223</v>
      </c>
      <c r="G135" s="146" t="s">
        <v>224</v>
      </c>
      <c r="H135" s="147">
        <v>5955.4</v>
      </c>
      <c r="I135" s="148"/>
      <c r="J135" s="149">
        <f>ROUND(I135*H135,2)</f>
        <v>0</v>
      </c>
      <c r="K135" s="145" t="s">
        <v>21</v>
      </c>
      <c r="L135" s="281"/>
      <c r="M135" s="282" t="s">
        <v>21</v>
      </c>
      <c r="N135" s="150" t="s">
        <v>45</v>
      </c>
      <c r="O135" s="251"/>
      <c r="P135" s="117">
        <f>O135*H135</f>
        <v>0</v>
      </c>
      <c r="Q135" s="117">
        <v>0</v>
      </c>
      <c r="R135" s="117">
        <f>Q135*H135</f>
        <v>0</v>
      </c>
      <c r="S135" s="117">
        <v>0</v>
      </c>
      <c r="T135" s="118">
        <f>S135*H135</f>
        <v>0</v>
      </c>
      <c r="AR135" s="259" t="s">
        <v>195</v>
      </c>
      <c r="AT135" s="259" t="s">
        <v>221</v>
      </c>
      <c r="AU135" s="259" t="s">
        <v>83</v>
      </c>
      <c r="AY135" s="259" t="s">
        <v>138</v>
      </c>
      <c r="BE135" s="280">
        <f>IF(N135="základní",J135,0)</f>
        <v>0</v>
      </c>
      <c r="BF135" s="280">
        <f>IF(N135="snížená",J135,0)</f>
        <v>0</v>
      </c>
      <c r="BG135" s="280">
        <f>IF(N135="zákl. přenesená",J135,0)</f>
        <v>0</v>
      </c>
      <c r="BH135" s="280">
        <f>IF(N135="sníž. přenesená",J135,0)</f>
        <v>0</v>
      </c>
      <c r="BI135" s="280">
        <f>IF(N135="nulová",J135,0)</f>
        <v>0</v>
      </c>
      <c r="BJ135" s="259" t="s">
        <v>23</v>
      </c>
      <c r="BK135" s="280">
        <f>ROUND(I135*H135,2)</f>
        <v>0</v>
      </c>
      <c r="BL135" s="259" t="s">
        <v>145</v>
      </c>
      <c r="BM135" s="259" t="s">
        <v>225</v>
      </c>
    </row>
    <row r="136" spans="2:51" s="128" customFormat="1" ht="13.5">
      <c r="B136" s="127"/>
      <c r="D136" s="121" t="s">
        <v>147</v>
      </c>
      <c r="E136" s="129" t="s">
        <v>21</v>
      </c>
      <c r="F136" s="130" t="s">
        <v>226</v>
      </c>
      <c r="H136" s="131">
        <v>5955.4</v>
      </c>
      <c r="L136" s="127"/>
      <c r="M136" s="132"/>
      <c r="N136" s="133"/>
      <c r="O136" s="133"/>
      <c r="P136" s="133"/>
      <c r="Q136" s="133"/>
      <c r="R136" s="133"/>
      <c r="S136" s="133"/>
      <c r="T136" s="134"/>
      <c r="AT136" s="129" t="s">
        <v>147</v>
      </c>
      <c r="AU136" s="129" t="s">
        <v>83</v>
      </c>
      <c r="AV136" s="128" t="s">
        <v>83</v>
      </c>
      <c r="AW136" s="128" t="s">
        <v>38</v>
      </c>
      <c r="AX136" s="128" t="s">
        <v>23</v>
      </c>
      <c r="AY136" s="129" t="s">
        <v>138</v>
      </c>
    </row>
    <row r="137" spans="2:65" s="253" customFormat="1" ht="45">
      <c r="B137" s="14"/>
      <c r="C137" s="109" t="s">
        <v>227</v>
      </c>
      <c r="D137" s="109" t="s">
        <v>140</v>
      </c>
      <c r="E137" s="110" t="s">
        <v>228</v>
      </c>
      <c r="F137" s="111" t="s">
        <v>229</v>
      </c>
      <c r="G137" s="112" t="s">
        <v>174</v>
      </c>
      <c r="H137" s="113">
        <v>3585.2</v>
      </c>
      <c r="I137" s="114"/>
      <c r="J137" s="115">
        <f>ROUND(I137*H137,2)</f>
        <v>0</v>
      </c>
      <c r="K137" s="111" t="s">
        <v>165</v>
      </c>
      <c r="L137" s="14"/>
      <c r="M137" s="279" t="s">
        <v>21</v>
      </c>
      <c r="N137" s="116" t="s">
        <v>45</v>
      </c>
      <c r="O137" s="251"/>
      <c r="P137" s="117">
        <f>O137*H137</f>
        <v>0</v>
      </c>
      <c r="Q137" s="117">
        <v>0</v>
      </c>
      <c r="R137" s="117">
        <f>Q137*H137</f>
        <v>0</v>
      </c>
      <c r="S137" s="117">
        <v>0</v>
      </c>
      <c r="T137" s="118">
        <f>S137*H137</f>
        <v>0</v>
      </c>
      <c r="AR137" s="259" t="s">
        <v>145</v>
      </c>
      <c r="AT137" s="259" t="s">
        <v>140</v>
      </c>
      <c r="AU137" s="259" t="s">
        <v>83</v>
      </c>
      <c r="AY137" s="259" t="s">
        <v>138</v>
      </c>
      <c r="BE137" s="280">
        <f>IF(N137="základní",J137,0)</f>
        <v>0</v>
      </c>
      <c r="BF137" s="280">
        <f>IF(N137="snížená",J137,0)</f>
        <v>0</v>
      </c>
      <c r="BG137" s="280">
        <f>IF(N137="zákl. přenesená",J137,0)</f>
        <v>0</v>
      </c>
      <c r="BH137" s="280">
        <f>IF(N137="sníž. přenesená",J137,0)</f>
        <v>0</v>
      </c>
      <c r="BI137" s="280">
        <f>IF(N137="nulová",J137,0)</f>
        <v>0</v>
      </c>
      <c r="BJ137" s="259" t="s">
        <v>23</v>
      </c>
      <c r="BK137" s="280">
        <f>ROUND(I137*H137,2)</f>
        <v>0</v>
      </c>
      <c r="BL137" s="259" t="s">
        <v>145</v>
      </c>
      <c r="BM137" s="259" t="s">
        <v>230</v>
      </c>
    </row>
    <row r="138" spans="2:51" s="120" customFormat="1" ht="13.5">
      <c r="B138" s="119"/>
      <c r="D138" s="121" t="s">
        <v>147</v>
      </c>
      <c r="E138" s="122" t="s">
        <v>21</v>
      </c>
      <c r="F138" s="123" t="s">
        <v>231</v>
      </c>
      <c r="H138" s="122" t="s">
        <v>21</v>
      </c>
      <c r="L138" s="119"/>
      <c r="M138" s="124"/>
      <c r="N138" s="125"/>
      <c r="O138" s="125"/>
      <c r="P138" s="125"/>
      <c r="Q138" s="125"/>
      <c r="R138" s="125"/>
      <c r="S138" s="125"/>
      <c r="T138" s="126"/>
      <c r="AT138" s="122" t="s">
        <v>147</v>
      </c>
      <c r="AU138" s="122" t="s">
        <v>83</v>
      </c>
      <c r="AV138" s="120" t="s">
        <v>23</v>
      </c>
      <c r="AW138" s="120" t="s">
        <v>38</v>
      </c>
      <c r="AX138" s="120" t="s">
        <v>74</v>
      </c>
      <c r="AY138" s="122" t="s">
        <v>138</v>
      </c>
    </row>
    <row r="139" spans="2:51" s="128" customFormat="1" ht="13.5">
      <c r="B139" s="127"/>
      <c r="D139" s="121" t="s">
        <v>147</v>
      </c>
      <c r="E139" s="129" t="s">
        <v>21</v>
      </c>
      <c r="F139" s="130" t="s">
        <v>100</v>
      </c>
      <c r="H139" s="131">
        <v>2977.7</v>
      </c>
      <c r="L139" s="127"/>
      <c r="M139" s="132"/>
      <c r="N139" s="133"/>
      <c r="O139" s="133"/>
      <c r="P139" s="133"/>
      <c r="Q139" s="133"/>
      <c r="R139" s="133"/>
      <c r="S139" s="133"/>
      <c r="T139" s="134"/>
      <c r="AT139" s="129" t="s">
        <v>147</v>
      </c>
      <c r="AU139" s="129" t="s">
        <v>83</v>
      </c>
      <c r="AV139" s="128" t="s">
        <v>83</v>
      </c>
      <c r="AW139" s="128" t="s">
        <v>38</v>
      </c>
      <c r="AX139" s="128" t="s">
        <v>74</v>
      </c>
      <c r="AY139" s="129" t="s">
        <v>138</v>
      </c>
    </row>
    <row r="140" spans="2:51" s="120" customFormat="1" ht="13.5">
      <c r="B140" s="119"/>
      <c r="D140" s="121" t="s">
        <v>147</v>
      </c>
      <c r="E140" s="122" t="s">
        <v>21</v>
      </c>
      <c r="F140" s="123" t="s">
        <v>232</v>
      </c>
      <c r="H140" s="122" t="s">
        <v>21</v>
      </c>
      <c r="L140" s="119"/>
      <c r="M140" s="124"/>
      <c r="N140" s="125"/>
      <c r="O140" s="125"/>
      <c r="P140" s="125"/>
      <c r="Q140" s="125"/>
      <c r="R140" s="125"/>
      <c r="S140" s="125"/>
      <c r="T140" s="126"/>
      <c r="AT140" s="122" t="s">
        <v>147</v>
      </c>
      <c r="AU140" s="122" t="s">
        <v>83</v>
      </c>
      <c r="AV140" s="120" t="s">
        <v>23</v>
      </c>
      <c r="AW140" s="120" t="s">
        <v>38</v>
      </c>
      <c r="AX140" s="120" t="s">
        <v>74</v>
      </c>
      <c r="AY140" s="122" t="s">
        <v>138</v>
      </c>
    </row>
    <row r="141" spans="2:51" s="128" customFormat="1" ht="13.5">
      <c r="B141" s="127"/>
      <c r="D141" s="121" t="s">
        <v>147</v>
      </c>
      <c r="E141" s="129" t="s">
        <v>21</v>
      </c>
      <c r="F141" s="130" t="s">
        <v>233</v>
      </c>
      <c r="H141" s="131">
        <v>607.5</v>
      </c>
      <c r="L141" s="127"/>
      <c r="M141" s="132"/>
      <c r="N141" s="133"/>
      <c r="O141" s="133"/>
      <c r="P141" s="133"/>
      <c r="Q141" s="133"/>
      <c r="R141" s="133"/>
      <c r="S141" s="133"/>
      <c r="T141" s="134"/>
      <c r="AT141" s="129" t="s">
        <v>147</v>
      </c>
      <c r="AU141" s="129" t="s">
        <v>83</v>
      </c>
      <c r="AV141" s="128" t="s">
        <v>83</v>
      </c>
      <c r="AW141" s="128" t="s">
        <v>38</v>
      </c>
      <c r="AX141" s="128" t="s">
        <v>74</v>
      </c>
      <c r="AY141" s="129" t="s">
        <v>138</v>
      </c>
    </row>
    <row r="142" spans="2:51" s="136" customFormat="1" ht="13.5">
      <c r="B142" s="135"/>
      <c r="D142" s="121" t="s">
        <v>147</v>
      </c>
      <c r="E142" s="137" t="s">
        <v>21</v>
      </c>
      <c r="F142" s="138" t="s">
        <v>152</v>
      </c>
      <c r="H142" s="139">
        <v>3585.2</v>
      </c>
      <c r="L142" s="135"/>
      <c r="M142" s="140"/>
      <c r="N142" s="141"/>
      <c r="O142" s="141"/>
      <c r="P142" s="141"/>
      <c r="Q142" s="141"/>
      <c r="R142" s="141"/>
      <c r="S142" s="141"/>
      <c r="T142" s="142"/>
      <c r="AT142" s="137" t="s">
        <v>147</v>
      </c>
      <c r="AU142" s="137" t="s">
        <v>83</v>
      </c>
      <c r="AV142" s="136" t="s">
        <v>145</v>
      </c>
      <c r="AW142" s="136" t="s">
        <v>38</v>
      </c>
      <c r="AX142" s="136" t="s">
        <v>23</v>
      </c>
      <c r="AY142" s="137" t="s">
        <v>138</v>
      </c>
    </row>
    <row r="143" spans="2:65" s="253" customFormat="1" ht="30">
      <c r="B143" s="14"/>
      <c r="C143" s="109" t="s">
        <v>234</v>
      </c>
      <c r="D143" s="109" t="s">
        <v>140</v>
      </c>
      <c r="E143" s="110" t="s">
        <v>235</v>
      </c>
      <c r="F143" s="111" t="s">
        <v>236</v>
      </c>
      <c r="G143" s="112" t="s">
        <v>174</v>
      </c>
      <c r="H143" s="113">
        <v>607.5</v>
      </c>
      <c r="I143" s="114"/>
      <c r="J143" s="115">
        <f>ROUND(I143*H143,2)</f>
        <v>0</v>
      </c>
      <c r="K143" s="111" t="s">
        <v>165</v>
      </c>
      <c r="L143" s="14"/>
      <c r="M143" s="279" t="s">
        <v>21</v>
      </c>
      <c r="N143" s="116" t="s">
        <v>45</v>
      </c>
      <c r="O143" s="251"/>
      <c r="P143" s="117">
        <f>O143*H143</f>
        <v>0</v>
      </c>
      <c r="Q143" s="117">
        <v>0</v>
      </c>
      <c r="R143" s="117">
        <f>Q143*H143</f>
        <v>0</v>
      </c>
      <c r="S143" s="117">
        <v>0</v>
      </c>
      <c r="T143" s="118">
        <f>S143*H143</f>
        <v>0</v>
      </c>
      <c r="AR143" s="259" t="s">
        <v>145</v>
      </c>
      <c r="AT143" s="259" t="s">
        <v>140</v>
      </c>
      <c r="AU143" s="259" t="s">
        <v>83</v>
      </c>
      <c r="AY143" s="259" t="s">
        <v>138</v>
      </c>
      <c r="BE143" s="280">
        <f>IF(N143="základní",J143,0)</f>
        <v>0</v>
      </c>
      <c r="BF143" s="280">
        <f>IF(N143="snížená",J143,0)</f>
        <v>0</v>
      </c>
      <c r="BG143" s="280">
        <f>IF(N143="zákl. přenesená",J143,0)</f>
        <v>0</v>
      </c>
      <c r="BH143" s="280">
        <f>IF(N143="sníž. přenesená",J143,0)</f>
        <v>0</v>
      </c>
      <c r="BI143" s="280">
        <f>IF(N143="nulová",J143,0)</f>
        <v>0</v>
      </c>
      <c r="BJ143" s="259" t="s">
        <v>23</v>
      </c>
      <c r="BK143" s="280">
        <f>ROUND(I143*H143,2)</f>
        <v>0</v>
      </c>
      <c r="BL143" s="259" t="s">
        <v>145</v>
      </c>
      <c r="BM143" s="259" t="s">
        <v>237</v>
      </c>
    </row>
    <row r="144" spans="2:51" s="120" customFormat="1" ht="13.5">
      <c r="B144" s="119"/>
      <c r="D144" s="121" t="s">
        <v>147</v>
      </c>
      <c r="E144" s="122" t="s">
        <v>21</v>
      </c>
      <c r="F144" s="123" t="s">
        <v>238</v>
      </c>
      <c r="H144" s="122" t="s">
        <v>21</v>
      </c>
      <c r="L144" s="119"/>
      <c r="M144" s="124"/>
      <c r="N144" s="125"/>
      <c r="O144" s="125"/>
      <c r="P144" s="125"/>
      <c r="Q144" s="125"/>
      <c r="R144" s="125"/>
      <c r="S144" s="125"/>
      <c r="T144" s="126"/>
      <c r="AT144" s="122" t="s">
        <v>147</v>
      </c>
      <c r="AU144" s="122" t="s">
        <v>83</v>
      </c>
      <c r="AV144" s="120" t="s">
        <v>23</v>
      </c>
      <c r="AW144" s="120" t="s">
        <v>38</v>
      </c>
      <c r="AX144" s="120" t="s">
        <v>74</v>
      </c>
      <c r="AY144" s="122" t="s">
        <v>138</v>
      </c>
    </row>
    <row r="145" spans="2:51" s="120" customFormat="1" ht="13.5">
      <c r="B145" s="119"/>
      <c r="D145" s="121" t="s">
        <v>147</v>
      </c>
      <c r="E145" s="122" t="s">
        <v>21</v>
      </c>
      <c r="F145" s="123" t="s">
        <v>239</v>
      </c>
      <c r="H145" s="122" t="s">
        <v>21</v>
      </c>
      <c r="L145" s="119"/>
      <c r="M145" s="124"/>
      <c r="N145" s="125"/>
      <c r="O145" s="125"/>
      <c r="P145" s="125"/>
      <c r="Q145" s="125"/>
      <c r="R145" s="125"/>
      <c r="S145" s="125"/>
      <c r="T145" s="126"/>
      <c r="AT145" s="122" t="s">
        <v>147</v>
      </c>
      <c r="AU145" s="122" t="s">
        <v>83</v>
      </c>
      <c r="AV145" s="120" t="s">
        <v>23</v>
      </c>
      <c r="AW145" s="120" t="s">
        <v>38</v>
      </c>
      <c r="AX145" s="120" t="s">
        <v>74</v>
      </c>
      <c r="AY145" s="122" t="s">
        <v>138</v>
      </c>
    </row>
    <row r="146" spans="2:51" s="128" customFormat="1" ht="13.5">
      <c r="B146" s="127"/>
      <c r="D146" s="121" t="s">
        <v>147</v>
      </c>
      <c r="E146" s="129" t="s">
        <v>21</v>
      </c>
      <c r="F146" s="130" t="s">
        <v>233</v>
      </c>
      <c r="H146" s="131">
        <v>607.5</v>
      </c>
      <c r="L146" s="127"/>
      <c r="M146" s="132"/>
      <c r="N146" s="133"/>
      <c r="O146" s="133"/>
      <c r="P146" s="133"/>
      <c r="Q146" s="133"/>
      <c r="R146" s="133"/>
      <c r="S146" s="133"/>
      <c r="T146" s="134"/>
      <c r="AT146" s="129" t="s">
        <v>147</v>
      </c>
      <c r="AU146" s="129" t="s">
        <v>83</v>
      </c>
      <c r="AV146" s="128" t="s">
        <v>83</v>
      </c>
      <c r="AW146" s="128" t="s">
        <v>38</v>
      </c>
      <c r="AX146" s="128" t="s">
        <v>23</v>
      </c>
      <c r="AY146" s="129" t="s">
        <v>138</v>
      </c>
    </row>
    <row r="147" spans="2:65" s="253" customFormat="1" ht="30">
      <c r="B147" s="14"/>
      <c r="C147" s="109" t="s">
        <v>10</v>
      </c>
      <c r="D147" s="109" t="s">
        <v>140</v>
      </c>
      <c r="E147" s="110" t="s">
        <v>240</v>
      </c>
      <c r="F147" s="111" t="s">
        <v>241</v>
      </c>
      <c r="G147" s="112" t="s">
        <v>174</v>
      </c>
      <c r="H147" s="113">
        <v>156.65</v>
      </c>
      <c r="I147" s="114"/>
      <c r="J147" s="115">
        <f>ROUND(I147*H147,2)</f>
        <v>0</v>
      </c>
      <c r="K147" s="111" t="s">
        <v>144</v>
      </c>
      <c r="L147" s="14"/>
      <c r="M147" s="279" t="s">
        <v>21</v>
      </c>
      <c r="N147" s="116" t="s">
        <v>45</v>
      </c>
      <c r="O147" s="251"/>
      <c r="P147" s="117">
        <f>O147*H147</f>
        <v>0</v>
      </c>
      <c r="Q147" s="117">
        <v>0</v>
      </c>
      <c r="R147" s="117">
        <f>Q147*H147</f>
        <v>0</v>
      </c>
      <c r="S147" s="117">
        <v>0</v>
      </c>
      <c r="T147" s="118">
        <f>S147*H147</f>
        <v>0</v>
      </c>
      <c r="AR147" s="259" t="s">
        <v>145</v>
      </c>
      <c r="AT147" s="259" t="s">
        <v>140</v>
      </c>
      <c r="AU147" s="259" t="s">
        <v>83</v>
      </c>
      <c r="AY147" s="259" t="s">
        <v>138</v>
      </c>
      <c r="BE147" s="280">
        <f>IF(N147="základní",J147,0)</f>
        <v>0</v>
      </c>
      <c r="BF147" s="280">
        <f>IF(N147="snížená",J147,0)</f>
        <v>0</v>
      </c>
      <c r="BG147" s="280">
        <f>IF(N147="zákl. přenesená",J147,0)</f>
        <v>0</v>
      </c>
      <c r="BH147" s="280">
        <f>IF(N147="sníž. přenesená",J147,0)</f>
        <v>0</v>
      </c>
      <c r="BI147" s="280">
        <f>IF(N147="nulová",J147,0)</f>
        <v>0</v>
      </c>
      <c r="BJ147" s="259" t="s">
        <v>23</v>
      </c>
      <c r="BK147" s="280">
        <f>ROUND(I147*H147,2)</f>
        <v>0</v>
      </c>
      <c r="BL147" s="259" t="s">
        <v>145</v>
      </c>
      <c r="BM147" s="259" t="s">
        <v>242</v>
      </c>
    </row>
    <row r="148" spans="2:51" s="120" customFormat="1" ht="27">
      <c r="B148" s="119"/>
      <c r="D148" s="121" t="s">
        <v>147</v>
      </c>
      <c r="E148" s="122" t="s">
        <v>21</v>
      </c>
      <c r="F148" s="123" t="s">
        <v>243</v>
      </c>
      <c r="H148" s="122" t="s">
        <v>21</v>
      </c>
      <c r="L148" s="119"/>
      <c r="M148" s="124"/>
      <c r="N148" s="125"/>
      <c r="O148" s="125"/>
      <c r="P148" s="125"/>
      <c r="Q148" s="125"/>
      <c r="R148" s="125"/>
      <c r="S148" s="125"/>
      <c r="T148" s="126"/>
      <c r="AT148" s="122" t="s">
        <v>147</v>
      </c>
      <c r="AU148" s="122" t="s">
        <v>83</v>
      </c>
      <c r="AV148" s="120" t="s">
        <v>23</v>
      </c>
      <c r="AW148" s="120" t="s">
        <v>38</v>
      </c>
      <c r="AX148" s="120" t="s">
        <v>74</v>
      </c>
      <c r="AY148" s="122" t="s">
        <v>138</v>
      </c>
    </row>
    <row r="149" spans="2:51" s="120" customFormat="1" ht="13.5">
      <c r="B149" s="119"/>
      <c r="D149" s="121" t="s">
        <v>147</v>
      </c>
      <c r="E149" s="122" t="s">
        <v>21</v>
      </c>
      <c r="F149" s="123" t="s">
        <v>244</v>
      </c>
      <c r="H149" s="122" t="s">
        <v>21</v>
      </c>
      <c r="L149" s="119"/>
      <c r="M149" s="124"/>
      <c r="N149" s="125"/>
      <c r="O149" s="125"/>
      <c r="P149" s="125"/>
      <c r="Q149" s="125"/>
      <c r="R149" s="125"/>
      <c r="S149" s="125"/>
      <c r="T149" s="126"/>
      <c r="AT149" s="122" t="s">
        <v>147</v>
      </c>
      <c r="AU149" s="122" t="s">
        <v>83</v>
      </c>
      <c r="AV149" s="120" t="s">
        <v>23</v>
      </c>
      <c r="AW149" s="120" t="s">
        <v>38</v>
      </c>
      <c r="AX149" s="120" t="s">
        <v>74</v>
      </c>
      <c r="AY149" s="122" t="s">
        <v>138</v>
      </c>
    </row>
    <row r="150" spans="2:51" s="120" customFormat="1" ht="13.5">
      <c r="B150" s="119"/>
      <c r="D150" s="121" t="s">
        <v>147</v>
      </c>
      <c r="E150" s="122" t="s">
        <v>21</v>
      </c>
      <c r="F150" s="123" t="s">
        <v>245</v>
      </c>
      <c r="H150" s="122" t="s">
        <v>21</v>
      </c>
      <c r="L150" s="119"/>
      <c r="M150" s="124"/>
      <c r="N150" s="125"/>
      <c r="O150" s="125"/>
      <c r="P150" s="125"/>
      <c r="Q150" s="125"/>
      <c r="R150" s="125"/>
      <c r="S150" s="125"/>
      <c r="T150" s="126"/>
      <c r="AT150" s="122" t="s">
        <v>147</v>
      </c>
      <c r="AU150" s="122" t="s">
        <v>83</v>
      </c>
      <c r="AV150" s="120" t="s">
        <v>23</v>
      </c>
      <c r="AW150" s="120" t="s">
        <v>38</v>
      </c>
      <c r="AX150" s="120" t="s">
        <v>74</v>
      </c>
      <c r="AY150" s="122" t="s">
        <v>138</v>
      </c>
    </row>
    <row r="151" spans="2:51" s="128" customFormat="1" ht="13.5">
      <c r="B151" s="127"/>
      <c r="D151" s="121" t="s">
        <v>147</v>
      </c>
      <c r="E151" s="129" t="s">
        <v>246</v>
      </c>
      <c r="F151" s="130" t="s">
        <v>247</v>
      </c>
      <c r="H151" s="131">
        <v>156.65</v>
      </c>
      <c r="L151" s="127"/>
      <c r="M151" s="132"/>
      <c r="N151" s="133"/>
      <c r="O151" s="133"/>
      <c r="P151" s="133"/>
      <c r="Q151" s="133"/>
      <c r="R151" s="133"/>
      <c r="S151" s="133"/>
      <c r="T151" s="134"/>
      <c r="AT151" s="129" t="s">
        <v>147</v>
      </c>
      <c r="AU151" s="129" t="s">
        <v>83</v>
      </c>
      <c r="AV151" s="128" t="s">
        <v>83</v>
      </c>
      <c r="AW151" s="128" t="s">
        <v>38</v>
      </c>
      <c r="AX151" s="128" t="s">
        <v>23</v>
      </c>
      <c r="AY151" s="129" t="s">
        <v>138</v>
      </c>
    </row>
    <row r="152" spans="2:65" s="253" customFormat="1" ht="30">
      <c r="B152" s="14"/>
      <c r="C152" s="109" t="s">
        <v>248</v>
      </c>
      <c r="D152" s="109" t="s">
        <v>140</v>
      </c>
      <c r="E152" s="110" t="s">
        <v>249</v>
      </c>
      <c r="F152" s="111" t="s">
        <v>250</v>
      </c>
      <c r="G152" s="112" t="s">
        <v>174</v>
      </c>
      <c r="H152" s="113">
        <v>607.5</v>
      </c>
      <c r="I152" s="114"/>
      <c r="J152" s="115">
        <f>ROUND(I152*H152,2)</f>
        <v>0</v>
      </c>
      <c r="K152" s="111" t="s">
        <v>165</v>
      </c>
      <c r="L152" s="14"/>
      <c r="M152" s="279" t="s">
        <v>21</v>
      </c>
      <c r="N152" s="116" t="s">
        <v>45</v>
      </c>
      <c r="O152" s="251"/>
      <c r="P152" s="117">
        <f>O152*H152</f>
        <v>0</v>
      </c>
      <c r="Q152" s="117">
        <v>0</v>
      </c>
      <c r="R152" s="117">
        <f>Q152*H152</f>
        <v>0</v>
      </c>
      <c r="S152" s="117">
        <v>0</v>
      </c>
      <c r="T152" s="118">
        <f>S152*H152</f>
        <v>0</v>
      </c>
      <c r="AR152" s="259" t="s">
        <v>145</v>
      </c>
      <c r="AT152" s="259" t="s">
        <v>140</v>
      </c>
      <c r="AU152" s="259" t="s">
        <v>83</v>
      </c>
      <c r="AY152" s="259" t="s">
        <v>138</v>
      </c>
      <c r="BE152" s="280">
        <f>IF(N152="základní",J152,0)</f>
        <v>0</v>
      </c>
      <c r="BF152" s="280">
        <f>IF(N152="snížená",J152,0)</f>
        <v>0</v>
      </c>
      <c r="BG152" s="280">
        <f>IF(N152="zákl. přenesená",J152,0)</f>
        <v>0</v>
      </c>
      <c r="BH152" s="280">
        <f>IF(N152="sníž. přenesená",J152,0)</f>
        <v>0</v>
      </c>
      <c r="BI152" s="280">
        <f>IF(N152="nulová",J152,0)</f>
        <v>0</v>
      </c>
      <c r="BJ152" s="259" t="s">
        <v>23</v>
      </c>
      <c r="BK152" s="280">
        <f>ROUND(I152*H152,2)</f>
        <v>0</v>
      </c>
      <c r="BL152" s="259" t="s">
        <v>145</v>
      </c>
      <c r="BM152" s="259" t="s">
        <v>251</v>
      </c>
    </row>
    <row r="153" spans="2:51" s="120" customFormat="1" ht="13.5">
      <c r="B153" s="119"/>
      <c r="D153" s="121" t="s">
        <v>147</v>
      </c>
      <c r="E153" s="122" t="s">
        <v>21</v>
      </c>
      <c r="F153" s="123" t="s">
        <v>252</v>
      </c>
      <c r="H153" s="122" t="s">
        <v>21</v>
      </c>
      <c r="L153" s="119"/>
      <c r="M153" s="124"/>
      <c r="N153" s="125"/>
      <c r="O153" s="125"/>
      <c r="P153" s="125"/>
      <c r="Q153" s="125"/>
      <c r="R153" s="125"/>
      <c r="S153" s="125"/>
      <c r="T153" s="126"/>
      <c r="AT153" s="122" t="s">
        <v>147</v>
      </c>
      <c r="AU153" s="122" t="s">
        <v>83</v>
      </c>
      <c r="AV153" s="120" t="s">
        <v>23</v>
      </c>
      <c r="AW153" s="120" t="s">
        <v>38</v>
      </c>
      <c r="AX153" s="120" t="s">
        <v>74</v>
      </c>
      <c r="AY153" s="122" t="s">
        <v>138</v>
      </c>
    </row>
    <row r="154" spans="2:51" s="128" customFormat="1" ht="13.5">
      <c r="B154" s="127"/>
      <c r="D154" s="121" t="s">
        <v>147</v>
      </c>
      <c r="E154" s="129" t="s">
        <v>21</v>
      </c>
      <c r="F154" s="130" t="s">
        <v>233</v>
      </c>
      <c r="H154" s="131">
        <v>607.5</v>
      </c>
      <c r="L154" s="127"/>
      <c r="M154" s="132"/>
      <c r="N154" s="133"/>
      <c r="O154" s="133"/>
      <c r="P154" s="133"/>
      <c r="Q154" s="133"/>
      <c r="R154" s="133"/>
      <c r="S154" s="133"/>
      <c r="T154" s="134"/>
      <c r="AT154" s="129" t="s">
        <v>147</v>
      </c>
      <c r="AU154" s="129" t="s">
        <v>83</v>
      </c>
      <c r="AV154" s="128" t="s">
        <v>83</v>
      </c>
      <c r="AW154" s="128" t="s">
        <v>38</v>
      </c>
      <c r="AX154" s="128" t="s">
        <v>23</v>
      </c>
      <c r="AY154" s="129" t="s">
        <v>138</v>
      </c>
    </row>
    <row r="155" spans="2:65" s="253" customFormat="1" ht="45">
      <c r="B155" s="14"/>
      <c r="C155" s="109" t="s">
        <v>253</v>
      </c>
      <c r="D155" s="109" t="s">
        <v>140</v>
      </c>
      <c r="E155" s="110" t="s">
        <v>254</v>
      </c>
      <c r="F155" s="111" t="s">
        <v>255</v>
      </c>
      <c r="G155" s="112" t="s">
        <v>174</v>
      </c>
      <c r="H155" s="113">
        <v>84.3</v>
      </c>
      <c r="I155" s="114"/>
      <c r="J155" s="115">
        <f>ROUND(I155*H155,2)</f>
        <v>0</v>
      </c>
      <c r="K155" s="111" t="s">
        <v>165</v>
      </c>
      <c r="L155" s="14"/>
      <c r="M155" s="279" t="s">
        <v>21</v>
      </c>
      <c r="N155" s="116" t="s">
        <v>45</v>
      </c>
      <c r="O155" s="251"/>
      <c r="P155" s="117">
        <f>O155*H155</f>
        <v>0</v>
      </c>
      <c r="Q155" s="117">
        <v>0</v>
      </c>
      <c r="R155" s="117">
        <f>Q155*H155</f>
        <v>0</v>
      </c>
      <c r="S155" s="117">
        <v>0</v>
      </c>
      <c r="T155" s="118">
        <f>S155*H155</f>
        <v>0</v>
      </c>
      <c r="AR155" s="259" t="s">
        <v>145</v>
      </c>
      <c r="AT155" s="259" t="s">
        <v>140</v>
      </c>
      <c r="AU155" s="259" t="s">
        <v>83</v>
      </c>
      <c r="AY155" s="259" t="s">
        <v>138</v>
      </c>
      <c r="BE155" s="280">
        <f>IF(N155="základní",J155,0)</f>
        <v>0</v>
      </c>
      <c r="BF155" s="280">
        <f>IF(N155="snížená",J155,0)</f>
        <v>0</v>
      </c>
      <c r="BG155" s="280">
        <f>IF(N155="zákl. přenesená",J155,0)</f>
        <v>0</v>
      </c>
      <c r="BH155" s="280">
        <f>IF(N155="sníž. přenesená",J155,0)</f>
        <v>0</v>
      </c>
      <c r="BI155" s="280">
        <f>IF(N155="nulová",J155,0)</f>
        <v>0</v>
      </c>
      <c r="BJ155" s="259" t="s">
        <v>23</v>
      </c>
      <c r="BK155" s="280">
        <f>ROUND(I155*H155,2)</f>
        <v>0</v>
      </c>
      <c r="BL155" s="259" t="s">
        <v>145</v>
      </c>
      <c r="BM155" s="259" t="s">
        <v>256</v>
      </c>
    </row>
    <row r="156" spans="2:51" s="120" customFormat="1" ht="13.5">
      <c r="B156" s="119"/>
      <c r="D156" s="121" t="s">
        <v>147</v>
      </c>
      <c r="E156" s="122" t="s">
        <v>21</v>
      </c>
      <c r="F156" s="123" t="s">
        <v>257</v>
      </c>
      <c r="H156" s="122" t="s">
        <v>21</v>
      </c>
      <c r="L156" s="119"/>
      <c r="M156" s="124"/>
      <c r="N156" s="125"/>
      <c r="O156" s="125"/>
      <c r="P156" s="125"/>
      <c r="Q156" s="125"/>
      <c r="R156" s="125"/>
      <c r="S156" s="125"/>
      <c r="T156" s="126"/>
      <c r="AT156" s="122" t="s">
        <v>147</v>
      </c>
      <c r="AU156" s="122" t="s">
        <v>83</v>
      </c>
      <c r="AV156" s="120" t="s">
        <v>23</v>
      </c>
      <c r="AW156" s="120" t="s">
        <v>38</v>
      </c>
      <c r="AX156" s="120" t="s">
        <v>74</v>
      </c>
      <c r="AY156" s="122" t="s">
        <v>138</v>
      </c>
    </row>
    <row r="157" spans="2:51" s="128" customFormat="1" ht="13.5">
      <c r="B157" s="127"/>
      <c r="D157" s="121" t="s">
        <v>147</v>
      </c>
      <c r="E157" s="129" t="s">
        <v>21</v>
      </c>
      <c r="F157" s="130" t="s">
        <v>104</v>
      </c>
      <c r="H157" s="131">
        <v>84.3</v>
      </c>
      <c r="L157" s="127"/>
      <c r="M157" s="132"/>
      <c r="N157" s="133"/>
      <c r="O157" s="133"/>
      <c r="P157" s="133"/>
      <c r="Q157" s="133"/>
      <c r="R157" s="133"/>
      <c r="S157" s="133"/>
      <c r="T157" s="134"/>
      <c r="AT157" s="129" t="s">
        <v>147</v>
      </c>
      <c r="AU157" s="129" t="s">
        <v>83</v>
      </c>
      <c r="AV157" s="128" t="s">
        <v>83</v>
      </c>
      <c r="AW157" s="128" t="s">
        <v>38</v>
      </c>
      <c r="AX157" s="128" t="s">
        <v>23</v>
      </c>
      <c r="AY157" s="129" t="s">
        <v>138</v>
      </c>
    </row>
    <row r="158" spans="2:65" s="253" customFormat="1" ht="30">
      <c r="B158" s="14"/>
      <c r="C158" s="109" t="s">
        <v>167</v>
      </c>
      <c r="D158" s="109" t="s">
        <v>140</v>
      </c>
      <c r="E158" s="110" t="s">
        <v>258</v>
      </c>
      <c r="F158" s="111" t="s">
        <v>259</v>
      </c>
      <c r="G158" s="112" t="s">
        <v>155</v>
      </c>
      <c r="H158" s="113">
        <v>222</v>
      </c>
      <c r="I158" s="114"/>
      <c r="J158" s="115">
        <f>ROUND(I158*H158,2)</f>
        <v>0</v>
      </c>
      <c r="K158" s="111" t="s">
        <v>144</v>
      </c>
      <c r="L158" s="14"/>
      <c r="M158" s="279" t="s">
        <v>21</v>
      </c>
      <c r="N158" s="116" t="s">
        <v>45</v>
      </c>
      <c r="O158" s="251"/>
      <c r="P158" s="117">
        <f>O158*H158</f>
        <v>0</v>
      </c>
      <c r="Q158" s="117">
        <v>0</v>
      </c>
      <c r="R158" s="117">
        <f>Q158*H158</f>
        <v>0</v>
      </c>
      <c r="S158" s="117">
        <v>0</v>
      </c>
      <c r="T158" s="118">
        <f>S158*H158</f>
        <v>0</v>
      </c>
      <c r="AR158" s="259" t="s">
        <v>145</v>
      </c>
      <c r="AT158" s="259" t="s">
        <v>140</v>
      </c>
      <c r="AU158" s="259" t="s">
        <v>83</v>
      </c>
      <c r="AY158" s="259" t="s">
        <v>138</v>
      </c>
      <c r="BE158" s="280">
        <f>IF(N158="základní",J158,0)</f>
        <v>0</v>
      </c>
      <c r="BF158" s="280">
        <f>IF(N158="snížená",J158,0)</f>
        <v>0</v>
      </c>
      <c r="BG158" s="280">
        <f>IF(N158="zákl. přenesená",J158,0)</f>
        <v>0</v>
      </c>
      <c r="BH158" s="280">
        <f>IF(N158="sníž. přenesená",J158,0)</f>
        <v>0</v>
      </c>
      <c r="BI158" s="280">
        <f>IF(N158="nulová",J158,0)</f>
        <v>0</v>
      </c>
      <c r="BJ158" s="259" t="s">
        <v>23</v>
      </c>
      <c r="BK158" s="280">
        <f>ROUND(I158*H158,2)</f>
        <v>0</v>
      </c>
      <c r="BL158" s="259" t="s">
        <v>145</v>
      </c>
      <c r="BM158" s="259" t="s">
        <v>260</v>
      </c>
    </row>
    <row r="159" spans="2:51" s="120" customFormat="1" ht="13.5">
      <c r="B159" s="119"/>
      <c r="D159" s="121" t="s">
        <v>147</v>
      </c>
      <c r="E159" s="122" t="s">
        <v>21</v>
      </c>
      <c r="F159" s="123" t="s">
        <v>261</v>
      </c>
      <c r="H159" s="122" t="s">
        <v>21</v>
      </c>
      <c r="L159" s="119"/>
      <c r="M159" s="124"/>
      <c r="N159" s="125"/>
      <c r="O159" s="125"/>
      <c r="P159" s="125"/>
      <c r="Q159" s="125"/>
      <c r="R159" s="125"/>
      <c r="S159" s="125"/>
      <c r="T159" s="126"/>
      <c r="AT159" s="122" t="s">
        <v>147</v>
      </c>
      <c r="AU159" s="122" t="s">
        <v>83</v>
      </c>
      <c r="AV159" s="120" t="s">
        <v>23</v>
      </c>
      <c r="AW159" s="120" t="s">
        <v>38</v>
      </c>
      <c r="AX159" s="120" t="s">
        <v>74</v>
      </c>
      <c r="AY159" s="122" t="s">
        <v>138</v>
      </c>
    </row>
    <row r="160" spans="2:51" s="120" customFormat="1" ht="13.5">
      <c r="B160" s="119"/>
      <c r="D160" s="121" t="s">
        <v>147</v>
      </c>
      <c r="E160" s="122" t="s">
        <v>21</v>
      </c>
      <c r="F160" s="123" t="s">
        <v>262</v>
      </c>
      <c r="H160" s="122" t="s">
        <v>21</v>
      </c>
      <c r="L160" s="119"/>
      <c r="M160" s="124"/>
      <c r="N160" s="125"/>
      <c r="O160" s="125"/>
      <c r="P160" s="125"/>
      <c r="Q160" s="125"/>
      <c r="R160" s="125"/>
      <c r="S160" s="125"/>
      <c r="T160" s="126"/>
      <c r="AT160" s="122" t="s">
        <v>147</v>
      </c>
      <c r="AU160" s="122" t="s">
        <v>83</v>
      </c>
      <c r="AV160" s="120" t="s">
        <v>23</v>
      </c>
      <c r="AW160" s="120" t="s">
        <v>38</v>
      </c>
      <c r="AX160" s="120" t="s">
        <v>74</v>
      </c>
      <c r="AY160" s="122" t="s">
        <v>138</v>
      </c>
    </row>
    <row r="161" spans="2:51" s="128" customFormat="1" ht="13.5">
      <c r="B161" s="127"/>
      <c r="D161" s="121" t="s">
        <v>147</v>
      </c>
      <c r="E161" s="129" t="s">
        <v>21</v>
      </c>
      <c r="F161" s="130" t="s">
        <v>263</v>
      </c>
      <c r="H161" s="131">
        <v>222</v>
      </c>
      <c r="L161" s="127"/>
      <c r="M161" s="132"/>
      <c r="N161" s="133"/>
      <c r="O161" s="133"/>
      <c r="P161" s="133"/>
      <c r="Q161" s="133"/>
      <c r="R161" s="133"/>
      <c r="S161" s="133"/>
      <c r="T161" s="134"/>
      <c r="AT161" s="129" t="s">
        <v>147</v>
      </c>
      <c r="AU161" s="129" t="s">
        <v>83</v>
      </c>
      <c r="AV161" s="128" t="s">
        <v>83</v>
      </c>
      <c r="AW161" s="128" t="s">
        <v>38</v>
      </c>
      <c r="AX161" s="128" t="s">
        <v>23</v>
      </c>
      <c r="AY161" s="129" t="s">
        <v>138</v>
      </c>
    </row>
    <row r="162" spans="2:65" s="253" customFormat="1" ht="45">
      <c r="B162" s="14"/>
      <c r="C162" s="109" t="s">
        <v>264</v>
      </c>
      <c r="D162" s="109" t="s">
        <v>140</v>
      </c>
      <c r="E162" s="110" t="s">
        <v>265</v>
      </c>
      <c r="F162" s="111" t="s">
        <v>266</v>
      </c>
      <c r="G162" s="112" t="s">
        <v>143</v>
      </c>
      <c r="H162" s="113">
        <v>0.669</v>
      </c>
      <c r="I162" s="114"/>
      <c r="J162" s="115">
        <f>ROUND(I162*H162,2)</f>
        <v>0</v>
      </c>
      <c r="K162" s="111" t="s">
        <v>144</v>
      </c>
      <c r="L162" s="14"/>
      <c r="M162" s="279" t="s">
        <v>21</v>
      </c>
      <c r="N162" s="116" t="s">
        <v>45</v>
      </c>
      <c r="O162" s="251"/>
      <c r="P162" s="117">
        <f>O162*H162</f>
        <v>0</v>
      </c>
      <c r="Q162" s="117">
        <v>0</v>
      </c>
      <c r="R162" s="117">
        <f>Q162*H162</f>
        <v>0</v>
      </c>
      <c r="S162" s="117">
        <v>0</v>
      </c>
      <c r="T162" s="118">
        <f>S162*H162</f>
        <v>0</v>
      </c>
      <c r="AR162" s="259" t="s">
        <v>145</v>
      </c>
      <c r="AT162" s="259" t="s">
        <v>140</v>
      </c>
      <c r="AU162" s="259" t="s">
        <v>83</v>
      </c>
      <c r="AY162" s="259" t="s">
        <v>138</v>
      </c>
      <c r="BE162" s="280">
        <f>IF(N162="základní",J162,0)</f>
        <v>0</v>
      </c>
      <c r="BF162" s="280">
        <f>IF(N162="snížená",J162,0)</f>
        <v>0</v>
      </c>
      <c r="BG162" s="280">
        <f>IF(N162="zákl. přenesená",J162,0)</f>
        <v>0</v>
      </c>
      <c r="BH162" s="280">
        <f>IF(N162="sníž. přenesená",J162,0)</f>
        <v>0</v>
      </c>
      <c r="BI162" s="280">
        <f>IF(N162="nulová",J162,0)</f>
        <v>0</v>
      </c>
      <c r="BJ162" s="259" t="s">
        <v>23</v>
      </c>
      <c r="BK162" s="280">
        <f>ROUND(I162*H162,2)</f>
        <v>0</v>
      </c>
      <c r="BL162" s="259" t="s">
        <v>145</v>
      </c>
      <c r="BM162" s="259" t="s">
        <v>267</v>
      </c>
    </row>
    <row r="163" spans="2:51" s="128" customFormat="1" ht="13.5">
      <c r="B163" s="127"/>
      <c r="D163" s="121" t="s">
        <v>147</v>
      </c>
      <c r="E163" s="129" t="s">
        <v>21</v>
      </c>
      <c r="F163" s="130" t="s">
        <v>97</v>
      </c>
      <c r="H163" s="131">
        <v>0.669</v>
      </c>
      <c r="L163" s="127"/>
      <c r="M163" s="132"/>
      <c r="N163" s="133"/>
      <c r="O163" s="133"/>
      <c r="P163" s="133"/>
      <c r="Q163" s="133"/>
      <c r="R163" s="133"/>
      <c r="S163" s="133"/>
      <c r="T163" s="134"/>
      <c r="AT163" s="129" t="s">
        <v>147</v>
      </c>
      <c r="AU163" s="129" t="s">
        <v>83</v>
      </c>
      <c r="AV163" s="128" t="s">
        <v>83</v>
      </c>
      <c r="AW163" s="128" t="s">
        <v>38</v>
      </c>
      <c r="AX163" s="128" t="s">
        <v>23</v>
      </c>
      <c r="AY163" s="129" t="s">
        <v>138</v>
      </c>
    </row>
    <row r="164" spans="2:65" s="253" customFormat="1" ht="15">
      <c r="B164" s="14"/>
      <c r="C164" s="109" t="s">
        <v>268</v>
      </c>
      <c r="D164" s="109" t="s">
        <v>140</v>
      </c>
      <c r="E164" s="110" t="s">
        <v>269</v>
      </c>
      <c r="F164" s="111" t="s">
        <v>270</v>
      </c>
      <c r="G164" s="112" t="s">
        <v>155</v>
      </c>
      <c r="H164" s="113">
        <v>494.11</v>
      </c>
      <c r="I164" s="114"/>
      <c r="J164" s="115">
        <f>ROUND(I164*H164,2)</f>
        <v>0</v>
      </c>
      <c r="K164" s="111" t="s">
        <v>21</v>
      </c>
      <c r="L164" s="14"/>
      <c r="M164" s="279" t="s">
        <v>21</v>
      </c>
      <c r="N164" s="116" t="s">
        <v>45</v>
      </c>
      <c r="O164" s="251"/>
      <c r="P164" s="117">
        <f>O164*H164</f>
        <v>0</v>
      </c>
      <c r="Q164" s="117">
        <v>0</v>
      </c>
      <c r="R164" s="117">
        <f>Q164*H164</f>
        <v>0</v>
      </c>
      <c r="S164" s="117">
        <v>0</v>
      </c>
      <c r="T164" s="118">
        <f>S164*H164</f>
        <v>0</v>
      </c>
      <c r="AR164" s="259" t="s">
        <v>145</v>
      </c>
      <c r="AT164" s="259" t="s">
        <v>140</v>
      </c>
      <c r="AU164" s="259" t="s">
        <v>83</v>
      </c>
      <c r="AY164" s="259" t="s">
        <v>138</v>
      </c>
      <c r="BE164" s="280">
        <f>IF(N164="základní",J164,0)</f>
        <v>0</v>
      </c>
      <c r="BF164" s="280">
        <f>IF(N164="snížená",J164,0)</f>
        <v>0</v>
      </c>
      <c r="BG164" s="280">
        <f>IF(N164="zákl. přenesená",J164,0)</f>
        <v>0</v>
      </c>
      <c r="BH164" s="280">
        <f>IF(N164="sníž. přenesená",J164,0)</f>
        <v>0</v>
      </c>
      <c r="BI164" s="280">
        <f>IF(N164="nulová",J164,0)</f>
        <v>0</v>
      </c>
      <c r="BJ164" s="259" t="s">
        <v>23</v>
      </c>
      <c r="BK164" s="280">
        <f>ROUND(I164*H164,2)</f>
        <v>0</v>
      </c>
      <c r="BL164" s="259" t="s">
        <v>145</v>
      </c>
      <c r="BM164" s="259" t="s">
        <v>271</v>
      </c>
    </row>
    <row r="165" spans="2:51" s="120" customFormat="1" ht="13.5">
      <c r="B165" s="119"/>
      <c r="D165" s="121" t="s">
        <v>147</v>
      </c>
      <c r="E165" s="122" t="s">
        <v>21</v>
      </c>
      <c r="F165" s="123" t="s">
        <v>176</v>
      </c>
      <c r="H165" s="122" t="s">
        <v>21</v>
      </c>
      <c r="L165" s="119"/>
      <c r="M165" s="124"/>
      <c r="N165" s="125"/>
      <c r="O165" s="125"/>
      <c r="P165" s="125"/>
      <c r="Q165" s="125"/>
      <c r="R165" s="125"/>
      <c r="S165" s="125"/>
      <c r="T165" s="126"/>
      <c r="AT165" s="122" t="s">
        <v>147</v>
      </c>
      <c r="AU165" s="122" t="s">
        <v>83</v>
      </c>
      <c r="AV165" s="120" t="s">
        <v>23</v>
      </c>
      <c r="AW165" s="120" t="s">
        <v>38</v>
      </c>
      <c r="AX165" s="120" t="s">
        <v>74</v>
      </c>
      <c r="AY165" s="122" t="s">
        <v>138</v>
      </c>
    </row>
    <row r="166" spans="2:51" s="128" customFormat="1" ht="13.5">
      <c r="B166" s="127"/>
      <c r="D166" s="121" t="s">
        <v>147</v>
      </c>
      <c r="E166" s="129" t="s">
        <v>21</v>
      </c>
      <c r="F166" s="130" t="s">
        <v>177</v>
      </c>
      <c r="H166" s="131">
        <v>486.4</v>
      </c>
      <c r="L166" s="127"/>
      <c r="M166" s="132"/>
      <c r="N166" s="133"/>
      <c r="O166" s="133"/>
      <c r="P166" s="133"/>
      <c r="Q166" s="133"/>
      <c r="R166" s="133"/>
      <c r="S166" s="133"/>
      <c r="T166" s="134"/>
      <c r="AT166" s="129" t="s">
        <v>147</v>
      </c>
      <c r="AU166" s="129" t="s">
        <v>83</v>
      </c>
      <c r="AV166" s="128" t="s">
        <v>83</v>
      </c>
      <c r="AW166" s="128" t="s">
        <v>38</v>
      </c>
      <c r="AX166" s="128" t="s">
        <v>74</v>
      </c>
      <c r="AY166" s="129" t="s">
        <v>138</v>
      </c>
    </row>
    <row r="167" spans="2:51" s="120" customFormat="1" ht="13.5">
      <c r="B167" s="119"/>
      <c r="D167" s="121" t="s">
        <v>147</v>
      </c>
      <c r="E167" s="122" t="s">
        <v>21</v>
      </c>
      <c r="F167" s="123" t="s">
        <v>178</v>
      </c>
      <c r="H167" s="122" t="s">
        <v>21</v>
      </c>
      <c r="L167" s="119"/>
      <c r="M167" s="124"/>
      <c r="N167" s="125"/>
      <c r="O167" s="125"/>
      <c r="P167" s="125"/>
      <c r="Q167" s="125"/>
      <c r="R167" s="125"/>
      <c r="S167" s="125"/>
      <c r="T167" s="126"/>
      <c r="AT167" s="122" t="s">
        <v>147</v>
      </c>
      <c r="AU167" s="122" t="s">
        <v>83</v>
      </c>
      <c r="AV167" s="120" t="s">
        <v>23</v>
      </c>
      <c r="AW167" s="120" t="s">
        <v>38</v>
      </c>
      <c r="AX167" s="120" t="s">
        <v>74</v>
      </c>
      <c r="AY167" s="122" t="s">
        <v>138</v>
      </c>
    </row>
    <row r="168" spans="2:51" s="128" customFormat="1" ht="13.5">
      <c r="B168" s="127"/>
      <c r="D168" s="121" t="s">
        <v>147</v>
      </c>
      <c r="E168" s="129" t="s">
        <v>21</v>
      </c>
      <c r="F168" s="130" t="s">
        <v>179</v>
      </c>
      <c r="H168" s="131">
        <v>7.71</v>
      </c>
      <c r="L168" s="127"/>
      <c r="M168" s="132"/>
      <c r="N168" s="133"/>
      <c r="O168" s="133"/>
      <c r="P168" s="133"/>
      <c r="Q168" s="133"/>
      <c r="R168" s="133"/>
      <c r="S168" s="133"/>
      <c r="T168" s="134"/>
      <c r="AT168" s="129" t="s">
        <v>147</v>
      </c>
      <c r="AU168" s="129" t="s">
        <v>83</v>
      </c>
      <c r="AV168" s="128" t="s">
        <v>83</v>
      </c>
      <c r="AW168" s="128" t="s">
        <v>38</v>
      </c>
      <c r="AX168" s="128" t="s">
        <v>74</v>
      </c>
      <c r="AY168" s="129" t="s">
        <v>138</v>
      </c>
    </row>
    <row r="169" spans="2:51" s="136" customFormat="1" ht="13.5">
      <c r="B169" s="135"/>
      <c r="D169" s="121" t="s">
        <v>147</v>
      </c>
      <c r="E169" s="137" t="s">
        <v>21</v>
      </c>
      <c r="F169" s="138" t="s">
        <v>152</v>
      </c>
      <c r="H169" s="139">
        <v>494.11</v>
      </c>
      <c r="L169" s="135"/>
      <c r="M169" s="140"/>
      <c r="N169" s="141"/>
      <c r="O169" s="141"/>
      <c r="P169" s="141"/>
      <c r="Q169" s="141"/>
      <c r="R169" s="141"/>
      <c r="S169" s="141"/>
      <c r="T169" s="142"/>
      <c r="AT169" s="137" t="s">
        <v>147</v>
      </c>
      <c r="AU169" s="137" t="s">
        <v>83</v>
      </c>
      <c r="AV169" s="136" t="s">
        <v>145</v>
      </c>
      <c r="AW169" s="136" t="s">
        <v>38</v>
      </c>
      <c r="AX169" s="136" t="s">
        <v>74</v>
      </c>
      <c r="AY169" s="137" t="s">
        <v>138</v>
      </c>
    </row>
    <row r="170" spans="2:51" s="128" customFormat="1" ht="13.5">
      <c r="B170" s="127"/>
      <c r="D170" s="121" t="s">
        <v>147</v>
      </c>
      <c r="E170" s="129" t="s">
        <v>21</v>
      </c>
      <c r="F170" s="130" t="s">
        <v>102</v>
      </c>
      <c r="H170" s="131">
        <v>494.11</v>
      </c>
      <c r="L170" s="127"/>
      <c r="M170" s="132"/>
      <c r="N170" s="133"/>
      <c r="O170" s="133"/>
      <c r="P170" s="133"/>
      <c r="Q170" s="133"/>
      <c r="R170" s="133"/>
      <c r="S170" s="133"/>
      <c r="T170" s="134"/>
      <c r="AT170" s="129" t="s">
        <v>147</v>
      </c>
      <c r="AU170" s="129" t="s">
        <v>83</v>
      </c>
      <c r="AV170" s="128" t="s">
        <v>83</v>
      </c>
      <c r="AW170" s="128" t="s">
        <v>38</v>
      </c>
      <c r="AX170" s="128" t="s">
        <v>23</v>
      </c>
      <c r="AY170" s="129" t="s">
        <v>138</v>
      </c>
    </row>
    <row r="171" spans="2:63" s="99" customFormat="1" ht="15">
      <c r="B171" s="98"/>
      <c r="D171" s="100" t="s">
        <v>73</v>
      </c>
      <c r="E171" s="107" t="s">
        <v>167</v>
      </c>
      <c r="F171" s="107" t="s">
        <v>272</v>
      </c>
      <c r="J171" s="108">
        <f>BK171</f>
        <v>0</v>
      </c>
      <c r="L171" s="98"/>
      <c r="M171" s="103"/>
      <c r="N171" s="104"/>
      <c r="O171" s="104"/>
      <c r="P171" s="105">
        <f>SUM(P172:P174)</f>
        <v>0</v>
      </c>
      <c r="Q171" s="104"/>
      <c r="R171" s="105">
        <f>SUM(R172:R174)</f>
        <v>0.00117</v>
      </c>
      <c r="S171" s="104"/>
      <c r="T171" s="106">
        <f>SUM(T172:T174)</f>
        <v>0</v>
      </c>
      <c r="AR171" s="100" t="s">
        <v>23</v>
      </c>
      <c r="AT171" s="276" t="s">
        <v>73</v>
      </c>
      <c r="AU171" s="276" t="s">
        <v>83</v>
      </c>
      <c r="AY171" s="100" t="s">
        <v>138</v>
      </c>
      <c r="BK171" s="277">
        <f>SUM(BK172:BK174)</f>
        <v>0</v>
      </c>
    </row>
    <row r="172" spans="2:65" s="253" customFormat="1" ht="30">
      <c r="B172" s="14"/>
      <c r="C172" s="109" t="s">
        <v>9</v>
      </c>
      <c r="D172" s="109" t="s">
        <v>140</v>
      </c>
      <c r="E172" s="110" t="s">
        <v>273</v>
      </c>
      <c r="F172" s="111" t="s">
        <v>274</v>
      </c>
      <c r="G172" s="112" t="s">
        <v>155</v>
      </c>
      <c r="H172" s="113">
        <v>78</v>
      </c>
      <c r="I172" s="114"/>
      <c r="J172" s="115">
        <f>ROUND(I172*H172,2)</f>
        <v>0</v>
      </c>
      <c r="K172" s="111" t="s">
        <v>165</v>
      </c>
      <c r="L172" s="14"/>
      <c r="M172" s="279" t="s">
        <v>21</v>
      </c>
      <c r="N172" s="116" t="s">
        <v>45</v>
      </c>
      <c r="O172" s="251"/>
      <c r="P172" s="117">
        <f>O172*H172</f>
        <v>0</v>
      </c>
      <c r="Q172" s="117">
        <v>0</v>
      </c>
      <c r="R172" s="117">
        <f>Q172*H172</f>
        <v>0</v>
      </c>
      <c r="S172" s="117">
        <v>0</v>
      </c>
      <c r="T172" s="118">
        <f>S172*H172</f>
        <v>0</v>
      </c>
      <c r="AR172" s="259" t="s">
        <v>145</v>
      </c>
      <c r="AT172" s="259" t="s">
        <v>140</v>
      </c>
      <c r="AU172" s="259" t="s">
        <v>161</v>
      </c>
      <c r="AY172" s="259" t="s">
        <v>138</v>
      </c>
      <c r="BE172" s="280">
        <f>IF(N172="základní",J172,0)</f>
        <v>0</v>
      </c>
      <c r="BF172" s="280">
        <f>IF(N172="snížená",J172,0)</f>
        <v>0</v>
      </c>
      <c r="BG172" s="280">
        <f>IF(N172="zákl. přenesená",J172,0)</f>
        <v>0</v>
      </c>
      <c r="BH172" s="280">
        <f>IF(N172="sníž. přenesená",J172,0)</f>
        <v>0</v>
      </c>
      <c r="BI172" s="280">
        <f>IF(N172="nulová",J172,0)</f>
        <v>0</v>
      </c>
      <c r="BJ172" s="259" t="s">
        <v>23</v>
      </c>
      <c r="BK172" s="280">
        <f>ROUND(I172*H172,2)</f>
        <v>0</v>
      </c>
      <c r="BL172" s="259" t="s">
        <v>145</v>
      </c>
      <c r="BM172" s="259" t="s">
        <v>275</v>
      </c>
    </row>
    <row r="173" spans="2:65" s="253" customFormat="1" ht="15">
      <c r="B173" s="14"/>
      <c r="C173" s="143" t="s">
        <v>276</v>
      </c>
      <c r="D173" s="143" t="s">
        <v>221</v>
      </c>
      <c r="E173" s="144" t="s">
        <v>277</v>
      </c>
      <c r="F173" s="145" t="s">
        <v>278</v>
      </c>
      <c r="G173" s="146" t="s">
        <v>279</v>
      </c>
      <c r="H173" s="147">
        <v>1.17</v>
      </c>
      <c r="I173" s="148"/>
      <c r="J173" s="149">
        <f>ROUND(I173*H173,2)</f>
        <v>0</v>
      </c>
      <c r="K173" s="145" t="s">
        <v>165</v>
      </c>
      <c r="L173" s="281"/>
      <c r="M173" s="282" t="s">
        <v>21</v>
      </c>
      <c r="N173" s="150" t="s">
        <v>45</v>
      </c>
      <c r="O173" s="251"/>
      <c r="P173" s="117">
        <f>O173*H173</f>
        <v>0</v>
      </c>
      <c r="Q173" s="117">
        <v>0.001</v>
      </c>
      <c r="R173" s="117">
        <f>Q173*H173</f>
        <v>0.00117</v>
      </c>
      <c r="S173" s="117">
        <v>0</v>
      </c>
      <c r="T173" s="118">
        <f>S173*H173</f>
        <v>0</v>
      </c>
      <c r="AR173" s="259" t="s">
        <v>195</v>
      </c>
      <c r="AT173" s="259" t="s">
        <v>221</v>
      </c>
      <c r="AU173" s="259" t="s">
        <v>161</v>
      </c>
      <c r="AY173" s="259" t="s">
        <v>138</v>
      </c>
      <c r="BE173" s="280">
        <f>IF(N173="základní",J173,0)</f>
        <v>0</v>
      </c>
      <c r="BF173" s="280">
        <f>IF(N173="snížená",J173,0)</f>
        <v>0</v>
      </c>
      <c r="BG173" s="280">
        <f>IF(N173="zákl. přenesená",J173,0)</f>
        <v>0</v>
      </c>
      <c r="BH173" s="280">
        <f>IF(N173="sníž. přenesená",J173,0)</f>
        <v>0</v>
      </c>
      <c r="BI173" s="280">
        <f>IF(N173="nulová",J173,0)</f>
        <v>0</v>
      </c>
      <c r="BJ173" s="259" t="s">
        <v>23</v>
      </c>
      <c r="BK173" s="280">
        <f>ROUND(I173*H173,2)</f>
        <v>0</v>
      </c>
      <c r="BL173" s="259" t="s">
        <v>145</v>
      </c>
      <c r="BM173" s="259" t="s">
        <v>280</v>
      </c>
    </row>
    <row r="174" spans="2:51" s="128" customFormat="1" ht="13.5">
      <c r="B174" s="127"/>
      <c r="D174" s="121" t="s">
        <v>147</v>
      </c>
      <c r="F174" s="130" t="s">
        <v>281</v>
      </c>
      <c r="H174" s="131">
        <v>1.17</v>
      </c>
      <c r="L174" s="127"/>
      <c r="M174" s="132"/>
      <c r="N174" s="133"/>
      <c r="O174" s="133"/>
      <c r="P174" s="133"/>
      <c r="Q174" s="133"/>
      <c r="R174" s="133"/>
      <c r="S174" s="133"/>
      <c r="T174" s="134"/>
      <c r="AT174" s="129" t="s">
        <v>147</v>
      </c>
      <c r="AU174" s="129" t="s">
        <v>161</v>
      </c>
      <c r="AV174" s="128" t="s">
        <v>83</v>
      </c>
      <c r="AW174" s="128" t="s">
        <v>6</v>
      </c>
      <c r="AX174" s="128" t="s">
        <v>23</v>
      </c>
      <c r="AY174" s="129" t="s">
        <v>138</v>
      </c>
    </row>
    <row r="175" spans="2:63" s="99" customFormat="1" ht="15">
      <c r="B175" s="98"/>
      <c r="D175" s="100" t="s">
        <v>73</v>
      </c>
      <c r="E175" s="107" t="s">
        <v>83</v>
      </c>
      <c r="F175" s="107" t="s">
        <v>282</v>
      </c>
      <c r="J175" s="108">
        <f>BK175</f>
        <v>0</v>
      </c>
      <c r="L175" s="98"/>
      <c r="M175" s="103"/>
      <c r="N175" s="104"/>
      <c r="O175" s="104"/>
      <c r="P175" s="105">
        <f>SUM(P176:P214)</f>
        <v>0</v>
      </c>
      <c r="Q175" s="104"/>
      <c r="R175" s="105">
        <f>SUM(R176:R214)</f>
        <v>3.8697952</v>
      </c>
      <c r="S175" s="104"/>
      <c r="T175" s="106">
        <f>SUM(T176:T214)</f>
        <v>0</v>
      </c>
      <c r="AR175" s="100" t="s">
        <v>23</v>
      </c>
      <c r="AT175" s="276" t="s">
        <v>73</v>
      </c>
      <c r="AU175" s="276" t="s">
        <v>23</v>
      </c>
      <c r="AY175" s="100" t="s">
        <v>138</v>
      </c>
      <c r="BK175" s="277">
        <f>SUM(BK176:BK214)</f>
        <v>0</v>
      </c>
    </row>
    <row r="176" spans="2:65" s="253" customFormat="1" ht="30">
      <c r="B176" s="14"/>
      <c r="C176" s="109" t="s">
        <v>283</v>
      </c>
      <c r="D176" s="109" t="s">
        <v>140</v>
      </c>
      <c r="E176" s="110" t="s">
        <v>284</v>
      </c>
      <c r="F176" s="111" t="s">
        <v>285</v>
      </c>
      <c r="G176" s="112" t="s">
        <v>155</v>
      </c>
      <c r="H176" s="113">
        <v>674.4</v>
      </c>
      <c r="I176" s="114"/>
      <c r="J176" s="115">
        <f>ROUND(I176*H176,2)</f>
        <v>0</v>
      </c>
      <c r="K176" s="111" t="s">
        <v>144</v>
      </c>
      <c r="L176" s="14"/>
      <c r="M176" s="279" t="s">
        <v>21</v>
      </c>
      <c r="N176" s="116" t="s">
        <v>45</v>
      </c>
      <c r="O176" s="251"/>
      <c r="P176" s="117">
        <f>O176*H176</f>
        <v>0</v>
      </c>
      <c r="Q176" s="117">
        <v>0.00022</v>
      </c>
      <c r="R176" s="117">
        <f>Q176*H176</f>
        <v>0.148368</v>
      </c>
      <c r="S176" s="117">
        <v>0</v>
      </c>
      <c r="T176" s="118">
        <f>S176*H176</f>
        <v>0</v>
      </c>
      <c r="AR176" s="259" t="s">
        <v>145</v>
      </c>
      <c r="AT176" s="259" t="s">
        <v>140</v>
      </c>
      <c r="AU176" s="259" t="s">
        <v>83</v>
      </c>
      <c r="AY176" s="259" t="s">
        <v>138</v>
      </c>
      <c r="BE176" s="280">
        <f>IF(N176="základní",J176,0)</f>
        <v>0</v>
      </c>
      <c r="BF176" s="280">
        <f>IF(N176="snížená",J176,0)</f>
        <v>0</v>
      </c>
      <c r="BG176" s="280">
        <f>IF(N176="zákl. přenesená",J176,0)</f>
        <v>0</v>
      </c>
      <c r="BH176" s="280">
        <f>IF(N176="sníž. přenesená",J176,0)</f>
        <v>0</v>
      </c>
      <c r="BI176" s="280">
        <f>IF(N176="nulová",J176,0)</f>
        <v>0</v>
      </c>
      <c r="BJ176" s="259" t="s">
        <v>23</v>
      </c>
      <c r="BK176" s="280">
        <f>ROUND(I176*H176,2)</f>
        <v>0</v>
      </c>
      <c r="BL176" s="259" t="s">
        <v>145</v>
      </c>
      <c r="BM176" s="259" t="s">
        <v>286</v>
      </c>
    </row>
    <row r="177" spans="2:51" s="120" customFormat="1" ht="13.5">
      <c r="B177" s="119"/>
      <c r="D177" s="121" t="s">
        <v>147</v>
      </c>
      <c r="E177" s="122" t="s">
        <v>21</v>
      </c>
      <c r="F177" s="123" t="s">
        <v>287</v>
      </c>
      <c r="H177" s="122" t="s">
        <v>21</v>
      </c>
      <c r="L177" s="119"/>
      <c r="M177" s="124"/>
      <c r="N177" s="125"/>
      <c r="O177" s="125"/>
      <c r="P177" s="125"/>
      <c r="Q177" s="125"/>
      <c r="R177" s="125"/>
      <c r="S177" s="125"/>
      <c r="T177" s="126"/>
      <c r="AT177" s="122" t="s">
        <v>147</v>
      </c>
      <c r="AU177" s="122" t="s">
        <v>83</v>
      </c>
      <c r="AV177" s="120" t="s">
        <v>23</v>
      </c>
      <c r="AW177" s="120" t="s">
        <v>38</v>
      </c>
      <c r="AX177" s="120" t="s">
        <v>74</v>
      </c>
      <c r="AY177" s="122" t="s">
        <v>138</v>
      </c>
    </row>
    <row r="178" spans="2:51" s="120" customFormat="1" ht="13.5">
      <c r="B178" s="119"/>
      <c r="D178" s="121" t="s">
        <v>147</v>
      </c>
      <c r="E178" s="122" t="s">
        <v>21</v>
      </c>
      <c r="F178" s="123" t="s">
        <v>288</v>
      </c>
      <c r="H178" s="122" t="s">
        <v>21</v>
      </c>
      <c r="L178" s="119"/>
      <c r="M178" s="124"/>
      <c r="N178" s="125"/>
      <c r="O178" s="125"/>
      <c r="P178" s="125"/>
      <c r="Q178" s="125"/>
      <c r="R178" s="125"/>
      <c r="S178" s="125"/>
      <c r="T178" s="126"/>
      <c r="AT178" s="122" t="s">
        <v>147</v>
      </c>
      <c r="AU178" s="122" t="s">
        <v>83</v>
      </c>
      <c r="AV178" s="120" t="s">
        <v>23</v>
      </c>
      <c r="AW178" s="120" t="s">
        <v>38</v>
      </c>
      <c r="AX178" s="120" t="s">
        <v>74</v>
      </c>
      <c r="AY178" s="122" t="s">
        <v>138</v>
      </c>
    </row>
    <row r="179" spans="2:51" s="128" customFormat="1" ht="13.5">
      <c r="B179" s="127"/>
      <c r="D179" s="121" t="s">
        <v>147</v>
      </c>
      <c r="E179" s="129" t="s">
        <v>21</v>
      </c>
      <c r="F179" s="130" t="s">
        <v>263</v>
      </c>
      <c r="H179" s="131">
        <v>222</v>
      </c>
      <c r="L179" s="127"/>
      <c r="M179" s="132"/>
      <c r="N179" s="133"/>
      <c r="O179" s="133"/>
      <c r="P179" s="133"/>
      <c r="Q179" s="133"/>
      <c r="R179" s="133"/>
      <c r="S179" s="133"/>
      <c r="T179" s="134"/>
      <c r="AT179" s="129" t="s">
        <v>147</v>
      </c>
      <c r="AU179" s="129" t="s">
        <v>83</v>
      </c>
      <c r="AV179" s="128" t="s">
        <v>83</v>
      </c>
      <c r="AW179" s="128" t="s">
        <v>38</v>
      </c>
      <c r="AX179" s="128" t="s">
        <v>74</v>
      </c>
      <c r="AY179" s="129" t="s">
        <v>138</v>
      </c>
    </row>
    <row r="180" spans="2:51" s="128" customFormat="1" ht="13.5">
      <c r="B180" s="127"/>
      <c r="D180" s="121" t="s">
        <v>147</v>
      </c>
      <c r="E180" s="129" t="s">
        <v>21</v>
      </c>
      <c r="F180" s="130" t="s">
        <v>21</v>
      </c>
      <c r="H180" s="131">
        <v>0</v>
      </c>
      <c r="L180" s="127"/>
      <c r="M180" s="132"/>
      <c r="N180" s="133"/>
      <c r="O180" s="133"/>
      <c r="P180" s="133"/>
      <c r="Q180" s="133"/>
      <c r="R180" s="133"/>
      <c r="S180" s="133"/>
      <c r="T180" s="134"/>
      <c r="AT180" s="129" t="s">
        <v>147</v>
      </c>
      <c r="AU180" s="129" t="s">
        <v>83</v>
      </c>
      <c r="AV180" s="128" t="s">
        <v>83</v>
      </c>
      <c r="AW180" s="128" t="s">
        <v>38</v>
      </c>
      <c r="AX180" s="128" t="s">
        <v>74</v>
      </c>
      <c r="AY180" s="129" t="s">
        <v>138</v>
      </c>
    </row>
    <row r="181" spans="2:51" s="120" customFormat="1" ht="13.5">
      <c r="B181" s="119"/>
      <c r="D181" s="121" t="s">
        <v>147</v>
      </c>
      <c r="E181" s="122" t="s">
        <v>21</v>
      </c>
      <c r="F181" s="123" t="s">
        <v>289</v>
      </c>
      <c r="H181" s="122" t="s">
        <v>21</v>
      </c>
      <c r="L181" s="119"/>
      <c r="M181" s="124"/>
      <c r="N181" s="125"/>
      <c r="O181" s="125"/>
      <c r="P181" s="125"/>
      <c r="Q181" s="125"/>
      <c r="R181" s="125"/>
      <c r="S181" s="125"/>
      <c r="T181" s="126"/>
      <c r="AT181" s="122" t="s">
        <v>147</v>
      </c>
      <c r="AU181" s="122" t="s">
        <v>83</v>
      </c>
      <c r="AV181" s="120" t="s">
        <v>23</v>
      </c>
      <c r="AW181" s="120" t="s">
        <v>38</v>
      </c>
      <c r="AX181" s="120" t="s">
        <v>74</v>
      </c>
      <c r="AY181" s="122" t="s">
        <v>138</v>
      </c>
    </row>
    <row r="182" spans="2:51" s="120" customFormat="1" ht="13.5">
      <c r="B182" s="119"/>
      <c r="D182" s="121" t="s">
        <v>147</v>
      </c>
      <c r="E182" s="122" t="s">
        <v>21</v>
      </c>
      <c r="F182" s="123" t="s">
        <v>288</v>
      </c>
      <c r="H182" s="122" t="s">
        <v>21</v>
      </c>
      <c r="L182" s="119"/>
      <c r="M182" s="124"/>
      <c r="N182" s="125"/>
      <c r="O182" s="125"/>
      <c r="P182" s="125"/>
      <c r="Q182" s="125"/>
      <c r="R182" s="125"/>
      <c r="S182" s="125"/>
      <c r="T182" s="126"/>
      <c r="AT182" s="122" t="s">
        <v>147</v>
      </c>
      <c r="AU182" s="122" t="s">
        <v>83</v>
      </c>
      <c r="AV182" s="120" t="s">
        <v>23</v>
      </c>
      <c r="AW182" s="120" t="s">
        <v>38</v>
      </c>
      <c r="AX182" s="120" t="s">
        <v>74</v>
      </c>
      <c r="AY182" s="122" t="s">
        <v>138</v>
      </c>
    </row>
    <row r="183" spans="2:51" s="128" customFormat="1" ht="13.5">
      <c r="B183" s="127"/>
      <c r="D183" s="121" t="s">
        <v>147</v>
      </c>
      <c r="E183" s="129" t="s">
        <v>21</v>
      </c>
      <c r="F183" s="130" t="s">
        <v>290</v>
      </c>
      <c r="H183" s="131">
        <v>452.4</v>
      </c>
      <c r="L183" s="127"/>
      <c r="M183" s="132"/>
      <c r="N183" s="133"/>
      <c r="O183" s="133"/>
      <c r="P183" s="133"/>
      <c r="Q183" s="133"/>
      <c r="R183" s="133"/>
      <c r="S183" s="133"/>
      <c r="T183" s="134"/>
      <c r="AT183" s="129" t="s">
        <v>147</v>
      </c>
      <c r="AU183" s="129" t="s">
        <v>83</v>
      </c>
      <c r="AV183" s="128" t="s">
        <v>83</v>
      </c>
      <c r="AW183" s="128" t="s">
        <v>38</v>
      </c>
      <c r="AX183" s="128" t="s">
        <v>74</v>
      </c>
      <c r="AY183" s="129" t="s">
        <v>138</v>
      </c>
    </row>
    <row r="184" spans="2:51" s="136" customFormat="1" ht="13.5">
      <c r="B184" s="135"/>
      <c r="D184" s="121" t="s">
        <v>147</v>
      </c>
      <c r="E184" s="137" t="s">
        <v>21</v>
      </c>
      <c r="F184" s="138" t="s">
        <v>152</v>
      </c>
      <c r="H184" s="139">
        <v>674.4</v>
      </c>
      <c r="L184" s="135"/>
      <c r="M184" s="140"/>
      <c r="N184" s="141"/>
      <c r="O184" s="141"/>
      <c r="P184" s="141"/>
      <c r="Q184" s="141"/>
      <c r="R184" s="141"/>
      <c r="S184" s="141"/>
      <c r="T184" s="142"/>
      <c r="AT184" s="137" t="s">
        <v>147</v>
      </c>
      <c r="AU184" s="137" t="s">
        <v>83</v>
      </c>
      <c r="AV184" s="136" t="s">
        <v>145</v>
      </c>
      <c r="AW184" s="136" t="s">
        <v>38</v>
      </c>
      <c r="AX184" s="136" t="s">
        <v>23</v>
      </c>
      <c r="AY184" s="137" t="s">
        <v>138</v>
      </c>
    </row>
    <row r="185" spans="2:65" s="253" customFormat="1" ht="15">
      <c r="B185" s="14"/>
      <c r="C185" s="143" t="s">
        <v>291</v>
      </c>
      <c r="D185" s="143" t="s">
        <v>221</v>
      </c>
      <c r="E185" s="144" t="s">
        <v>292</v>
      </c>
      <c r="F185" s="283" t="s">
        <v>899</v>
      </c>
      <c r="G185" s="146" t="s">
        <v>184</v>
      </c>
      <c r="H185" s="147">
        <v>520.26</v>
      </c>
      <c r="I185" s="148"/>
      <c r="J185" s="149">
        <f>ROUND(I185*H185,2)</f>
        <v>0</v>
      </c>
      <c r="K185" s="145" t="s">
        <v>144</v>
      </c>
      <c r="L185" s="281"/>
      <c r="M185" s="282" t="s">
        <v>21</v>
      </c>
      <c r="N185" s="150" t="s">
        <v>45</v>
      </c>
      <c r="O185" s="251"/>
      <c r="P185" s="117">
        <f>O185*H185</f>
        <v>0</v>
      </c>
      <c r="Q185" s="117">
        <v>0.0025</v>
      </c>
      <c r="R185" s="117">
        <f>Q185*H185</f>
        <v>1.30065</v>
      </c>
      <c r="S185" s="117">
        <v>0</v>
      </c>
      <c r="T185" s="118">
        <f>S185*H185</f>
        <v>0</v>
      </c>
      <c r="AR185" s="259" t="s">
        <v>195</v>
      </c>
      <c r="AT185" s="259" t="s">
        <v>221</v>
      </c>
      <c r="AU185" s="259" t="s">
        <v>83</v>
      </c>
      <c r="AY185" s="259" t="s">
        <v>138</v>
      </c>
      <c r="BE185" s="280">
        <f>IF(N185="základní",J185,0)</f>
        <v>0</v>
      </c>
      <c r="BF185" s="280">
        <f>IF(N185="snížená",J185,0)</f>
        <v>0</v>
      </c>
      <c r="BG185" s="280">
        <f>IF(N185="zákl. přenesená",J185,0)</f>
        <v>0</v>
      </c>
      <c r="BH185" s="280">
        <f>IF(N185="sníž. přenesená",J185,0)</f>
        <v>0</v>
      </c>
      <c r="BI185" s="280">
        <f>IF(N185="nulová",J185,0)</f>
        <v>0</v>
      </c>
      <c r="BJ185" s="259" t="s">
        <v>23</v>
      </c>
      <c r="BK185" s="280">
        <f>ROUND(I185*H185,2)</f>
        <v>0</v>
      </c>
      <c r="BL185" s="259" t="s">
        <v>145</v>
      </c>
      <c r="BM185" s="259" t="s">
        <v>293</v>
      </c>
    </row>
    <row r="186" spans="2:51" s="128" customFormat="1" ht="13.5">
      <c r="B186" s="127"/>
      <c r="D186" s="121" t="s">
        <v>147</v>
      </c>
      <c r="E186" s="129" t="s">
        <v>21</v>
      </c>
      <c r="F186" s="130" t="s">
        <v>290</v>
      </c>
      <c r="H186" s="131">
        <v>452.4</v>
      </c>
      <c r="L186" s="127"/>
      <c r="M186" s="132"/>
      <c r="N186" s="133"/>
      <c r="O186" s="133"/>
      <c r="P186" s="133"/>
      <c r="Q186" s="133"/>
      <c r="R186" s="133"/>
      <c r="S186" s="133"/>
      <c r="T186" s="134"/>
      <c r="AT186" s="129" t="s">
        <v>147</v>
      </c>
      <c r="AU186" s="129" t="s">
        <v>83</v>
      </c>
      <c r="AV186" s="128" t="s">
        <v>83</v>
      </c>
      <c r="AW186" s="128" t="s">
        <v>38</v>
      </c>
      <c r="AX186" s="128" t="s">
        <v>23</v>
      </c>
      <c r="AY186" s="129" t="s">
        <v>138</v>
      </c>
    </row>
    <row r="187" spans="2:51" s="128" customFormat="1" ht="13.5">
      <c r="B187" s="127"/>
      <c r="D187" s="121" t="s">
        <v>147</v>
      </c>
      <c r="F187" s="130" t="s">
        <v>294</v>
      </c>
      <c r="H187" s="131">
        <v>520.26</v>
      </c>
      <c r="L187" s="127"/>
      <c r="M187" s="132"/>
      <c r="N187" s="133"/>
      <c r="O187" s="133"/>
      <c r="P187" s="133"/>
      <c r="Q187" s="133"/>
      <c r="R187" s="133"/>
      <c r="S187" s="133"/>
      <c r="T187" s="134"/>
      <c r="AT187" s="129" t="s">
        <v>147</v>
      </c>
      <c r="AU187" s="129" t="s">
        <v>83</v>
      </c>
      <c r="AV187" s="128" t="s">
        <v>83</v>
      </c>
      <c r="AW187" s="128" t="s">
        <v>6</v>
      </c>
      <c r="AX187" s="128" t="s">
        <v>23</v>
      </c>
      <c r="AY187" s="129" t="s">
        <v>138</v>
      </c>
    </row>
    <row r="188" spans="2:65" s="253" customFormat="1" ht="15">
      <c r="B188" s="14"/>
      <c r="C188" s="143" t="s">
        <v>295</v>
      </c>
      <c r="D188" s="143" t="s">
        <v>221</v>
      </c>
      <c r="E188" s="144" t="s">
        <v>296</v>
      </c>
      <c r="F188" s="283" t="s">
        <v>900</v>
      </c>
      <c r="G188" s="146" t="s">
        <v>184</v>
      </c>
      <c r="H188" s="147">
        <v>255.3</v>
      </c>
      <c r="I188" s="148"/>
      <c r="J188" s="149">
        <f>ROUND(I188*H188,2)</f>
        <v>0</v>
      </c>
      <c r="K188" s="145" t="s">
        <v>144</v>
      </c>
      <c r="L188" s="281"/>
      <c r="M188" s="282" t="s">
        <v>21</v>
      </c>
      <c r="N188" s="150" t="s">
        <v>45</v>
      </c>
      <c r="O188" s="251"/>
      <c r="P188" s="117">
        <f>O188*H188</f>
        <v>0</v>
      </c>
      <c r="Q188" s="117">
        <v>0.004</v>
      </c>
      <c r="R188" s="117">
        <f>Q188*H188</f>
        <v>1.0212</v>
      </c>
      <c r="S188" s="117">
        <v>0</v>
      </c>
      <c r="T188" s="118">
        <f>S188*H188</f>
        <v>0</v>
      </c>
      <c r="AR188" s="259" t="s">
        <v>195</v>
      </c>
      <c r="AT188" s="259" t="s">
        <v>221</v>
      </c>
      <c r="AU188" s="259" t="s">
        <v>83</v>
      </c>
      <c r="AY188" s="259" t="s">
        <v>138</v>
      </c>
      <c r="BE188" s="280">
        <f>IF(N188="základní",J188,0)</f>
        <v>0</v>
      </c>
      <c r="BF188" s="280">
        <f>IF(N188="snížená",J188,0)</f>
        <v>0</v>
      </c>
      <c r="BG188" s="280">
        <f>IF(N188="zákl. přenesená",J188,0)</f>
        <v>0</v>
      </c>
      <c r="BH188" s="280">
        <f>IF(N188="sníž. přenesená",J188,0)</f>
        <v>0</v>
      </c>
      <c r="BI188" s="280">
        <f>IF(N188="nulová",J188,0)</f>
        <v>0</v>
      </c>
      <c r="BJ188" s="259" t="s">
        <v>23</v>
      </c>
      <c r="BK188" s="280">
        <f>ROUND(I188*H188,2)</f>
        <v>0</v>
      </c>
      <c r="BL188" s="259" t="s">
        <v>145</v>
      </c>
      <c r="BM188" s="259" t="s">
        <v>297</v>
      </c>
    </row>
    <row r="189" spans="2:51" s="128" customFormat="1" ht="13.5">
      <c r="B189" s="127"/>
      <c r="D189" s="121" t="s">
        <v>147</v>
      </c>
      <c r="E189" s="129" t="s">
        <v>21</v>
      </c>
      <c r="F189" s="130" t="s">
        <v>263</v>
      </c>
      <c r="H189" s="131">
        <v>222</v>
      </c>
      <c r="L189" s="127"/>
      <c r="M189" s="132"/>
      <c r="N189" s="133"/>
      <c r="O189" s="133"/>
      <c r="P189" s="133"/>
      <c r="Q189" s="133"/>
      <c r="R189" s="133"/>
      <c r="S189" s="133"/>
      <c r="T189" s="134"/>
      <c r="AT189" s="129" t="s">
        <v>147</v>
      </c>
      <c r="AU189" s="129" t="s">
        <v>83</v>
      </c>
      <c r="AV189" s="128" t="s">
        <v>83</v>
      </c>
      <c r="AW189" s="128" t="s">
        <v>38</v>
      </c>
      <c r="AX189" s="128" t="s">
        <v>23</v>
      </c>
      <c r="AY189" s="129" t="s">
        <v>138</v>
      </c>
    </row>
    <row r="190" spans="2:51" s="128" customFormat="1" ht="13.5">
      <c r="B190" s="127"/>
      <c r="D190" s="121" t="s">
        <v>147</v>
      </c>
      <c r="F190" s="130" t="s">
        <v>298</v>
      </c>
      <c r="H190" s="131">
        <v>255.3</v>
      </c>
      <c r="L190" s="127"/>
      <c r="M190" s="132"/>
      <c r="N190" s="133"/>
      <c r="O190" s="133"/>
      <c r="P190" s="133"/>
      <c r="Q190" s="133"/>
      <c r="R190" s="133"/>
      <c r="S190" s="133"/>
      <c r="T190" s="134"/>
      <c r="AT190" s="129" t="s">
        <v>147</v>
      </c>
      <c r="AU190" s="129" t="s">
        <v>83</v>
      </c>
      <c r="AV190" s="128" t="s">
        <v>83</v>
      </c>
      <c r="AW190" s="128" t="s">
        <v>6</v>
      </c>
      <c r="AX190" s="128" t="s">
        <v>23</v>
      </c>
      <c r="AY190" s="129" t="s">
        <v>138</v>
      </c>
    </row>
    <row r="191" spans="2:65" s="253" customFormat="1" ht="30">
      <c r="B191" s="14"/>
      <c r="C191" s="109" t="s">
        <v>299</v>
      </c>
      <c r="D191" s="109" t="s">
        <v>140</v>
      </c>
      <c r="E191" s="110" t="s">
        <v>300</v>
      </c>
      <c r="F191" s="111" t="s">
        <v>301</v>
      </c>
      <c r="G191" s="112" t="s">
        <v>184</v>
      </c>
      <c r="H191" s="113">
        <v>171.75</v>
      </c>
      <c r="I191" s="114"/>
      <c r="J191" s="115">
        <f>ROUND(I191*H191,2)</f>
        <v>0</v>
      </c>
      <c r="K191" s="111" t="s">
        <v>144</v>
      </c>
      <c r="L191" s="14"/>
      <c r="M191" s="279" t="s">
        <v>21</v>
      </c>
      <c r="N191" s="116" t="s">
        <v>45</v>
      </c>
      <c r="O191" s="251"/>
      <c r="P191" s="117">
        <f>O191*H191</f>
        <v>0</v>
      </c>
      <c r="Q191" s="117">
        <v>0.00029</v>
      </c>
      <c r="R191" s="117">
        <f>Q191*H191</f>
        <v>0.0498075</v>
      </c>
      <c r="S191" s="117">
        <v>0</v>
      </c>
      <c r="T191" s="118">
        <f>S191*H191</f>
        <v>0</v>
      </c>
      <c r="AR191" s="259" t="s">
        <v>145</v>
      </c>
      <c r="AT191" s="259" t="s">
        <v>140</v>
      </c>
      <c r="AU191" s="259" t="s">
        <v>83</v>
      </c>
      <c r="AY191" s="259" t="s">
        <v>138</v>
      </c>
      <c r="BE191" s="280">
        <f>IF(N191="základní",J191,0)</f>
        <v>0</v>
      </c>
      <c r="BF191" s="280">
        <f>IF(N191="snížená",J191,0)</f>
        <v>0</v>
      </c>
      <c r="BG191" s="280">
        <f>IF(N191="zákl. přenesená",J191,0)</f>
        <v>0</v>
      </c>
      <c r="BH191" s="280">
        <f>IF(N191="sníž. přenesená",J191,0)</f>
        <v>0</v>
      </c>
      <c r="BI191" s="280">
        <f>IF(N191="nulová",J191,0)</f>
        <v>0</v>
      </c>
      <c r="BJ191" s="259" t="s">
        <v>23</v>
      </c>
      <c r="BK191" s="280">
        <f>ROUND(I191*H191,2)</f>
        <v>0</v>
      </c>
      <c r="BL191" s="259" t="s">
        <v>145</v>
      </c>
      <c r="BM191" s="259" t="s">
        <v>302</v>
      </c>
    </row>
    <row r="192" spans="2:51" s="120" customFormat="1" ht="13.5">
      <c r="B192" s="119"/>
      <c r="D192" s="121" t="s">
        <v>147</v>
      </c>
      <c r="E192" s="122" t="s">
        <v>21</v>
      </c>
      <c r="F192" s="123" t="s">
        <v>303</v>
      </c>
      <c r="H192" s="122" t="s">
        <v>21</v>
      </c>
      <c r="L192" s="119"/>
      <c r="M192" s="124"/>
      <c r="N192" s="125"/>
      <c r="O192" s="125"/>
      <c r="P192" s="125"/>
      <c r="Q192" s="125"/>
      <c r="R192" s="125"/>
      <c r="S192" s="125"/>
      <c r="T192" s="126"/>
      <c r="AT192" s="122" t="s">
        <v>147</v>
      </c>
      <c r="AU192" s="122" t="s">
        <v>83</v>
      </c>
      <c r="AV192" s="120" t="s">
        <v>23</v>
      </c>
      <c r="AW192" s="120" t="s">
        <v>38</v>
      </c>
      <c r="AX192" s="120" t="s">
        <v>74</v>
      </c>
      <c r="AY192" s="122" t="s">
        <v>138</v>
      </c>
    </row>
    <row r="193" spans="2:51" s="120" customFormat="1" ht="13.5">
      <c r="B193" s="119"/>
      <c r="D193" s="121" t="s">
        <v>147</v>
      </c>
      <c r="E193" s="122" t="s">
        <v>21</v>
      </c>
      <c r="F193" s="123" t="s">
        <v>304</v>
      </c>
      <c r="H193" s="122" t="s">
        <v>21</v>
      </c>
      <c r="L193" s="119"/>
      <c r="M193" s="124"/>
      <c r="N193" s="125"/>
      <c r="O193" s="125"/>
      <c r="P193" s="125"/>
      <c r="Q193" s="125"/>
      <c r="R193" s="125"/>
      <c r="S193" s="125"/>
      <c r="T193" s="126"/>
      <c r="AT193" s="122" t="s">
        <v>147</v>
      </c>
      <c r="AU193" s="122" t="s">
        <v>83</v>
      </c>
      <c r="AV193" s="120" t="s">
        <v>23</v>
      </c>
      <c r="AW193" s="120" t="s">
        <v>38</v>
      </c>
      <c r="AX193" s="120" t="s">
        <v>74</v>
      </c>
      <c r="AY193" s="122" t="s">
        <v>138</v>
      </c>
    </row>
    <row r="194" spans="2:51" s="128" customFormat="1" ht="13.5">
      <c r="B194" s="127"/>
      <c r="D194" s="121" t="s">
        <v>147</v>
      </c>
      <c r="E194" s="129" t="s">
        <v>21</v>
      </c>
      <c r="F194" s="130" t="s">
        <v>305</v>
      </c>
      <c r="H194" s="131">
        <v>97.5</v>
      </c>
      <c r="L194" s="127"/>
      <c r="M194" s="132"/>
      <c r="N194" s="133"/>
      <c r="O194" s="133"/>
      <c r="P194" s="133"/>
      <c r="Q194" s="133"/>
      <c r="R194" s="133"/>
      <c r="S194" s="133"/>
      <c r="T194" s="134"/>
      <c r="AT194" s="129" t="s">
        <v>147</v>
      </c>
      <c r="AU194" s="129" t="s">
        <v>83</v>
      </c>
      <c r="AV194" s="128" t="s">
        <v>83</v>
      </c>
      <c r="AW194" s="128" t="s">
        <v>38</v>
      </c>
      <c r="AX194" s="128" t="s">
        <v>74</v>
      </c>
      <c r="AY194" s="129" t="s">
        <v>138</v>
      </c>
    </row>
    <row r="195" spans="2:51" s="120" customFormat="1" ht="13.5">
      <c r="B195" s="119"/>
      <c r="D195" s="121" t="s">
        <v>147</v>
      </c>
      <c r="E195" s="122" t="s">
        <v>21</v>
      </c>
      <c r="F195" s="123" t="s">
        <v>306</v>
      </c>
      <c r="H195" s="122" t="s">
        <v>21</v>
      </c>
      <c r="L195" s="119"/>
      <c r="M195" s="124"/>
      <c r="N195" s="125"/>
      <c r="O195" s="125"/>
      <c r="P195" s="125"/>
      <c r="Q195" s="125"/>
      <c r="R195" s="125"/>
      <c r="S195" s="125"/>
      <c r="T195" s="126"/>
      <c r="AT195" s="122" t="s">
        <v>147</v>
      </c>
      <c r="AU195" s="122" t="s">
        <v>83</v>
      </c>
      <c r="AV195" s="120" t="s">
        <v>23</v>
      </c>
      <c r="AW195" s="120" t="s">
        <v>38</v>
      </c>
      <c r="AX195" s="120" t="s">
        <v>74</v>
      </c>
      <c r="AY195" s="122" t="s">
        <v>138</v>
      </c>
    </row>
    <row r="196" spans="2:51" s="120" customFormat="1" ht="13.5">
      <c r="B196" s="119"/>
      <c r="D196" s="121" t="s">
        <v>147</v>
      </c>
      <c r="E196" s="122" t="s">
        <v>21</v>
      </c>
      <c r="F196" s="123" t="s">
        <v>307</v>
      </c>
      <c r="H196" s="122" t="s">
        <v>21</v>
      </c>
      <c r="L196" s="119"/>
      <c r="M196" s="124"/>
      <c r="N196" s="125"/>
      <c r="O196" s="125"/>
      <c r="P196" s="125"/>
      <c r="Q196" s="125"/>
      <c r="R196" s="125"/>
      <c r="S196" s="125"/>
      <c r="T196" s="126"/>
      <c r="AT196" s="122" t="s">
        <v>147</v>
      </c>
      <c r="AU196" s="122" t="s">
        <v>83</v>
      </c>
      <c r="AV196" s="120" t="s">
        <v>23</v>
      </c>
      <c r="AW196" s="120" t="s">
        <v>38</v>
      </c>
      <c r="AX196" s="120" t="s">
        <v>74</v>
      </c>
      <c r="AY196" s="122" t="s">
        <v>138</v>
      </c>
    </row>
    <row r="197" spans="2:51" s="120" customFormat="1" ht="13.5">
      <c r="B197" s="119"/>
      <c r="D197" s="121" t="s">
        <v>147</v>
      </c>
      <c r="E197" s="122" t="s">
        <v>21</v>
      </c>
      <c r="F197" s="123" t="s">
        <v>308</v>
      </c>
      <c r="H197" s="122" t="s">
        <v>21</v>
      </c>
      <c r="L197" s="119"/>
      <c r="M197" s="124"/>
      <c r="N197" s="125"/>
      <c r="O197" s="125"/>
      <c r="P197" s="125"/>
      <c r="Q197" s="125"/>
      <c r="R197" s="125"/>
      <c r="S197" s="125"/>
      <c r="T197" s="126"/>
      <c r="AT197" s="122" t="s">
        <v>147</v>
      </c>
      <c r="AU197" s="122" t="s">
        <v>83</v>
      </c>
      <c r="AV197" s="120" t="s">
        <v>23</v>
      </c>
      <c r="AW197" s="120" t="s">
        <v>38</v>
      </c>
      <c r="AX197" s="120" t="s">
        <v>74</v>
      </c>
      <c r="AY197" s="122" t="s">
        <v>138</v>
      </c>
    </row>
    <row r="198" spans="2:51" s="128" customFormat="1" ht="13.5">
      <c r="B198" s="127"/>
      <c r="D198" s="121" t="s">
        <v>147</v>
      </c>
      <c r="E198" s="129" t="s">
        <v>21</v>
      </c>
      <c r="F198" s="130" t="s">
        <v>309</v>
      </c>
      <c r="H198" s="131">
        <v>74.25</v>
      </c>
      <c r="L198" s="127"/>
      <c r="M198" s="132"/>
      <c r="N198" s="133"/>
      <c r="O198" s="133"/>
      <c r="P198" s="133"/>
      <c r="Q198" s="133"/>
      <c r="R198" s="133"/>
      <c r="S198" s="133"/>
      <c r="T198" s="134"/>
      <c r="AT198" s="129" t="s">
        <v>147</v>
      </c>
      <c r="AU198" s="129" t="s">
        <v>83</v>
      </c>
      <c r="AV198" s="128" t="s">
        <v>83</v>
      </c>
      <c r="AW198" s="128" t="s">
        <v>38</v>
      </c>
      <c r="AX198" s="128" t="s">
        <v>74</v>
      </c>
      <c r="AY198" s="129" t="s">
        <v>138</v>
      </c>
    </row>
    <row r="199" spans="2:51" s="136" customFormat="1" ht="13.5">
      <c r="B199" s="135"/>
      <c r="D199" s="121" t="s">
        <v>147</v>
      </c>
      <c r="E199" s="137" t="s">
        <v>21</v>
      </c>
      <c r="F199" s="138" t="s">
        <v>152</v>
      </c>
      <c r="H199" s="139">
        <v>171.75</v>
      </c>
      <c r="L199" s="135"/>
      <c r="M199" s="140"/>
      <c r="N199" s="141"/>
      <c r="O199" s="141"/>
      <c r="P199" s="141"/>
      <c r="Q199" s="141"/>
      <c r="R199" s="141"/>
      <c r="S199" s="141"/>
      <c r="T199" s="142"/>
      <c r="AT199" s="137" t="s">
        <v>147</v>
      </c>
      <c r="AU199" s="137" t="s">
        <v>83</v>
      </c>
      <c r="AV199" s="136" t="s">
        <v>145</v>
      </c>
      <c r="AW199" s="136" t="s">
        <v>38</v>
      </c>
      <c r="AX199" s="136" t="s">
        <v>23</v>
      </c>
      <c r="AY199" s="137" t="s">
        <v>138</v>
      </c>
    </row>
    <row r="200" spans="2:65" s="253" customFormat="1" ht="30">
      <c r="B200" s="14"/>
      <c r="C200" s="109" t="s">
        <v>310</v>
      </c>
      <c r="D200" s="109" t="s">
        <v>140</v>
      </c>
      <c r="E200" s="110" t="s">
        <v>311</v>
      </c>
      <c r="F200" s="111" t="s">
        <v>312</v>
      </c>
      <c r="G200" s="112" t="s">
        <v>155</v>
      </c>
      <c r="H200" s="113">
        <v>169.4</v>
      </c>
      <c r="I200" s="114"/>
      <c r="J200" s="115">
        <f>ROUND(I200*H200,2)</f>
        <v>0</v>
      </c>
      <c r="K200" s="111" t="s">
        <v>144</v>
      </c>
      <c r="L200" s="14"/>
      <c r="M200" s="279" t="s">
        <v>21</v>
      </c>
      <c r="N200" s="116" t="s">
        <v>45</v>
      </c>
      <c r="O200" s="251"/>
      <c r="P200" s="117">
        <f>O200*H200</f>
        <v>0</v>
      </c>
      <c r="Q200" s="117">
        <v>0.00458</v>
      </c>
      <c r="R200" s="117">
        <f>Q200*H200</f>
        <v>0.775852</v>
      </c>
      <c r="S200" s="117">
        <v>0</v>
      </c>
      <c r="T200" s="118">
        <f>S200*H200</f>
        <v>0</v>
      </c>
      <c r="AR200" s="259" t="s">
        <v>145</v>
      </c>
      <c r="AT200" s="259" t="s">
        <v>140</v>
      </c>
      <c r="AU200" s="259" t="s">
        <v>83</v>
      </c>
      <c r="AY200" s="259" t="s">
        <v>138</v>
      </c>
      <c r="BE200" s="280">
        <f>IF(N200="základní",J200,0)</f>
        <v>0</v>
      </c>
      <c r="BF200" s="280">
        <f>IF(N200="snížená",J200,0)</f>
        <v>0</v>
      </c>
      <c r="BG200" s="280">
        <f>IF(N200="zákl. přenesená",J200,0)</f>
        <v>0</v>
      </c>
      <c r="BH200" s="280">
        <f>IF(N200="sníž. přenesená",J200,0)</f>
        <v>0</v>
      </c>
      <c r="BI200" s="280">
        <f>IF(N200="nulová",J200,0)</f>
        <v>0</v>
      </c>
      <c r="BJ200" s="259" t="s">
        <v>23</v>
      </c>
      <c r="BK200" s="280">
        <f>ROUND(I200*H200,2)</f>
        <v>0</v>
      </c>
      <c r="BL200" s="259" t="s">
        <v>145</v>
      </c>
      <c r="BM200" s="259" t="s">
        <v>313</v>
      </c>
    </row>
    <row r="201" spans="2:51" s="120" customFormat="1" ht="13.5">
      <c r="B201" s="119"/>
      <c r="D201" s="121" t="s">
        <v>147</v>
      </c>
      <c r="E201" s="122" t="s">
        <v>21</v>
      </c>
      <c r="F201" s="123" t="s">
        <v>314</v>
      </c>
      <c r="H201" s="122" t="s">
        <v>21</v>
      </c>
      <c r="L201" s="119"/>
      <c r="M201" s="124"/>
      <c r="N201" s="125"/>
      <c r="O201" s="125"/>
      <c r="P201" s="125"/>
      <c r="Q201" s="125"/>
      <c r="R201" s="125"/>
      <c r="S201" s="125"/>
      <c r="T201" s="126"/>
      <c r="AT201" s="122" t="s">
        <v>147</v>
      </c>
      <c r="AU201" s="122" t="s">
        <v>83</v>
      </c>
      <c r="AV201" s="120" t="s">
        <v>23</v>
      </c>
      <c r="AW201" s="120" t="s">
        <v>38</v>
      </c>
      <c r="AX201" s="120" t="s">
        <v>74</v>
      </c>
      <c r="AY201" s="122" t="s">
        <v>138</v>
      </c>
    </row>
    <row r="202" spans="2:51" s="120" customFormat="1" ht="13.5">
      <c r="B202" s="119"/>
      <c r="D202" s="121" t="s">
        <v>147</v>
      </c>
      <c r="E202" s="122" t="s">
        <v>21</v>
      </c>
      <c r="F202" s="123" t="s">
        <v>315</v>
      </c>
      <c r="H202" s="122" t="s">
        <v>21</v>
      </c>
      <c r="L202" s="119"/>
      <c r="M202" s="124"/>
      <c r="N202" s="125"/>
      <c r="O202" s="125"/>
      <c r="P202" s="125"/>
      <c r="Q202" s="125"/>
      <c r="R202" s="125"/>
      <c r="S202" s="125"/>
      <c r="T202" s="126"/>
      <c r="AT202" s="122" t="s">
        <v>147</v>
      </c>
      <c r="AU202" s="122" t="s">
        <v>83</v>
      </c>
      <c r="AV202" s="120" t="s">
        <v>23</v>
      </c>
      <c r="AW202" s="120" t="s">
        <v>38</v>
      </c>
      <c r="AX202" s="120" t="s">
        <v>74</v>
      </c>
      <c r="AY202" s="122" t="s">
        <v>138</v>
      </c>
    </row>
    <row r="203" spans="2:51" s="128" customFormat="1" ht="13.5">
      <c r="B203" s="127"/>
      <c r="D203" s="121" t="s">
        <v>147</v>
      </c>
      <c r="E203" s="129" t="s">
        <v>21</v>
      </c>
      <c r="F203" s="130" t="s">
        <v>316</v>
      </c>
      <c r="H203" s="131">
        <v>169.4</v>
      </c>
      <c r="L203" s="127"/>
      <c r="M203" s="132"/>
      <c r="N203" s="133"/>
      <c r="O203" s="133"/>
      <c r="P203" s="133"/>
      <c r="Q203" s="133"/>
      <c r="R203" s="133"/>
      <c r="S203" s="133"/>
      <c r="T203" s="134"/>
      <c r="AT203" s="129" t="s">
        <v>147</v>
      </c>
      <c r="AU203" s="129" t="s">
        <v>83</v>
      </c>
      <c r="AV203" s="128" t="s">
        <v>83</v>
      </c>
      <c r="AW203" s="128" t="s">
        <v>38</v>
      </c>
      <c r="AX203" s="128" t="s">
        <v>74</v>
      </c>
      <c r="AY203" s="129" t="s">
        <v>138</v>
      </c>
    </row>
    <row r="204" spans="2:51" s="136" customFormat="1" ht="13.5">
      <c r="B204" s="135"/>
      <c r="D204" s="121" t="s">
        <v>147</v>
      </c>
      <c r="E204" s="137" t="s">
        <v>95</v>
      </c>
      <c r="F204" s="138" t="s">
        <v>152</v>
      </c>
      <c r="H204" s="139">
        <v>169.4</v>
      </c>
      <c r="L204" s="135"/>
      <c r="M204" s="140"/>
      <c r="N204" s="141"/>
      <c r="O204" s="141"/>
      <c r="P204" s="141"/>
      <c r="Q204" s="141"/>
      <c r="R204" s="141"/>
      <c r="S204" s="141"/>
      <c r="T204" s="142"/>
      <c r="AT204" s="137" t="s">
        <v>147</v>
      </c>
      <c r="AU204" s="137" t="s">
        <v>83</v>
      </c>
      <c r="AV204" s="136" t="s">
        <v>145</v>
      </c>
      <c r="AW204" s="136" t="s">
        <v>38</v>
      </c>
      <c r="AX204" s="136" t="s">
        <v>23</v>
      </c>
      <c r="AY204" s="137" t="s">
        <v>138</v>
      </c>
    </row>
    <row r="205" spans="2:65" s="253" customFormat="1" ht="30">
      <c r="B205" s="14"/>
      <c r="C205" s="109" t="s">
        <v>317</v>
      </c>
      <c r="D205" s="109" t="s">
        <v>140</v>
      </c>
      <c r="E205" s="110" t="s">
        <v>318</v>
      </c>
      <c r="F205" s="111" t="s">
        <v>319</v>
      </c>
      <c r="G205" s="112" t="s">
        <v>155</v>
      </c>
      <c r="H205" s="113">
        <v>169.4</v>
      </c>
      <c r="I205" s="114"/>
      <c r="J205" s="115">
        <f>ROUND(I205*H205,2)</f>
        <v>0</v>
      </c>
      <c r="K205" s="111" t="s">
        <v>144</v>
      </c>
      <c r="L205" s="14"/>
      <c r="M205" s="279" t="s">
        <v>21</v>
      </c>
      <c r="N205" s="116" t="s">
        <v>45</v>
      </c>
      <c r="O205" s="251"/>
      <c r="P205" s="117">
        <f>O205*H205</f>
        <v>0</v>
      </c>
      <c r="Q205" s="117">
        <v>0</v>
      </c>
      <c r="R205" s="117">
        <f>Q205*H205</f>
        <v>0</v>
      </c>
      <c r="S205" s="117">
        <v>0</v>
      </c>
      <c r="T205" s="118">
        <f>S205*H205</f>
        <v>0</v>
      </c>
      <c r="AR205" s="259" t="s">
        <v>145</v>
      </c>
      <c r="AT205" s="259" t="s">
        <v>140</v>
      </c>
      <c r="AU205" s="259" t="s">
        <v>83</v>
      </c>
      <c r="AY205" s="259" t="s">
        <v>138</v>
      </c>
      <c r="BE205" s="280">
        <f>IF(N205="základní",J205,0)</f>
        <v>0</v>
      </c>
      <c r="BF205" s="280">
        <f>IF(N205="snížená",J205,0)</f>
        <v>0</v>
      </c>
      <c r="BG205" s="280">
        <f>IF(N205="zákl. přenesená",J205,0)</f>
        <v>0</v>
      </c>
      <c r="BH205" s="280">
        <f>IF(N205="sníž. přenesená",J205,0)</f>
        <v>0</v>
      </c>
      <c r="BI205" s="280">
        <f>IF(N205="nulová",J205,0)</f>
        <v>0</v>
      </c>
      <c r="BJ205" s="259" t="s">
        <v>23</v>
      </c>
      <c r="BK205" s="280">
        <f>ROUND(I205*H205,2)</f>
        <v>0</v>
      </c>
      <c r="BL205" s="259" t="s">
        <v>145</v>
      </c>
      <c r="BM205" s="259" t="s">
        <v>320</v>
      </c>
    </row>
    <row r="206" spans="2:51" s="128" customFormat="1" ht="13.5">
      <c r="B206" s="127"/>
      <c r="D206" s="121" t="s">
        <v>147</v>
      </c>
      <c r="E206" s="129" t="s">
        <v>21</v>
      </c>
      <c r="F206" s="130" t="s">
        <v>95</v>
      </c>
      <c r="H206" s="131">
        <v>169.4</v>
      </c>
      <c r="L206" s="127"/>
      <c r="M206" s="132"/>
      <c r="N206" s="133"/>
      <c r="O206" s="133"/>
      <c r="P206" s="133"/>
      <c r="Q206" s="133"/>
      <c r="R206" s="133"/>
      <c r="S206" s="133"/>
      <c r="T206" s="134"/>
      <c r="AT206" s="129" t="s">
        <v>147</v>
      </c>
      <c r="AU206" s="129" t="s">
        <v>83</v>
      </c>
      <c r="AV206" s="128" t="s">
        <v>83</v>
      </c>
      <c r="AW206" s="128" t="s">
        <v>38</v>
      </c>
      <c r="AX206" s="128" t="s">
        <v>23</v>
      </c>
      <c r="AY206" s="129" t="s">
        <v>138</v>
      </c>
    </row>
    <row r="207" spans="2:65" s="253" customFormat="1" ht="45">
      <c r="B207" s="14"/>
      <c r="C207" s="109" t="s">
        <v>321</v>
      </c>
      <c r="D207" s="109" t="s">
        <v>140</v>
      </c>
      <c r="E207" s="110" t="s">
        <v>322</v>
      </c>
      <c r="F207" s="111" t="s">
        <v>323</v>
      </c>
      <c r="G207" s="112" t="s">
        <v>224</v>
      </c>
      <c r="H207" s="113">
        <v>0.545</v>
      </c>
      <c r="I207" s="114"/>
      <c r="J207" s="115">
        <f>ROUND(I207*H207,2)</f>
        <v>0</v>
      </c>
      <c r="K207" s="111" t="s">
        <v>144</v>
      </c>
      <c r="L207" s="14"/>
      <c r="M207" s="279" t="s">
        <v>21</v>
      </c>
      <c r="N207" s="116" t="s">
        <v>45</v>
      </c>
      <c r="O207" s="251"/>
      <c r="P207" s="117">
        <f>O207*H207</f>
        <v>0</v>
      </c>
      <c r="Q207" s="117">
        <v>1.05306</v>
      </c>
      <c r="R207" s="117">
        <f>Q207*H207</f>
        <v>0.5739177000000001</v>
      </c>
      <c r="S207" s="117">
        <v>0</v>
      </c>
      <c r="T207" s="118">
        <f>S207*H207</f>
        <v>0</v>
      </c>
      <c r="AR207" s="259" t="s">
        <v>145</v>
      </c>
      <c r="AT207" s="259" t="s">
        <v>140</v>
      </c>
      <c r="AU207" s="259" t="s">
        <v>83</v>
      </c>
      <c r="AY207" s="259" t="s">
        <v>138</v>
      </c>
      <c r="BE207" s="280">
        <f>IF(N207="základní",J207,0)</f>
        <v>0</v>
      </c>
      <c r="BF207" s="280">
        <f>IF(N207="snížená",J207,0)</f>
        <v>0</v>
      </c>
      <c r="BG207" s="280">
        <f>IF(N207="zákl. přenesená",J207,0)</f>
        <v>0</v>
      </c>
      <c r="BH207" s="280">
        <f>IF(N207="sníž. přenesená",J207,0)</f>
        <v>0</v>
      </c>
      <c r="BI207" s="280">
        <f>IF(N207="nulová",J207,0)</f>
        <v>0</v>
      </c>
      <c r="BJ207" s="259" t="s">
        <v>23</v>
      </c>
      <c r="BK207" s="280">
        <f>ROUND(I207*H207,2)</f>
        <v>0</v>
      </c>
      <c r="BL207" s="259" t="s">
        <v>145</v>
      </c>
      <c r="BM207" s="259" t="s">
        <v>324</v>
      </c>
    </row>
    <row r="208" spans="2:51" s="120" customFormat="1" ht="13.5">
      <c r="B208" s="119"/>
      <c r="D208" s="121" t="s">
        <v>147</v>
      </c>
      <c r="E208" s="122" t="s">
        <v>21</v>
      </c>
      <c r="F208" s="123" t="s">
        <v>325</v>
      </c>
      <c r="H208" s="122" t="s">
        <v>21</v>
      </c>
      <c r="L208" s="119"/>
      <c r="M208" s="124"/>
      <c r="N208" s="125"/>
      <c r="O208" s="125"/>
      <c r="P208" s="125"/>
      <c r="Q208" s="125"/>
      <c r="R208" s="125"/>
      <c r="S208" s="125"/>
      <c r="T208" s="126"/>
      <c r="AT208" s="122" t="s">
        <v>147</v>
      </c>
      <c r="AU208" s="122" t="s">
        <v>83</v>
      </c>
      <c r="AV208" s="120" t="s">
        <v>23</v>
      </c>
      <c r="AW208" s="120" t="s">
        <v>38</v>
      </c>
      <c r="AX208" s="120" t="s">
        <v>74</v>
      </c>
      <c r="AY208" s="122" t="s">
        <v>138</v>
      </c>
    </row>
    <row r="209" spans="2:51" s="120" customFormat="1" ht="13.5">
      <c r="B209" s="119"/>
      <c r="D209" s="121" t="s">
        <v>147</v>
      </c>
      <c r="E209" s="122" t="s">
        <v>21</v>
      </c>
      <c r="F209" s="123" t="s">
        <v>326</v>
      </c>
      <c r="H209" s="122" t="s">
        <v>21</v>
      </c>
      <c r="L209" s="119"/>
      <c r="M209" s="124"/>
      <c r="N209" s="125"/>
      <c r="O209" s="125"/>
      <c r="P209" s="125"/>
      <c r="Q209" s="125"/>
      <c r="R209" s="125"/>
      <c r="S209" s="125"/>
      <c r="T209" s="126"/>
      <c r="AT209" s="122" t="s">
        <v>147</v>
      </c>
      <c r="AU209" s="122" t="s">
        <v>83</v>
      </c>
      <c r="AV209" s="120" t="s">
        <v>23</v>
      </c>
      <c r="AW209" s="120" t="s">
        <v>38</v>
      </c>
      <c r="AX209" s="120" t="s">
        <v>74</v>
      </c>
      <c r="AY209" s="122" t="s">
        <v>138</v>
      </c>
    </row>
    <row r="210" spans="2:51" s="128" customFormat="1" ht="13.5">
      <c r="B210" s="127"/>
      <c r="D210" s="121" t="s">
        <v>147</v>
      </c>
      <c r="E210" s="129" t="s">
        <v>21</v>
      </c>
      <c r="F210" s="130" t="s">
        <v>327</v>
      </c>
      <c r="H210" s="131">
        <v>0.545</v>
      </c>
      <c r="L210" s="127"/>
      <c r="M210" s="132"/>
      <c r="N210" s="133"/>
      <c r="O210" s="133"/>
      <c r="P210" s="133"/>
      <c r="Q210" s="133"/>
      <c r="R210" s="133"/>
      <c r="S210" s="133"/>
      <c r="T210" s="134"/>
      <c r="AT210" s="129" t="s">
        <v>147</v>
      </c>
      <c r="AU210" s="129" t="s">
        <v>83</v>
      </c>
      <c r="AV210" s="128" t="s">
        <v>83</v>
      </c>
      <c r="AW210" s="128" t="s">
        <v>38</v>
      </c>
      <c r="AX210" s="128" t="s">
        <v>23</v>
      </c>
      <c r="AY210" s="129" t="s">
        <v>138</v>
      </c>
    </row>
    <row r="211" spans="2:65" s="253" customFormat="1" ht="15">
      <c r="B211" s="14"/>
      <c r="C211" s="109" t="s">
        <v>328</v>
      </c>
      <c r="D211" s="109" t="s">
        <v>140</v>
      </c>
      <c r="E211" s="110" t="s">
        <v>329</v>
      </c>
      <c r="F211" s="111" t="s">
        <v>330</v>
      </c>
      <c r="G211" s="112" t="s">
        <v>184</v>
      </c>
      <c r="H211" s="113">
        <v>171.75</v>
      </c>
      <c r="I211" s="114"/>
      <c r="J211" s="115">
        <f>ROUND(I211*H211,2)</f>
        <v>0</v>
      </c>
      <c r="K211" s="111" t="s">
        <v>21</v>
      </c>
      <c r="L211" s="14"/>
      <c r="M211" s="279" t="s">
        <v>21</v>
      </c>
      <c r="N211" s="116" t="s">
        <v>45</v>
      </c>
      <c r="O211" s="251"/>
      <c r="P211" s="117">
        <f>O211*H211</f>
        <v>0</v>
      </c>
      <c r="Q211" s="117">
        <v>0</v>
      </c>
      <c r="R211" s="117">
        <f>Q211*H211</f>
        <v>0</v>
      </c>
      <c r="S211" s="117">
        <v>0</v>
      </c>
      <c r="T211" s="118">
        <f>S211*H211</f>
        <v>0</v>
      </c>
      <c r="AR211" s="259" t="s">
        <v>145</v>
      </c>
      <c r="AT211" s="259" t="s">
        <v>140</v>
      </c>
      <c r="AU211" s="259" t="s">
        <v>83</v>
      </c>
      <c r="AY211" s="259" t="s">
        <v>138</v>
      </c>
      <c r="BE211" s="280">
        <f>IF(N211="základní",J211,0)</f>
        <v>0</v>
      </c>
      <c r="BF211" s="280">
        <f>IF(N211="snížená",J211,0)</f>
        <v>0</v>
      </c>
      <c r="BG211" s="280">
        <f>IF(N211="zákl. přenesená",J211,0)</f>
        <v>0</v>
      </c>
      <c r="BH211" s="280">
        <f>IF(N211="sníž. přenesená",J211,0)</f>
        <v>0</v>
      </c>
      <c r="BI211" s="280">
        <f>IF(N211="nulová",J211,0)</f>
        <v>0</v>
      </c>
      <c r="BJ211" s="259" t="s">
        <v>23</v>
      </c>
      <c r="BK211" s="280">
        <f>ROUND(I211*H211,2)</f>
        <v>0</v>
      </c>
      <c r="BL211" s="259" t="s">
        <v>145</v>
      </c>
      <c r="BM211" s="259" t="s">
        <v>331</v>
      </c>
    </row>
    <row r="212" spans="2:51" s="120" customFormat="1" ht="13.5">
      <c r="B212" s="119"/>
      <c r="D212" s="121" t="s">
        <v>147</v>
      </c>
      <c r="E212" s="122" t="s">
        <v>21</v>
      </c>
      <c r="F212" s="123" t="s">
        <v>332</v>
      </c>
      <c r="H212" s="122" t="s">
        <v>21</v>
      </c>
      <c r="L212" s="119"/>
      <c r="M212" s="124"/>
      <c r="N212" s="125"/>
      <c r="O212" s="125"/>
      <c r="P212" s="125"/>
      <c r="Q212" s="125"/>
      <c r="R212" s="125"/>
      <c r="S212" s="125"/>
      <c r="T212" s="126"/>
      <c r="AT212" s="122" t="s">
        <v>147</v>
      </c>
      <c r="AU212" s="122" t="s">
        <v>83</v>
      </c>
      <c r="AV212" s="120" t="s">
        <v>23</v>
      </c>
      <c r="AW212" s="120" t="s">
        <v>38</v>
      </c>
      <c r="AX212" s="120" t="s">
        <v>74</v>
      </c>
      <c r="AY212" s="122" t="s">
        <v>138</v>
      </c>
    </row>
    <row r="213" spans="2:51" s="120" customFormat="1" ht="13.5">
      <c r="B213" s="119"/>
      <c r="D213" s="121" t="s">
        <v>147</v>
      </c>
      <c r="E213" s="122" t="s">
        <v>21</v>
      </c>
      <c r="F213" s="123" t="s">
        <v>333</v>
      </c>
      <c r="H213" s="122" t="s">
        <v>21</v>
      </c>
      <c r="L213" s="119"/>
      <c r="M213" s="124"/>
      <c r="N213" s="125"/>
      <c r="O213" s="125"/>
      <c r="P213" s="125"/>
      <c r="Q213" s="125"/>
      <c r="R213" s="125"/>
      <c r="S213" s="125"/>
      <c r="T213" s="126"/>
      <c r="AT213" s="122" t="s">
        <v>147</v>
      </c>
      <c r="AU213" s="122" t="s">
        <v>83</v>
      </c>
      <c r="AV213" s="120" t="s">
        <v>23</v>
      </c>
      <c r="AW213" s="120" t="s">
        <v>38</v>
      </c>
      <c r="AX213" s="120" t="s">
        <v>74</v>
      </c>
      <c r="AY213" s="122" t="s">
        <v>138</v>
      </c>
    </row>
    <row r="214" spans="2:51" s="128" customFormat="1" ht="13.5">
      <c r="B214" s="127"/>
      <c r="D214" s="121" t="s">
        <v>147</v>
      </c>
      <c r="E214" s="129" t="s">
        <v>21</v>
      </c>
      <c r="F214" s="130" t="s">
        <v>334</v>
      </c>
      <c r="H214" s="131">
        <v>171.75</v>
      </c>
      <c r="L214" s="127"/>
      <c r="M214" s="132"/>
      <c r="N214" s="133"/>
      <c r="O214" s="133"/>
      <c r="P214" s="133"/>
      <c r="Q214" s="133"/>
      <c r="R214" s="133"/>
      <c r="S214" s="133"/>
      <c r="T214" s="134"/>
      <c r="AT214" s="129" t="s">
        <v>147</v>
      </c>
      <c r="AU214" s="129" t="s">
        <v>83</v>
      </c>
      <c r="AV214" s="128" t="s">
        <v>83</v>
      </c>
      <c r="AW214" s="128" t="s">
        <v>38</v>
      </c>
      <c r="AX214" s="128" t="s">
        <v>23</v>
      </c>
      <c r="AY214" s="129" t="s">
        <v>138</v>
      </c>
    </row>
    <row r="215" spans="2:63" s="99" customFormat="1" ht="15">
      <c r="B215" s="98"/>
      <c r="D215" s="100" t="s">
        <v>73</v>
      </c>
      <c r="E215" s="107" t="s">
        <v>161</v>
      </c>
      <c r="F215" s="107" t="s">
        <v>335</v>
      </c>
      <c r="J215" s="108">
        <f>BK215</f>
        <v>0</v>
      </c>
      <c r="L215" s="98"/>
      <c r="M215" s="103"/>
      <c r="N215" s="104"/>
      <c r="O215" s="104"/>
      <c r="P215" s="105">
        <f>SUM(P216:P257)</f>
        <v>0</v>
      </c>
      <c r="Q215" s="104"/>
      <c r="R215" s="105">
        <f>SUM(R216:R257)</f>
        <v>223.150992</v>
      </c>
      <c r="S215" s="104"/>
      <c r="T215" s="106">
        <f>SUM(T216:T257)</f>
        <v>0</v>
      </c>
      <c r="AR215" s="100" t="s">
        <v>23</v>
      </c>
      <c r="AT215" s="276" t="s">
        <v>73</v>
      </c>
      <c r="AU215" s="276" t="s">
        <v>23</v>
      </c>
      <c r="AY215" s="100" t="s">
        <v>138</v>
      </c>
      <c r="BK215" s="277">
        <f>SUM(BK216:BK257)</f>
        <v>0</v>
      </c>
    </row>
    <row r="216" spans="2:65" s="253" customFormat="1" ht="60">
      <c r="B216" s="14"/>
      <c r="C216" s="109" t="s">
        <v>336</v>
      </c>
      <c r="D216" s="109" t="s">
        <v>140</v>
      </c>
      <c r="E216" s="110" t="s">
        <v>337</v>
      </c>
      <c r="F216" s="111" t="s">
        <v>338</v>
      </c>
      <c r="G216" s="112" t="s">
        <v>174</v>
      </c>
      <c r="H216" s="113">
        <v>10.35</v>
      </c>
      <c r="I216" s="114"/>
      <c r="J216" s="115">
        <f>ROUND(I216*H216,2)</f>
        <v>0</v>
      </c>
      <c r="K216" s="111" t="s">
        <v>165</v>
      </c>
      <c r="L216" s="14"/>
      <c r="M216" s="279" t="s">
        <v>21</v>
      </c>
      <c r="N216" s="116" t="s">
        <v>45</v>
      </c>
      <c r="O216" s="251"/>
      <c r="P216" s="117">
        <f>O216*H216</f>
        <v>0</v>
      </c>
      <c r="Q216" s="117">
        <v>2.76766</v>
      </c>
      <c r="R216" s="117">
        <f>Q216*H216</f>
        <v>28.645280999999997</v>
      </c>
      <c r="S216" s="117">
        <v>0</v>
      </c>
      <c r="T216" s="118">
        <f>S216*H216</f>
        <v>0</v>
      </c>
      <c r="AR216" s="259" t="s">
        <v>145</v>
      </c>
      <c r="AT216" s="259" t="s">
        <v>140</v>
      </c>
      <c r="AU216" s="259" t="s">
        <v>83</v>
      </c>
      <c r="AY216" s="259" t="s">
        <v>138</v>
      </c>
      <c r="BE216" s="280">
        <f>IF(N216="základní",J216,0)</f>
        <v>0</v>
      </c>
      <c r="BF216" s="280">
        <f>IF(N216="snížená",J216,0)</f>
        <v>0</v>
      </c>
      <c r="BG216" s="280">
        <f>IF(N216="zákl. přenesená",J216,0)</f>
        <v>0</v>
      </c>
      <c r="BH216" s="280">
        <f>IF(N216="sníž. přenesená",J216,0)</f>
        <v>0</v>
      </c>
      <c r="BI216" s="280">
        <f>IF(N216="nulová",J216,0)</f>
        <v>0</v>
      </c>
      <c r="BJ216" s="259" t="s">
        <v>23</v>
      </c>
      <c r="BK216" s="280">
        <f>ROUND(I216*H216,2)</f>
        <v>0</v>
      </c>
      <c r="BL216" s="259" t="s">
        <v>145</v>
      </c>
      <c r="BM216" s="259" t="s">
        <v>339</v>
      </c>
    </row>
    <row r="217" spans="2:51" s="120" customFormat="1" ht="13.5">
      <c r="B217" s="119"/>
      <c r="D217" s="121" t="s">
        <v>147</v>
      </c>
      <c r="E217" s="122" t="s">
        <v>21</v>
      </c>
      <c r="F217" s="123" t="s">
        <v>340</v>
      </c>
      <c r="H217" s="122" t="s">
        <v>21</v>
      </c>
      <c r="L217" s="119"/>
      <c r="M217" s="124"/>
      <c r="N217" s="125"/>
      <c r="O217" s="125"/>
      <c r="P217" s="125"/>
      <c r="Q217" s="125"/>
      <c r="R217" s="125"/>
      <c r="S217" s="125"/>
      <c r="T217" s="126"/>
      <c r="AT217" s="122" t="s">
        <v>147</v>
      </c>
      <c r="AU217" s="122" t="s">
        <v>83</v>
      </c>
      <c r="AV217" s="120" t="s">
        <v>23</v>
      </c>
      <c r="AW217" s="120" t="s">
        <v>38</v>
      </c>
      <c r="AX217" s="120" t="s">
        <v>74</v>
      </c>
      <c r="AY217" s="122" t="s">
        <v>138</v>
      </c>
    </row>
    <row r="218" spans="2:51" s="120" customFormat="1" ht="13.5">
      <c r="B218" s="119"/>
      <c r="D218" s="121" t="s">
        <v>147</v>
      </c>
      <c r="E218" s="122" t="s">
        <v>21</v>
      </c>
      <c r="F218" s="123" t="s">
        <v>341</v>
      </c>
      <c r="H218" s="122" t="s">
        <v>21</v>
      </c>
      <c r="L218" s="119"/>
      <c r="M218" s="124"/>
      <c r="N218" s="125"/>
      <c r="O218" s="125"/>
      <c r="P218" s="125"/>
      <c r="Q218" s="125"/>
      <c r="R218" s="125"/>
      <c r="S218" s="125"/>
      <c r="T218" s="126"/>
      <c r="AT218" s="122" t="s">
        <v>147</v>
      </c>
      <c r="AU218" s="122" t="s">
        <v>83</v>
      </c>
      <c r="AV218" s="120" t="s">
        <v>23</v>
      </c>
      <c r="AW218" s="120" t="s">
        <v>38</v>
      </c>
      <c r="AX218" s="120" t="s">
        <v>74</v>
      </c>
      <c r="AY218" s="122" t="s">
        <v>138</v>
      </c>
    </row>
    <row r="219" spans="2:51" s="128" customFormat="1" ht="13.5">
      <c r="B219" s="127"/>
      <c r="D219" s="121" t="s">
        <v>147</v>
      </c>
      <c r="E219" s="129" t="s">
        <v>21</v>
      </c>
      <c r="F219" s="130" t="s">
        <v>342</v>
      </c>
      <c r="H219" s="131">
        <v>10.35</v>
      </c>
      <c r="L219" s="127"/>
      <c r="M219" s="132"/>
      <c r="N219" s="133"/>
      <c r="O219" s="133"/>
      <c r="P219" s="133"/>
      <c r="Q219" s="133"/>
      <c r="R219" s="133"/>
      <c r="S219" s="133"/>
      <c r="T219" s="134"/>
      <c r="AT219" s="129" t="s">
        <v>147</v>
      </c>
      <c r="AU219" s="129" t="s">
        <v>83</v>
      </c>
      <c r="AV219" s="128" t="s">
        <v>83</v>
      </c>
      <c r="AW219" s="128" t="s">
        <v>38</v>
      </c>
      <c r="AX219" s="128" t="s">
        <v>23</v>
      </c>
      <c r="AY219" s="129" t="s">
        <v>138</v>
      </c>
    </row>
    <row r="220" spans="2:65" s="253" customFormat="1" ht="60">
      <c r="B220" s="14"/>
      <c r="C220" s="109" t="s">
        <v>343</v>
      </c>
      <c r="D220" s="109" t="s">
        <v>140</v>
      </c>
      <c r="E220" s="110" t="s">
        <v>344</v>
      </c>
      <c r="F220" s="111" t="s">
        <v>345</v>
      </c>
      <c r="G220" s="112" t="s">
        <v>174</v>
      </c>
      <c r="H220" s="113">
        <v>42.35</v>
      </c>
      <c r="I220" s="114"/>
      <c r="J220" s="115">
        <f>ROUND(I220*H220,2)</f>
        <v>0</v>
      </c>
      <c r="K220" s="111" t="s">
        <v>144</v>
      </c>
      <c r="L220" s="14"/>
      <c r="M220" s="279" t="s">
        <v>21</v>
      </c>
      <c r="N220" s="116" t="s">
        <v>45</v>
      </c>
      <c r="O220" s="251"/>
      <c r="P220" s="117">
        <f>O220*H220</f>
        <v>0</v>
      </c>
      <c r="Q220" s="117">
        <v>2.80894</v>
      </c>
      <c r="R220" s="117">
        <f>Q220*H220</f>
        <v>118.95860900000001</v>
      </c>
      <c r="S220" s="117">
        <v>0</v>
      </c>
      <c r="T220" s="118">
        <f>S220*H220</f>
        <v>0</v>
      </c>
      <c r="AR220" s="259" t="s">
        <v>145</v>
      </c>
      <c r="AT220" s="259" t="s">
        <v>140</v>
      </c>
      <c r="AU220" s="259" t="s">
        <v>83</v>
      </c>
      <c r="AY220" s="259" t="s">
        <v>138</v>
      </c>
      <c r="BE220" s="280">
        <f>IF(N220="základní",J220,0)</f>
        <v>0</v>
      </c>
      <c r="BF220" s="280">
        <f>IF(N220="snížená",J220,0)</f>
        <v>0</v>
      </c>
      <c r="BG220" s="280">
        <f>IF(N220="zákl. přenesená",J220,0)</f>
        <v>0</v>
      </c>
      <c r="BH220" s="280">
        <f>IF(N220="sníž. přenesená",J220,0)</f>
        <v>0</v>
      </c>
      <c r="BI220" s="280">
        <f>IF(N220="nulová",J220,0)</f>
        <v>0</v>
      </c>
      <c r="BJ220" s="259" t="s">
        <v>23</v>
      </c>
      <c r="BK220" s="280">
        <f>ROUND(I220*H220,2)</f>
        <v>0</v>
      </c>
      <c r="BL220" s="259" t="s">
        <v>145</v>
      </c>
      <c r="BM220" s="259" t="s">
        <v>346</v>
      </c>
    </row>
    <row r="221" spans="2:51" s="120" customFormat="1" ht="13.5">
      <c r="B221" s="119"/>
      <c r="D221" s="121" t="s">
        <v>147</v>
      </c>
      <c r="E221" s="122" t="s">
        <v>21</v>
      </c>
      <c r="F221" s="123" t="s">
        <v>347</v>
      </c>
      <c r="H221" s="122" t="s">
        <v>21</v>
      </c>
      <c r="L221" s="119"/>
      <c r="M221" s="124"/>
      <c r="N221" s="125"/>
      <c r="O221" s="125"/>
      <c r="P221" s="125"/>
      <c r="Q221" s="125"/>
      <c r="R221" s="125"/>
      <c r="S221" s="125"/>
      <c r="T221" s="126"/>
      <c r="AT221" s="122" t="s">
        <v>147</v>
      </c>
      <c r="AU221" s="122" t="s">
        <v>83</v>
      </c>
      <c r="AV221" s="120" t="s">
        <v>23</v>
      </c>
      <c r="AW221" s="120" t="s">
        <v>38</v>
      </c>
      <c r="AX221" s="120" t="s">
        <v>74</v>
      </c>
      <c r="AY221" s="122" t="s">
        <v>138</v>
      </c>
    </row>
    <row r="222" spans="2:51" s="120" customFormat="1" ht="13.5">
      <c r="B222" s="119"/>
      <c r="D222" s="121" t="s">
        <v>147</v>
      </c>
      <c r="E222" s="122" t="s">
        <v>21</v>
      </c>
      <c r="F222" s="123" t="s">
        <v>348</v>
      </c>
      <c r="H222" s="122" t="s">
        <v>21</v>
      </c>
      <c r="L222" s="119"/>
      <c r="M222" s="124"/>
      <c r="N222" s="125"/>
      <c r="O222" s="125"/>
      <c r="P222" s="125"/>
      <c r="Q222" s="125"/>
      <c r="R222" s="125"/>
      <c r="S222" s="125"/>
      <c r="T222" s="126"/>
      <c r="AT222" s="122" t="s">
        <v>147</v>
      </c>
      <c r="AU222" s="122" t="s">
        <v>83</v>
      </c>
      <c r="AV222" s="120" t="s">
        <v>23</v>
      </c>
      <c r="AW222" s="120" t="s">
        <v>38</v>
      </c>
      <c r="AX222" s="120" t="s">
        <v>74</v>
      </c>
      <c r="AY222" s="122" t="s">
        <v>138</v>
      </c>
    </row>
    <row r="223" spans="2:51" s="120" customFormat="1" ht="13.5">
      <c r="B223" s="119"/>
      <c r="D223" s="121" t="s">
        <v>147</v>
      </c>
      <c r="E223" s="122" t="s">
        <v>21</v>
      </c>
      <c r="F223" s="123" t="s">
        <v>349</v>
      </c>
      <c r="H223" s="122" t="s">
        <v>21</v>
      </c>
      <c r="L223" s="119"/>
      <c r="M223" s="124"/>
      <c r="N223" s="125"/>
      <c r="O223" s="125"/>
      <c r="P223" s="125"/>
      <c r="Q223" s="125"/>
      <c r="R223" s="125"/>
      <c r="S223" s="125"/>
      <c r="T223" s="126"/>
      <c r="AT223" s="122" t="s">
        <v>147</v>
      </c>
      <c r="AU223" s="122" t="s">
        <v>83</v>
      </c>
      <c r="AV223" s="120" t="s">
        <v>23</v>
      </c>
      <c r="AW223" s="120" t="s">
        <v>38</v>
      </c>
      <c r="AX223" s="120" t="s">
        <v>74</v>
      </c>
      <c r="AY223" s="122" t="s">
        <v>138</v>
      </c>
    </row>
    <row r="224" spans="2:51" s="128" customFormat="1" ht="13.5">
      <c r="B224" s="127"/>
      <c r="D224" s="121" t="s">
        <v>147</v>
      </c>
      <c r="E224" s="129" t="s">
        <v>21</v>
      </c>
      <c r="F224" s="130" t="s">
        <v>350</v>
      </c>
      <c r="H224" s="131">
        <v>42.35</v>
      </c>
      <c r="L224" s="127"/>
      <c r="M224" s="132"/>
      <c r="N224" s="133"/>
      <c r="O224" s="133"/>
      <c r="P224" s="133"/>
      <c r="Q224" s="133"/>
      <c r="R224" s="133"/>
      <c r="S224" s="133"/>
      <c r="T224" s="134"/>
      <c r="AT224" s="129" t="s">
        <v>147</v>
      </c>
      <c r="AU224" s="129" t="s">
        <v>83</v>
      </c>
      <c r="AV224" s="128" t="s">
        <v>83</v>
      </c>
      <c r="AW224" s="128" t="s">
        <v>38</v>
      </c>
      <c r="AX224" s="128" t="s">
        <v>74</v>
      </c>
      <c r="AY224" s="129" t="s">
        <v>138</v>
      </c>
    </row>
    <row r="225" spans="2:51" s="136" customFormat="1" ht="13.5">
      <c r="B225" s="135"/>
      <c r="D225" s="121" t="s">
        <v>147</v>
      </c>
      <c r="E225" s="137" t="s">
        <v>21</v>
      </c>
      <c r="F225" s="138" t="s">
        <v>152</v>
      </c>
      <c r="H225" s="139">
        <v>42.35</v>
      </c>
      <c r="L225" s="135"/>
      <c r="M225" s="140"/>
      <c r="N225" s="141"/>
      <c r="O225" s="141"/>
      <c r="P225" s="141"/>
      <c r="Q225" s="141"/>
      <c r="R225" s="141"/>
      <c r="S225" s="141"/>
      <c r="T225" s="142"/>
      <c r="AT225" s="137" t="s">
        <v>147</v>
      </c>
      <c r="AU225" s="137" t="s">
        <v>83</v>
      </c>
      <c r="AV225" s="136" t="s">
        <v>145</v>
      </c>
      <c r="AW225" s="136" t="s">
        <v>38</v>
      </c>
      <c r="AX225" s="136" t="s">
        <v>23</v>
      </c>
      <c r="AY225" s="137" t="s">
        <v>138</v>
      </c>
    </row>
    <row r="226" spans="2:65" s="253" customFormat="1" ht="75">
      <c r="B226" s="14"/>
      <c r="C226" s="109" t="s">
        <v>351</v>
      </c>
      <c r="D226" s="109" t="s">
        <v>140</v>
      </c>
      <c r="E226" s="110" t="s">
        <v>352</v>
      </c>
      <c r="F226" s="111" t="s">
        <v>353</v>
      </c>
      <c r="G226" s="112" t="s">
        <v>155</v>
      </c>
      <c r="H226" s="113">
        <v>110.4</v>
      </c>
      <c r="I226" s="114"/>
      <c r="J226" s="115">
        <f>ROUND(I226*H226,2)</f>
        <v>0</v>
      </c>
      <c r="K226" s="111" t="s">
        <v>165</v>
      </c>
      <c r="L226" s="14"/>
      <c r="M226" s="279" t="s">
        <v>21</v>
      </c>
      <c r="N226" s="116" t="s">
        <v>45</v>
      </c>
      <c r="O226" s="251"/>
      <c r="P226" s="117">
        <f>O226*H226</f>
        <v>0</v>
      </c>
      <c r="Q226" s="117">
        <v>0.00765</v>
      </c>
      <c r="R226" s="117">
        <f>Q226*H226</f>
        <v>0.84456</v>
      </c>
      <c r="S226" s="117">
        <v>0</v>
      </c>
      <c r="T226" s="118">
        <f>S226*H226</f>
        <v>0</v>
      </c>
      <c r="AR226" s="259" t="s">
        <v>145</v>
      </c>
      <c r="AT226" s="259" t="s">
        <v>140</v>
      </c>
      <c r="AU226" s="259" t="s">
        <v>83</v>
      </c>
      <c r="AY226" s="259" t="s">
        <v>138</v>
      </c>
      <c r="BE226" s="280">
        <f>IF(N226="základní",J226,0)</f>
        <v>0</v>
      </c>
      <c r="BF226" s="280">
        <f>IF(N226="snížená",J226,0)</f>
        <v>0</v>
      </c>
      <c r="BG226" s="280">
        <f>IF(N226="zákl. přenesená",J226,0)</f>
        <v>0</v>
      </c>
      <c r="BH226" s="280">
        <f>IF(N226="sníž. přenesená",J226,0)</f>
        <v>0</v>
      </c>
      <c r="BI226" s="280">
        <f>IF(N226="nulová",J226,0)</f>
        <v>0</v>
      </c>
      <c r="BJ226" s="259" t="s">
        <v>23</v>
      </c>
      <c r="BK226" s="280">
        <f>ROUND(I226*H226,2)</f>
        <v>0</v>
      </c>
      <c r="BL226" s="259" t="s">
        <v>145</v>
      </c>
      <c r="BM226" s="259" t="s">
        <v>354</v>
      </c>
    </row>
    <row r="227" spans="2:51" s="120" customFormat="1" ht="13.5">
      <c r="B227" s="119"/>
      <c r="D227" s="121" t="s">
        <v>147</v>
      </c>
      <c r="E227" s="122" t="s">
        <v>21</v>
      </c>
      <c r="F227" s="123" t="s">
        <v>355</v>
      </c>
      <c r="H227" s="122" t="s">
        <v>21</v>
      </c>
      <c r="L227" s="119"/>
      <c r="M227" s="124"/>
      <c r="N227" s="125"/>
      <c r="O227" s="125"/>
      <c r="P227" s="125"/>
      <c r="Q227" s="125"/>
      <c r="R227" s="125"/>
      <c r="S227" s="125"/>
      <c r="T227" s="126"/>
      <c r="AT227" s="122" t="s">
        <v>147</v>
      </c>
      <c r="AU227" s="122" t="s">
        <v>83</v>
      </c>
      <c r="AV227" s="120" t="s">
        <v>23</v>
      </c>
      <c r="AW227" s="120" t="s">
        <v>38</v>
      </c>
      <c r="AX227" s="120" t="s">
        <v>74</v>
      </c>
      <c r="AY227" s="122" t="s">
        <v>138</v>
      </c>
    </row>
    <row r="228" spans="2:51" s="128" customFormat="1" ht="13.5">
      <c r="B228" s="127"/>
      <c r="D228" s="121" t="s">
        <v>147</v>
      </c>
      <c r="E228" s="129" t="s">
        <v>21</v>
      </c>
      <c r="F228" s="130" t="s">
        <v>356</v>
      </c>
      <c r="H228" s="131">
        <v>110.4</v>
      </c>
      <c r="L228" s="127"/>
      <c r="M228" s="132"/>
      <c r="N228" s="133"/>
      <c r="O228" s="133"/>
      <c r="P228" s="133"/>
      <c r="Q228" s="133"/>
      <c r="R228" s="133"/>
      <c r="S228" s="133"/>
      <c r="T228" s="134"/>
      <c r="AT228" s="129" t="s">
        <v>147</v>
      </c>
      <c r="AU228" s="129" t="s">
        <v>83</v>
      </c>
      <c r="AV228" s="128" t="s">
        <v>83</v>
      </c>
      <c r="AW228" s="128" t="s">
        <v>38</v>
      </c>
      <c r="AX228" s="128" t="s">
        <v>23</v>
      </c>
      <c r="AY228" s="129" t="s">
        <v>138</v>
      </c>
    </row>
    <row r="229" spans="2:65" s="253" customFormat="1" ht="75">
      <c r="B229" s="14"/>
      <c r="C229" s="109" t="s">
        <v>357</v>
      </c>
      <c r="D229" s="109" t="s">
        <v>140</v>
      </c>
      <c r="E229" s="110" t="s">
        <v>358</v>
      </c>
      <c r="F229" s="111" t="s">
        <v>359</v>
      </c>
      <c r="G229" s="112" t="s">
        <v>155</v>
      </c>
      <c r="H229" s="113">
        <v>110.4</v>
      </c>
      <c r="I229" s="114"/>
      <c r="J229" s="115">
        <f>ROUND(I229*H229,2)</f>
        <v>0</v>
      </c>
      <c r="K229" s="111" t="s">
        <v>165</v>
      </c>
      <c r="L229" s="14"/>
      <c r="M229" s="279" t="s">
        <v>21</v>
      </c>
      <c r="N229" s="116" t="s">
        <v>45</v>
      </c>
      <c r="O229" s="251"/>
      <c r="P229" s="117">
        <f>O229*H229</f>
        <v>0</v>
      </c>
      <c r="Q229" s="117">
        <v>0.00086</v>
      </c>
      <c r="R229" s="117">
        <f>Q229*H229</f>
        <v>0.094944</v>
      </c>
      <c r="S229" s="117">
        <v>0</v>
      </c>
      <c r="T229" s="118">
        <f>S229*H229</f>
        <v>0</v>
      </c>
      <c r="AR229" s="259" t="s">
        <v>145</v>
      </c>
      <c r="AT229" s="259" t="s">
        <v>140</v>
      </c>
      <c r="AU229" s="259" t="s">
        <v>83</v>
      </c>
      <c r="AY229" s="259" t="s">
        <v>138</v>
      </c>
      <c r="BE229" s="280">
        <f>IF(N229="základní",J229,0)</f>
        <v>0</v>
      </c>
      <c r="BF229" s="280">
        <f>IF(N229="snížená",J229,0)</f>
        <v>0</v>
      </c>
      <c r="BG229" s="280">
        <f>IF(N229="zákl. přenesená",J229,0)</f>
        <v>0</v>
      </c>
      <c r="BH229" s="280">
        <f>IF(N229="sníž. přenesená",J229,0)</f>
        <v>0</v>
      </c>
      <c r="BI229" s="280">
        <f>IF(N229="nulová",J229,0)</f>
        <v>0</v>
      </c>
      <c r="BJ229" s="259" t="s">
        <v>23</v>
      </c>
      <c r="BK229" s="280">
        <f>ROUND(I229*H229,2)</f>
        <v>0</v>
      </c>
      <c r="BL229" s="259" t="s">
        <v>145</v>
      </c>
      <c r="BM229" s="259" t="s">
        <v>360</v>
      </c>
    </row>
    <row r="230" spans="2:51" s="128" customFormat="1" ht="13.5">
      <c r="B230" s="127"/>
      <c r="D230" s="121" t="s">
        <v>147</v>
      </c>
      <c r="E230" s="129" t="s">
        <v>21</v>
      </c>
      <c r="F230" s="130" t="s">
        <v>356</v>
      </c>
      <c r="H230" s="131">
        <v>110.4</v>
      </c>
      <c r="L230" s="127"/>
      <c r="M230" s="132"/>
      <c r="N230" s="133"/>
      <c r="O230" s="133"/>
      <c r="P230" s="133"/>
      <c r="Q230" s="133"/>
      <c r="R230" s="133"/>
      <c r="S230" s="133"/>
      <c r="T230" s="134"/>
      <c r="AT230" s="129" t="s">
        <v>147</v>
      </c>
      <c r="AU230" s="129" t="s">
        <v>83</v>
      </c>
      <c r="AV230" s="128" t="s">
        <v>83</v>
      </c>
      <c r="AW230" s="128" t="s">
        <v>38</v>
      </c>
      <c r="AX230" s="128" t="s">
        <v>23</v>
      </c>
      <c r="AY230" s="129" t="s">
        <v>138</v>
      </c>
    </row>
    <row r="231" spans="2:65" s="253" customFormat="1" ht="75">
      <c r="B231" s="14"/>
      <c r="C231" s="109" t="s">
        <v>361</v>
      </c>
      <c r="D231" s="109" t="s">
        <v>140</v>
      </c>
      <c r="E231" s="110" t="s">
        <v>362</v>
      </c>
      <c r="F231" s="111" t="s">
        <v>363</v>
      </c>
      <c r="G231" s="112" t="s">
        <v>224</v>
      </c>
      <c r="H231" s="113">
        <v>0.204</v>
      </c>
      <c r="I231" s="114"/>
      <c r="J231" s="115">
        <f>ROUND(I231*H231,2)</f>
        <v>0</v>
      </c>
      <c r="K231" s="111" t="s">
        <v>144</v>
      </c>
      <c r="L231" s="14"/>
      <c r="M231" s="279" t="s">
        <v>21</v>
      </c>
      <c r="N231" s="116" t="s">
        <v>45</v>
      </c>
      <c r="O231" s="251"/>
      <c r="P231" s="117">
        <f>O231*H231</f>
        <v>0</v>
      </c>
      <c r="Q231" s="117">
        <v>1.0958</v>
      </c>
      <c r="R231" s="117">
        <f>Q231*H231</f>
        <v>0.2235432</v>
      </c>
      <c r="S231" s="117">
        <v>0</v>
      </c>
      <c r="T231" s="118">
        <f>S231*H231</f>
        <v>0</v>
      </c>
      <c r="AR231" s="259" t="s">
        <v>145</v>
      </c>
      <c r="AT231" s="259" t="s">
        <v>140</v>
      </c>
      <c r="AU231" s="259" t="s">
        <v>83</v>
      </c>
      <c r="AY231" s="259" t="s">
        <v>138</v>
      </c>
      <c r="BE231" s="280">
        <f>IF(N231="základní",J231,0)</f>
        <v>0</v>
      </c>
      <c r="BF231" s="280">
        <f>IF(N231="snížená",J231,0)</f>
        <v>0</v>
      </c>
      <c r="BG231" s="280">
        <f>IF(N231="zákl. přenesená",J231,0)</f>
        <v>0</v>
      </c>
      <c r="BH231" s="280">
        <f>IF(N231="sníž. přenesená",J231,0)</f>
        <v>0</v>
      </c>
      <c r="BI231" s="280">
        <f>IF(N231="nulová",J231,0)</f>
        <v>0</v>
      </c>
      <c r="BJ231" s="259" t="s">
        <v>23</v>
      </c>
      <c r="BK231" s="280">
        <f>ROUND(I231*H231,2)</f>
        <v>0</v>
      </c>
      <c r="BL231" s="259" t="s">
        <v>145</v>
      </c>
      <c r="BM231" s="259" t="s">
        <v>364</v>
      </c>
    </row>
    <row r="232" spans="2:51" s="120" customFormat="1" ht="13.5">
      <c r="B232" s="119"/>
      <c r="D232" s="121" t="s">
        <v>147</v>
      </c>
      <c r="E232" s="122" t="s">
        <v>21</v>
      </c>
      <c r="F232" s="123" t="s">
        <v>365</v>
      </c>
      <c r="H232" s="122" t="s">
        <v>21</v>
      </c>
      <c r="L232" s="119"/>
      <c r="M232" s="124"/>
      <c r="N232" s="125"/>
      <c r="O232" s="125"/>
      <c r="P232" s="125"/>
      <c r="Q232" s="125"/>
      <c r="R232" s="125"/>
      <c r="S232" s="125"/>
      <c r="T232" s="126"/>
      <c r="AT232" s="122" t="s">
        <v>147</v>
      </c>
      <c r="AU232" s="122" t="s">
        <v>83</v>
      </c>
      <c r="AV232" s="120" t="s">
        <v>23</v>
      </c>
      <c r="AW232" s="120" t="s">
        <v>38</v>
      </c>
      <c r="AX232" s="120" t="s">
        <v>74</v>
      </c>
      <c r="AY232" s="122" t="s">
        <v>138</v>
      </c>
    </row>
    <row r="233" spans="2:51" s="120" customFormat="1" ht="13.5">
      <c r="B233" s="119"/>
      <c r="D233" s="121" t="s">
        <v>147</v>
      </c>
      <c r="E233" s="122" t="s">
        <v>21</v>
      </c>
      <c r="F233" s="123" t="s">
        <v>366</v>
      </c>
      <c r="H233" s="122" t="s">
        <v>21</v>
      </c>
      <c r="L233" s="119"/>
      <c r="M233" s="124"/>
      <c r="N233" s="125"/>
      <c r="O233" s="125"/>
      <c r="P233" s="125"/>
      <c r="Q233" s="125"/>
      <c r="R233" s="125"/>
      <c r="S233" s="125"/>
      <c r="T233" s="126"/>
      <c r="AT233" s="122" t="s">
        <v>147</v>
      </c>
      <c r="AU233" s="122" t="s">
        <v>83</v>
      </c>
      <c r="AV233" s="120" t="s">
        <v>23</v>
      </c>
      <c r="AW233" s="120" t="s">
        <v>38</v>
      </c>
      <c r="AX233" s="120" t="s">
        <v>74</v>
      </c>
      <c r="AY233" s="122" t="s">
        <v>138</v>
      </c>
    </row>
    <row r="234" spans="2:51" s="128" customFormat="1" ht="13.5">
      <c r="B234" s="127"/>
      <c r="D234" s="121" t="s">
        <v>147</v>
      </c>
      <c r="E234" s="129" t="s">
        <v>21</v>
      </c>
      <c r="F234" s="130" t="s">
        <v>367</v>
      </c>
      <c r="H234" s="131">
        <v>0.05</v>
      </c>
      <c r="L234" s="127"/>
      <c r="M234" s="132"/>
      <c r="N234" s="133"/>
      <c r="O234" s="133"/>
      <c r="P234" s="133"/>
      <c r="Q234" s="133"/>
      <c r="R234" s="133"/>
      <c r="S234" s="133"/>
      <c r="T234" s="134"/>
      <c r="AT234" s="129" t="s">
        <v>147</v>
      </c>
      <c r="AU234" s="129" t="s">
        <v>83</v>
      </c>
      <c r="AV234" s="128" t="s">
        <v>83</v>
      </c>
      <c r="AW234" s="128" t="s">
        <v>38</v>
      </c>
      <c r="AX234" s="128" t="s">
        <v>74</v>
      </c>
      <c r="AY234" s="129" t="s">
        <v>138</v>
      </c>
    </row>
    <row r="235" spans="2:51" s="120" customFormat="1" ht="13.5">
      <c r="B235" s="119"/>
      <c r="D235" s="121" t="s">
        <v>147</v>
      </c>
      <c r="E235" s="122" t="s">
        <v>21</v>
      </c>
      <c r="F235" s="123" t="s">
        <v>368</v>
      </c>
      <c r="H235" s="122" t="s">
        <v>21</v>
      </c>
      <c r="L235" s="119"/>
      <c r="M235" s="124"/>
      <c r="N235" s="125"/>
      <c r="O235" s="125"/>
      <c r="P235" s="125"/>
      <c r="Q235" s="125"/>
      <c r="R235" s="125"/>
      <c r="S235" s="125"/>
      <c r="T235" s="126"/>
      <c r="AT235" s="122" t="s">
        <v>147</v>
      </c>
      <c r="AU235" s="122" t="s">
        <v>83</v>
      </c>
      <c r="AV235" s="120" t="s">
        <v>23</v>
      </c>
      <c r="AW235" s="120" t="s">
        <v>38</v>
      </c>
      <c r="AX235" s="120" t="s">
        <v>74</v>
      </c>
      <c r="AY235" s="122" t="s">
        <v>138</v>
      </c>
    </row>
    <row r="236" spans="2:51" s="120" customFormat="1" ht="13.5">
      <c r="B236" s="119"/>
      <c r="D236" s="121" t="s">
        <v>147</v>
      </c>
      <c r="E236" s="122" t="s">
        <v>21</v>
      </c>
      <c r="F236" s="123" t="s">
        <v>369</v>
      </c>
      <c r="H236" s="122" t="s">
        <v>21</v>
      </c>
      <c r="L236" s="119"/>
      <c r="M236" s="124"/>
      <c r="N236" s="125"/>
      <c r="O236" s="125"/>
      <c r="P236" s="125"/>
      <c r="Q236" s="125"/>
      <c r="R236" s="125"/>
      <c r="S236" s="125"/>
      <c r="T236" s="126"/>
      <c r="AT236" s="122" t="s">
        <v>147</v>
      </c>
      <c r="AU236" s="122" t="s">
        <v>83</v>
      </c>
      <c r="AV236" s="120" t="s">
        <v>23</v>
      </c>
      <c r="AW236" s="120" t="s">
        <v>38</v>
      </c>
      <c r="AX236" s="120" t="s">
        <v>74</v>
      </c>
      <c r="AY236" s="122" t="s">
        <v>138</v>
      </c>
    </row>
    <row r="237" spans="2:51" s="120" customFormat="1" ht="13.5">
      <c r="B237" s="119"/>
      <c r="D237" s="121" t="s">
        <v>147</v>
      </c>
      <c r="E237" s="122" t="s">
        <v>21</v>
      </c>
      <c r="F237" s="123" t="s">
        <v>370</v>
      </c>
      <c r="H237" s="122" t="s">
        <v>21</v>
      </c>
      <c r="L237" s="119"/>
      <c r="M237" s="124"/>
      <c r="N237" s="125"/>
      <c r="O237" s="125"/>
      <c r="P237" s="125"/>
      <c r="Q237" s="125"/>
      <c r="R237" s="125"/>
      <c r="S237" s="125"/>
      <c r="T237" s="126"/>
      <c r="AT237" s="122" t="s">
        <v>147</v>
      </c>
      <c r="AU237" s="122" t="s">
        <v>83</v>
      </c>
      <c r="AV237" s="120" t="s">
        <v>23</v>
      </c>
      <c r="AW237" s="120" t="s">
        <v>38</v>
      </c>
      <c r="AX237" s="120" t="s">
        <v>74</v>
      </c>
      <c r="AY237" s="122" t="s">
        <v>138</v>
      </c>
    </row>
    <row r="238" spans="2:51" s="128" customFormat="1" ht="13.5">
      <c r="B238" s="127"/>
      <c r="D238" s="121" t="s">
        <v>147</v>
      </c>
      <c r="E238" s="129" t="s">
        <v>21</v>
      </c>
      <c r="F238" s="130" t="s">
        <v>371</v>
      </c>
      <c r="H238" s="131">
        <v>0.154</v>
      </c>
      <c r="L238" s="127"/>
      <c r="M238" s="132"/>
      <c r="N238" s="133"/>
      <c r="O238" s="133"/>
      <c r="P238" s="133"/>
      <c r="Q238" s="133"/>
      <c r="R238" s="133"/>
      <c r="S238" s="133"/>
      <c r="T238" s="134"/>
      <c r="AT238" s="129" t="s">
        <v>147</v>
      </c>
      <c r="AU238" s="129" t="s">
        <v>83</v>
      </c>
      <c r="AV238" s="128" t="s">
        <v>83</v>
      </c>
      <c r="AW238" s="128" t="s">
        <v>38</v>
      </c>
      <c r="AX238" s="128" t="s">
        <v>74</v>
      </c>
      <c r="AY238" s="129" t="s">
        <v>138</v>
      </c>
    </row>
    <row r="239" spans="2:51" s="136" customFormat="1" ht="13.5">
      <c r="B239" s="135"/>
      <c r="D239" s="121" t="s">
        <v>147</v>
      </c>
      <c r="E239" s="137" t="s">
        <v>21</v>
      </c>
      <c r="F239" s="138" t="s">
        <v>152</v>
      </c>
      <c r="H239" s="139">
        <v>0.204</v>
      </c>
      <c r="L239" s="135"/>
      <c r="M239" s="140"/>
      <c r="N239" s="141"/>
      <c r="O239" s="141"/>
      <c r="P239" s="141"/>
      <c r="Q239" s="141"/>
      <c r="R239" s="141"/>
      <c r="S239" s="141"/>
      <c r="T239" s="142"/>
      <c r="AT239" s="137" t="s">
        <v>147</v>
      </c>
      <c r="AU239" s="137" t="s">
        <v>83</v>
      </c>
      <c r="AV239" s="136" t="s">
        <v>145</v>
      </c>
      <c r="AW239" s="136" t="s">
        <v>38</v>
      </c>
      <c r="AX239" s="136" t="s">
        <v>23</v>
      </c>
      <c r="AY239" s="137" t="s">
        <v>138</v>
      </c>
    </row>
    <row r="240" spans="2:65" s="253" customFormat="1" ht="45">
      <c r="B240" s="14"/>
      <c r="C240" s="109" t="s">
        <v>372</v>
      </c>
      <c r="D240" s="109" t="s">
        <v>140</v>
      </c>
      <c r="E240" s="110" t="s">
        <v>373</v>
      </c>
      <c r="F240" s="111" t="s">
        <v>374</v>
      </c>
      <c r="G240" s="112" t="s">
        <v>174</v>
      </c>
      <c r="H240" s="113">
        <v>20.68</v>
      </c>
      <c r="I240" s="114"/>
      <c r="J240" s="115">
        <f>ROUND(I240*H240,2)</f>
        <v>0</v>
      </c>
      <c r="K240" s="111" t="s">
        <v>144</v>
      </c>
      <c r="L240" s="14"/>
      <c r="M240" s="279" t="s">
        <v>21</v>
      </c>
      <c r="N240" s="116" t="s">
        <v>45</v>
      </c>
      <c r="O240" s="251"/>
      <c r="P240" s="117">
        <f>O240*H240</f>
        <v>0</v>
      </c>
      <c r="Q240" s="117">
        <v>3.04261</v>
      </c>
      <c r="R240" s="117">
        <f>Q240*H240</f>
        <v>62.921174799999996</v>
      </c>
      <c r="S240" s="117">
        <v>0</v>
      </c>
      <c r="T240" s="118">
        <f>S240*H240</f>
        <v>0</v>
      </c>
      <c r="AR240" s="259" t="s">
        <v>145</v>
      </c>
      <c r="AT240" s="259" t="s">
        <v>140</v>
      </c>
      <c r="AU240" s="259" t="s">
        <v>83</v>
      </c>
      <c r="AY240" s="259" t="s">
        <v>138</v>
      </c>
      <c r="BE240" s="280">
        <f>IF(N240="základní",J240,0)</f>
        <v>0</v>
      </c>
      <c r="BF240" s="280">
        <f>IF(N240="snížená",J240,0)</f>
        <v>0</v>
      </c>
      <c r="BG240" s="280">
        <f>IF(N240="zákl. přenesená",J240,0)</f>
        <v>0</v>
      </c>
      <c r="BH240" s="280">
        <f>IF(N240="sníž. přenesená",J240,0)</f>
        <v>0</v>
      </c>
      <c r="BI240" s="280">
        <f>IF(N240="nulová",J240,0)</f>
        <v>0</v>
      </c>
      <c r="BJ240" s="259" t="s">
        <v>23</v>
      </c>
      <c r="BK240" s="280">
        <f>ROUND(I240*H240,2)</f>
        <v>0</v>
      </c>
      <c r="BL240" s="259" t="s">
        <v>145</v>
      </c>
      <c r="BM240" s="259" t="s">
        <v>375</v>
      </c>
    </row>
    <row r="241" spans="2:51" s="120" customFormat="1" ht="13.5">
      <c r="B241" s="119"/>
      <c r="D241" s="121" t="s">
        <v>147</v>
      </c>
      <c r="E241" s="122" t="s">
        <v>21</v>
      </c>
      <c r="F241" s="123" t="s">
        <v>376</v>
      </c>
      <c r="H241" s="122" t="s">
        <v>21</v>
      </c>
      <c r="L241" s="119"/>
      <c r="M241" s="124"/>
      <c r="N241" s="125"/>
      <c r="O241" s="125"/>
      <c r="P241" s="125"/>
      <c r="Q241" s="125"/>
      <c r="R241" s="125"/>
      <c r="S241" s="125"/>
      <c r="T241" s="126"/>
      <c r="AT241" s="122" t="s">
        <v>147</v>
      </c>
      <c r="AU241" s="122" t="s">
        <v>83</v>
      </c>
      <c r="AV241" s="120" t="s">
        <v>23</v>
      </c>
      <c r="AW241" s="120" t="s">
        <v>38</v>
      </c>
      <c r="AX241" s="120" t="s">
        <v>74</v>
      </c>
      <c r="AY241" s="122" t="s">
        <v>138</v>
      </c>
    </row>
    <row r="242" spans="2:51" s="120" customFormat="1" ht="13.5">
      <c r="B242" s="119"/>
      <c r="D242" s="121" t="s">
        <v>147</v>
      </c>
      <c r="E242" s="122" t="s">
        <v>21</v>
      </c>
      <c r="F242" s="123" t="s">
        <v>377</v>
      </c>
      <c r="H242" s="122" t="s">
        <v>21</v>
      </c>
      <c r="L242" s="119"/>
      <c r="M242" s="124"/>
      <c r="N242" s="125"/>
      <c r="O242" s="125"/>
      <c r="P242" s="125"/>
      <c r="Q242" s="125"/>
      <c r="R242" s="125"/>
      <c r="S242" s="125"/>
      <c r="T242" s="126"/>
      <c r="AT242" s="122" t="s">
        <v>147</v>
      </c>
      <c r="AU242" s="122" t="s">
        <v>83</v>
      </c>
      <c r="AV242" s="120" t="s">
        <v>23</v>
      </c>
      <c r="AW242" s="120" t="s">
        <v>38</v>
      </c>
      <c r="AX242" s="120" t="s">
        <v>74</v>
      </c>
      <c r="AY242" s="122" t="s">
        <v>138</v>
      </c>
    </row>
    <row r="243" spans="2:51" s="120" customFormat="1" ht="13.5">
      <c r="B243" s="119"/>
      <c r="D243" s="121" t="s">
        <v>147</v>
      </c>
      <c r="E243" s="122" t="s">
        <v>21</v>
      </c>
      <c r="F243" s="123" t="s">
        <v>378</v>
      </c>
      <c r="H243" s="122" t="s">
        <v>21</v>
      </c>
      <c r="L243" s="119"/>
      <c r="M243" s="124"/>
      <c r="N243" s="125"/>
      <c r="O243" s="125"/>
      <c r="P243" s="125"/>
      <c r="Q243" s="125"/>
      <c r="R243" s="125"/>
      <c r="S243" s="125"/>
      <c r="T243" s="126"/>
      <c r="AT243" s="122" t="s">
        <v>147</v>
      </c>
      <c r="AU243" s="122" t="s">
        <v>83</v>
      </c>
      <c r="AV243" s="120" t="s">
        <v>23</v>
      </c>
      <c r="AW243" s="120" t="s">
        <v>38</v>
      </c>
      <c r="AX243" s="120" t="s">
        <v>74</v>
      </c>
      <c r="AY243" s="122" t="s">
        <v>138</v>
      </c>
    </row>
    <row r="244" spans="2:51" s="120" customFormat="1" ht="13.5">
      <c r="B244" s="119"/>
      <c r="D244" s="121" t="s">
        <v>147</v>
      </c>
      <c r="E244" s="122" t="s">
        <v>21</v>
      </c>
      <c r="F244" s="123" t="s">
        <v>379</v>
      </c>
      <c r="H244" s="122" t="s">
        <v>21</v>
      </c>
      <c r="L244" s="119"/>
      <c r="M244" s="124"/>
      <c r="N244" s="125"/>
      <c r="O244" s="125"/>
      <c r="P244" s="125"/>
      <c r="Q244" s="125"/>
      <c r="R244" s="125"/>
      <c r="S244" s="125"/>
      <c r="T244" s="126"/>
      <c r="AT244" s="122" t="s">
        <v>147</v>
      </c>
      <c r="AU244" s="122" t="s">
        <v>83</v>
      </c>
      <c r="AV244" s="120" t="s">
        <v>23</v>
      </c>
      <c r="AW244" s="120" t="s">
        <v>38</v>
      </c>
      <c r="AX244" s="120" t="s">
        <v>74</v>
      </c>
      <c r="AY244" s="122" t="s">
        <v>138</v>
      </c>
    </row>
    <row r="245" spans="2:51" s="120" customFormat="1" ht="13.5">
      <c r="B245" s="119"/>
      <c r="D245" s="121" t="s">
        <v>147</v>
      </c>
      <c r="E245" s="122" t="s">
        <v>21</v>
      </c>
      <c r="F245" s="123" t="s">
        <v>380</v>
      </c>
      <c r="H245" s="122" t="s">
        <v>21</v>
      </c>
      <c r="L245" s="119"/>
      <c r="M245" s="124"/>
      <c r="N245" s="125"/>
      <c r="O245" s="125"/>
      <c r="P245" s="125"/>
      <c r="Q245" s="125"/>
      <c r="R245" s="125"/>
      <c r="S245" s="125"/>
      <c r="T245" s="126"/>
      <c r="AT245" s="122" t="s">
        <v>147</v>
      </c>
      <c r="AU245" s="122" t="s">
        <v>83</v>
      </c>
      <c r="AV245" s="120" t="s">
        <v>23</v>
      </c>
      <c r="AW245" s="120" t="s">
        <v>38</v>
      </c>
      <c r="AX245" s="120" t="s">
        <v>74</v>
      </c>
      <c r="AY245" s="122" t="s">
        <v>138</v>
      </c>
    </row>
    <row r="246" spans="2:51" s="128" customFormat="1" ht="13.5">
      <c r="B246" s="127"/>
      <c r="D246" s="121" t="s">
        <v>147</v>
      </c>
      <c r="E246" s="129" t="s">
        <v>21</v>
      </c>
      <c r="F246" s="130" t="s">
        <v>381</v>
      </c>
      <c r="H246" s="131">
        <v>0.25</v>
      </c>
      <c r="L246" s="127"/>
      <c r="M246" s="132"/>
      <c r="N246" s="133"/>
      <c r="O246" s="133"/>
      <c r="P246" s="133"/>
      <c r="Q246" s="133"/>
      <c r="R246" s="133"/>
      <c r="S246" s="133"/>
      <c r="T246" s="134"/>
      <c r="AT246" s="129" t="s">
        <v>147</v>
      </c>
      <c r="AU246" s="129" t="s">
        <v>83</v>
      </c>
      <c r="AV246" s="128" t="s">
        <v>83</v>
      </c>
      <c r="AW246" s="128" t="s">
        <v>38</v>
      </c>
      <c r="AX246" s="128" t="s">
        <v>74</v>
      </c>
      <c r="AY246" s="129" t="s">
        <v>138</v>
      </c>
    </row>
    <row r="247" spans="2:51" s="120" customFormat="1" ht="13.5">
      <c r="B247" s="119"/>
      <c r="D247" s="121" t="s">
        <v>147</v>
      </c>
      <c r="E247" s="122" t="s">
        <v>21</v>
      </c>
      <c r="F247" s="123" t="s">
        <v>382</v>
      </c>
      <c r="H247" s="122" t="s">
        <v>21</v>
      </c>
      <c r="L247" s="119"/>
      <c r="M247" s="124"/>
      <c r="N247" s="125"/>
      <c r="O247" s="125"/>
      <c r="P247" s="125"/>
      <c r="Q247" s="125"/>
      <c r="R247" s="125"/>
      <c r="S247" s="125"/>
      <c r="T247" s="126"/>
      <c r="AT247" s="122" t="s">
        <v>147</v>
      </c>
      <c r="AU247" s="122" t="s">
        <v>83</v>
      </c>
      <c r="AV247" s="120" t="s">
        <v>23</v>
      </c>
      <c r="AW247" s="120" t="s">
        <v>38</v>
      </c>
      <c r="AX247" s="120" t="s">
        <v>74</v>
      </c>
      <c r="AY247" s="122" t="s">
        <v>138</v>
      </c>
    </row>
    <row r="248" spans="2:51" s="128" customFormat="1" ht="13.5">
      <c r="B248" s="127"/>
      <c r="D248" s="121" t="s">
        <v>147</v>
      </c>
      <c r="E248" s="129" t="s">
        <v>21</v>
      </c>
      <c r="F248" s="130" t="s">
        <v>383</v>
      </c>
      <c r="H248" s="131">
        <v>2.25</v>
      </c>
      <c r="L248" s="127"/>
      <c r="M248" s="132"/>
      <c r="N248" s="133"/>
      <c r="O248" s="133"/>
      <c r="P248" s="133"/>
      <c r="Q248" s="133"/>
      <c r="R248" s="133"/>
      <c r="S248" s="133"/>
      <c r="T248" s="134"/>
      <c r="AT248" s="129" t="s">
        <v>147</v>
      </c>
      <c r="AU248" s="129" t="s">
        <v>83</v>
      </c>
      <c r="AV248" s="128" t="s">
        <v>83</v>
      </c>
      <c r="AW248" s="128" t="s">
        <v>38</v>
      </c>
      <c r="AX248" s="128" t="s">
        <v>74</v>
      </c>
      <c r="AY248" s="129" t="s">
        <v>138</v>
      </c>
    </row>
    <row r="249" spans="2:51" s="120" customFormat="1" ht="13.5">
      <c r="B249" s="119"/>
      <c r="D249" s="121" t="s">
        <v>147</v>
      </c>
      <c r="E249" s="122" t="s">
        <v>21</v>
      </c>
      <c r="F249" s="123" t="s">
        <v>384</v>
      </c>
      <c r="H249" s="122" t="s">
        <v>21</v>
      </c>
      <c r="L249" s="119"/>
      <c r="M249" s="124"/>
      <c r="N249" s="125"/>
      <c r="O249" s="125"/>
      <c r="P249" s="125"/>
      <c r="Q249" s="125"/>
      <c r="R249" s="125"/>
      <c r="S249" s="125"/>
      <c r="T249" s="126"/>
      <c r="AT249" s="122" t="s">
        <v>147</v>
      </c>
      <c r="AU249" s="122" t="s">
        <v>83</v>
      </c>
      <c r="AV249" s="120" t="s">
        <v>23</v>
      </c>
      <c r="AW249" s="120" t="s">
        <v>38</v>
      </c>
      <c r="AX249" s="120" t="s">
        <v>74</v>
      </c>
      <c r="AY249" s="122" t="s">
        <v>138</v>
      </c>
    </row>
    <row r="250" spans="2:51" s="128" customFormat="1" ht="13.5">
      <c r="B250" s="127"/>
      <c r="D250" s="121" t="s">
        <v>147</v>
      </c>
      <c r="E250" s="129" t="s">
        <v>21</v>
      </c>
      <c r="F250" s="130" t="s">
        <v>385</v>
      </c>
      <c r="H250" s="131">
        <v>10.5</v>
      </c>
      <c r="L250" s="127"/>
      <c r="M250" s="132"/>
      <c r="N250" s="133"/>
      <c r="O250" s="133"/>
      <c r="P250" s="133"/>
      <c r="Q250" s="133"/>
      <c r="R250" s="133"/>
      <c r="S250" s="133"/>
      <c r="T250" s="134"/>
      <c r="AT250" s="129" t="s">
        <v>147</v>
      </c>
      <c r="AU250" s="129" t="s">
        <v>83</v>
      </c>
      <c r="AV250" s="128" t="s">
        <v>83</v>
      </c>
      <c r="AW250" s="128" t="s">
        <v>38</v>
      </c>
      <c r="AX250" s="128" t="s">
        <v>74</v>
      </c>
      <c r="AY250" s="129" t="s">
        <v>138</v>
      </c>
    </row>
    <row r="251" spans="2:51" s="120" customFormat="1" ht="13.5">
      <c r="B251" s="119"/>
      <c r="D251" s="121" t="s">
        <v>147</v>
      </c>
      <c r="E251" s="122" t="s">
        <v>21</v>
      </c>
      <c r="F251" s="123" t="s">
        <v>386</v>
      </c>
      <c r="H251" s="122" t="s">
        <v>21</v>
      </c>
      <c r="L251" s="119"/>
      <c r="M251" s="124"/>
      <c r="N251" s="125"/>
      <c r="O251" s="125"/>
      <c r="P251" s="125"/>
      <c r="Q251" s="125"/>
      <c r="R251" s="125"/>
      <c r="S251" s="125"/>
      <c r="T251" s="126"/>
      <c r="AT251" s="122" t="s">
        <v>147</v>
      </c>
      <c r="AU251" s="122" t="s">
        <v>83</v>
      </c>
      <c r="AV251" s="120" t="s">
        <v>23</v>
      </c>
      <c r="AW251" s="120" t="s">
        <v>38</v>
      </c>
      <c r="AX251" s="120" t="s">
        <v>74</v>
      </c>
      <c r="AY251" s="122" t="s">
        <v>138</v>
      </c>
    </row>
    <row r="252" spans="2:51" s="128" customFormat="1" ht="13.5">
      <c r="B252" s="127"/>
      <c r="D252" s="121" t="s">
        <v>147</v>
      </c>
      <c r="E252" s="129" t="s">
        <v>21</v>
      </c>
      <c r="F252" s="130" t="s">
        <v>387</v>
      </c>
      <c r="H252" s="131">
        <v>7.68</v>
      </c>
      <c r="L252" s="127"/>
      <c r="M252" s="132"/>
      <c r="N252" s="133"/>
      <c r="O252" s="133"/>
      <c r="P252" s="133"/>
      <c r="Q252" s="133"/>
      <c r="R252" s="133"/>
      <c r="S252" s="133"/>
      <c r="T252" s="134"/>
      <c r="AT252" s="129" t="s">
        <v>147</v>
      </c>
      <c r="AU252" s="129" t="s">
        <v>83</v>
      </c>
      <c r="AV252" s="128" t="s">
        <v>83</v>
      </c>
      <c r="AW252" s="128" t="s">
        <v>38</v>
      </c>
      <c r="AX252" s="128" t="s">
        <v>74</v>
      </c>
      <c r="AY252" s="129" t="s">
        <v>138</v>
      </c>
    </row>
    <row r="253" spans="2:51" s="136" customFormat="1" ht="13.5">
      <c r="B253" s="135"/>
      <c r="D253" s="121" t="s">
        <v>147</v>
      </c>
      <c r="E253" s="137" t="s">
        <v>21</v>
      </c>
      <c r="F253" s="138" t="s">
        <v>152</v>
      </c>
      <c r="H253" s="139">
        <v>20.68</v>
      </c>
      <c r="L253" s="135"/>
      <c r="M253" s="140"/>
      <c r="N253" s="141"/>
      <c r="O253" s="141"/>
      <c r="P253" s="141"/>
      <c r="Q253" s="141"/>
      <c r="R253" s="141"/>
      <c r="S253" s="141"/>
      <c r="T253" s="142"/>
      <c r="AT253" s="137" t="s">
        <v>147</v>
      </c>
      <c r="AU253" s="137" t="s">
        <v>83</v>
      </c>
      <c r="AV253" s="136" t="s">
        <v>145</v>
      </c>
      <c r="AW253" s="136" t="s">
        <v>38</v>
      </c>
      <c r="AX253" s="136" t="s">
        <v>23</v>
      </c>
      <c r="AY253" s="137" t="s">
        <v>138</v>
      </c>
    </row>
    <row r="254" spans="2:65" s="253" customFormat="1" ht="30">
      <c r="B254" s="14"/>
      <c r="C254" s="109" t="s">
        <v>388</v>
      </c>
      <c r="D254" s="109" t="s">
        <v>140</v>
      </c>
      <c r="E254" s="110" t="s">
        <v>389</v>
      </c>
      <c r="F254" s="111" t="s">
        <v>390</v>
      </c>
      <c r="G254" s="112" t="s">
        <v>174</v>
      </c>
      <c r="H254" s="113">
        <v>4.8</v>
      </c>
      <c r="I254" s="114"/>
      <c r="J254" s="115">
        <f>ROUND(I254*H254,2)</f>
        <v>0</v>
      </c>
      <c r="K254" s="111" t="s">
        <v>144</v>
      </c>
      <c r="L254" s="14"/>
      <c r="M254" s="279" t="s">
        <v>21</v>
      </c>
      <c r="N254" s="116" t="s">
        <v>45</v>
      </c>
      <c r="O254" s="251"/>
      <c r="P254" s="117">
        <f>O254*H254</f>
        <v>0</v>
      </c>
      <c r="Q254" s="117">
        <v>2.3881</v>
      </c>
      <c r="R254" s="117">
        <f>Q254*H254</f>
        <v>11.46288</v>
      </c>
      <c r="S254" s="117">
        <v>0</v>
      </c>
      <c r="T254" s="118">
        <f>S254*H254</f>
        <v>0</v>
      </c>
      <c r="AR254" s="259" t="s">
        <v>145</v>
      </c>
      <c r="AT254" s="259" t="s">
        <v>140</v>
      </c>
      <c r="AU254" s="259" t="s">
        <v>83</v>
      </c>
      <c r="AY254" s="259" t="s">
        <v>138</v>
      </c>
      <c r="BE254" s="280">
        <f>IF(N254="základní",J254,0)</f>
        <v>0</v>
      </c>
      <c r="BF254" s="280">
        <f>IF(N254="snížená",J254,0)</f>
        <v>0</v>
      </c>
      <c r="BG254" s="280">
        <f>IF(N254="zákl. přenesená",J254,0)</f>
        <v>0</v>
      </c>
      <c r="BH254" s="280">
        <f>IF(N254="sníž. přenesená",J254,0)</f>
        <v>0</v>
      </c>
      <c r="BI254" s="280">
        <f>IF(N254="nulová",J254,0)</f>
        <v>0</v>
      </c>
      <c r="BJ254" s="259" t="s">
        <v>23</v>
      </c>
      <c r="BK254" s="280">
        <f>ROUND(I254*H254,2)</f>
        <v>0</v>
      </c>
      <c r="BL254" s="259" t="s">
        <v>145</v>
      </c>
      <c r="BM254" s="259" t="s">
        <v>391</v>
      </c>
    </row>
    <row r="255" spans="2:51" s="120" customFormat="1" ht="13.5">
      <c r="B255" s="119"/>
      <c r="D255" s="121" t="s">
        <v>147</v>
      </c>
      <c r="E255" s="122" t="s">
        <v>21</v>
      </c>
      <c r="F255" s="123" t="s">
        <v>392</v>
      </c>
      <c r="H255" s="122" t="s">
        <v>21</v>
      </c>
      <c r="L255" s="119"/>
      <c r="M255" s="124"/>
      <c r="N255" s="125"/>
      <c r="O255" s="125"/>
      <c r="P255" s="125"/>
      <c r="Q255" s="125"/>
      <c r="R255" s="125"/>
      <c r="S255" s="125"/>
      <c r="T255" s="126"/>
      <c r="AT255" s="122" t="s">
        <v>147</v>
      </c>
      <c r="AU255" s="122" t="s">
        <v>83</v>
      </c>
      <c r="AV255" s="120" t="s">
        <v>23</v>
      </c>
      <c r="AW255" s="120" t="s">
        <v>38</v>
      </c>
      <c r="AX255" s="120" t="s">
        <v>74</v>
      </c>
      <c r="AY255" s="122" t="s">
        <v>138</v>
      </c>
    </row>
    <row r="256" spans="2:51" s="128" customFormat="1" ht="13.5">
      <c r="B256" s="127"/>
      <c r="D256" s="121" t="s">
        <v>147</v>
      </c>
      <c r="E256" s="129" t="s">
        <v>21</v>
      </c>
      <c r="F256" s="130" t="s">
        <v>393</v>
      </c>
      <c r="H256" s="131">
        <v>4.8</v>
      </c>
      <c r="L256" s="127"/>
      <c r="M256" s="132"/>
      <c r="N256" s="133"/>
      <c r="O256" s="133"/>
      <c r="P256" s="133"/>
      <c r="Q256" s="133"/>
      <c r="R256" s="133"/>
      <c r="S256" s="133"/>
      <c r="T256" s="134"/>
      <c r="AT256" s="129" t="s">
        <v>147</v>
      </c>
      <c r="AU256" s="129" t="s">
        <v>83</v>
      </c>
      <c r="AV256" s="128" t="s">
        <v>83</v>
      </c>
      <c r="AW256" s="128" t="s">
        <v>38</v>
      </c>
      <c r="AX256" s="128" t="s">
        <v>74</v>
      </c>
      <c r="AY256" s="129" t="s">
        <v>138</v>
      </c>
    </row>
    <row r="257" spans="2:51" s="136" customFormat="1" ht="13.5">
      <c r="B257" s="135"/>
      <c r="D257" s="121" t="s">
        <v>147</v>
      </c>
      <c r="E257" s="137" t="s">
        <v>21</v>
      </c>
      <c r="F257" s="138" t="s">
        <v>152</v>
      </c>
      <c r="H257" s="139">
        <v>4.8</v>
      </c>
      <c r="L257" s="135"/>
      <c r="M257" s="140"/>
      <c r="N257" s="141"/>
      <c r="O257" s="141"/>
      <c r="P257" s="141"/>
      <c r="Q257" s="141"/>
      <c r="R257" s="141"/>
      <c r="S257" s="141"/>
      <c r="T257" s="142"/>
      <c r="AT257" s="137" t="s">
        <v>147</v>
      </c>
      <c r="AU257" s="137" t="s">
        <v>83</v>
      </c>
      <c r="AV257" s="136" t="s">
        <v>145</v>
      </c>
      <c r="AW257" s="136" t="s">
        <v>38</v>
      </c>
      <c r="AX257" s="136" t="s">
        <v>23</v>
      </c>
      <c r="AY257" s="137" t="s">
        <v>138</v>
      </c>
    </row>
    <row r="258" spans="2:63" s="99" customFormat="1" ht="15">
      <c r="B258" s="98"/>
      <c r="D258" s="100" t="s">
        <v>73</v>
      </c>
      <c r="E258" s="107" t="s">
        <v>145</v>
      </c>
      <c r="F258" s="107" t="s">
        <v>394</v>
      </c>
      <c r="J258" s="108">
        <f>BK258</f>
        <v>0</v>
      </c>
      <c r="L258" s="98"/>
      <c r="M258" s="103"/>
      <c r="N258" s="104"/>
      <c r="O258" s="104"/>
      <c r="P258" s="105">
        <f>SUM(P259:P309)</f>
        <v>0</v>
      </c>
      <c r="Q258" s="104"/>
      <c r="R258" s="105">
        <f>SUM(R259:R309)</f>
        <v>2880.5533072000003</v>
      </c>
      <c r="S258" s="104"/>
      <c r="T258" s="106">
        <f>SUM(T259:T309)</f>
        <v>1.4489999999999998</v>
      </c>
      <c r="AR258" s="100" t="s">
        <v>23</v>
      </c>
      <c r="AT258" s="276" t="s">
        <v>73</v>
      </c>
      <c r="AU258" s="276" t="s">
        <v>23</v>
      </c>
      <c r="AY258" s="100" t="s">
        <v>138</v>
      </c>
      <c r="BK258" s="277">
        <f>SUM(BK259:BK309)</f>
        <v>0</v>
      </c>
    </row>
    <row r="259" spans="2:65" s="253" customFormat="1" ht="30">
      <c r="B259" s="14"/>
      <c r="C259" s="109" t="s">
        <v>395</v>
      </c>
      <c r="D259" s="109" t="s">
        <v>140</v>
      </c>
      <c r="E259" s="110" t="s">
        <v>396</v>
      </c>
      <c r="F259" s="111" t="s">
        <v>397</v>
      </c>
      <c r="G259" s="112" t="s">
        <v>155</v>
      </c>
      <c r="H259" s="113">
        <v>222</v>
      </c>
      <c r="I259" s="114"/>
      <c r="J259" s="115">
        <f>ROUND(I259*H259,2)</f>
        <v>0</v>
      </c>
      <c r="K259" s="111" t="s">
        <v>144</v>
      </c>
      <c r="L259" s="14"/>
      <c r="M259" s="279" t="s">
        <v>21</v>
      </c>
      <c r="N259" s="116" t="s">
        <v>45</v>
      </c>
      <c r="O259" s="251"/>
      <c r="P259" s="117">
        <f>O259*H259</f>
        <v>0</v>
      </c>
      <c r="Q259" s="117">
        <v>0.45584</v>
      </c>
      <c r="R259" s="117">
        <f>Q259*H259</f>
        <v>101.19648000000001</v>
      </c>
      <c r="S259" s="117">
        <v>0</v>
      </c>
      <c r="T259" s="118">
        <f>S259*H259</f>
        <v>0</v>
      </c>
      <c r="AR259" s="259" t="s">
        <v>145</v>
      </c>
      <c r="AT259" s="259" t="s">
        <v>140</v>
      </c>
      <c r="AU259" s="259" t="s">
        <v>83</v>
      </c>
      <c r="AY259" s="259" t="s">
        <v>138</v>
      </c>
      <c r="BE259" s="280">
        <f>IF(N259="základní",J259,0)</f>
        <v>0</v>
      </c>
      <c r="BF259" s="280">
        <f>IF(N259="snížená",J259,0)</f>
        <v>0</v>
      </c>
      <c r="BG259" s="280">
        <f>IF(N259="zákl. přenesená",J259,0)</f>
        <v>0</v>
      </c>
      <c r="BH259" s="280">
        <f>IF(N259="sníž. přenesená",J259,0)</f>
        <v>0</v>
      </c>
      <c r="BI259" s="280">
        <f>IF(N259="nulová",J259,0)</f>
        <v>0</v>
      </c>
      <c r="BJ259" s="259" t="s">
        <v>23</v>
      </c>
      <c r="BK259" s="280">
        <f>ROUND(I259*H259,2)</f>
        <v>0</v>
      </c>
      <c r="BL259" s="259" t="s">
        <v>145</v>
      </c>
      <c r="BM259" s="259" t="s">
        <v>398</v>
      </c>
    </row>
    <row r="260" spans="2:51" s="120" customFormat="1" ht="13.5">
      <c r="B260" s="119"/>
      <c r="D260" s="121" t="s">
        <v>147</v>
      </c>
      <c r="E260" s="122" t="s">
        <v>21</v>
      </c>
      <c r="F260" s="123" t="s">
        <v>399</v>
      </c>
      <c r="H260" s="122" t="s">
        <v>21</v>
      </c>
      <c r="L260" s="119"/>
      <c r="M260" s="124"/>
      <c r="N260" s="125"/>
      <c r="O260" s="125"/>
      <c r="P260" s="125"/>
      <c r="Q260" s="125"/>
      <c r="R260" s="125"/>
      <c r="S260" s="125"/>
      <c r="T260" s="126"/>
      <c r="AT260" s="122" t="s">
        <v>147</v>
      </c>
      <c r="AU260" s="122" t="s">
        <v>83</v>
      </c>
      <c r="AV260" s="120" t="s">
        <v>23</v>
      </c>
      <c r="AW260" s="120" t="s">
        <v>38</v>
      </c>
      <c r="AX260" s="120" t="s">
        <v>74</v>
      </c>
      <c r="AY260" s="122" t="s">
        <v>138</v>
      </c>
    </row>
    <row r="261" spans="2:51" s="128" customFormat="1" ht="13.5">
      <c r="B261" s="127"/>
      <c r="D261" s="121" t="s">
        <v>147</v>
      </c>
      <c r="E261" s="129" t="s">
        <v>21</v>
      </c>
      <c r="F261" s="130" t="s">
        <v>263</v>
      </c>
      <c r="H261" s="131">
        <v>222</v>
      </c>
      <c r="L261" s="127"/>
      <c r="M261" s="132"/>
      <c r="N261" s="133"/>
      <c r="O261" s="133"/>
      <c r="P261" s="133"/>
      <c r="Q261" s="133"/>
      <c r="R261" s="133"/>
      <c r="S261" s="133"/>
      <c r="T261" s="134"/>
      <c r="AT261" s="129" t="s">
        <v>147</v>
      </c>
      <c r="AU261" s="129" t="s">
        <v>83</v>
      </c>
      <c r="AV261" s="128" t="s">
        <v>83</v>
      </c>
      <c r="AW261" s="128" t="s">
        <v>38</v>
      </c>
      <c r="AX261" s="128" t="s">
        <v>23</v>
      </c>
      <c r="AY261" s="129" t="s">
        <v>138</v>
      </c>
    </row>
    <row r="262" spans="2:65" s="253" customFormat="1" ht="30">
      <c r="B262" s="14"/>
      <c r="C262" s="109" t="s">
        <v>400</v>
      </c>
      <c r="D262" s="109" t="s">
        <v>140</v>
      </c>
      <c r="E262" s="110" t="s">
        <v>401</v>
      </c>
      <c r="F262" s="111" t="s">
        <v>402</v>
      </c>
      <c r="G262" s="112" t="s">
        <v>184</v>
      </c>
      <c r="H262" s="113">
        <v>150</v>
      </c>
      <c r="I262" s="114"/>
      <c r="J262" s="115">
        <f>ROUND(I262*H262,2)</f>
        <v>0</v>
      </c>
      <c r="K262" s="111" t="s">
        <v>165</v>
      </c>
      <c r="L262" s="14"/>
      <c r="M262" s="279" t="s">
        <v>21</v>
      </c>
      <c r="N262" s="116" t="s">
        <v>45</v>
      </c>
      <c r="O262" s="251"/>
      <c r="P262" s="117">
        <f>O262*H262</f>
        <v>0</v>
      </c>
      <c r="Q262" s="117">
        <v>0.0005</v>
      </c>
      <c r="R262" s="117">
        <f>Q262*H262</f>
        <v>0.075</v>
      </c>
      <c r="S262" s="117">
        <v>0</v>
      </c>
      <c r="T262" s="118">
        <f>S262*H262</f>
        <v>0</v>
      </c>
      <c r="AR262" s="259" t="s">
        <v>145</v>
      </c>
      <c r="AT262" s="259" t="s">
        <v>140</v>
      </c>
      <c r="AU262" s="259" t="s">
        <v>83</v>
      </c>
      <c r="AY262" s="259" t="s">
        <v>138</v>
      </c>
      <c r="BE262" s="280">
        <f>IF(N262="základní",J262,0)</f>
        <v>0</v>
      </c>
      <c r="BF262" s="280">
        <f>IF(N262="snížená",J262,0)</f>
        <v>0</v>
      </c>
      <c r="BG262" s="280">
        <f>IF(N262="zákl. přenesená",J262,0)</f>
        <v>0</v>
      </c>
      <c r="BH262" s="280">
        <f>IF(N262="sníž. přenesená",J262,0)</f>
        <v>0</v>
      </c>
      <c r="BI262" s="280">
        <f>IF(N262="nulová",J262,0)</f>
        <v>0</v>
      </c>
      <c r="BJ262" s="259" t="s">
        <v>23</v>
      </c>
      <c r="BK262" s="280">
        <f>ROUND(I262*H262,2)</f>
        <v>0</v>
      </c>
      <c r="BL262" s="259" t="s">
        <v>145</v>
      </c>
      <c r="BM262" s="259" t="s">
        <v>403</v>
      </c>
    </row>
    <row r="263" spans="2:51" s="120" customFormat="1" ht="13.5">
      <c r="B263" s="119"/>
      <c r="D263" s="121" t="s">
        <v>147</v>
      </c>
      <c r="E263" s="122" t="s">
        <v>21</v>
      </c>
      <c r="F263" s="123" t="s">
        <v>404</v>
      </c>
      <c r="H263" s="122" t="s">
        <v>21</v>
      </c>
      <c r="L263" s="119"/>
      <c r="M263" s="124"/>
      <c r="N263" s="125"/>
      <c r="O263" s="125"/>
      <c r="P263" s="125"/>
      <c r="Q263" s="125"/>
      <c r="R263" s="125"/>
      <c r="S263" s="125"/>
      <c r="T263" s="126"/>
      <c r="AT263" s="122" t="s">
        <v>147</v>
      </c>
      <c r="AU263" s="122" t="s">
        <v>83</v>
      </c>
      <c r="AV263" s="120" t="s">
        <v>23</v>
      </c>
      <c r="AW263" s="120" t="s">
        <v>38</v>
      </c>
      <c r="AX263" s="120" t="s">
        <v>74</v>
      </c>
      <c r="AY263" s="122" t="s">
        <v>138</v>
      </c>
    </row>
    <row r="264" spans="2:51" s="120" customFormat="1" ht="13.5">
      <c r="B264" s="119"/>
      <c r="D264" s="121" t="s">
        <v>147</v>
      </c>
      <c r="E264" s="122" t="s">
        <v>21</v>
      </c>
      <c r="F264" s="123" t="s">
        <v>405</v>
      </c>
      <c r="H264" s="122" t="s">
        <v>21</v>
      </c>
      <c r="L264" s="119"/>
      <c r="M264" s="124"/>
      <c r="N264" s="125"/>
      <c r="O264" s="125"/>
      <c r="P264" s="125"/>
      <c r="Q264" s="125"/>
      <c r="R264" s="125"/>
      <c r="S264" s="125"/>
      <c r="T264" s="126"/>
      <c r="AT264" s="122" t="s">
        <v>147</v>
      </c>
      <c r="AU264" s="122" t="s">
        <v>83</v>
      </c>
      <c r="AV264" s="120" t="s">
        <v>23</v>
      </c>
      <c r="AW264" s="120" t="s">
        <v>38</v>
      </c>
      <c r="AX264" s="120" t="s">
        <v>74</v>
      </c>
      <c r="AY264" s="122" t="s">
        <v>138</v>
      </c>
    </row>
    <row r="265" spans="2:51" s="128" customFormat="1" ht="13.5">
      <c r="B265" s="127"/>
      <c r="D265" s="121" t="s">
        <v>147</v>
      </c>
      <c r="E265" s="129" t="s">
        <v>21</v>
      </c>
      <c r="F265" s="130" t="s">
        <v>406</v>
      </c>
      <c r="H265" s="131">
        <v>150</v>
      </c>
      <c r="L265" s="127"/>
      <c r="M265" s="132"/>
      <c r="N265" s="133"/>
      <c r="O265" s="133"/>
      <c r="P265" s="133"/>
      <c r="Q265" s="133"/>
      <c r="R265" s="133"/>
      <c r="S265" s="133"/>
      <c r="T265" s="134"/>
      <c r="AT265" s="129" t="s">
        <v>147</v>
      </c>
      <c r="AU265" s="129" t="s">
        <v>83</v>
      </c>
      <c r="AV265" s="128" t="s">
        <v>83</v>
      </c>
      <c r="AW265" s="128" t="s">
        <v>38</v>
      </c>
      <c r="AX265" s="128" t="s">
        <v>23</v>
      </c>
      <c r="AY265" s="129" t="s">
        <v>138</v>
      </c>
    </row>
    <row r="266" spans="2:65" s="253" customFormat="1" ht="30">
      <c r="B266" s="14"/>
      <c r="C266" s="109" t="s">
        <v>407</v>
      </c>
      <c r="D266" s="109" t="s">
        <v>140</v>
      </c>
      <c r="E266" s="110" t="s">
        <v>408</v>
      </c>
      <c r="F266" s="111" t="s">
        <v>409</v>
      </c>
      <c r="G266" s="112" t="s">
        <v>174</v>
      </c>
      <c r="H266" s="113">
        <v>229.38</v>
      </c>
      <c r="I266" s="114"/>
      <c r="J266" s="115">
        <f>ROUND(I266*H266,2)</f>
        <v>0</v>
      </c>
      <c r="K266" s="111" t="s">
        <v>144</v>
      </c>
      <c r="L266" s="14"/>
      <c r="M266" s="279" t="s">
        <v>21</v>
      </c>
      <c r="N266" s="116" t="s">
        <v>45</v>
      </c>
      <c r="O266" s="251"/>
      <c r="P266" s="117">
        <f>O266*H266</f>
        <v>0</v>
      </c>
      <c r="Q266" s="117">
        <v>2.58974</v>
      </c>
      <c r="R266" s="117">
        <f>Q266*H266</f>
        <v>594.0345612</v>
      </c>
      <c r="S266" s="117">
        <v>0</v>
      </c>
      <c r="T266" s="118">
        <f>S266*H266</f>
        <v>0</v>
      </c>
      <c r="AR266" s="259" t="s">
        <v>145</v>
      </c>
      <c r="AT266" s="259" t="s">
        <v>140</v>
      </c>
      <c r="AU266" s="259" t="s">
        <v>83</v>
      </c>
      <c r="AY266" s="259" t="s">
        <v>138</v>
      </c>
      <c r="BE266" s="280">
        <f>IF(N266="základní",J266,0)</f>
        <v>0</v>
      </c>
      <c r="BF266" s="280">
        <f>IF(N266="snížená",J266,0)</f>
        <v>0</v>
      </c>
      <c r="BG266" s="280">
        <f>IF(N266="zákl. přenesená",J266,0)</f>
        <v>0</v>
      </c>
      <c r="BH266" s="280">
        <f>IF(N266="sníž. přenesená",J266,0)</f>
        <v>0</v>
      </c>
      <c r="BI266" s="280">
        <f>IF(N266="nulová",J266,0)</f>
        <v>0</v>
      </c>
      <c r="BJ266" s="259" t="s">
        <v>23</v>
      </c>
      <c r="BK266" s="280">
        <f>ROUND(I266*H266,2)</f>
        <v>0</v>
      </c>
      <c r="BL266" s="259" t="s">
        <v>145</v>
      </c>
      <c r="BM266" s="259" t="s">
        <v>410</v>
      </c>
    </row>
    <row r="267" spans="2:51" s="120" customFormat="1" ht="13.5">
      <c r="B267" s="119"/>
      <c r="D267" s="121" t="s">
        <v>147</v>
      </c>
      <c r="E267" s="122" t="s">
        <v>21</v>
      </c>
      <c r="F267" s="123" t="s">
        <v>411</v>
      </c>
      <c r="H267" s="122" t="s">
        <v>21</v>
      </c>
      <c r="L267" s="119"/>
      <c r="M267" s="124"/>
      <c r="N267" s="125"/>
      <c r="O267" s="125"/>
      <c r="P267" s="125"/>
      <c r="Q267" s="125"/>
      <c r="R267" s="125"/>
      <c r="S267" s="125"/>
      <c r="T267" s="126"/>
      <c r="AT267" s="122" t="s">
        <v>147</v>
      </c>
      <c r="AU267" s="122" t="s">
        <v>83</v>
      </c>
      <c r="AV267" s="120" t="s">
        <v>23</v>
      </c>
      <c r="AW267" s="120" t="s">
        <v>38</v>
      </c>
      <c r="AX267" s="120" t="s">
        <v>74</v>
      </c>
      <c r="AY267" s="122" t="s">
        <v>138</v>
      </c>
    </row>
    <row r="268" spans="2:51" s="120" customFormat="1" ht="13.5">
      <c r="B268" s="119"/>
      <c r="D268" s="121" t="s">
        <v>147</v>
      </c>
      <c r="E268" s="122" t="s">
        <v>21</v>
      </c>
      <c r="F268" s="123" t="s">
        <v>412</v>
      </c>
      <c r="H268" s="122" t="s">
        <v>21</v>
      </c>
      <c r="L268" s="119"/>
      <c r="M268" s="124"/>
      <c r="N268" s="125"/>
      <c r="O268" s="125"/>
      <c r="P268" s="125"/>
      <c r="Q268" s="125"/>
      <c r="R268" s="125"/>
      <c r="S268" s="125"/>
      <c r="T268" s="126"/>
      <c r="AT268" s="122" t="s">
        <v>147</v>
      </c>
      <c r="AU268" s="122" t="s">
        <v>83</v>
      </c>
      <c r="AV268" s="120" t="s">
        <v>23</v>
      </c>
      <c r="AW268" s="120" t="s">
        <v>38</v>
      </c>
      <c r="AX268" s="120" t="s">
        <v>74</v>
      </c>
      <c r="AY268" s="122" t="s">
        <v>138</v>
      </c>
    </row>
    <row r="269" spans="2:51" s="120" customFormat="1" ht="13.5">
      <c r="B269" s="119"/>
      <c r="D269" s="121" t="s">
        <v>147</v>
      </c>
      <c r="E269" s="122" t="s">
        <v>21</v>
      </c>
      <c r="F269" s="123" t="s">
        <v>413</v>
      </c>
      <c r="H269" s="122" t="s">
        <v>21</v>
      </c>
      <c r="L269" s="119"/>
      <c r="M269" s="124"/>
      <c r="N269" s="125"/>
      <c r="O269" s="125"/>
      <c r="P269" s="125"/>
      <c r="Q269" s="125"/>
      <c r="R269" s="125"/>
      <c r="S269" s="125"/>
      <c r="T269" s="126"/>
      <c r="AT269" s="122" t="s">
        <v>147</v>
      </c>
      <c r="AU269" s="122" t="s">
        <v>83</v>
      </c>
      <c r="AV269" s="120" t="s">
        <v>23</v>
      </c>
      <c r="AW269" s="120" t="s">
        <v>38</v>
      </c>
      <c r="AX269" s="120" t="s">
        <v>74</v>
      </c>
      <c r="AY269" s="122" t="s">
        <v>138</v>
      </c>
    </row>
    <row r="270" spans="2:51" s="128" customFormat="1" ht="13.5">
      <c r="B270" s="127"/>
      <c r="D270" s="121" t="s">
        <v>147</v>
      </c>
      <c r="E270" s="129" t="s">
        <v>21</v>
      </c>
      <c r="F270" s="130" t="s">
        <v>414</v>
      </c>
      <c r="H270" s="131">
        <v>136.8</v>
      </c>
      <c r="L270" s="127"/>
      <c r="M270" s="132"/>
      <c r="N270" s="133"/>
      <c r="O270" s="133"/>
      <c r="P270" s="133"/>
      <c r="Q270" s="133"/>
      <c r="R270" s="133"/>
      <c r="S270" s="133"/>
      <c r="T270" s="134"/>
      <c r="AT270" s="129" t="s">
        <v>147</v>
      </c>
      <c r="AU270" s="129" t="s">
        <v>83</v>
      </c>
      <c r="AV270" s="128" t="s">
        <v>83</v>
      </c>
      <c r="AW270" s="128" t="s">
        <v>38</v>
      </c>
      <c r="AX270" s="128" t="s">
        <v>74</v>
      </c>
      <c r="AY270" s="129" t="s">
        <v>138</v>
      </c>
    </row>
    <row r="271" spans="2:51" s="120" customFormat="1" ht="13.5">
      <c r="B271" s="119"/>
      <c r="D271" s="121" t="s">
        <v>147</v>
      </c>
      <c r="E271" s="122" t="s">
        <v>21</v>
      </c>
      <c r="F271" s="123" t="s">
        <v>415</v>
      </c>
      <c r="H271" s="122" t="s">
        <v>21</v>
      </c>
      <c r="L271" s="119"/>
      <c r="M271" s="124"/>
      <c r="N271" s="125"/>
      <c r="O271" s="125"/>
      <c r="P271" s="125"/>
      <c r="Q271" s="125"/>
      <c r="R271" s="125"/>
      <c r="S271" s="125"/>
      <c r="T271" s="126"/>
      <c r="AT271" s="122" t="s">
        <v>147</v>
      </c>
      <c r="AU271" s="122" t="s">
        <v>83</v>
      </c>
      <c r="AV271" s="120" t="s">
        <v>23</v>
      </c>
      <c r="AW271" s="120" t="s">
        <v>38</v>
      </c>
      <c r="AX271" s="120" t="s">
        <v>74</v>
      </c>
      <c r="AY271" s="122" t="s">
        <v>138</v>
      </c>
    </row>
    <row r="272" spans="2:51" s="120" customFormat="1" ht="13.5">
      <c r="B272" s="119"/>
      <c r="D272" s="121" t="s">
        <v>147</v>
      </c>
      <c r="E272" s="122" t="s">
        <v>21</v>
      </c>
      <c r="F272" s="123" t="s">
        <v>416</v>
      </c>
      <c r="H272" s="122" t="s">
        <v>21</v>
      </c>
      <c r="L272" s="119"/>
      <c r="M272" s="124"/>
      <c r="N272" s="125"/>
      <c r="O272" s="125"/>
      <c r="P272" s="125"/>
      <c r="Q272" s="125"/>
      <c r="R272" s="125"/>
      <c r="S272" s="125"/>
      <c r="T272" s="126"/>
      <c r="AT272" s="122" t="s">
        <v>147</v>
      </c>
      <c r="AU272" s="122" t="s">
        <v>83</v>
      </c>
      <c r="AV272" s="120" t="s">
        <v>23</v>
      </c>
      <c r="AW272" s="120" t="s">
        <v>38</v>
      </c>
      <c r="AX272" s="120" t="s">
        <v>74</v>
      </c>
      <c r="AY272" s="122" t="s">
        <v>138</v>
      </c>
    </row>
    <row r="273" spans="2:51" s="128" customFormat="1" ht="13.5">
      <c r="B273" s="127"/>
      <c r="D273" s="121" t="s">
        <v>147</v>
      </c>
      <c r="E273" s="129" t="s">
        <v>21</v>
      </c>
      <c r="F273" s="130" t="s">
        <v>417</v>
      </c>
      <c r="H273" s="131">
        <v>88.8</v>
      </c>
      <c r="L273" s="127"/>
      <c r="M273" s="132"/>
      <c r="N273" s="133"/>
      <c r="O273" s="133"/>
      <c r="P273" s="133"/>
      <c r="Q273" s="133"/>
      <c r="R273" s="133"/>
      <c r="S273" s="133"/>
      <c r="T273" s="134"/>
      <c r="AT273" s="129" t="s">
        <v>147</v>
      </c>
      <c r="AU273" s="129" t="s">
        <v>83</v>
      </c>
      <c r="AV273" s="128" t="s">
        <v>83</v>
      </c>
      <c r="AW273" s="128" t="s">
        <v>38</v>
      </c>
      <c r="AX273" s="128" t="s">
        <v>74</v>
      </c>
      <c r="AY273" s="129" t="s">
        <v>138</v>
      </c>
    </row>
    <row r="274" spans="2:51" s="120" customFormat="1" ht="13.5">
      <c r="B274" s="119"/>
      <c r="D274" s="121" t="s">
        <v>147</v>
      </c>
      <c r="E274" s="122" t="s">
        <v>21</v>
      </c>
      <c r="F274" s="123" t="s">
        <v>418</v>
      </c>
      <c r="H274" s="122" t="s">
        <v>21</v>
      </c>
      <c r="L274" s="119"/>
      <c r="M274" s="124"/>
      <c r="N274" s="125"/>
      <c r="O274" s="125"/>
      <c r="P274" s="125"/>
      <c r="Q274" s="125"/>
      <c r="R274" s="125"/>
      <c r="S274" s="125"/>
      <c r="T274" s="126"/>
      <c r="AT274" s="122" t="s">
        <v>147</v>
      </c>
      <c r="AU274" s="122" t="s">
        <v>83</v>
      </c>
      <c r="AV274" s="120" t="s">
        <v>23</v>
      </c>
      <c r="AW274" s="120" t="s">
        <v>38</v>
      </c>
      <c r="AX274" s="120" t="s">
        <v>74</v>
      </c>
      <c r="AY274" s="122" t="s">
        <v>138</v>
      </c>
    </row>
    <row r="275" spans="2:51" s="128" customFormat="1" ht="13.5">
      <c r="B275" s="127"/>
      <c r="D275" s="121" t="s">
        <v>147</v>
      </c>
      <c r="E275" s="129" t="s">
        <v>21</v>
      </c>
      <c r="F275" s="130" t="s">
        <v>419</v>
      </c>
      <c r="H275" s="131">
        <v>3.78</v>
      </c>
      <c r="L275" s="127"/>
      <c r="M275" s="132"/>
      <c r="N275" s="133"/>
      <c r="O275" s="133"/>
      <c r="P275" s="133"/>
      <c r="Q275" s="133"/>
      <c r="R275" s="133"/>
      <c r="S275" s="133"/>
      <c r="T275" s="134"/>
      <c r="AT275" s="129" t="s">
        <v>147</v>
      </c>
      <c r="AU275" s="129" t="s">
        <v>83</v>
      </c>
      <c r="AV275" s="128" t="s">
        <v>83</v>
      </c>
      <c r="AW275" s="128" t="s">
        <v>38</v>
      </c>
      <c r="AX275" s="128" t="s">
        <v>74</v>
      </c>
      <c r="AY275" s="129" t="s">
        <v>138</v>
      </c>
    </row>
    <row r="276" spans="2:51" s="136" customFormat="1" ht="13.5">
      <c r="B276" s="135"/>
      <c r="D276" s="121" t="s">
        <v>147</v>
      </c>
      <c r="E276" s="137" t="s">
        <v>21</v>
      </c>
      <c r="F276" s="138" t="s">
        <v>152</v>
      </c>
      <c r="H276" s="139">
        <v>229.38</v>
      </c>
      <c r="L276" s="135"/>
      <c r="M276" s="140"/>
      <c r="N276" s="141"/>
      <c r="O276" s="141"/>
      <c r="P276" s="141"/>
      <c r="Q276" s="141"/>
      <c r="R276" s="141"/>
      <c r="S276" s="141"/>
      <c r="T276" s="142"/>
      <c r="AT276" s="137" t="s">
        <v>147</v>
      </c>
      <c r="AU276" s="137" t="s">
        <v>83</v>
      </c>
      <c r="AV276" s="136" t="s">
        <v>145</v>
      </c>
      <c r="AW276" s="136" t="s">
        <v>38</v>
      </c>
      <c r="AX276" s="136" t="s">
        <v>23</v>
      </c>
      <c r="AY276" s="137" t="s">
        <v>138</v>
      </c>
    </row>
    <row r="277" spans="2:65" s="253" customFormat="1" ht="45">
      <c r="B277" s="14"/>
      <c r="C277" s="109" t="s">
        <v>420</v>
      </c>
      <c r="D277" s="109" t="s">
        <v>140</v>
      </c>
      <c r="E277" s="110" t="s">
        <v>421</v>
      </c>
      <c r="F277" s="111" t="s">
        <v>422</v>
      </c>
      <c r="G277" s="112" t="s">
        <v>174</v>
      </c>
      <c r="H277" s="113">
        <v>874.5</v>
      </c>
      <c r="I277" s="114"/>
      <c r="J277" s="115">
        <f>ROUND(I277*H277,2)</f>
        <v>0</v>
      </c>
      <c r="K277" s="111" t="s">
        <v>144</v>
      </c>
      <c r="L277" s="14"/>
      <c r="M277" s="279" t="s">
        <v>21</v>
      </c>
      <c r="N277" s="116" t="s">
        <v>45</v>
      </c>
      <c r="O277" s="251"/>
      <c r="P277" s="117">
        <f>O277*H277</f>
        <v>0</v>
      </c>
      <c r="Q277" s="117">
        <v>2.13408</v>
      </c>
      <c r="R277" s="117">
        <f>Q277*H277</f>
        <v>1866.25296</v>
      </c>
      <c r="S277" s="117">
        <v>0</v>
      </c>
      <c r="T277" s="118">
        <f>S277*H277</f>
        <v>0</v>
      </c>
      <c r="AR277" s="259" t="s">
        <v>145</v>
      </c>
      <c r="AT277" s="259" t="s">
        <v>140</v>
      </c>
      <c r="AU277" s="259" t="s">
        <v>83</v>
      </c>
      <c r="AY277" s="259" t="s">
        <v>138</v>
      </c>
      <c r="BE277" s="280">
        <f>IF(N277="základní",J277,0)</f>
        <v>0</v>
      </c>
      <c r="BF277" s="280">
        <f>IF(N277="snížená",J277,0)</f>
        <v>0</v>
      </c>
      <c r="BG277" s="280">
        <f>IF(N277="zákl. přenesená",J277,0)</f>
        <v>0</v>
      </c>
      <c r="BH277" s="280">
        <f>IF(N277="sníž. přenesená",J277,0)</f>
        <v>0</v>
      </c>
      <c r="BI277" s="280">
        <f>IF(N277="nulová",J277,0)</f>
        <v>0</v>
      </c>
      <c r="BJ277" s="259" t="s">
        <v>23</v>
      </c>
      <c r="BK277" s="280">
        <f>ROUND(I277*H277,2)</f>
        <v>0</v>
      </c>
      <c r="BL277" s="259" t="s">
        <v>145</v>
      </c>
      <c r="BM277" s="259" t="s">
        <v>423</v>
      </c>
    </row>
    <row r="278" spans="2:51" s="120" customFormat="1" ht="13.5">
      <c r="B278" s="119"/>
      <c r="D278" s="121" t="s">
        <v>147</v>
      </c>
      <c r="E278" s="122" t="s">
        <v>21</v>
      </c>
      <c r="F278" s="123" t="s">
        <v>424</v>
      </c>
      <c r="H278" s="122" t="s">
        <v>21</v>
      </c>
      <c r="L278" s="119"/>
      <c r="M278" s="124"/>
      <c r="N278" s="125"/>
      <c r="O278" s="125"/>
      <c r="P278" s="125"/>
      <c r="Q278" s="125"/>
      <c r="R278" s="125"/>
      <c r="S278" s="125"/>
      <c r="T278" s="126"/>
      <c r="AT278" s="122" t="s">
        <v>147</v>
      </c>
      <c r="AU278" s="122" t="s">
        <v>83</v>
      </c>
      <c r="AV278" s="120" t="s">
        <v>23</v>
      </c>
      <c r="AW278" s="120" t="s">
        <v>38</v>
      </c>
      <c r="AX278" s="120" t="s">
        <v>74</v>
      </c>
      <c r="AY278" s="122" t="s">
        <v>138</v>
      </c>
    </row>
    <row r="279" spans="2:51" s="120" customFormat="1" ht="13.5">
      <c r="B279" s="119"/>
      <c r="D279" s="121" t="s">
        <v>147</v>
      </c>
      <c r="E279" s="122" t="s">
        <v>21</v>
      </c>
      <c r="F279" s="123" t="s">
        <v>425</v>
      </c>
      <c r="H279" s="122" t="s">
        <v>21</v>
      </c>
      <c r="L279" s="119"/>
      <c r="M279" s="124"/>
      <c r="N279" s="125"/>
      <c r="O279" s="125"/>
      <c r="P279" s="125"/>
      <c r="Q279" s="125"/>
      <c r="R279" s="125"/>
      <c r="S279" s="125"/>
      <c r="T279" s="126"/>
      <c r="AT279" s="122" t="s">
        <v>147</v>
      </c>
      <c r="AU279" s="122" t="s">
        <v>83</v>
      </c>
      <c r="AV279" s="120" t="s">
        <v>23</v>
      </c>
      <c r="AW279" s="120" t="s">
        <v>38</v>
      </c>
      <c r="AX279" s="120" t="s">
        <v>74</v>
      </c>
      <c r="AY279" s="122" t="s">
        <v>138</v>
      </c>
    </row>
    <row r="280" spans="2:51" s="128" customFormat="1" ht="13.5">
      <c r="B280" s="127"/>
      <c r="D280" s="121" t="s">
        <v>147</v>
      </c>
      <c r="E280" s="129" t="s">
        <v>21</v>
      </c>
      <c r="F280" s="130" t="s">
        <v>426</v>
      </c>
      <c r="H280" s="131">
        <v>90</v>
      </c>
      <c r="L280" s="127"/>
      <c r="M280" s="132"/>
      <c r="N280" s="133"/>
      <c r="O280" s="133"/>
      <c r="P280" s="133"/>
      <c r="Q280" s="133"/>
      <c r="R280" s="133"/>
      <c r="S280" s="133"/>
      <c r="T280" s="134"/>
      <c r="AT280" s="129" t="s">
        <v>147</v>
      </c>
      <c r="AU280" s="129" t="s">
        <v>83</v>
      </c>
      <c r="AV280" s="128" t="s">
        <v>83</v>
      </c>
      <c r="AW280" s="128" t="s">
        <v>38</v>
      </c>
      <c r="AX280" s="128" t="s">
        <v>74</v>
      </c>
      <c r="AY280" s="129" t="s">
        <v>138</v>
      </c>
    </row>
    <row r="281" spans="2:51" s="120" customFormat="1" ht="13.5">
      <c r="B281" s="119"/>
      <c r="D281" s="121" t="s">
        <v>147</v>
      </c>
      <c r="E281" s="122" t="s">
        <v>21</v>
      </c>
      <c r="F281" s="123" t="s">
        <v>427</v>
      </c>
      <c r="H281" s="122" t="s">
        <v>21</v>
      </c>
      <c r="L281" s="119"/>
      <c r="M281" s="124"/>
      <c r="N281" s="125"/>
      <c r="O281" s="125"/>
      <c r="P281" s="125"/>
      <c r="Q281" s="125"/>
      <c r="R281" s="125"/>
      <c r="S281" s="125"/>
      <c r="T281" s="126"/>
      <c r="AT281" s="122" t="s">
        <v>147</v>
      </c>
      <c r="AU281" s="122" t="s">
        <v>83</v>
      </c>
      <c r="AV281" s="120" t="s">
        <v>23</v>
      </c>
      <c r="AW281" s="120" t="s">
        <v>38</v>
      </c>
      <c r="AX281" s="120" t="s">
        <v>74</v>
      </c>
      <c r="AY281" s="122" t="s">
        <v>138</v>
      </c>
    </row>
    <row r="282" spans="2:51" s="120" customFormat="1" ht="13.5">
      <c r="B282" s="119"/>
      <c r="D282" s="121" t="s">
        <v>147</v>
      </c>
      <c r="E282" s="122" t="s">
        <v>21</v>
      </c>
      <c r="F282" s="123" t="s">
        <v>425</v>
      </c>
      <c r="H282" s="122" t="s">
        <v>21</v>
      </c>
      <c r="L282" s="119"/>
      <c r="M282" s="124"/>
      <c r="N282" s="125"/>
      <c r="O282" s="125"/>
      <c r="P282" s="125"/>
      <c r="Q282" s="125"/>
      <c r="R282" s="125"/>
      <c r="S282" s="125"/>
      <c r="T282" s="126"/>
      <c r="AT282" s="122" t="s">
        <v>147</v>
      </c>
      <c r="AU282" s="122" t="s">
        <v>83</v>
      </c>
      <c r="AV282" s="120" t="s">
        <v>23</v>
      </c>
      <c r="AW282" s="120" t="s">
        <v>38</v>
      </c>
      <c r="AX282" s="120" t="s">
        <v>74</v>
      </c>
      <c r="AY282" s="122" t="s">
        <v>138</v>
      </c>
    </row>
    <row r="283" spans="2:51" s="128" customFormat="1" ht="13.5">
      <c r="B283" s="127"/>
      <c r="D283" s="121" t="s">
        <v>147</v>
      </c>
      <c r="E283" s="129" t="s">
        <v>21</v>
      </c>
      <c r="F283" s="130" t="s">
        <v>428</v>
      </c>
      <c r="H283" s="131">
        <v>99.5</v>
      </c>
      <c r="L283" s="127"/>
      <c r="M283" s="132"/>
      <c r="N283" s="133"/>
      <c r="O283" s="133"/>
      <c r="P283" s="133"/>
      <c r="Q283" s="133"/>
      <c r="R283" s="133"/>
      <c r="S283" s="133"/>
      <c r="T283" s="134"/>
      <c r="AT283" s="129" t="s">
        <v>147</v>
      </c>
      <c r="AU283" s="129" t="s">
        <v>83</v>
      </c>
      <c r="AV283" s="128" t="s">
        <v>83</v>
      </c>
      <c r="AW283" s="128" t="s">
        <v>38</v>
      </c>
      <c r="AX283" s="128" t="s">
        <v>74</v>
      </c>
      <c r="AY283" s="129" t="s">
        <v>138</v>
      </c>
    </row>
    <row r="284" spans="2:51" s="120" customFormat="1" ht="13.5">
      <c r="B284" s="119"/>
      <c r="D284" s="121" t="s">
        <v>147</v>
      </c>
      <c r="E284" s="122" t="s">
        <v>21</v>
      </c>
      <c r="F284" s="123" t="s">
        <v>429</v>
      </c>
      <c r="H284" s="122" t="s">
        <v>21</v>
      </c>
      <c r="L284" s="119"/>
      <c r="M284" s="124"/>
      <c r="N284" s="125"/>
      <c r="O284" s="125"/>
      <c r="P284" s="125"/>
      <c r="Q284" s="125"/>
      <c r="R284" s="125"/>
      <c r="S284" s="125"/>
      <c r="T284" s="126"/>
      <c r="AT284" s="122" t="s">
        <v>147</v>
      </c>
      <c r="AU284" s="122" t="s">
        <v>83</v>
      </c>
      <c r="AV284" s="120" t="s">
        <v>23</v>
      </c>
      <c r="AW284" s="120" t="s">
        <v>38</v>
      </c>
      <c r="AX284" s="120" t="s">
        <v>74</v>
      </c>
      <c r="AY284" s="122" t="s">
        <v>138</v>
      </c>
    </row>
    <row r="285" spans="2:51" s="120" customFormat="1" ht="13.5">
      <c r="B285" s="119"/>
      <c r="D285" s="121" t="s">
        <v>147</v>
      </c>
      <c r="E285" s="122" t="s">
        <v>21</v>
      </c>
      <c r="F285" s="123" t="s">
        <v>430</v>
      </c>
      <c r="H285" s="122" t="s">
        <v>21</v>
      </c>
      <c r="L285" s="119"/>
      <c r="M285" s="124"/>
      <c r="N285" s="125"/>
      <c r="O285" s="125"/>
      <c r="P285" s="125"/>
      <c r="Q285" s="125"/>
      <c r="R285" s="125"/>
      <c r="S285" s="125"/>
      <c r="T285" s="126"/>
      <c r="AT285" s="122" t="s">
        <v>147</v>
      </c>
      <c r="AU285" s="122" t="s">
        <v>83</v>
      </c>
      <c r="AV285" s="120" t="s">
        <v>23</v>
      </c>
      <c r="AW285" s="120" t="s">
        <v>38</v>
      </c>
      <c r="AX285" s="120" t="s">
        <v>74</v>
      </c>
      <c r="AY285" s="122" t="s">
        <v>138</v>
      </c>
    </row>
    <row r="286" spans="2:51" s="128" customFormat="1" ht="13.5">
      <c r="B286" s="127"/>
      <c r="D286" s="121" t="s">
        <v>147</v>
      </c>
      <c r="E286" s="129" t="s">
        <v>21</v>
      </c>
      <c r="F286" s="130" t="s">
        <v>431</v>
      </c>
      <c r="H286" s="131">
        <v>681</v>
      </c>
      <c r="L286" s="127"/>
      <c r="M286" s="132"/>
      <c r="N286" s="133"/>
      <c r="O286" s="133"/>
      <c r="P286" s="133"/>
      <c r="Q286" s="133"/>
      <c r="R286" s="133"/>
      <c r="S286" s="133"/>
      <c r="T286" s="134"/>
      <c r="AT286" s="129" t="s">
        <v>147</v>
      </c>
      <c r="AU286" s="129" t="s">
        <v>83</v>
      </c>
      <c r="AV286" s="128" t="s">
        <v>83</v>
      </c>
      <c r="AW286" s="128" t="s">
        <v>38</v>
      </c>
      <c r="AX286" s="128" t="s">
        <v>74</v>
      </c>
      <c r="AY286" s="129" t="s">
        <v>138</v>
      </c>
    </row>
    <row r="287" spans="2:51" s="120" customFormat="1" ht="13.5">
      <c r="B287" s="119"/>
      <c r="D287" s="121" t="s">
        <v>147</v>
      </c>
      <c r="E287" s="122" t="s">
        <v>21</v>
      </c>
      <c r="F287" s="123" t="s">
        <v>432</v>
      </c>
      <c r="H287" s="122" t="s">
        <v>21</v>
      </c>
      <c r="L287" s="119"/>
      <c r="M287" s="124"/>
      <c r="N287" s="125"/>
      <c r="O287" s="125"/>
      <c r="P287" s="125"/>
      <c r="Q287" s="125"/>
      <c r="R287" s="125"/>
      <c r="S287" s="125"/>
      <c r="T287" s="126"/>
      <c r="AT287" s="122" t="s">
        <v>147</v>
      </c>
      <c r="AU287" s="122" t="s">
        <v>83</v>
      </c>
      <c r="AV287" s="120" t="s">
        <v>23</v>
      </c>
      <c r="AW287" s="120" t="s">
        <v>38</v>
      </c>
      <c r="AX287" s="120" t="s">
        <v>74</v>
      </c>
      <c r="AY287" s="122" t="s">
        <v>138</v>
      </c>
    </row>
    <row r="288" spans="2:51" s="128" customFormat="1" ht="13.5">
      <c r="B288" s="127"/>
      <c r="D288" s="121" t="s">
        <v>147</v>
      </c>
      <c r="E288" s="129" t="s">
        <v>21</v>
      </c>
      <c r="F288" s="130" t="s">
        <v>145</v>
      </c>
      <c r="H288" s="131">
        <v>4</v>
      </c>
      <c r="L288" s="127"/>
      <c r="M288" s="132"/>
      <c r="N288" s="133"/>
      <c r="O288" s="133"/>
      <c r="P288" s="133"/>
      <c r="Q288" s="133"/>
      <c r="R288" s="133"/>
      <c r="S288" s="133"/>
      <c r="T288" s="134"/>
      <c r="AT288" s="129" t="s">
        <v>147</v>
      </c>
      <c r="AU288" s="129" t="s">
        <v>83</v>
      </c>
      <c r="AV288" s="128" t="s">
        <v>83</v>
      </c>
      <c r="AW288" s="128" t="s">
        <v>38</v>
      </c>
      <c r="AX288" s="128" t="s">
        <v>74</v>
      </c>
      <c r="AY288" s="129" t="s">
        <v>138</v>
      </c>
    </row>
    <row r="289" spans="2:51" s="136" customFormat="1" ht="13.5">
      <c r="B289" s="135"/>
      <c r="D289" s="121" t="s">
        <v>147</v>
      </c>
      <c r="E289" s="137" t="s">
        <v>21</v>
      </c>
      <c r="F289" s="138" t="s">
        <v>152</v>
      </c>
      <c r="H289" s="139">
        <v>874.5</v>
      </c>
      <c r="L289" s="135"/>
      <c r="M289" s="140"/>
      <c r="N289" s="141"/>
      <c r="O289" s="141"/>
      <c r="P289" s="141"/>
      <c r="Q289" s="141"/>
      <c r="R289" s="141"/>
      <c r="S289" s="141"/>
      <c r="T289" s="142"/>
      <c r="AT289" s="137" t="s">
        <v>147</v>
      </c>
      <c r="AU289" s="137" t="s">
        <v>83</v>
      </c>
      <c r="AV289" s="136" t="s">
        <v>145</v>
      </c>
      <c r="AW289" s="136" t="s">
        <v>38</v>
      </c>
      <c r="AX289" s="136" t="s">
        <v>23</v>
      </c>
      <c r="AY289" s="137" t="s">
        <v>138</v>
      </c>
    </row>
    <row r="290" spans="2:65" s="253" customFormat="1" ht="30">
      <c r="B290" s="14"/>
      <c r="C290" s="109" t="s">
        <v>433</v>
      </c>
      <c r="D290" s="109" t="s">
        <v>140</v>
      </c>
      <c r="E290" s="110" t="s">
        <v>434</v>
      </c>
      <c r="F290" s="111" t="s">
        <v>435</v>
      </c>
      <c r="G290" s="112" t="s">
        <v>174</v>
      </c>
      <c r="H290" s="113">
        <v>133</v>
      </c>
      <c r="I290" s="114"/>
      <c r="J290" s="115">
        <f>ROUND(I290*H290,2)</f>
        <v>0</v>
      </c>
      <c r="K290" s="111" t="s">
        <v>144</v>
      </c>
      <c r="L290" s="14"/>
      <c r="M290" s="279" t="s">
        <v>21</v>
      </c>
      <c r="N290" s="116" t="s">
        <v>45</v>
      </c>
      <c r="O290" s="251"/>
      <c r="P290" s="117">
        <f>O290*H290</f>
        <v>0</v>
      </c>
      <c r="Q290" s="117">
        <v>2.32</v>
      </c>
      <c r="R290" s="117">
        <f>Q290*H290</f>
        <v>308.56</v>
      </c>
      <c r="S290" s="117">
        <v>0</v>
      </c>
      <c r="T290" s="118">
        <f>S290*H290</f>
        <v>0</v>
      </c>
      <c r="AR290" s="259" t="s">
        <v>145</v>
      </c>
      <c r="AT290" s="259" t="s">
        <v>140</v>
      </c>
      <c r="AU290" s="259" t="s">
        <v>83</v>
      </c>
      <c r="AY290" s="259" t="s">
        <v>138</v>
      </c>
      <c r="BE290" s="280">
        <f>IF(N290="základní",J290,0)</f>
        <v>0</v>
      </c>
      <c r="BF290" s="280">
        <f>IF(N290="snížená",J290,0)</f>
        <v>0</v>
      </c>
      <c r="BG290" s="280">
        <f>IF(N290="zákl. přenesená",J290,0)</f>
        <v>0</v>
      </c>
      <c r="BH290" s="280">
        <f>IF(N290="sníž. přenesená",J290,0)</f>
        <v>0</v>
      </c>
      <c r="BI290" s="280">
        <f>IF(N290="nulová",J290,0)</f>
        <v>0</v>
      </c>
      <c r="BJ290" s="259" t="s">
        <v>23</v>
      </c>
      <c r="BK290" s="280">
        <f>ROUND(I290*H290,2)</f>
        <v>0</v>
      </c>
      <c r="BL290" s="259" t="s">
        <v>145</v>
      </c>
      <c r="BM290" s="259" t="s">
        <v>436</v>
      </c>
    </row>
    <row r="291" spans="2:51" s="120" customFormat="1" ht="13.5">
      <c r="B291" s="119"/>
      <c r="D291" s="121" t="s">
        <v>147</v>
      </c>
      <c r="E291" s="122" t="s">
        <v>21</v>
      </c>
      <c r="F291" s="123" t="s">
        <v>437</v>
      </c>
      <c r="H291" s="122" t="s">
        <v>21</v>
      </c>
      <c r="L291" s="119"/>
      <c r="M291" s="124"/>
      <c r="N291" s="125"/>
      <c r="O291" s="125"/>
      <c r="P291" s="125"/>
      <c r="Q291" s="125"/>
      <c r="R291" s="125"/>
      <c r="S291" s="125"/>
      <c r="T291" s="126"/>
      <c r="AT291" s="122" t="s">
        <v>147</v>
      </c>
      <c r="AU291" s="122" t="s">
        <v>83</v>
      </c>
      <c r="AV291" s="120" t="s">
        <v>23</v>
      </c>
      <c r="AW291" s="120" t="s">
        <v>38</v>
      </c>
      <c r="AX291" s="120" t="s">
        <v>74</v>
      </c>
      <c r="AY291" s="122" t="s">
        <v>138</v>
      </c>
    </row>
    <row r="292" spans="2:51" s="128" customFormat="1" ht="13.5">
      <c r="B292" s="127"/>
      <c r="D292" s="121" t="s">
        <v>147</v>
      </c>
      <c r="E292" s="129" t="s">
        <v>21</v>
      </c>
      <c r="F292" s="130" t="s">
        <v>21</v>
      </c>
      <c r="H292" s="131">
        <v>0</v>
      </c>
      <c r="L292" s="127"/>
      <c r="M292" s="132"/>
      <c r="N292" s="133"/>
      <c r="O292" s="133"/>
      <c r="P292" s="133"/>
      <c r="Q292" s="133"/>
      <c r="R292" s="133"/>
      <c r="S292" s="133"/>
      <c r="T292" s="134"/>
      <c r="AT292" s="129" t="s">
        <v>147</v>
      </c>
      <c r="AU292" s="129" t="s">
        <v>83</v>
      </c>
      <c r="AV292" s="128" t="s">
        <v>83</v>
      </c>
      <c r="AW292" s="128" t="s">
        <v>38</v>
      </c>
      <c r="AX292" s="128" t="s">
        <v>74</v>
      </c>
      <c r="AY292" s="129" t="s">
        <v>138</v>
      </c>
    </row>
    <row r="293" spans="2:51" s="128" customFormat="1" ht="13.5">
      <c r="B293" s="127"/>
      <c r="D293" s="121" t="s">
        <v>147</v>
      </c>
      <c r="E293" s="129" t="s">
        <v>21</v>
      </c>
      <c r="F293" s="130" t="s">
        <v>438</v>
      </c>
      <c r="H293" s="131">
        <v>133</v>
      </c>
      <c r="L293" s="127"/>
      <c r="M293" s="132"/>
      <c r="N293" s="133"/>
      <c r="O293" s="133"/>
      <c r="P293" s="133"/>
      <c r="Q293" s="133"/>
      <c r="R293" s="133"/>
      <c r="S293" s="133"/>
      <c r="T293" s="134"/>
      <c r="AT293" s="129" t="s">
        <v>147</v>
      </c>
      <c r="AU293" s="129" t="s">
        <v>83</v>
      </c>
      <c r="AV293" s="128" t="s">
        <v>83</v>
      </c>
      <c r="AW293" s="128" t="s">
        <v>38</v>
      </c>
      <c r="AX293" s="128" t="s">
        <v>23</v>
      </c>
      <c r="AY293" s="129" t="s">
        <v>138</v>
      </c>
    </row>
    <row r="294" spans="2:65" s="253" customFormat="1" ht="60">
      <c r="B294" s="14"/>
      <c r="C294" s="109" t="s">
        <v>439</v>
      </c>
      <c r="D294" s="109" t="s">
        <v>140</v>
      </c>
      <c r="E294" s="110" t="s">
        <v>440</v>
      </c>
      <c r="F294" s="111" t="s">
        <v>441</v>
      </c>
      <c r="G294" s="112" t="s">
        <v>184</v>
      </c>
      <c r="H294" s="113">
        <v>54</v>
      </c>
      <c r="I294" s="114"/>
      <c r="J294" s="115">
        <f>ROUND(I294*H294,2)</f>
        <v>0</v>
      </c>
      <c r="K294" s="111" t="s">
        <v>165</v>
      </c>
      <c r="L294" s="14"/>
      <c r="M294" s="279" t="s">
        <v>21</v>
      </c>
      <c r="N294" s="116" t="s">
        <v>45</v>
      </c>
      <c r="O294" s="251"/>
      <c r="P294" s="117">
        <f>O294*H294</f>
        <v>0</v>
      </c>
      <c r="Q294" s="117">
        <v>0.08033</v>
      </c>
      <c r="R294" s="117">
        <f>Q294*H294</f>
        <v>4.33782</v>
      </c>
      <c r="S294" s="117">
        <v>0</v>
      </c>
      <c r="T294" s="118">
        <f>S294*H294</f>
        <v>0</v>
      </c>
      <c r="AR294" s="259" t="s">
        <v>145</v>
      </c>
      <c r="AT294" s="259" t="s">
        <v>140</v>
      </c>
      <c r="AU294" s="259" t="s">
        <v>83</v>
      </c>
      <c r="AY294" s="259" t="s">
        <v>138</v>
      </c>
      <c r="BE294" s="280">
        <f>IF(N294="základní",J294,0)</f>
        <v>0</v>
      </c>
      <c r="BF294" s="280">
        <f>IF(N294="snížená",J294,0)</f>
        <v>0</v>
      </c>
      <c r="BG294" s="280">
        <f>IF(N294="zákl. přenesená",J294,0)</f>
        <v>0</v>
      </c>
      <c r="BH294" s="280">
        <f>IF(N294="sníž. přenesená",J294,0)</f>
        <v>0</v>
      </c>
      <c r="BI294" s="280">
        <f>IF(N294="nulová",J294,0)</f>
        <v>0</v>
      </c>
      <c r="BJ294" s="259" t="s">
        <v>23</v>
      </c>
      <c r="BK294" s="280">
        <f>ROUND(I294*H294,2)</f>
        <v>0</v>
      </c>
      <c r="BL294" s="259" t="s">
        <v>145</v>
      </c>
      <c r="BM294" s="259" t="s">
        <v>442</v>
      </c>
    </row>
    <row r="295" spans="2:51" s="120" customFormat="1" ht="13.5">
      <c r="B295" s="119"/>
      <c r="D295" s="121" t="s">
        <v>147</v>
      </c>
      <c r="E295" s="122" t="s">
        <v>21</v>
      </c>
      <c r="F295" s="123" t="s">
        <v>443</v>
      </c>
      <c r="H295" s="122" t="s">
        <v>21</v>
      </c>
      <c r="L295" s="119"/>
      <c r="M295" s="124"/>
      <c r="N295" s="125"/>
      <c r="O295" s="125"/>
      <c r="P295" s="125"/>
      <c r="Q295" s="125"/>
      <c r="R295" s="125"/>
      <c r="S295" s="125"/>
      <c r="T295" s="126"/>
      <c r="AT295" s="122" t="s">
        <v>147</v>
      </c>
      <c r="AU295" s="122" t="s">
        <v>83</v>
      </c>
      <c r="AV295" s="120" t="s">
        <v>23</v>
      </c>
      <c r="AW295" s="120" t="s">
        <v>38</v>
      </c>
      <c r="AX295" s="120" t="s">
        <v>74</v>
      </c>
      <c r="AY295" s="122" t="s">
        <v>138</v>
      </c>
    </row>
    <row r="296" spans="2:51" s="128" customFormat="1" ht="13.5">
      <c r="B296" s="127"/>
      <c r="D296" s="121" t="s">
        <v>147</v>
      </c>
      <c r="E296" s="129" t="s">
        <v>21</v>
      </c>
      <c r="F296" s="130" t="s">
        <v>444</v>
      </c>
      <c r="H296" s="131">
        <v>54</v>
      </c>
      <c r="L296" s="127"/>
      <c r="M296" s="132"/>
      <c r="N296" s="133"/>
      <c r="O296" s="133"/>
      <c r="P296" s="133"/>
      <c r="Q296" s="133"/>
      <c r="R296" s="133"/>
      <c r="S296" s="133"/>
      <c r="T296" s="134"/>
      <c r="AT296" s="129" t="s">
        <v>147</v>
      </c>
      <c r="AU296" s="129" t="s">
        <v>83</v>
      </c>
      <c r="AV296" s="128" t="s">
        <v>83</v>
      </c>
      <c r="AW296" s="128" t="s">
        <v>38</v>
      </c>
      <c r="AX296" s="128" t="s">
        <v>23</v>
      </c>
      <c r="AY296" s="129" t="s">
        <v>138</v>
      </c>
    </row>
    <row r="297" spans="2:65" s="253" customFormat="1" ht="45">
      <c r="B297" s="14"/>
      <c r="C297" s="109" t="s">
        <v>445</v>
      </c>
      <c r="D297" s="109" t="s">
        <v>140</v>
      </c>
      <c r="E297" s="110" t="s">
        <v>446</v>
      </c>
      <c r="F297" s="111" t="s">
        <v>447</v>
      </c>
      <c r="G297" s="112" t="s">
        <v>184</v>
      </c>
      <c r="H297" s="113">
        <v>42.6</v>
      </c>
      <c r="I297" s="114"/>
      <c r="J297" s="115">
        <f>ROUND(I297*H297,2)</f>
        <v>0</v>
      </c>
      <c r="K297" s="111" t="s">
        <v>165</v>
      </c>
      <c r="L297" s="14"/>
      <c r="M297" s="279" t="s">
        <v>21</v>
      </c>
      <c r="N297" s="116" t="s">
        <v>45</v>
      </c>
      <c r="O297" s="251"/>
      <c r="P297" s="117">
        <f>O297*H297</f>
        <v>0</v>
      </c>
      <c r="Q297" s="117">
        <v>0.14311</v>
      </c>
      <c r="R297" s="117">
        <f>Q297*H297</f>
        <v>6.096486</v>
      </c>
      <c r="S297" s="117">
        <v>0</v>
      </c>
      <c r="T297" s="118">
        <f>S297*H297</f>
        <v>0</v>
      </c>
      <c r="AR297" s="259" t="s">
        <v>145</v>
      </c>
      <c r="AT297" s="259" t="s">
        <v>140</v>
      </c>
      <c r="AU297" s="259" t="s">
        <v>83</v>
      </c>
      <c r="AY297" s="259" t="s">
        <v>138</v>
      </c>
      <c r="BE297" s="280">
        <f>IF(N297="základní",J297,0)</f>
        <v>0</v>
      </c>
      <c r="BF297" s="280">
        <f>IF(N297="snížená",J297,0)</f>
        <v>0</v>
      </c>
      <c r="BG297" s="280">
        <f>IF(N297="zákl. přenesená",J297,0)</f>
        <v>0</v>
      </c>
      <c r="BH297" s="280">
        <f>IF(N297="sníž. přenesená",J297,0)</f>
        <v>0</v>
      </c>
      <c r="BI297" s="280">
        <f>IF(N297="nulová",J297,0)</f>
        <v>0</v>
      </c>
      <c r="BJ297" s="259" t="s">
        <v>23</v>
      </c>
      <c r="BK297" s="280">
        <f>ROUND(I297*H297,2)</f>
        <v>0</v>
      </c>
      <c r="BL297" s="259" t="s">
        <v>145</v>
      </c>
      <c r="BM297" s="259" t="s">
        <v>448</v>
      </c>
    </row>
    <row r="298" spans="2:51" s="120" customFormat="1" ht="13.5">
      <c r="B298" s="119"/>
      <c r="D298" s="121" t="s">
        <v>147</v>
      </c>
      <c r="E298" s="122" t="s">
        <v>21</v>
      </c>
      <c r="F298" s="123" t="s">
        <v>449</v>
      </c>
      <c r="H298" s="122" t="s">
        <v>21</v>
      </c>
      <c r="L298" s="119"/>
      <c r="M298" s="124"/>
      <c r="N298" s="125"/>
      <c r="O298" s="125"/>
      <c r="P298" s="125"/>
      <c r="Q298" s="125"/>
      <c r="R298" s="125"/>
      <c r="S298" s="125"/>
      <c r="T298" s="126"/>
      <c r="AT298" s="122" t="s">
        <v>147</v>
      </c>
      <c r="AU298" s="122" t="s">
        <v>83</v>
      </c>
      <c r="AV298" s="120" t="s">
        <v>23</v>
      </c>
      <c r="AW298" s="120" t="s">
        <v>38</v>
      </c>
      <c r="AX298" s="120" t="s">
        <v>74</v>
      </c>
      <c r="AY298" s="122" t="s">
        <v>138</v>
      </c>
    </row>
    <row r="299" spans="2:51" s="128" customFormat="1" ht="13.5">
      <c r="B299" s="127"/>
      <c r="D299" s="121" t="s">
        <v>147</v>
      </c>
      <c r="E299" s="129" t="s">
        <v>21</v>
      </c>
      <c r="F299" s="130" t="s">
        <v>450</v>
      </c>
      <c r="H299" s="131">
        <v>42.6</v>
      </c>
      <c r="L299" s="127"/>
      <c r="M299" s="132"/>
      <c r="N299" s="133"/>
      <c r="O299" s="133"/>
      <c r="P299" s="133"/>
      <c r="Q299" s="133"/>
      <c r="R299" s="133"/>
      <c r="S299" s="133"/>
      <c r="T299" s="134"/>
      <c r="AT299" s="129" t="s">
        <v>147</v>
      </c>
      <c r="AU299" s="129" t="s">
        <v>83</v>
      </c>
      <c r="AV299" s="128" t="s">
        <v>83</v>
      </c>
      <c r="AW299" s="128" t="s">
        <v>38</v>
      </c>
      <c r="AX299" s="128" t="s">
        <v>23</v>
      </c>
      <c r="AY299" s="129" t="s">
        <v>138</v>
      </c>
    </row>
    <row r="300" spans="2:65" s="253" customFormat="1" ht="30">
      <c r="B300" s="14"/>
      <c r="C300" s="109" t="s">
        <v>451</v>
      </c>
      <c r="D300" s="109" t="s">
        <v>140</v>
      </c>
      <c r="E300" s="110" t="s">
        <v>452</v>
      </c>
      <c r="F300" s="111" t="s">
        <v>453</v>
      </c>
      <c r="G300" s="112" t="s">
        <v>184</v>
      </c>
      <c r="H300" s="113">
        <v>96.6</v>
      </c>
      <c r="I300" s="114"/>
      <c r="J300" s="115">
        <f>ROUND(I300*H300,2)</f>
        <v>0</v>
      </c>
      <c r="K300" s="111" t="s">
        <v>144</v>
      </c>
      <c r="L300" s="14"/>
      <c r="M300" s="279" t="s">
        <v>21</v>
      </c>
      <c r="N300" s="116" t="s">
        <v>45</v>
      </c>
      <c r="O300" s="251"/>
      <c r="P300" s="117">
        <f>O300*H300</f>
        <v>0</v>
      </c>
      <c r="Q300" s="117">
        <v>0</v>
      </c>
      <c r="R300" s="117">
        <f>Q300*H300</f>
        <v>0</v>
      </c>
      <c r="S300" s="117">
        <v>0.015</v>
      </c>
      <c r="T300" s="118">
        <f>S300*H300</f>
        <v>1.4489999999999998</v>
      </c>
      <c r="AR300" s="259" t="s">
        <v>145</v>
      </c>
      <c r="AT300" s="259" t="s">
        <v>140</v>
      </c>
      <c r="AU300" s="259" t="s">
        <v>83</v>
      </c>
      <c r="AY300" s="259" t="s">
        <v>138</v>
      </c>
      <c r="BE300" s="280">
        <f>IF(N300="základní",J300,0)</f>
        <v>0</v>
      </c>
      <c r="BF300" s="280">
        <f>IF(N300="snížená",J300,0)</f>
        <v>0</v>
      </c>
      <c r="BG300" s="280">
        <f>IF(N300="zákl. přenesená",J300,0)</f>
        <v>0</v>
      </c>
      <c r="BH300" s="280">
        <f>IF(N300="sníž. přenesená",J300,0)</f>
        <v>0</v>
      </c>
      <c r="BI300" s="280">
        <f>IF(N300="nulová",J300,0)</f>
        <v>0</v>
      </c>
      <c r="BJ300" s="259" t="s">
        <v>23</v>
      </c>
      <c r="BK300" s="280">
        <f>ROUND(I300*H300,2)</f>
        <v>0</v>
      </c>
      <c r="BL300" s="259" t="s">
        <v>145</v>
      </c>
      <c r="BM300" s="259" t="s">
        <v>454</v>
      </c>
    </row>
    <row r="301" spans="2:51" s="120" customFormat="1" ht="13.5">
      <c r="B301" s="119"/>
      <c r="D301" s="121" t="s">
        <v>147</v>
      </c>
      <c r="E301" s="122" t="s">
        <v>21</v>
      </c>
      <c r="F301" s="123" t="s">
        <v>455</v>
      </c>
      <c r="H301" s="122" t="s">
        <v>21</v>
      </c>
      <c r="L301" s="119"/>
      <c r="M301" s="124"/>
      <c r="N301" s="125"/>
      <c r="O301" s="125"/>
      <c r="P301" s="125"/>
      <c r="Q301" s="125"/>
      <c r="R301" s="125"/>
      <c r="S301" s="125"/>
      <c r="T301" s="126"/>
      <c r="AT301" s="122" t="s">
        <v>147</v>
      </c>
      <c r="AU301" s="122" t="s">
        <v>83</v>
      </c>
      <c r="AV301" s="120" t="s">
        <v>23</v>
      </c>
      <c r="AW301" s="120" t="s">
        <v>38</v>
      </c>
      <c r="AX301" s="120" t="s">
        <v>74</v>
      </c>
      <c r="AY301" s="122" t="s">
        <v>138</v>
      </c>
    </row>
    <row r="302" spans="2:51" s="120" customFormat="1" ht="13.5">
      <c r="B302" s="119"/>
      <c r="D302" s="121" t="s">
        <v>147</v>
      </c>
      <c r="E302" s="122" t="s">
        <v>21</v>
      </c>
      <c r="F302" s="123" t="s">
        <v>456</v>
      </c>
      <c r="H302" s="122" t="s">
        <v>21</v>
      </c>
      <c r="L302" s="119"/>
      <c r="M302" s="124"/>
      <c r="N302" s="125"/>
      <c r="O302" s="125"/>
      <c r="P302" s="125"/>
      <c r="Q302" s="125"/>
      <c r="R302" s="125"/>
      <c r="S302" s="125"/>
      <c r="T302" s="126"/>
      <c r="AT302" s="122" t="s">
        <v>147</v>
      </c>
      <c r="AU302" s="122" t="s">
        <v>83</v>
      </c>
      <c r="AV302" s="120" t="s">
        <v>23</v>
      </c>
      <c r="AW302" s="120" t="s">
        <v>38</v>
      </c>
      <c r="AX302" s="120" t="s">
        <v>74</v>
      </c>
      <c r="AY302" s="122" t="s">
        <v>138</v>
      </c>
    </row>
    <row r="303" spans="2:51" s="128" customFormat="1" ht="13.5">
      <c r="B303" s="127"/>
      <c r="D303" s="121" t="s">
        <v>147</v>
      </c>
      <c r="E303" s="129" t="s">
        <v>21</v>
      </c>
      <c r="F303" s="130" t="s">
        <v>457</v>
      </c>
      <c r="H303" s="131">
        <v>96.6</v>
      </c>
      <c r="L303" s="127"/>
      <c r="M303" s="132"/>
      <c r="N303" s="133"/>
      <c r="O303" s="133"/>
      <c r="P303" s="133"/>
      <c r="Q303" s="133"/>
      <c r="R303" s="133"/>
      <c r="S303" s="133"/>
      <c r="T303" s="134"/>
      <c r="AT303" s="129" t="s">
        <v>147</v>
      </c>
      <c r="AU303" s="129" t="s">
        <v>83</v>
      </c>
      <c r="AV303" s="128" t="s">
        <v>83</v>
      </c>
      <c r="AW303" s="128" t="s">
        <v>38</v>
      </c>
      <c r="AX303" s="128" t="s">
        <v>23</v>
      </c>
      <c r="AY303" s="129" t="s">
        <v>138</v>
      </c>
    </row>
    <row r="304" spans="2:65" s="253" customFormat="1" ht="15">
      <c r="B304" s="14"/>
      <c r="C304" s="109" t="s">
        <v>458</v>
      </c>
      <c r="D304" s="109" t="s">
        <v>140</v>
      </c>
      <c r="E304" s="110" t="s">
        <v>459</v>
      </c>
      <c r="F304" s="111" t="s">
        <v>460</v>
      </c>
      <c r="G304" s="112" t="s">
        <v>174</v>
      </c>
      <c r="H304" s="113">
        <v>18</v>
      </c>
      <c r="I304" s="114"/>
      <c r="J304" s="115">
        <f>ROUND(I304*H304,2)</f>
        <v>0</v>
      </c>
      <c r="K304" s="111" t="s">
        <v>21</v>
      </c>
      <c r="L304" s="14"/>
      <c r="M304" s="279" t="s">
        <v>21</v>
      </c>
      <c r="N304" s="116" t="s">
        <v>45</v>
      </c>
      <c r="O304" s="251"/>
      <c r="P304" s="117">
        <f>O304*H304</f>
        <v>0</v>
      </c>
      <c r="Q304" s="117">
        <v>0</v>
      </c>
      <c r="R304" s="117">
        <f>Q304*H304</f>
        <v>0</v>
      </c>
      <c r="S304" s="117">
        <v>0</v>
      </c>
      <c r="T304" s="118">
        <f>S304*H304</f>
        <v>0</v>
      </c>
      <c r="AR304" s="259" t="s">
        <v>145</v>
      </c>
      <c r="AT304" s="259" t="s">
        <v>140</v>
      </c>
      <c r="AU304" s="259" t="s">
        <v>83</v>
      </c>
      <c r="AY304" s="259" t="s">
        <v>138</v>
      </c>
      <c r="BE304" s="280">
        <f>IF(N304="základní",J304,0)</f>
        <v>0</v>
      </c>
      <c r="BF304" s="280">
        <f>IF(N304="snížená",J304,0)</f>
        <v>0</v>
      </c>
      <c r="BG304" s="280">
        <f>IF(N304="zákl. přenesená",J304,0)</f>
        <v>0</v>
      </c>
      <c r="BH304" s="280">
        <f>IF(N304="sníž. přenesená",J304,0)</f>
        <v>0</v>
      </c>
      <c r="BI304" s="280">
        <f>IF(N304="nulová",J304,0)</f>
        <v>0</v>
      </c>
      <c r="BJ304" s="259" t="s">
        <v>23</v>
      </c>
      <c r="BK304" s="280">
        <f>ROUND(I304*H304,2)</f>
        <v>0</v>
      </c>
      <c r="BL304" s="259" t="s">
        <v>145</v>
      </c>
      <c r="BM304" s="259" t="s">
        <v>461</v>
      </c>
    </row>
    <row r="305" spans="2:51" s="120" customFormat="1" ht="13.5">
      <c r="B305" s="119"/>
      <c r="D305" s="121" t="s">
        <v>147</v>
      </c>
      <c r="E305" s="122" t="s">
        <v>21</v>
      </c>
      <c r="F305" s="123" t="s">
        <v>462</v>
      </c>
      <c r="H305" s="122" t="s">
        <v>21</v>
      </c>
      <c r="L305" s="119"/>
      <c r="M305" s="124"/>
      <c r="N305" s="125"/>
      <c r="O305" s="125"/>
      <c r="P305" s="125"/>
      <c r="Q305" s="125"/>
      <c r="R305" s="125"/>
      <c r="S305" s="125"/>
      <c r="T305" s="126"/>
      <c r="AT305" s="122" t="s">
        <v>147</v>
      </c>
      <c r="AU305" s="122" t="s">
        <v>83</v>
      </c>
      <c r="AV305" s="120" t="s">
        <v>23</v>
      </c>
      <c r="AW305" s="120" t="s">
        <v>38</v>
      </c>
      <c r="AX305" s="120" t="s">
        <v>74</v>
      </c>
      <c r="AY305" s="122" t="s">
        <v>138</v>
      </c>
    </row>
    <row r="306" spans="2:51" s="120" customFormat="1" ht="13.5">
      <c r="B306" s="119"/>
      <c r="D306" s="121" t="s">
        <v>147</v>
      </c>
      <c r="E306" s="122" t="s">
        <v>21</v>
      </c>
      <c r="F306" s="123" t="s">
        <v>463</v>
      </c>
      <c r="H306" s="122" t="s">
        <v>21</v>
      </c>
      <c r="L306" s="119"/>
      <c r="M306" s="124"/>
      <c r="N306" s="125"/>
      <c r="O306" s="125"/>
      <c r="P306" s="125"/>
      <c r="Q306" s="125"/>
      <c r="R306" s="125"/>
      <c r="S306" s="125"/>
      <c r="T306" s="126"/>
      <c r="AT306" s="122" t="s">
        <v>147</v>
      </c>
      <c r="AU306" s="122" t="s">
        <v>83</v>
      </c>
      <c r="AV306" s="120" t="s">
        <v>23</v>
      </c>
      <c r="AW306" s="120" t="s">
        <v>38</v>
      </c>
      <c r="AX306" s="120" t="s">
        <v>74</v>
      </c>
      <c r="AY306" s="122" t="s">
        <v>138</v>
      </c>
    </row>
    <row r="307" spans="2:51" s="120" customFormat="1" ht="13.5">
      <c r="B307" s="119"/>
      <c r="D307" s="121" t="s">
        <v>147</v>
      </c>
      <c r="E307" s="122" t="s">
        <v>21</v>
      </c>
      <c r="F307" s="123" t="s">
        <v>464</v>
      </c>
      <c r="H307" s="122" t="s">
        <v>21</v>
      </c>
      <c r="L307" s="119"/>
      <c r="M307" s="124"/>
      <c r="N307" s="125"/>
      <c r="O307" s="125"/>
      <c r="P307" s="125"/>
      <c r="Q307" s="125"/>
      <c r="R307" s="125"/>
      <c r="S307" s="125"/>
      <c r="T307" s="126"/>
      <c r="AT307" s="122" t="s">
        <v>147</v>
      </c>
      <c r="AU307" s="122" t="s">
        <v>83</v>
      </c>
      <c r="AV307" s="120" t="s">
        <v>23</v>
      </c>
      <c r="AW307" s="120" t="s">
        <v>38</v>
      </c>
      <c r="AX307" s="120" t="s">
        <v>74</v>
      </c>
      <c r="AY307" s="122" t="s">
        <v>138</v>
      </c>
    </row>
    <row r="308" spans="2:51" s="120" customFormat="1" ht="13.5">
      <c r="B308" s="119"/>
      <c r="D308" s="121" t="s">
        <v>147</v>
      </c>
      <c r="E308" s="122" t="s">
        <v>21</v>
      </c>
      <c r="F308" s="123" t="s">
        <v>465</v>
      </c>
      <c r="H308" s="122" t="s">
        <v>21</v>
      </c>
      <c r="L308" s="119"/>
      <c r="M308" s="124"/>
      <c r="N308" s="125"/>
      <c r="O308" s="125"/>
      <c r="P308" s="125"/>
      <c r="Q308" s="125"/>
      <c r="R308" s="125"/>
      <c r="S308" s="125"/>
      <c r="T308" s="126"/>
      <c r="AT308" s="122" t="s">
        <v>147</v>
      </c>
      <c r="AU308" s="122" t="s">
        <v>83</v>
      </c>
      <c r="AV308" s="120" t="s">
        <v>23</v>
      </c>
      <c r="AW308" s="120" t="s">
        <v>38</v>
      </c>
      <c r="AX308" s="120" t="s">
        <v>74</v>
      </c>
      <c r="AY308" s="122" t="s">
        <v>138</v>
      </c>
    </row>
    <row r="309" spans="2:51" s="128" customFormat="1" ht="13.5">
      <c r="B309" s="127"/>
      <c r="D309" s="121" t="s">
        <v>147</v>
      </c>
      <c r="E309" s="129" t="s">
        <v>21</v>
      </c>
      <c r="F309" s="130" t="s">
        <v>466</v>
      </c>
      <c r="H309" s="131">
        <v>18</v>
      </c>
      <c r="L309" s="127"/>
      <c r="M309" s="132"/>
      <c r="N309" s="133"/>
      <c r="O309" s="133"/>
      <c r="P309" s="133"/>
      <c r="Q309" s="133"/>
      <c r="R309" s="133"/>
      <c r="S309" s="133"/>
      <c r="T309" s="134"/>
      <c r="AT309" s="129" t="s">
        <v>147</v>
      </c>
      <c r="AU309" s="129" t="s">
        <v>83</v>
      </c>
      <c r="AV309" s="128" t="s">
        <v>83</v>
      </c>
      <c r="AW309" s="128" t="s">
        <v>38</v>
      </c>
      <c r="AX309" s="128" t="s">
        <v>23</v>
      </c>
      <c r="AY309" s="129" t="s">
        <v>138</v>
      </c>
    </row>
    <row r="310" spans="2:63" s="99" customFormat="1" ht="15">
      <c r="B310" s="98"/>
      <c r="D310" s="100" t="s">
        <v>73</v>
      </c>
      <c r="E310" s="107" t="s">
        <v>181</v>
      </c>
      <c r="F310" s="107" t="s">
        <v>467</v>
      </c>
      <c r="J310" s="108">
        <f>BK310</f>
        <v>0</v>
      </c>
      <c r="L310" s="98"/>
      <c r="M310" s="103"/>
      <c r="N310" s="104"/>
      <c r="O310" s="104"/>
      <c r="P310" s="105">
        <f>SUM(P311:P316)</f>
        <v>0</v>
      </c>
      <c r="Q310" s="104"/>
      <c r="R310" s="105">
        <f>SUM(R311:R316)</f>
        <v>9.06508</v>
      </c>
      <c r="S310" s="104"/>
      <c r="T310" s="106">
        <f>SUM(T311:T316)</f>
        <v>0</v>
      </c>
      <c r="AR310" s="100" t="s">
        <v>23</v>
      </c>
      <c r="AT310" s="276" t="s">
        <v>73</v>
      </c>
      <c r="AU310" s="276" t="s">
        <v>23</v>
      </c>
      <c r="AY310" s="100" t="s">
        <v>138</v>
      </c>
      <c r="BK310" s="277">
        <f>SUM(BK311:BK316)</f>
        <v>0</v>
      </c>
    </row>
    <row r="311" spans="2:65" s="253" customFormat="1" ht="30">
      <c r="B311" s="14"/>
      <c r="C311" s="109" t="s">
        <v>468</v>
      </c>
      <c r="D311" s="109" t="s">
        <v>140</v>
      </c>
      <c r="E311" s="110" t="s">
        <v>469</v>
      </c>
      <c r="F311" s="111" t="s">
        <v>470</v>
      </c>
      <c r="G311" s="112" t="s">
        <v>155</v>
      </c>
      <c r="H311" s="113">
        <v>266.62</v>
      </c>
      <c r="I311" s="114"/>
      <c r="J311" s="115">
        <f>ROUND(I311*H311,2)</f>
        <v>0</v>
      </c>
      <c r="K311" s="111" t="s">
        <v>144</v>
      </c>
      <c r="L311" s="14"/>
      <c r="M311" s="279" t="s">
        <v>21</v>
      </c>
      <c r="N311" s="116" t="s">
        <v>45</v>
      </c>
      <c r="O311" s="251"/>
      <c r="P311" s="117">
        <f>O311*H311</f>
        <v>0</v>
      </c>
      <c r="Q311" s="117">
        <v>0.034</v>
      </c>
      <c r="R311" s="117">
        <f>Q311*H311</f>
        <v>9.06508</v>
      </c>
      <c r="S311" s="117">
        <v>0</v>
      </c>
      <c r="T311" s="118">
        <f>S311*H311</f>
        <v>0</v>
      </c>
      <c r="AR311" s="259" t="s">
        <v>145</v>
      </c>
      <c r="AT311" s="259" t="s">
        <v>140</v>
      </c>
      <c r="AU311" s="259" t="s">
        <v>83</v>
      </c>
      <c r="AY311" s="259" t="s">
        <v>138</v>
      </c>
      <c r="BE311" s="280">
        <f>IF(N311="základní",J311,0)</f>
        <v>0</v>
      </c>
      <c r="BF311" s="280">
        <f>IF(N311="snížená",J311,0)</f>
        <v>0</v>
      </c>
      <c r="BG311" s="280">
        <f>IF(N311="zákl. přenesená",J311,0)</f>
        <v>0</v>
      </c>
      <c r="BH311" s="280">
        <f>IF(N311="sníž. přenesená",J311,0)</f>
        <v>0</v>
      </c>
      <c r="BI311" s="280">
        <f>IF(N311="nulová",J311,0)</f>
        <v>0</v>
      </c>
      <c r="BJ311" s="259" t="s">
        <v>23</v>
      </c>
      <c r="BK311" s="280">
        <f>ROUND(I311*H311,2)</f>
        <v>0</v>
      </c>
      <c r="BL311" s="259" t="s">
        <v>145</v>
      </c>
      <c r="BM311" s="259" t="s">
        <v>471</v>
      </c>
    </row>
    <row r="312" spans="2:51" s="120" customFormat="1" ht="13.5">
      <c r="B312" s="119"/>
      <c r="D312" s="121" t="s">
        <v>147</v>
      </c>
      <c r="E312" s="122" t="s">
        <v>21</v>
      </c>
      <c r="F312" s="123" t="s">
        <v>472</v>
      </c>
      <c r="H312" s="122" t="s">
        <v>21</v>
      </c>
      <c r="L312" s="119"/>
      <c r="M312" s="124"/>
      <c r="N312" s="125"/>
      <c r="O312" s="125"/>
      <c r="P312" s="125"/>
      <c r="Q312" s="125"/>
      <c r="R312" s="125"/>
      <c r="S312" s="125"/>
      <c r="T312" s="126"/>
      <c r="AT312" s="122" t="s">
        <v>147</v>
      </c>
      <c r="AU312" s="122" t="s">
        <v>83</v>
      </c>
      <c r="AV312" s="120" t="s">
        <v>23</v>
      </c>
      <c r="AW312" s="120" t="s">
        <v>38</v>
      </c>
      <c r="AX312" s="120" t="s">
        <v>74</v>
      </c>
      <c r="AY312" s="122" t="s">
        <v>138</v>
      </c>
    </row>
    <row r="313" spans="2:51" s="120" customFormat="1" ht="13.5">
      <c r="B313" s="119"/>
      <c r="D313" s="121" t="s">
        <v>147</v>
      </c>
      <c r="E313" s="122" t="s">
        <v>21</v>
      </c>
      <c r="F313" s="123" t="s">
        <v>473</v>
      </c>
      <c r="H313" s="122" t="s">
        <v>21</v>
      </c>
      <c r="L313" s="119"/>
      <c r="M313" s="124"/>
      <c r="N313" s="125"/>
      <c r="O313" s="125"/>
      <c r="P313" s="125"/>
      <c r="Q313" s="125"/>
      <c r="R313" s="125"/>
      <c r="S313" s="125"/>
      <c r="T313" s="126"/>
      <c r="AT313" s="122" t="s">
        <v>147</v>
      </c>
      <c r="AU313" s="122" t="s">
        <v>83</v>
      </c>
      <c r="AV313" s="120" t="s">
        <v>23</v>
      </c>
      <c r="AW313" s="120" t="s">
        <v>38</v>
      </c>
      <c r="AX313" s="120" t="s">
        <v>74</v>
      </c>
      <c r="AY313" s="122" t="s">
        <v>138</v>
      </c>
    </row>
    <row r="314" spans="2:51" s="120" customFormat="1" ht="13.5">
      <c r="B314" s="119"/>
      <c r="D314" s="121" t="s">
        <v>147</v>
      </c>
      <c r="E314" s="122" t="s">
        <v>21</v>
      </c>
      <c r="F314" s="123" t="s">
        <v>474</v>
      </c>
      <c r="H314" s="122" t="s">
        <v>21</v>
      </c>
      <c r="L314" s="119"/>
      <c r="M314" s="124"/>
      <c r="N314" s="125"/>
      <c r="O314" s="125"/>
      <c r="P314" s="125"/>
      <c r="Q314" s="125"/>
      <c r="R314" s="125"/>
      <c r="S314" s="125"/>
      <c r="T314" s="126"/>
      <c r="AT314" s="122" t="s">
        <v>147</v>
      </c>
      <c r="AU314" s="122" t="s">
        <v>83</v>
      </c>
      <c r="AV314" s="120" t="s">
        <v>23</v>
      </c>
      <c r="AW314" s="120" t="s">
        <v>38</v>
      </c>
      <c r="AX314" s="120" t="s">
        <v>74</v>
      </c>
      <c r="AY314" s="122" t="s">
        <v>138</v>
      </c>
    </row>
    <row r="315" spans="2:51" s="120" customFormat="1" ht="13.5">
      <c r="B315" s="119"/>
      <c r="D315" s="121" t="s">
        <v>147</v>
      </c>
      <c r="E315" s="122" t="s">
        <v>21</v>
      </c>
      <c r="F315" s="123" t="s">
        <v>475</v>
      </c>
      <c r="H315" s="122" t="s">
        <v>21</v>
      </c>
      <c r="L315" s="119"/>
      <c r="M315" s="124"/>
      <c r="N315" s="125"/>
      <c r="O315" s="125"/>
      <c r="P315" s="125"/>
      <c r="Q315" s="125"/>
      <c r="R315" s="125"/>
      <c r="S315" s="125"/>
      <c r="T315" s="126"/>
      <c r="AT315" s="122" t="s">
        <v>147</v>
      </c>
      <c r="AU315" s="122" t="s">
        <v>83</v>
      </c>
      <c r="AV315" s="120" t="s">
        <v>23</v>
      </c>
      <c r="AW315" s="120" t="s">
        <v>38</v>
      </c>
      <c r="AX315" s="120" t="s">
        <v>74</v>
      </c>
      <c r="AY315" s="122" t="s">
        <v>138</v>
      </c>
    </row>
    <row r="316" spans="2:51" s="128" customFormat="1" ht="13.5">
      <c r="B316" s="127"/>
      <c r="D316" s="121" t="s">
        <v>147</v>
      </c>
      <c r="E316" s="129" t="s">
        <v>21</v>
      </c>
      <c r="F316" s="130" t="s">
        <v>476</v>
      </c>
      <c r="H316" s="131">
        <v>266.62</v>
      </c>
      <c r="L316" s="127"/>
      <c r="M316" s="132"/>
      <c r="N316" s="133"/>
      <c r="O316" s="133"/>
      <c r="P316" s="133"/>
      <c r="Q316" s="133"/>
      <c r="R316" s="133"/>
      <c r="S316" s="133"/>
      <c r="T316" s="134"/>
      <c r="AT316" s="129" t="s">
        <v>147</v>
      </c>
      <c r="AU316" s="129" t="s">
        <v>83</v>
      </c>
      <c r="AV316" s="128" t="s">
        <v>83</v>
      </c>
      <c r="AW316" s="128" t="s">
        <v>38</v>
      </c>
      <c r="AX316" s="128" t="s">
        <v>23</v>
      </c>
      <c r="AY316" s="129" t="s">
        <v>138</v>
      </c>
    </row>
    <row r="317" spans="2:63" s="99" customFormat="1" ht="15">
      <c r="B317" s="98"/>
      <c r="D317" s="100" t="s">
        <v>73</v>
      </c>
      <c r="E317" s="107" t="s">
        <v>208</v>
      </c>
      <c r="F317" s="107" t="s">
        <v>477</v>
      </c>
      <c r="J317" s="108">
        <f>BK317</f>
        <v>0</v>
      </c>
      <c r="L317" s="98"/>
      <c r="M317" s="103"/>
      <c r="N317" s="104"/>
      <c r="O317" s="104"/>
      <c r="P317" s="105">
        <f>SUM(P318:P328)</f>
        <v>0</v>
      </c>
      <c r="Q317" s="104"/>
      <c r="R317" s="105">
        <f>SUM(R318:R328)</f>
        <v>0</v>
      </c>
      <c r="S317" s="104"/>
      <c r="T317" s="106">
        <f>SUM(T318:T328)</f>
        <v>29.7024</v>
      </c>
      <c r="AR317" s="100" t="s">
        <v>23</v>
      </c>
      <c r="AT317" s="276" t="s">
        <v>73</v>
      </c>
      <c r="AU317" s="276" t="s">
        <v>23</v>
      </c>
      <c r="AY317" s="100" t="s">
        <v>138</v>
      </c>
      <c r="BK317" s="277">
        <f>SUM(BK318:BK328)</f>
        <v>0</v>
      </c>
    </row>
    <row r="318" spans="2:65" s="253" customFormat="1" ht="30">
      <c r="B318" s="14"/>
      <c r="C318" s="109" t="s">
        <v>478</v>
      </c>
      <c r="D318" s="109" t="s">
        <v>140</v>
      </c>
      <c r="E318" s="110" t="s">
        <v>479</v>
      </c>
      <c r="F318" s="111" t="s">
        <v>480</v>
      </c>
      <c r="G318" s="112" t="s">
        <v>155</v>
      </c>
      <c r="H318" s="113">
        <v>664</v>
      </c>
      <c r="I318" s="114"/>
      <c r="J318" s="115">
        <f>ROUND(I318*H318,2)</f>
        <v>0</v>
      </c>
      <c r="K318" s="111" t="s">
        <v>144</v>
      </c>
      <c r="L318" s="14"/>
      <c r="M318" s="279" t="s">
        <v>21</v>
      </c>
      <c r="N318" s="116" t="s">
        <v>45</v>
      </c>
      <c r="O318" s="251"/>
      <c r="P318" s="117">
        <f>O318*H318</f>
        <v>0</v>
      </c>
      <c r="Q318" s="117">
        <v>0</v>
      </c>
      <c r="R318" s="117">
        <f>Q318*H318</f>
        <v>0</v>
      </c>
      <c r="S318" s="117">
        <v>0</v>
      </c>
      <c r="T318" s="118">
        <f>S318*H318</f>
        <v>0</v>
      </c>
      <c r="AR318" s="259" t="s">
        <v>145</v>
      </c>
      <c r="AT318" s="259" t="s">
        <v>140</v>
      </c>
      <c r="AU318" s="259" t="s">
        <v>83</v>
      </c>
      <c r="AY318" s="259" t="s">
        <v>138</v>
      </c>
      <c r="BE318" s="280">
        <f>IF(N318="základní",J318,0)</f>
        <v>0</v>
      </c>
      <c r="BF318" s="280">
        <f>IF(N318="snížená",J318,0)</f>
        <v>0</v>
      </c>
      <c r="BG318" s="280">
        <f>IF(N318="zákl. přenesená",J318,0)</f>
        <v>0</v>
      </c>
      <c r="BH318" s="280">
        <f>IF(N318="sníž. přenesená",J318,0)</f>
        <v>0</v>
      </c>
      <c r="BI318" s="280">
        <f>IF(N318="nulová",J318,0)</f>
        <v>0</v>
      </c>
      <c r="BJ318" s="259" t="s">
        <v>23</v>
      </c>
      <c r="BK318" s="280">
        <f>ROUND(I318*H318,2)</f>
        <v>0</v>
      </c>
      <c r="BL318" s="259" t="s">
        <v>145</v>
      </c>
      <c r="BM318" s="259" t="s">
        <v>481</v>
      </c>
    </row>
    <row r="319" spans="2:51" s="120" customFormat="1" ht="13.5">
      <c r="B319" s="119"/>
      <c r="D319" s="121" t="s">
        <v>147</v>
      </c>
      <c r="E319" s="122" t="s">
        <v>21</v>
      </c>
      <c r="F319" s="123" t="s">
        <v>482</v>
      </c>
      <c r="H319" s="122" t="s">
        <v>21</v>
      </c>
      <c r="L319" s="119"/>
      <c r="M319" s="124"/>
      <c r="N319" s="125"/>
      <c r="O319" s="125"/>
      <c r="P319" s="125"/>
      <c r="Q319" s="125"/>
      <c r="R319" s="125"/>
      <c r="S319" s="125"/>
      <c r="T319" s="126"/>
      <c r="AT319" s="122" t="s">
        <v>147</v>
      </c>
      <c r="AU319" s="122" t="s">
        <v>83</v>
      </c>
      <c r="AV319" s="120" t="s">
        <v>23</v>
      </c>
      <c r="AW319" s="120" t="s">
        <v>38</v>
      </c>
      <c r="AX319" s="120" t="s">
        <v>74</v>
      </c>
      <c r="AY319" s="122" t="s">
        <v>138</v>
      </c>
    </row>
    <row r="320" spans="2:51" s="120" customFormat="1" ht="13.5">
      <c r="B320" s="119"/>
      <c r="D320" s="121" t="s">
        <v>147</v>
      </c>
      <c r="E320" s="122" t="s">
        <v>21</v>
      </c>
      <c r="F320" s="123" t="s">
        <v>475</v>
      </c>
      <c r="H320" s="122" t="s">
        <v>21</v>
      </c>
      <c r="L320" s="119"/>
      <c r="M320" s="124"/>
      <c r="N320" s="125"/>
      <c r="O320" s="125"/>
      <c r="P320" s="125"/>
      <c r="Q320" s="125"/>
      <c r="R320" s="125"/>
      <c r="S320" s="125"/>
      <c r="T320" s="126"/>
      <c r="AT320" s="122" t="s">
        <v>147</v>
      </c>
      <c r="AU320" s="122" t="s">
        <v>83</v>
      </c>
      <c r="AV320" s="120" t="s">
        <v>23</v>
      </c>
      <c r="AW320" s="120" t="s">
        <v>38</v>
      </c>
      <c r="AX320" s="120" t="s">
        <v>74</v>
      </c>
      <c r="AY320" s="122" t="s">
        <v>138</v>
      </c>
    </row>
    <row r="321" spans="2:51" s="128" customFormat="1" ht="13.5">
      <c r="B321" s="127"/>
      <c r="D321" s="121" t="s">
        <v>147</v>
      </c>
      <c r="E321" s="129" t="s">
        <v>21</v>
      </c>
      <c r="F321" s="130" t="s">
        <v>483</v>
      </c>
      <c r="H321" s="131">
        <v>664</v>
      </c>
      <c r="L321" s="127"/>
      <c r="M321" s="132"/>
      <c r="N321" s="133"/>
      <c r="O321" s="133"/>
      <c r="P321" s="133"/>
      <c r="Q321" s="133"/>
      <c r="R321" s="133"/>
      <c r="S321" s="133"/>
      <c r="T321" s="134"/>
      <c r="AT321" s="129" t="s">
        <v>147</v>
      </c>
      <c r="AU321" s="129" t="s">
        <v>83</v>
      </c>
      <c r="AV321" s="128" t="s">
        <v>83</v>
      </c>
      <c r="AW321" s="128" t="s">
        <v>38</v>
      </c>
      <c r="AX321" s="128" t="s">
        <v>23</v>
      </c>
      <c r="AY321" s="129" t="s">
        <v>138</v>
      </c>
    </row>
    <row r="322" spans="2:65" s="253" customFormat="1" ht="30">
      <c r="B322" s="14"/>
      <c r="C322" s="109" t="s">
        <v>484</v>
      </c>
      <c r="D322" s="109" t="s">
        <v>140</v>
      </c>
      <c r="E322" s="110" t="s">
        <v>485</v>
      </c>
      <c r="F322" s="111" t="s">
        <v>486</v>
      </c>
      <c r="G322" s="112" t="s">
        <v>174</v>
      </c>
      <c r="H322" s="113">
        <v>12.48</v>
      </c>
      <c r="I322" s="114"/>
      <c r="J322" s="115">
        <f>ROUND(I322*H322,2)</f>
        <v>0</v>
      </c>
      <c r="K322" s="111" t="s">
        <v>144</v>
      </c>
      <c r="L322" s="14"/>
      <c r="M322" s="279" t="s">
        <v>21</v>
      </c>
      <c r="N322" s="116" t="s">
        <v>45</v>
      </c>
      <c r="O322" s="251"/>
      <c r="P322" s="117">
        <f>O322*H322</f>
        <v>0</v>
      </c>
      <c r="Q322" s="117">
        <v>0</v>
      </c>
      <c r="R322" s="117">
        <f>Q322*H322</f>
        <v>0</v>
      </c>
      <c r="S322" s="117">
        <v>2.38</v>
      </c>
      <c r="T322" s="118">
        <f>S322*H322</f>
        <v>29.7024</v>
      </c>
      <c r="AR322" s="259" t="s">
        <v>145</v>
      </c>
      <c r="AT322" s="259" t="s">
        <v>140</v>
      </c>
      <c r="AU322" s="259" t="s">
        <v>83</v>
      </c>
      <c r="AY322" s="259" t="s">
        <v>138</v>
      </c>
      <c r="BE322" s="280">
        <f>IF(N322="základní",J322,0)</f>
        <v>0</v>
      </c>
      <c r="BF322" s="280">
        <f>IF(N322="snížená",J322,0)</f>
        <v>0</v>
      </c>
      <c r="BG322" s="280">
        <f>IF(N322="zákl. přenesená",J322,0)</f>
        <v>0</v>
      </c>
      <c r="BH322" s="280">
        <f>IF(N322="sníž. přenesená",J322,0)</f>
        <v>0</v>
      </c>
      <c r="BI322" s="280">
        <f>IF(N322="nulová",J322,0)</f>
        <v>0</v>
      </c>
      <c r="BJ322" s="259" t="s">
        <v>23</v>
      </c>
      <c r="BK322" s="280">
        <f>ROUND(I322*H322,2)</f>
        <v>0</v>
      </c>
      <c r="BL322" s="259" t="s">
        <v>145</v>
      </c>
      <c r="BM322" s="259" t="s">
        <v>487</v>
      </c>
    </row>
    <row r="323" spans="2:51" s="120" customFormat="1" ht="13.5">
      <c r="B323" s="119"/>
      <c r="D323" s="121" t="s">
        <v>147</v>
      </c>
      <c r="E323" s="122" t="s">
        <v>21</v>
      </c>
      <c r="F323" s="123" t="s">
        <v>488</v>
      </c>
      <c r="H323" s="122" t="s">
        <v>21</v>
      </c>
      <c r="L323" s="119"/>
      <c r="M323" s="124"/>
      <c r="N323" s="125"/>
      <c r="O323" s="125"/>
      <c r="P323" s="125"/>
      <c r="Q323" s="125"/>
      <c r="R323" s="125"/>
      <c r="S323" s="125"/>
      <c r="T323" s="126"/>
      <c r="AT323" s="122" t="s">
        <v>147</v>
      </c>
      <c r="AU323" s="122" t="s">
        <v>83</v>
      </c>
      <c r="AV323" s="120" t="s">
        <v>23</v>
      </c>
      <c r="AW323" s="120" t="s">
        <v>38</v>
      </c>
      <c r="AX323" s="120" t="s">
        <v>74</v>
      </c>
      <c r="AY323" s="122" t="s">
        <v>138</v>
      </c>
    </row>
    <row r="324" spans="2:51" s="120" customFormat="1" ht="13.5">
      <c r="B324" s="119"/>
      <c r="D324" s="121" t="s">
        <v>147</v>
      </c>
      <c r="E324" s="122" t="s">
        <v>21</v>
      </c>
      <c r="F324" s="123" t="s">
        <v>386</v>
      </c>
      <c r="H324" s="122" t="s">
        <v>21</v>
      </c>
      <c r="L324" s="119"/>
      <c r="M324" s="124"/>
      <c r="N324" s="125"/>
      <c r="O324" s="125"/>
      <c r="P324" s="125"/>
      <c r="Q324" s="125"/>
      <c r="R324" s="125"/>
      <c r="S324" s="125"/>
      <c r="T324" s="126"/>
      <c r="AT324" s="122" t="s">
        <v>147</v>
      </c>
      <c r="AU324" s="122" t="s">
        <v>83</v>
      </c>
      <c r="AV324" s="120" t="s">
        <v>23</v>
      </c>
      <c r="AW324" s="120" t="s">
        <v>38</v>
      </c>
      <c r="AX324" s="120" t="s">
        <v>74</v>
      </c>
      <c r="AY324" s="122" t="s">
        <v>138</v>
      </c>
    </row>
    <row r="325" spans="2:51" s="128" customFormat="1" ht="13.5">
      <c r="B325" s="127"/>
      <c r="D325" s="121" t="s">
        <v>147</v>
      </c>
      <c r="E325" s="129" t="s">
        <v>21</v>
      </c>
      <c r="F325" s="130" t="s">
        <v>387</v>
      </c>
      <c r="H325" s="131">
        <v>7.68</v>
      </c>
      <c r="L325" s="127"/>
      <c r="M325" s="132"/>
      <c r="N325" s="133"/>
      <c r="O325" s="133"/>
      <c r="P325" s="133"/>
      <c r="Q325" s="133"/>
      <c r="R325" s="133"/>
      <c r="S325" s="133"/>
      <c r="T325" s="134"/>
      <c r="AT325" s="129" t="s">
        <v>147</v>
      </c>
      <c r="AU325" s="129" t="s">
        <v>83</v>
      </c>
      <c r="AV325" s="128" t="s">
        <v>83</v>
      </c>
      <c r="AW325" s="128" t="s">
        <v>38</v>
      </c>
      <c r="AX325" s="128" t="s">
        <v>74</v>
      </c>
      <c r="AY325" s="129" t="s">
        <v>138</v>
      </c>
    </row>
    <row r="326" spans="2:51" s="120" customFormat="1" ht="13.5">
      <c r="B326" s="119"/>
      <c r="D326" s="121" t="s">
        <v>147</v>
      </c>
      <c r="E326" s="122" t="s">
        <v>21</v>
      </c>
      <c r="F326" s="123" t="s">
        <v>392</v>
      </c>
      <c r="H326" s="122" t="s">
        <v>21</v>
      </c>
      <c r="L326" s="119"/>
      <c r="M326" s="124"/>
      <c r="N326" s="125"/>
      <c r="O326" s="125"/>
      <c r="P326" s="125"/>
      <c r="Q326" s="125"/>
      <c r="R326" s="125"/>
      <c r="S326" s="125"/>
      <c r="T326" s="126"/>
      <c r="AT326" s="122" t="s">
        <v>147</v>
      </c>
      <c r="AU326" s="122" t="s">
        <v>83</v>
      </c>
      <c r="AV326" s="120" t="s">
        <v>23</v>
      </c>
      <c r="AW326" s="120" t="s">
        <v>38</v>
      </c>
      <c r="AX326" s="120" t="s">
        <v>74</v>
      </c>
      <c r="AY326" s="122" t="s">
        <v>138</v>
      </c>
    </row>
    <row r="327" spans="2:51" s="128" customFormat="1" ht="13.5">
      <c r="B327" s="127"/>
      <c r="D327" s="121" t="s">
        <v>147</v>
      </c>
      <c r="E327" s="129" t="s">
        <v>21</v>
      </c>
      <c r="F327" s="130" t="s">
        <v>393</v>
      </c>
      <c r="H327" s="131">
        <v>4.8</v>
      </c>
      <c r="L327" s="127"/>
      <c r="M327" s="132"/>
      <c r="N327" s="133"/>
      <c r="O327" s="133"/>
      <c r="P327" s="133"/>
      <c r="Q327" s="133"/>
      <c r="R327" s="133"/>
      <c r="S327" s="133"/>
      <c r="T327" s="134"/>
      <c r="AT327" s="129" t="s">
        <v>147</v>
      </c>
      <c r="AU327" s="129" t="s">
        <v>83</v>
      </c>
      <c r="AV327" s="128" t="s">
        <v>83</v>
      </c>
      <c r="AW327" s="128" t="s">
        <v>38</v>
      </c>
      <c r="AX327" s="128" t="s">
        <v>74</v>
      </c>
      <c r="AY327" s="129" t="s">
        <v>138</v>
      </c>
    </row>
    <row r="328" spans="2:51" s="136" customFormat="1" ht="13.5">
      <c r="B328" s="135"/>
      <c r="D328" s="121" t="s">
        <v>147</v>
      </c>
      <c r="E328" s="137" t="s">
        <v>21</v>
      </c>
      <c r="F328" s="138" t="s">
        <v>152</v>
      </c>
      <c r="H328" s="139">
        <v>12.48</v>
      </c>
      <c r="L328" s="135"/>
      <c r="M328" s="140"/>
      <c r="N328" s="141"/>
      <c r="O328" s="141"/>
      <c r="P328" s="141"/>
      <c r="Q328" s="141"/>
      <c r="R328" s="141"/>
      <c r="S328" s="141"/>
      <c r="T328" s="142"/>
      <c r="AT328" s="137" t="s">
        <v>147</v>
      </c>
      <c r="AU328" s="137" t="s">
        <v>83</v>
      </c>
      <c r="AV328" s="136" t="s">
        <v>145</v>
      </c>
      <c r="AW328" s="136" t="s">
        <v>38</v>
      </c>
      <c r="AX328" s="136" t="s">
        <v>23</v>
      </c>
      <c r="AY328" s="137" t="s">
        <v>138</v>
      </c>
    </row>
    <row r="329" spans="2:63" s="99" customFormat="1" ht="15">
      <c r="B329" s="98"/>
      <c r="D329" s="100" t="s">
        <v>73</v>
      </c>
      <c r="E329" s="107" t="s">
        <v>489</v>
      </c>
      <c r="F329" s="107" t="s">
        <v>490</v>
      </c>
      <c r="J329" s="108">
        <f>BK329</f>
        <v>0</v>
      </c>
      <c r="L329" s="98"/>
      <c r="M329" s="103"/>
      <c r="N329" s="104"/>
      <c r="O329" s="104"/>
      <c r="P329" s="105">
        <f>SUM(P330:P332)</f>
        <v>0</v>
      </c>
      <c r="Q329" s="104"/>
      <c r="R329" s="105">
        <f>SUM(R330:R332)</f>
        <v>0</v>
      </c>
      <c r="S329" s="104"/>
      <c r="T329" s="106">
        <f>SUM(T330:T332)</f>
        <v>0</v>
      </c>
      <c r="AR329" s="100" t="s">
        <v>23</v>
      </c>
      <c r="AT329" s="276" t="s">
        <v>73</v>
      </c>
      <c r="AU329" s="276" t="s">
        <v>23</v>
      </c>
      <c r="AY329" s="100" t="s">
        <v>138</v>
      </c>
      <c r="BK329" s="277">
        <f>SUM(BK330:BK332)</f>
        <v>0</v>
      </c>
    </row>
    <row r="330" spans="2:65" s="253" customFormat="1" ht="45">
      <c r="B330" s="14"/>
      <c r="C330" s="109" t="s">
        <v>491</v>
      </c>
      <c r="D330" s="109" t="s">
        <v>140</v>
      </c>
      <c r="E330" s="110" t="s">
        <v>492</v>
      </c>
      <c r="F330" s="111" t="s">
        <v>493</v>
      </c>
      <c r="G330" s="112" t="s">
        <v>224</v>
      </c>
      <c r="H330" s="113">
        <v>31.151</v>
      </c>
      <c r="I330" s="114"/>
      <c r="J330" s="115">
        <f>ROUND(I330*H330,2)</f>
        <v>0</v>
      </c>
      <c r="K330" s="111" t="s">
        <v>144</v>
      </c>
      <c r="L330" s="14"/>
      <c r="M330" s="279" t="s">
        <v>21</v>
      </c>
      <c r="N330" s="116" t="s">
        <v>45</v>
      </c>
      <c r="O330" s="251"/>
      <c r="P330" s="117">
        <f>O330*H330</f>
        <v>0</v>
      </c>
      <c r="Q330" s="117">
        <v>0</v>
      </c>
      <c r="R330" s="117">
        <f>Q330*H330</f>
        <v>0</v>
      </c>
      <c r="S330" s="117">
        <v>0</v>
      </c>
      <c r="T330" s="118">
        <f>S330*H330</f>
        <v>0</v>
      </c>
      <c r="AR330" s="259" t="s">
        <v>145</v>
      </c>
      <c r="AT330" s="259" t="s">
        <v>140</v>
      </c>
      <c r="AU330" s="259" t="s">
        <v>83</v>
      </c>
      <c r="AY330" s="259" t="s">
        <v>138</v>
      </c>
      <c r="BE330" s="280">
        <f>IF(N330="základní",J330,0)</f>
        <v>0</v>
      </c>
      <c r="BF330" s="280">
        <f>IF(N330="snížená",J330,0)</f>
        <v>0</v>
      </c>
      <c r="BG330" s="280">
        <f>IF(N330="zákl. přenesená",J330,0)</f>
        <v>0</v>
      </c>
      <c r="BH330" s="280">
        <f>IF(N330="sníž. přenesená",J330,0)</f>
        <v>0</v>
      </c>
      <c r="BI330" s="280">
        <f>IF(N330="nulová",J330,0)</f>
        <v>0</v>
      </c>
      <c r="BJ330" s="259" t="s">
        <v>23</v>
      </c>
      <c r="BK330" s="280">
        <f>ROUND(I330*H330,2)</f>
        <v>0</v>
      </c>
      <c r="BL330" s="259" t="s">
        <v>145</v>
      </c>
      <c r="BM330" s="259" t="s">
        <v>494</v>
      </c>
    </row>
    <row r="331" spans="2:65" s="253" customFormat="1" ht="30">
      <c r="B331" s="14"/>
      <c r="C331" s="109" t="s">
        <v>495</v>
      </c>
      <c r="D331" s="109" t="s">
        <v>140</v>
      </c>
      <c r="E331" s="110" t="s">
        <v>496</v>
      </c>
      <c r="F331" s="111" t="s">
        <v>497</v>
      </c>
      <c r="G331" s="112" t="s">
        <v>224</v>
      </c>
      <c r="H331" s="113">
        <v>31.151</v>
      </c>
      <c r="I331" s="114"/>
      <c r="J331" s="115">
        <f>ROUND(I331*H331,2)</f>
        <v>0</v>
      </c>
      <c r="K331" s="111" t="s">
        <v>144</v>
      </c>
      <c r="L331" s="14"/>
      <c r="M331" s="279" t="s">
        <v>21</v>
      </c>
      <c r="N331" s="116" t="s">
        <v>45</v>
      </c>
      <c r="O331" s="251"/>
      <c r="P331" s="117">
        <f>O331*H331</f>
        <v>0</v>
      </c>
      <c r="Q331" s="117">
        <v>0</v>
      </c>
      <c r="R331" s="117">
        <f>Q331*H331</f>
        <v>0</v>
      </c>
      <c r="S331" s="117">
        <v>0</v>
      </c>
      <c r="T331" s="118">
        <f>S331*H331</f>
        <v>0</v>
      </c>
      <c r="AR331" s="259" t="s">
        <v>145</v>
      </c>
      <c r="AT331" s="259" t="s">
        <v>140</v>
      </c>
      <c r="AU331" s="259" t="s">
        <v>83</v>
      </c>
      <c r="AY331" s="259" t="s">
        <v>138</v>
      </c>
      <c r="BE331" s="280">
        <f>IF(N331="základní",J331,0)</f>
        <v>0</v>
      </c>
      <c r="BF331" s="280">
        <f>IF(N331="snížená",J331,0)</f>
        <v>0</v>
      </c>
      <c r="BG331" s="280">
        <f>IF(N331="zákl. přenesená",J331,0)</f>
        <v>0</v>
      </c>
      <c r="BH331" s="280">
        <f>IF(N331="sníž. přenesená",J331,0)</f>
        <v>0</v>
      </c>
      <c r="BI331" s="280">
        <f>IF(N331="nulová",J331,0)</f>
        <v>0</v>
      </c>
      <c r="BJ331" s="259" t="s">
        <v>23</v>
      </c>
      <c r="BK331" s="280">
        <f>ROUND(I331*H331,2)</f>
        <v>0</v>
      </c>
      <c r="BL331" s="259" t="s">
        <v>145</v>
      </c>
      <c r="BM331" s="259" t="s">
        <v>498</v>
      </c>
    </row>
    <row r="332" spans="2:65" s="253" customFormat="1" ht="30">
      <c r="B332" s="14"/>
      <c r="C332" s="109" t="s">
        <v>499</v>
      </c>
      <c r="D332" s="109" t="s">
        <v>140</v>
      </c>
      <c r="E332" s="110" t="s">
        <v>500</v>
      </c>
      <c r="F332" s="111" t="s">
        <v>501</v>
      </c>
      <c r="G332" s="112" t="s">
        <v>224</v>
      </c>
      <c r="H332" s="113">
        <v>3117.777</v>
      </c>
      <c r="I332" s="114"/>
      <c r="J332" s="115">
        <f>ROUND(I332*H332,2)</f>
        <v>0</v>
      </c>
      <c r="K332" s="111" t="s">
        <v>144</v>
      </c>
      <c r="L332" s="14"/>
      <c r="M332" s="279" t="s">
        <v>21</v>
      </c>
      <c r="N332" s="151" t="s">
        <v>45</v>
      </c>
      <c r="O332" s="152"/>
      <c r="P332" s="153">
        <f>O332*H332</f>
        <v>0</v>
      </c>
      <c r="Q332" s="153">
        <v>0</v>
      </c>
      <c r="R332" s="153">
        <f>Q332*H332</f>
        <v>0</v>
      </c>
      <c r="S332" s="153">
        <v>0</v>
      </c>
      <c r="T332" s="154">
        <f>S332*H332</f>
        <v>0</v>
      </c>
      <c r="AR332" s="259" t="s">
        <v>145</v>
      </c>
      <c r="AT332" s="259" t="s">
        <v>140</v>
      </c>
      <c r="AU332" s="259" t="s">
        <v>83</v>
      </c>
      <c r="AY332" s="259" t="s">
        <v>138</v>
      </c>
      <c r="BE332" s="280">
        <f>IF(N332="základní",J332,0)</f>
        <v>0</v>
      </c>
      <c r="BF332" s="280">
        <f>IF(N332="snížená",J332,0)</f>
        <v>0</v>
      </c>
      <c r="BG332" s="280">
        <f>IF(N332="zákl. přenesená",J332,0)</f>
        <v>0</v>
      </c>
      <c r="BH332" s="280">
        <f>IF(N332="sníž. přenesená",J332,0)</f>
        <v>0</v>
      </c>
      <c r="BI332" s="280">
        <f>IF(N332="nulová",J332,0)</f>
        <v>0</v>
      </c>
      <c r="BJ332" s="259" t="s">
        <v>23</v>
      </c>
      <c r="BK332" s="280">
        <f>ROUND(I332*H332,2)</f>
        <v>0</v>
      </c>
      <c r="BL332" s="259" t="s">
        <v>145</v>
      </c>
      <c r="BM332" s="259" t="s">
        <v>502</v>
      </c>
    </row>
    <row r="333" spans="2:12" s="253" customFormat="1" ht="15">
      <c r="B333" s="23"/>
      <c r="C333" s="24"/>
      <c r="D333" s="24"/>
      <c r="E333" s="24"/>
      <c r="F333" s="24"/>
      <c r="G333" s="24"/>
      <c r="H333" s="24"/>
      <c r="I333" s="24"/>
      <c r="J333" s="24"/>
      <c r="K333" s="24"/>
      <c r="L333" s="14"/>
    </row>
  </sheetData>
  <sheetProtection password="CBF1" sheet="1" objects="1" scenarios="1"/>
  <mergeCells count="10">
    <mergeCell ref="L2:V2"/>
    <mergeCell ref="E7:H7"/>
    <mergeCell ref="E9:H9"/>
    <mergeCell ref="E24:H24"/>
    <mergeCell ref="E45:H45"/>
    <mergeCell ref="E47:H47"/>
    <mergeCell ref="J51:J52"/>
    <mergeCell ref="E75:H75"/>
    <mergeCell ref="E77:H77"/>
    <mergeCell ref="G1:H1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271"/>
  <sheetViews>
    <sheetView showGridLines="0" workbookViewId="0" topLeftCell="A1"/>
  </sheetViews>
  <sheetFormatPr defaultColWidth="9.140625" defaultRowHeight="15"/>
  <cols>
    <col min="1" max="1" width="7.140625" style="257" customWidth="1"/>
    <col min="2" max="2" width="1.421875" style="257" customWidth="1"/>
    <col min="3" max="3" width="3.57421875" style="257" customWidth="1"/>
    <col min="4" max="4" width="3.7109375" style="257" customWidth="1"/>
    <col min="5" max="5" width="14.7109375" style="257" customWidth="1"/>
    <col min="6" max="6" width="64.28125" style="257" customWidth="1"/>
    <col min="7" max="7" width="7.421875" style="257" customWidth="1"/>
    <col min="8" max="8" width="9.57421875" style="257" customWidth="1"/>
    <col min="9" max="9" width="10.8515625" style="257" customWidth="1"/>
    <col min="10" max="10" width="20.140625" style="257" customWidth="1"/>
    <col min="11" max="11" width="13.28125" style="257" customWidth="1"/>
    <col min="12" max="12" width="9.140625" style="257" customWidth="1"/>
    <col min="13" max="18" width="9.140625" style="257" hidden="1" customWidth="1"/>
    <col min="19" max="19" width="7.00390625" style="257" hidden="1" customWidth="1"/>
    <col min="20" max="20" width="25.421875" style="257" hidden="1" customWidth="1"/>
    <col min="21" max="21" width="14.00390625" style="257" hidden="1" customWidth="1"/>
    <col min="22" max="22" width="10.57421875" style="257" customWidth="1"/>
    <col min="23" max="23" width="14.00390625" style="257" customWidth="1"/>
    <col min="24" max="24" width="10.57421875" style="257" customWidth="1"/>
    <col min="25" max="25" width="12.8515625" style="257" customWidth="1"/>
    <col min="26" max="26" width="9.421875" style="257" customWidth="1"/>
    <col min="27" max="27" width="12.8515625" style="257" customWidth="1"/>
    <col min="28" max="28" width="14.00390625" style="257" customWidth="1"/>
    <col min="29" max="29" width="9.421875" style="257" customWidth="1"/>
    <col min="30" max="30" width="12.8515625" style="257" customWidth="1"/>
    <col min="31" max="31" width="14.00390625" style="257" customWidth="1"/>
    <col min="32" max="16384" width="9.140625" style="257" customWidth="1"/>
  </cols>
  <sheetData>
    <row r="1" spans="1:70" ht="21.75" customHeight="1">
      <c r="A1" s="256"/>
      <c r="B1" s="2"/>
      <c r="C1" s="2"/>
      <c r="D1" s="3" t="s">
        <v>1</v>
      </c>
      <c r="E1" s="2"/>
      <c r="F1" s="267" t="s">
        <v>90</v>
      </c>
      <c r="G1" s="327" t="s">
        <v>91</v>
      </c>
      <c r="H1" s="327"/>
      <c r="I1" s="2"/>
      <c r="J1" s="267" t="s">
        <v>92</v>
      </c>
      <c r="K1" s="3" t="s">
        <v>93</v>
      </c>
      <c r="L1" s="267" t="s">
        <v>94</v>
      </c>
      <c r="M1" s="267"/>
      <c r="N1" s="267"/>
      <c r="O1" s="267"/>
      <c r="P1" s="267"/>
      <c r="Q1" s="267"/>
      <c r="R1" s="267"/>
      <c r="S1" s="267"/>
      <c r="T1" s="267"/>
      <c r="U1" s="255"/>
      <c r="V1" s="255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</row>
    <row r="2" spans="3:5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259" t="s">
        <v>86</v>
      </c>
      <c r="AZ2" s="268" t="s">
        <v>95</v>
      </c>
      <c r="BA2" s="268" t="s">
        <v>21</v>
      </c>
      <c r="BB2" s="268" t="s">
        <v>21</v>
      </c>
      <c r="BC2" s="268" t="s">
        <v>503</v>
      </c>
      <c r="BD2" s="268" t="s">
        <v>83</v>
      </c>
    </row>
    <row r="3" spans="2:56" ht="6.95" customHeight="1">
      <c r="B3" s="5"/>
      <c r="C3" s="6"/>
      <c r="D3" s="6"/>
      <c r="E3" s="6"/>
      <c r="F3" s="6"/>
      <c r="G3" s="6"/>
      <c r="H3" s="6"/>
      <c r="I3" s="6"/>
      <c r="J3" s="6"/>
      <c r="K3" s="7"/>
      <c r="AT3" s="259" t="s">
        <v>83</v>
      </c>
      <c r="AZ3" s="268" t="s">
        <v>97</v>
      </c>
      <c r="BA3" s="268" t="s">
        <v>21</v>
      </c>
      <c r="BB3" s="268" t="s">
        <v>21</v>
      </c>
      <c r="BC3" s="268" t="s">
        <v>504</v>
      </c>
      <c r="BD3" s="268" t="s">
        <v>83</v>
      </c>
    </row>
    <row r="4" spans="2:56" ht="36.95" customHeight="1">
      <c r="B4" s="8"/>
      <c r="C4" s="247"/>
      <c r="D4" s="9" t="s">
        <v>99</v>
      </c>
      <c r="E4" s="247"/>
      <c r="F4" s="247"/>
      <c r="G4" s="247"/>
      <c r="H4" s="247"/>
      <c r="I4" s="247"/>
      <c r="J4" s="247"/>
      <c r="K4" s="10"/>
      <c r="M4" s="260" t="s">
        <v>12</v>
      </c>
      <c r="AT4" s="259" t="s">
        <v>6</v>
      </c>
      <c r="AZ4" s="268" t="s">
        <v>100</v>
      </c>
      <c r="BA4" s="268" t="s">
        <v>21</v>
      </c>
      <c r="BB4" s="268" t="s">
        <v>21</v>
      </c>
      <c r="BC4" s="268" t="s">
        <v>505</v>
      </c>
      <c r="BD4" s="268" t="s">
        <v>83</v>
      </c>
    </row>
    <row r="5" spans="2:56" ht="6.95" customHeight="1">
      <c r="B5" s="8"/>
      <c r="C5" s="247"/>
      <c r="D5" s="247"/>
      <c r="E5" s="247"/>
      <c r="F5" s="247"/>
      <c r="G5" s="247"/>
      <c r="H5" s="247"/>
      <c r="I5" s="247"/>
      <c r="J5" s="247"/>
      <c r="K5" s="10"/>
      <c r="AZ5" s="268" t="s">
        <v>506</v>
      </c>
      <c r="BA5" s="268" t="s">
        <v>21</v>
      </c>
      <c r="BB5" s="268" t="s">
        <v>21</v>
      </c>
      <c r="BC5" s="268" t="s">
        <v>507</v>
      </c>
      <c r="BD5" s="268" t="s">
        <v>83</v>
      </c>
    </row>
    <row r="6" spans="2:56" ht="15">
      <c r="B6" s="8"/>
      <c r="C6" s="247"/>
      <c r="D6" s="254" t="s">
        <v>18</v>
      </c>
      <c r="E6" s="247"/>
      <c r="F6" s="247"/>
      <c r="G6" s="247"/>
      <c r="H6" s="247"/>
      <c r="I6" s="247"/>
      <c r="J6" s="247"/>
      <c r="K6" s="10"/>
      <c r="AZ6" s="268" t="s">
        <v>104</v>
      </c>
      <c r="BA6" s="268" t="s">
        <v>21</v>
      </c>
      <c r="BB6" s="268" t="s">
        <v>21</v>
      </c>
      <c r="BC6" s="268" t="s">
        <v>508</v>
      </c>
      <c r="BD6" s="268" t="s">
        <v>83</v>
      </c>
    </row>
    <row r="7" spans="2:11" ht="16.5" customHeight="1">
      <c r="B7" s="8"/>
      <c r="C7" s="247"/>
      <c r="D7" s="247"/>
      <c r="E7" s="328" t="str">
        <f>'Rekapitulace stavby'!K6</f>
        <v>Osoblaha - Jindřichov km 22,000 - 27,500, stavba č. 2865</v>
      </c>
      <c r="F7" s="329"/>
      <c r="G7" s="329"/>
      <c r="H7" s="329"/>
      <c r="I7" s="247"/>
      <c r="J7" s="247"/>
      <c r="K7" s="10"/>
    </row>
    <row r="8" spans="2:11" s="253" customFormat="1" ht="15">
      <c r="B8" s="14"/>
      <c r="C8" s="251"/>
      <c r="D8" s="254" t="s">
        <v>106</v>
      </c>
      <c r="E8" s="251"/>
      <c r="F8" s="251"/>
      <c r="G8" s="251"/>
      <c r="H8" s="251"/>
      <c r="I8" s="251"/>
      <c r="J8" s="251"/>
      <c r="K8" s="16"/>
    </row>
    <row r="9" spans="2:11" s="253" customFormat="1" ht="36.95" customHeight="1">
      <c r="B9" s="14"/>
      <c r="C9" s="251"/>
      <c r="D9" s="251"/>
      <c r="E9" s="321" t="s">
        <v>509</v>
      </c>
      <c r="F9" s="322"/>
      <c r="G9" s="322"/>
      <c r="H9" s="322"/>
      <c r="I9" s="251"/>
      <c r="J9" s="251"/>
      <c r="K9" s="16"/>
    </row>
    <row r="10" spans="2:11" s="253" customFormat="1" ht="15">
      <c r="B10" s="14"/>
      <c r="C10" s="251"/>
      <c r="D10" s="251"/>
      <c r="E10" s="251"/>
      <c r="F10" s="251"/>
      <c r="G10" s="251"/>
      <c r="H10" s="251"/>
      <c r="I10" s="251"/>
      <c r="J10" s="251"/>
      <c r="K10" s="16"/>
    </row>
    <row r="11" spans="2:11" s="253" customFormat="1" ht="14.45" customHeight="1">
      <c r="B11" s="14"/>
      <c r="C11" s="251"/>
      <c r="D11" s="254" t="s">
        <v>20</v>
      </c>
      <c r="E11" s="251"/>
      <c r="F11" s="246" t="s">
        <v>21</v>
      </c>
      <c r="G11" s="251"/>
      <c r="H11" s="251"/>
      <c r="I11" s="254" t="s">
        <v>22</v>
      </c>
      <c r="J11" s="246" t="s">
        <v>21</v>
      </c>
      <c r="K11" s="16"/>
    </row>
    <row r="12" spans="2:11" s="253" customFormat="1" ht="14.45" customHeight="1">
      <c r="B12" s="14"/>
      <c r="C12" s="251"/>
      <c r="D12" s="254" t="s">
        <v>24</v>
      </c>
      <c r="E12" s="251"/>
      <c r="F12" s="246" t="s">
        <v>897</v>
      </c>
      <c r="G12" s="251"/>
      <c r="H12" s="251"/>
      <c r="I12" s="254" t="s">
        <v>25</v>
      </c>
      <c r="J12" s="60">
        <f>'Rekapitulace stavby'!AN8</f>
        <v>43217</v>
      </c>
      <c r="K12" s="16"/>
    </row>
    <row r="13" spans="2:11" s="253" customFormat="1" ht="10.9" customHeight="1">
      <c r="B13" s="14"/>
      <c r="C13" s="251"/>
      <c r="D13" s="251"/>
      <c r="E13" s="251"/>
      <c r="F13" s="251"/>
      <c r="G13" s="251"/>
      <c r="H13" s="251"/>
      <c r="I13" s="251"/>
      <c r="J13" s="251"/>
      <c r="K13" s="16"/>
    </row>
    <row r="14" spans="2:11" s="253" customFormat="1" ht="14.45" customHeight="1">
      <c r="B14" s="14"/>
      <c r="C14" s="251"/>
      <c r="D14" s="254" t="s">
        <v>28</v>
      </c>
      <c r="E14" s="251"/>
      <c r="F14" s="251"/>
      <c r="G14" s="251"/>
      <c r="H14" s="251"/>
      <c r="I14" s="254" t="s">
        <v>29</v>
      </c>
      <c r="J14" s="246" t="s">
        <v>30</v>
      </c>
      <c r="K14" s="16"/>
    </row>
    <row r="15" spans="2:11" s="253" customFormat="1" ht="18" customHeight="1">
      <c r="B15" s="14"/>
      <c r="C15" s="251"/>
      <c r="D15" s="251"/>
      <c r="E15" s="246" t="s">
        <v>31</v>
      </c>
      <c r="F15" s="251"/>
      <c r="G15" s="251"/>
      <c r="H15" s="251"/>
      <c r="I15" s="254" t="s">
        <v>32</v>
      </c>
      <c r="J15" s="246" t="s">
        <v>21</v>
      </c>
      <c r="K15" s="16"/>
    </row>
    <row r="16" spans="2:11" s="253" customFormat="1" ht="6.95" customHeight="1">
      <c r="B16" s="14"/>
      <c r="C16" s="251"/>
      <c r="D16" s="251"/>
      <c r="E16" s="251"/>
      <c r="F16" s="251"/>
      <c r="G16" s="251"/>
      <c r="H16" s="251"/>
      <c r="I16" s="251"/>
      <c r="J16" s="251"/>
      <c r="K16" s="16"/>
    </row>
    <row r="17" spans="2:11" s="253" customFormat="1" ht="15">
      <c r="B17" s="14"/>
      <c r="C17" s="251"/>
      <c r="D17" s="254" t="s">
        <v>33</v>
      </c>
      <c r="E17" s="251"/>
      <c r="F17" s="251"/>
      <c r="G17" s="251"/>
      <c r="H17" s="251"/>
      <c r="I17" s="254" t="s">
        <v>29</v>
      </c>
      <c r="J17" s="246" t="str">
        <f>IF('Rekapitulace stavby'!AN13="Vyplň údaj","",IF('Rekapitulace stavby'!AN13="","",'Rekapitulace stavby'!AN13))</f>
        <v/>
      </c>
      <c r="K17" s="16"/>
    </row>
    <row r="18" spans="2:11" s="253" customFormat="1" ht="15">
      <c r="B18" s="14"/>
      <c r="C18" s="251"/>
      <c r="D18" s="251"/>
      <c r="E18" s="246" t="str">
        <f>IF('Rekapitulace stavby'!E14="Vyplň údaj","",IF('Rekapitulace stavby'!E14="","",'Rekapitulace stavby'!E14))</f>
        <v/>
      </c>
      <c r="F18" s="251"/>
      <c r="G18" s="251"/>
      <c r="H18" s="251"/>
      <c r="I18" s="254" t="s">
        <v>32</v>
      </c>
      <c r="J18" s="246" t="str">
        <f>IF('Rekapitulace stavby'!AN14="Vyplň údaj","",IF('Rekapitulace stavby'!AN14="","",'Rekapitulace stavby'!AN14))</f>
        <v/>
      </c>
      <c r="K18" s="16"/>
    </row>
    <row r="19" spans="2:11" s="253" customFormat="1" ht="15">
      <c r="B19" s="14"/>
      <c r="C19" s="251"/>
      <c r="D19" s="251"/>
      <c r="E19" s="251"/>
      <c r="F19" s="251"/>
      <c r="G19" s="251"/>
      <c r="H19" s="251"/>
      <c r="I19" s="251"/>
      <c r="J19" s="251"/>
      <c r="K19" s="16"/>
    </row>
    <row r="20" spans="2:11" s="253" customFormat="1" ht="15">
      <c r="B20" s="14"/>
      <c r="C20" s="251"/>
      <c r="D20" s="254" t="s">
        <v>35</v>
      </c>
      <c r="E20" s="251"/>
      <c r="F20" s="251"/>
      <c r="G20" s="251"/>
      <c r="H20" s="251"/>
      <c r="I20" s="254" t="s">
        <v>29</v>
      </c>
      <c r="J20" s="246" t="s">
        <v>36</v>
      </c>
      <c r="K20" s="16"/>
    </row>
    <row r="21" spans="2:11" s="253" customFormat="1" ht="15">
      <c r="B21" s="14"/>
      <c r="C21" s="251"/>
      <c r="D21" s="251"/>
      <c r="E21" s="246" t="s">
        <v>37</v>
      </c>
      <c r="F21" s="251"/>
      <c r="G21" s="251"/>
      <c r="H21" s="251"/>
      <c r="I21" s="254" t="s">
        <v>32</v>
      </c>
      <c r="J21" s="246" t="s">
        <v>21</v>
      </c>
      <c r="K21" s="16"/>
    </row>
    <row r="22" spans="2:11" s="253" customFormat="1" ht="15">
      <c r="B22" s="14"/>
      <c r="C22" s="251"/>
      <c r="D22" s="251"/>
      <c r="E22" s="251"/>
      <c r="F22" s="251"/>
      <c r="G22" s="251"/>
      <c r="H22" s="251"/>
      <c r="I22" s="251"/>
      <c r="J22" s="251"/>
      <c r="K22" s="16"/>
    </row>
    <row r="23" spans="2:11" s="253" customFormat="1" ht="15">
      <c r="B23" s="14"/>
      <c r="C23" s="251"/>
      <c r="D23" s="254" t="s">
        <v>39</v>
      </c>
      <c r="E23" s="251"/>
      <c r="F23" s="251"/>
      <c r="G23" s="251"/>
      <c r="H23" s="251"/>
      <c r="I23" s="251"/>
      <c r="J23" s="251"/>
      <c r="K23" s="16"/>
    </row>
    <row r="24" spans="2:11" s="269" customFormat="1" ht="15">
      <c r="B24" s="61"/>
      <c r="C24" s="62"/>
      <c r="D24" s="62"/>
      <c r="E24" s="317" t="s">
        <v>21</v>
      </c>
      <c r="F24" s="317"/>
      <c r="G24" s="317"/>
      <c r="H24" s="317"/>
      <c r="I24" s="62"/>
      <c r="J24" s="62"/>
      <c r="K24" s="63"/>
    </row>
    <row r="25" spans="2:11" s="253" customFormat="1" ht="15">
      <c r="B25" s="14"/>
      <c r="C25" s="251"/>
      <c r="D25" s="251"/>
      <c r="E25" s="251"/>
      <c r="F25" s="251"/>
      <c r="G25" s="251"/>
      <c r="H25" s="251"/>
      <c r="I25" s="251"/>
      <c r="J25" s="251"/>
      <c r="K25" s="16"/>
    </row>
    <row r="26" spans="2:11" s="253" customFormat="1" ht="15">
      <c r="B26" s="14"/>
      <c r="C26" s="251"/>
      <c r="D26" s="40"/>
      <c r="E26" s="40"/>
      <c r="F26" s="40"/>
      <c r="G26" s="40"/>
      <c r="H26" s="40"/>
      <c r="I26" s="40"/>
      <c r="J26" s="40"/>
      <c r="K26" s="64"/>
    </row>
    <row r="27" spans="2:11" s="253" customFormat="1" ht="18">
      <c r="B27" s="14"/>
      <c r="C27" s="251"/>
      <c r="D27" s="65" t="s">
        <v>40</v>
      </c>
      <c r="E27" s="251"/>
      <c r="F27" s="251"/>
      <c r="G27" s="251"/>
      <c r="H27" s="251"/>
      <c r="I27" s="251"/>
      <c r="J27" s="66">
        <f>ROUND(J86,2)</f>
        <v>0</v>
      </c>
      <c r="K27" s="16"/>
    </row>
    <row r="28" spans="2:11" s="253" customFormat="1" ht="15">
      <c r="B28" s="14"/>
      <c r="C28" s="251"/>
      <c r="D28" s="40"/>
      <c r="E28" s="40"/>
      <c r="F28" s="40"/>
      <c r="G28" s="40"/>
      <c r="H28" s="40"/>
      <c r="I28" s="40"/>
      <c r="J28" s="40"/>
      <c r="K28" s="64"/>
    </row>
    <row r="29" spans="2:11" s="253" customFormat="1" ht="15">
      <c r="B29" s="14"/>
      <c r="C29" s="251"/>
      <c r="D29" s="251"/>
      <c r="E29" s="251"/>
      <c r="F29" s="250" t="s">
        <v>42</v>
      </c>
      <c r="G29" s="251"/>
      <c r="H29" s="251"/>
      <c r="I29" s="250" t="s">
        <v>41</v>
      </c>
      <c r="J29" s="250" t="s">
        <v>43</v>
      </c>
      <c r="K29" s="16"/>
    </row>
    <row r="30" spans="2:11" s="253" customFormat="1" ht="15">
      <c r="B30" s="14"/>
      <c r="C30" s="251"/>
      <c r="D30" s="242" t="s">
        <v>44</v>
      </c>
      <c r="E30" s="242" t="s">
        <v>45</v>
      </c>
      <c r="F30" s="67">
        <f>ROUND(SUM(BE86:BE270),2)</f>
        <v>0</v>
      </c>
      <c r="G30" s="251"/>
      <c r="H30" s="251"/>
      <c r="I30" s="270">
        <v>0.21</v>
      </c>
      <c r="J30" s="67">
        <f>ROUND(ROUND((SUM(BE86:BE270)),2)*I30,2)</f>
        <v>0</v>
      </c>
      <c r="K30" s="16"/>
    </row>
    <row r="31" spans="2:11" s="253" customFormat="1" ht="15">
      <c r="B31" s="14"/>
      <c r="C31" s="251"/>
      <c r="D31" s="251"/>
      <c r="E31" s="242" t="s">
        <v>46</v>
      </c>
      <c r="F31" s="67">
        <f>ROUND(SUM(BF86:BF270),2)</f>
        <v>0</v>
      </c>
      <c r="G31" s="251"/>
      <c r="H31" s="251"/>
      <c r="I31" s="270">
        <v>0.15</v>
      </c>
      <c r="J31" s="67">
        <f>ROUND(ROUND((SUM(BF86:BF270)),2)*I31,2)</f>
        <v>0</v>
      </c>
      <c r="K31" s="16"/>
    </row>
    <row r="32" spans="2:11" s="253" customFormat="1" ht="15" hidden="1">
      <c r="B32" s="14"/>
      <c r="C32" s="251"/>
      <c r="D32" s="251"/>
      <c r="E32" s="242" t="s">
        <v>47</v>
      </c>
      <c r="F32" s="67">
        <f>ROUND(SUM(BG86:BG270),2)</f>
        <v>0</v>
      </c>
      <c r="G32" s="251"/>
      <c r="H32" s="251"/>
      <c r="I32" s="270">
        <v>0.21</v>
      </c>
      <c r="J32" s="67">
        <v>0</v>
      </c>
      <c r="K32" s="16"/>
    </row>
    <row r="33" spans="2:11" s="253" customFormat="1" ht="15" hidden="1">
      <c r="B33" s="14"/>
      <c r="C33" s="251"/>
      <c r="D33" s="251"/>
      <c r="E33" s="242" t="s">
        <v>48</v>
      </c>
      <c r="F33" s="67">
        <f>ROUND(SUM(BH86:BH270),2)</f>
        <v>0</v>
      </c>
      <c r="G33" s="251"/>
      <c r="H33" s="251"/>
      <c r="I33" s="270">
        <v>0.15</v>
      </c>
      <c r="J33" s="67">
        <v>0</v>
      </c>
      <c r="K33" s="16"/>
    </row>
    <row r="34" spans="2:11" s="253" customFormat="1" ht="15" hidden="1">
      <c r="B34" s="14"/>
      <c r="C34" s="251"/>
      <c r="D34" s="251"/>
      <c r="E34" s="242" t="s">
        <v>49</v>
      </c>
      <c r="F34" s="67">
        <f>ROUND(SUM(BI86:BI270),2)</f>
        <v>0</v>
      </c>
      <c r="G34" s="251"/>
      <c r="H34" s="251"/>
      <c r="I34" s="270">
        <v>0</v>
      </c>
      <c r="J34" s="67">
        <v>0</v>
      </c>
      <c r="K34" s="16"/>
    </row>
    <row r="35" spans="2:11" s="253" customFormat="1" ht="15">
      <c r="B35" s="14"/>
      <c r="C35" s="251"/>
      <c r="D35" s="251"/>
      <c r="E35" s="251"/>
      <c r="F35" s="251"/>
      <c r="G35" s="251"/>
      <c r="H35" s="251"/>
      <c r="I35" s="251"/>
      <c r="J35" s="251"/>
      <c r="K35" s="16"/>
    </row>
    <row r="36" spans="2:11" s="253" customFormat="1" ht="18">
      <c r="B36" s="14"/>
      <c r="C36" s="68"/>
      <c r="D36" s="69" t="s">
        <v>50</v>
      </c>
      <c r="E36" s="34"/>
      <c r="F36" s="34"/>
      <c r="G36" s="70" t="s">
        <v>51</v>
      </c>
      <c r="H36" s="71" t="s">
        <v>52</v>
      </c>
      <c r="I36" s="34"/>
      <c r="J36" s="72">
        <f>SUM(J27:J34)</f>
        <v>0</v>
      </c>
      <c r="K36" s="73"/>
    </row>
    <row r="37" spans="2:11" s="253" customFormat="1" ht="15"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41" spans="2:11" s="253" customFormat="1" ht="15">
      <c r="B41" s="26"/>
      <c r="C41" s="27"/>
      <c r="D41" s="27"/>
      <c r="E41" s="27"/>
      <c r="F41" s="27"/>
      <c r="G41" s="27"/>
      <c r="H41" s="27"/>
      <c r="I41" s="27"/>
      <c r="J41" s="27"/>
      <c r="K41" s="271"/>
    </row>
    <row r="42" spans="2:11" s="253" customFormat="1" ht="21">
      <c r="B42" s="14"/>
      <c r="C42" s="9" t="s">
        <v>108</v>
      </c>
      <c r="D42" s="251"/>
      <c r="E42" s="251"/>
      <c r="F42" s="251"/>
      <c r="G42" s="251"/>
      <c r="H42" s="251"/>
      <c r="I42" s="251"/>
      <c r="J42" s="251"/>
      <c r="K42" s="16"/>
    </row>
    <row r="43" spans="2:11" s="253" customFormat="1" ht="15">
      <c r="B43" s="14"/>
      <c r="C43" s="251"/>
      <c r="D43" s="251"/>
      <c r="E43" s="251"/>
      <c r="F43" s="251"/>
      <c r="G43" s="251"/>
      <c r="H43" s="251"/>
      <c r="I43" s="251"/>
      <c r="J43" s="251"/>
      <c r="K43" s="16"/>
    </row>
    <row r="44" spans="2:11" s="253" customFormat="1" ht="15">
      <c r="B44" s="14"/>
      <c r="C44" s="254" t="s">
        <v>18</v>
      </c>
      <c r="D44" s="251"/>
      <c r="E44" s="251"/>
      <c r="F44" s="251"/>
      <c r="G44" s="251"/>
      <c r="H44" s="251"/>
      <c r="I44" s="251"/>
      <c r="J44" s="251"/>
      <c r="K44" s="16"/>
    </row>
    <row r="45" spans="2:11" s="253" customFormat="1" ht="15">
      <c r="B45" s="14"/>
      <c r="C45" s="251"/>
      <c r="D45" s="251"/>
      <c r="E45" s="328" t="str">
        <f>E7</f>
        <v>Osoblaha - Jindřichov km 22,000 - 27,500, stavba č. 2865</v>
      </c>
      <c r="F45" s="329"/>
      <c r="G45" s="329"/>
      <c r="H45" s="329"/>
      <c r="I45" s="251"/>
      <c r="J45" s="251"/>
      <c r="K45" s="16"/>
    </row>
    <row r="46" spans="2:11" s="253" customFormat="1" ht="15">
      <c r="B46" s="14"/>
      <c r="C46" s="254" t="s">
        <v>106</v>
      </c>
      <c r="D46" s="251"/>
      <c r="E46" s="251"/>
      <c r="F46" s="251"/>
      <c r="G46" s="251"/>
      <c r="H46" s="251"/>
      <c r="I46" s="251"/>
      <c r="J46" s="251"/>
      <c r="K46" s="16"/>
    </row>
    <row r="47" spans="2:11" s="253" customFormat="1" ht="15">
      <c r="B47" s="14"/>
      <c r="C47" s="251"/>
      <c r="D47" s="251"/>
      <c r="E47" s="321" t="str">
        <f>E9</f>
        <v>SO 02 - SO 02 - VT Osoblaha v km 24,425 - 27,536</v>
      </c>
      <c r="F47" s="322"/>
      <c r="G47" s="322"/>
      <c r="H47" s="322"/>
      <c r="I47" s="251"/>
      <c r="J47" s="251"/>
      <c r="K47" s="16"/>
    </row>
    <row r="48" spans="2:11" s="253" customFormat="1" ht="15">
      <c r="B48" s="14"/>
      <c r="C48" s="251"/>
      <c r="D48" s="251"/>
      <c r="E48" s="251"/>
      <c r="F48" s="251"/>
      <c r="G48" s="251"/>
      <c r="H48" s="251"/>
      <c r="I48" s="251"/>
      <c r="J48" s="251"/>
      <c r="K48" s="16"/>
    </row>
    <row r="49" spans="2:11" s="253" customFormat="1" ht="15">
      <c r="B49" s="14"/>
      <c r="C49" s="254" t="s">
        <v>24</v>
      </c>
      <c r="D49" s="251"/>
      <c r="E49" s="251"/>
      <c r="F49" s="246" t="str">
        <f>F12</f>
        <v>Osoblaha, Jindřichov</v>
      </c>
      <c r="G49" s="251"/>
      <c r="H49" s="251"/>
      <c r="I49" s="254" t="s">
        <v>25</v>
      </c>
      <c r="J49" s="60">
        <f>IF(J12="","",J12)</f>
        <v>43217</v>
      </c>
      <c r="K49" s="16"/>
    </row>
    <row r="50" spans="2:11" s="253" customFormat="1" ht="15">
      <c r="B50" s="14"/>
      <c r="C50" s="251"/>
      <c r="D50" s="251"/>
      <c r="E50" s="251"/>
      <c r="F50" s="251"/>
      <c r="G50" s="251"/>
      <c r="H50" s="251"/>
      <c r="I50" s="251"/>
      <c r="J50" s="251"/>
      <c r="K50" s="16"/>
    </row>
    <row r="51" spans="2:11" s="253" customFormat="1" ht="15">
      <c r="B51" s="14"/>
      <c r="C51" s="254" t="s">
        <v>28</v>
      </c>
      <c r="D51" s="251"/>
      <c r="E51" s="251"/>
      <c r="F51" s="246" t="str">
        <f>E15</f>
        <v>Povodí Odry, s.p.</v>
      </c>
      <c r="G51" s="251"/>
      <c r="H51" s="251"/>
      <c r="I51" s="254" t="s">
        <v>35</v>
      </c>
      <c r="J51" s="317" t="str">
        <f>E21</f>
        <v>Lesprojekt Krnov, s.r.o.</v>
      </c>
      <c r="K51" s="16"/>
    </row>
    <row r="52" spans="2:11" s="253" customFormat="1" ht="15">
      <c r="B52" s="14"/>
      <c r="C52" s="254" t="s">
        <v>33</v>
      </c>
      <c r="D52" s="251"/>
      <c r="E52" s="251"/>
      <c r="F52" s="246" t="str">
        <f>IF(E18="","",E18)</f>
        <v/>
      </c>
      <c r="G52" s="251"/>
      <c r="H52" s="251"/>
      <c r="I52" s="251"/>
      <c r="J52" s="323"/>
      <c r="K52" s="16"/>
    </row>
    <row r="53" spans="2:11" s="253" customFormat="1" ht="15">
      <c r="B53" s="14"/>
      <c r="C53" s="251"/>
      <c r="D53" s="251"/>
      <c r="E53" s="251"/>
      <c r="F53" s="251"/>
      <c r="G53" s="251"/>
      <c r="H53" s="251"/>
      <c r="I53" s="251"/>
      <c r="J53" s="251"/>
      <c r="K53" s="16"/>
    </row>
    <row r="54" spans="2:11" s="253" customFormat="1" ht="15">
      <c r="B54" s="14"/>
      <c r="C54" s="74" t="s">
        <v>109</v>
      </c>
      <c r="D54" s="68"/>
      <c r="E54" s="68"/>
      <c r="F54" s="68"/>
      <c r="G54" s="68"/>
      <c r="H54" s="68"/>
      <c r="I54" s="68"/>
      <c r="J54" s="75" t="s">
        <v>110</v>
      </c>
      <c r="K54" s="76"/>
    </row>
    <row r="55" spans="2:11" s="253" customFormat="1" ht="15">
      <c r="B55" s="14"/>
      <c r="C55" s="251"/>
      <c r="D55" s="251"/>
      <c r="E55" s="251"/>
      <c r="F55" s="251"/>
      <c r="G55" s="251"/>
      <c r="H55" s="251"/>
      <c r="I55" s="251"/>
      <c r="J55" s="251"/>
      <c r="K55" s="16"/>
    </row>
    <row r="56" spans="2:47" s="253" customFormat="1" ht="18">
      <c r="B56" s="14"/>
      <c r="C56" s="77" t="s">
        <v>111</v>
      </c>
      <c r="D56" s="251"/>
      <c r="E56" s="251"/>
      <c r="F56" s="251"/>
      <c r="G56" s="251"/>
      <c r="H56" s="251"/>
      <c r="I56" s="251"/>
      <c r="J56" s="66">
        <f>J86</f>
        <v>0</v>
      </c>
      <c r="K56" s="16"/>
      <c r="AU56" s="259" t="s">
        <v>112</v>
      </c>
    </row>
    <row r="57" spans="2:11" s="272" customFormat="1" ht="18">
      <c r="B57" s="78"/>
      <c r="C57" s="79"/>
      <c r="D57" s="80" t="s">
        <v>113</v>
      </c>
      <c r="E57" s="81"/>
      <c r="F57" s="81"/>
      <c r="G57" s="81"/>
      <c r="H57" s="81"/>
      <c r="I57" s="81"/>
      <c r="J57" s="82">
        <f>J87</f>
        <v>0</v>
      </c>
      <c r="K57" s="83"/>
    </row>
    <row r="58" spans="2:11" s="273" customFormat="1" ht="15">
      <c r="B58" s="84"/>
      <c r="C58" s="85"/>
      <c r="D58" s="86" t="s">
        <v>114</v>
      </c>
      <c r="E58" s="87"/>
      <c r="F58" s="87"/>
      <c r="G58" s="87"/>
      <c r="H58" s="87"/>
      <c r="I58" s="87"/>
      <c r="J58" s="88">
        <f>J88</f>
        <v>0</v>
      </c>
      <c r="K58" s="89"/>
    </row>
    <row r="59" spans="2:11" s="273" customFormat="1" ht="15">
      <c r="B59" s="84"/>
      <c r="C59" s="85"/>
      <c r="D59" s="86" t="s">
        <v>116</v>
      </c>
      <c r="E59" s="87"/>
      <c r="F59" s="87"/>
      <c r="G59" s="87"/>
      <c r="H59" s="87"/>
      <c r="I59" s="87"/>
      <c r="J59" s="88">
        <f>J153</f>
        <v>0</v>
      </c>
      <c r="K59" s="89"/>
    </row>
    <row r="60" spans="2:11" s="273" customFormat="1" ht="15">
      <c r="B60" s="84"/>
      <c r="C60" s="85"/>
      <c r="D60" s="86" t="s">
        <v>117</v>
      </c>
      <c r="E60" s="87"/>
      <c r="F60" s="87"/>
      <c r="G60" s="87"/>
      <c r="H60" s="87"/>
      <c r="I60" s="87"/>
      <c r="J60" s="88">
        <f>J192</f>
        <v>0</v>
      </c>
      <c r="K60" s="89"/>
    </row>
    <row r="61" spans="2:11" s="273" customFormat="1" ht="15">
      <c r="B61" s="84"/>
      <c r="C61" s="85"/>
      <c r="D61" s="86" t="s">
        <v>118</v>
      </c>
      <c r="E61" s="87"/>
      <c r="F61" s="87"/>
      <c r="G61" s="87"/>
      <c r="H61" s="87"/>
      <c r="I61" s="87"/>
      <c r="J61" s="88">
        <f>J222</f>
        <v>0</v>
      </c>
      <c r="K61" s="89"/>
    </row>
    <row r="62" spans="2:11" s="273" customFormat="1" ht="15">
      <c r="B62" s="84"/>
      <c r="C62" s="85"/>
      <c r="D62" s="86" t="s">
        <v>119</v>
      </c>
      <c r="E62" s="87"/>
      <c r="F62" s="87"/>
      <c r="G62" s="87"/>
      <c r="H62" s="87"/>
      <c r="I62" s="87"/>
      <c r="J62" s="88">
        <f>J237</f>
        <v>0</v>
      </c>
      <c r="K62" s="89"/>
    </row>
    <row r="63" spans="2:11" s="273" customFormat="1" ht="15">
      <c r="B63" s="84"/>
      <c r="C63" s="85"/>
      <c r="D63" s="86" t="s">
        <v>120</v>
      </c>
      <c r="E63" s="87"/>
      <c r="F63" s="87"/>
      <c r="G63" s="87"/>
      <c r="H63" s="87"/>
      <c r="I63" s="87"/>
      <c r="J63" s="88">
        <f>J242</f>
        <v>0</v>
      </c>
      <c r="K63" s="89"/>
    </row>
    <row r="64" spans="2:11" s="273" customFormat="1" ht="15">
      <c r="B64" s="84"/>
      <c r="C64" s="85"/>
      <c r="D64" s="86" t="s">
        <v>121</v>
      </c>
      <c r="E64" s="87"/>
      <c r="F64" s="87"/>
      <c r="G64" s="87"/>
      <c r="H64" s="87"/>
      <c r="I64" s="87"/>
      <c r="J64" s="88">
        <f>J251</f>
        <v>0</v>
      </c>
      <c r="K64" s="89"/>
    </row>
    <row r="65" spans="2:11" s="272" customFormat="1" ht="18">
      <c r="B65" s="78"/>
      <c r="C65" s="79"/>
      <c r="D65" s="80" t="s">
        <v>510</v>
      </c>
      <c r="E65" s="81"/>
      <c r="F65" s="81"/>
      <c r="G65" s="81"/>
      <c r="H65" s="81"/>
      <c r="I65" s="81"/>
      <c r="J65" s="82">
        <f>J261</f>
        <v>0</v>
      </c>
      <c r="K65" s="83"/>
    </row>
    <row r="66" spans="2:11" s="273" customFormat="1" ht="15">
      <c r="B66" s="84"/>
      <c r="C66" s="85"/>
      <c r="D66" s="86" t="s">
        <v>511</v>
      </c>
      <c r="E66" s="87"/>
      <c r="F66" s="87"/>
      <c r="G66" s="87"/>
      <c r="H66" s="87"/>
      <c r="I66" s="87"/>
      <c r="J66" s="88">
        <f>J262</f>
        <v>0</v>
      </c>
      <c r="K66" s="89"/>
    </row>
    <row r="67" spans="2:11" s="253" customFormat="1" ht="15">
      <c r="B67" s="14"/>
      <c r="C67" s="251"/>
      <c r="D67" s="251"/>
      <c r="E67" s="251"/>
      <c r="F67" s="251"/>
      <c r="G67" s="251"/>
      <c r="H67" s="251"/>
      <c r="I67" s="251"/>
      <c r="J67" s="251"/>
      <c r="K67" s="16"/>
    </row>
    <row r="68" spans="2:11" s="253" customFormat="1" ht="15">
      <c r="B68" s="23"/>
      <c r="C68" s="24"/>
      <c r="D68" s="24"/>
      <c r="E68" s="24"/>
      <c r="F68" s="24"/>
      <c r="G68" s="24"/>
      <c r="H68" s="24"/>
      <c r="I68" s="24"/>
      <c r="J68" s="24"/>
      <c r="K68" s="25"/>
    </row>
    <row r="72" spans="2:12" s="253" customFormat="1" ht="15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14"/>
    </row>
    <row r="73" spans="2:12" s="253" customFormat="1" ht="21">
      <c r="B73" s="14"/>
      <c r="C73" s="28" t="s">
        <v>122</v>
      </c>
      <c r="L73" s="14"/>
    </row>
    <row r="74" spans="2:12" s="253" customFormat="1" ht="15">
      <c r="B74" s="14"/>
      <c r="L74" s="14"/>
    </row>
    <row r="75" spans="2:12" s="253" customFormat="1" ht="15">
      <c r="B75" s="14"/>
      <c r="C75" s="252" t="s">
        <v>18</v>
      </c>
      <c r="L75" s="14"/>
    </row>
    <row r="76" spans="2:12" s="253" customFormat="1" ht="15">
      <c r="B76" s="14"/>
      <c r="E76" s="324" t="str">
        <f>E7</f>
        <v>Osoblaha - Jindřichov km 22,000 - 27,500, stavba č. 2865</v>
      </c>
      <c r="F76" s="325"/>
      <c r="G76" s="325"/>
      <c r="H76" s="325"/>
      <c r="L76" s="14"/>
    </row>
    <row r="77" spans="2:12" s="253" customFormat="1" ht="15">
      <c r="B77" s="14"/>
      <c r="C77" s="252" t="s">
        <v>106</v>
      </c>
      <c r="L77" s="14"/>
    </row>
    <row r="78" spans="2:12" s="253" customFormat="1" ht="15">
      <c r="B78" s="14"/>
      <c r="E78" s="300" t="str">
        <f>E9</f>
        <v>SO 02 - SO 02 - VT Osoblaha v km 24,425 - 27,536</v>
      </c>
      <c r="F78" s="326"/>
      <c r="G78" s="326"/>
      <c r="H78" s="326"/>
      <c r="L78" s="14"/>
    </row>
    <row r="79" spans="2:12" s="253" customFormat="1" ht="15">
      <c r="B79" s="14"/>
      <c r="L79" s="14"/>
    </row>
    <row r="80" spans="2:12" s="253" customFormat="1" ht="15">
      <c r="B80" s="14"/>
      <c r="C80" s="252" t="s">
        <v>24</v>
      </c>
      <c r="F80" s="90" t="str">
        <f>F12</f>
        <v>Osoblaha, Jindřichov</v>
      </c>
      <c r="I80" s="252" t="s">
        <v>25</v>
      </c>
      <c r="J80" s="240">
        <f>IF(J12="","",J12)</f>
        <v>43217</v>
      </c>
      <c r="L80" s="14"/>
    </row>
    <row r="81" spans="2:12" s="253" customFormat="1" ht="15">
      <c r="B81" s="14"/>
      <c r="L81" s="14"/>
    </row>
    <row r="82" spans="2:12" s="253" customFormat="1" ht="15">
      <c r="B82" s="14"/>
      <c r="C82" s="252" t="s">
        <v>28</v>
      </c>
      <c r="F82" s="90" t="str">
        <f>E15</f>
        <v>Povodí Odry, s.p.</v>
      </c>
      <c r="I82" s="252" t="s">
        <v>35</v>
      </c>
      <c r="J82" s="90" t="str">
        <f>E21</f>
        <v>Lesprojekt Krnov, s.r.o.</v>
      </c>
      <c r="L82" s="14"/>
    </row>
    <row r="83" spans="2:12" s="253" customFormat="1" ht="15">
      <c r="B83" s="14"/>
      <c r="C83" s="252" t="s">
        <v>33</v>
      </c>
      <c r="F83" s="90" t="str">
        <f>IF(E18="","",E18)</f>
        <v/>
      </c>
      <c r="L83" s="14"/>
    </row>
    <row r="84" spans="2:12" s="253" customFormat="1" ht="15">
      <c r="B84" s="14"/>
      <c r="L84" s="14"/>
    </row>
    <row r="85" spans="2:20" s="274" customFormat="1" ht="30" customHeight="1">
      <c r="B85" s="91"/>
      <c r="C85" s="92" t="s">
        <v>123</v>
      </c>
      <c r="D85" s="93" t="s">
        <v>59</v>
      </c>
      <c r="E85" s="93" t="s">
        <v>55</v>
      </c>
      <c r="F85" s="93" t="s">
        <v>124</v>
      </c>
      <c r="G85" s="93" t="s">
        <v>125</v>
      </c>
      <c r="H85" s="93" t="s">
        <v>126</v>
      </c>
      <c r="I85" s="93" t="s">
        <v>127</v>
      </c>
      <c r="J85" s="93" t="s">
        <v>110</v>
      </c>
      <c r="K85" s="94" t="s">
        <v>128</v>
      </c>
      <c r="L85" s="91"/>
      <c r="M85" s="36" t="s">
        <v>129</v>
      </c>
      <c r="N85" s="37" t="s">
        <v>44</v>
      </c>
      <c r="O85" s="37" t="s">
        <v>130</v>
      </c>
      <c r="P85" s="37" t="s">
        <v>131</v>
      </c>
      <c r="Q85" s="37" t="s">
        <v>132</v>
      </c>
      <c r="R85" s="37" t="s">
        <v>133</v>
      </c>
      <c r="S85" s="37" t="s">
        <v>134</v>
      </c>
      <c r="T85" s="38" t="s">
        <v>135</v>
      </c>
    </row>
    <row r="86" spans="2:63" s="253" customFormat="1" ht="18">
      <c r="B86" s="14"/>
      <c r="C86" s="42" t="s">
        <v>111</v>
      </c>
      <c r="J86" s="95">
        <f>BK86</f>
        <v>0</v>
      </c>
      <c r="L86" s="14"/>
      <c r="M86" s="39"/>
      <c r="N86" s="40"/>
      <c r="O86" s="40"/>
      <c r="P86" s="96">
        <f>P87+P261</f>
        <v>0</v>
      </c>
      <c r="Q86" s="40"/>
      <c r="R86" s="96">
        <f>R87+R261</f>
        <v>1375.7967974200003</v>
      </c>
      <c r="S86" s="40"/>
      <c r="T86" s="97">
        <f>T87+T261</f>
        <v>25.704</v>
      </c>
      <c r="AT86" s="259" t="s">
        <v>73</v>
      </c>
      <c r="AU86" s="259" t="s">
        <v>112</v>
      </c>
      <c r="BK86" s="275">
        <f>BK87+BK261</f>
        <v>0</v>
      </c>
    </row>
    <row r="87" spans="2:63" s="99" customFormat="1" ht="18">
      <c r="B87" s="98"/>
      <c r="D87" s="100" t="s">
        <v>73</v>
      </c>
      <c r="E87" s="101" t="s">
        <v>136</v>
      </c>
      <c r="F87" s="101" t="s">
        <v>137</v>
      </c>
      <c r="J87" s="102">
        <f>BK87</f>
        <v>0</v>
      </c>
      <c r="L87" s="98"/>
      <c r="M87" s="103"/>
      <c r="N87" s="104"/>
      <c r="O87" s="104"/>
      <c r="P87" s="105">
        <f>P88+P153+P192+P222+P237+P242+P251</f>
        <v>0</v>
      </c>
      <c r="Q87" s="104"/>
      <c r="R87" s="105">
        <f>R88+R153+R192+R222+R237+R242+R251</f>
        <v>1375.6357974200002</v>
      </c>
      <c r="S87" s="104"/>
      <c r="T87" s="106">
        <f>T88+T153+T192+T222+T237+T242+T251</f>
        <v>25.704</v>
      </c>
      <c r="AR87" s="100" t="s">
        <v>23</v>
      </c>
      <c r="AT87" s="276" t="s">
        <v>73</v>
      </c>
      <c r="AU87" s="276" t="s">
        <v>74</v>
      </c>
      <c r="AY87" s="100" t="s">
        <v>138</v>
      </c>
      <c r="BK87" s="277">
        <f>BK88+BK153+BK192+BK222+BK237+BK242+BK251</f>
        <v>0</v>
      </c>
    </row>
    <row r="88" spans="2:63" s="99" customFormat="1" ht="15">
      <c r="B88" s="98"/>
      <c r="D88" s="100" t="s">
        <v>73</v>
      </c>
      <c r="E88" s="107" t="s">
        <v>23</v>
      </c>
      <c r="F88" s="107" t="s">
        <v>139</v>
      </c>
      <c r="J88" s="108">
        <f>BK88</f>
        <v>0</v>
      </c>
      <c r="L88" s="98"/>
      <c r="M88" s="103"/>
      <c r="N88" s="104"/>
      <c r="O88" s="104"/>
      <c r="P88" s="105">
        <f>SUM(P89:P152)</f>
        <v>0</v>
      </c>
      <c r="Q88" s="104"/>
      <c r="R88" s="105">
        <f>SUM(R89:R152)</f>
        <v>0.12612</v>
      </c>
      <c r="S88" s="104"/>
      <c r="T88" s="106">
        <f>SUM(T89:T152)</f>
        <v>0</v>
      </c>
      <c r="AR88" s="100" t="s">
        <v>23</v>
      </c>
      <c r="AT88" s="276" t="s">
        <v>73</v>
      </c>
      <c r="AU88" s="276" t="s">
        <v>23</v>
      </c>
      <c r="AY88" s="100" t="s">
        <v>138</v>
      </c>
      <c r="BK88" s="277">
        <f>SUM(BK89:BK152)</f>
        <v>0</v>
      </c>
    </row>
    <row r="89" spans="2:65" s="253" customFormat="1" ht="30">
      <c r="B89" s="14"/>
      <c r="C89" s="109" t="s">
        <v>23</v>
      </c>
      <c r="D89" s="109" t="s">
        <v>140</v>
      </c>
      <c r="E89" s="110" t="s">
        <v>141</v>
      </c>
      <c r="F89" s="111" t="s">
        <v>142</v>
      </c>
      <c r="G89" s="112" t="s">
        <v>143</v>
      </c>
      <c r="H89" s="113">
        <v>0.461</v>
      </c>
      <c r="I89" s="114"/>
      <c r="J89" s="115">
        <f>ROUND(I89*H89,2)</f>
        <v>0</v>
      </c>
      <c r="K89" s="111" t="s">
        <v>144</v>
      </c>
      <c r="L89" s="14"/>
      <c r="M89" s="279" t="s">
        <v>21</v>
      </c>
      <c r="N89" s="116" t="s">
        <v>45</v>
      </c>
      <c r="O89" s="251"/>
      <c r="P89" s="117">
        <f>O89*H89</f>
        <v>0</v>
      </c>
      <c r="Q89" s="117">
        <v>0</v>
      </c>
      <c r="R89" s="117">
        <f>Q89*H89</f>
        <v>0</v>
      </c>
      <c r="S89" s="117">
        <v>0</v>
      </c>
      <c r="T89" s="118">
        <f>S89*H89</f>
        <v>0</v>
      </c>
      <c r="AR89" s="259" t="s">
        <v>145</v>
      </c>
      <c r="AT89" s="259" t="s">
        <v>140</v>
      </c>
      <c r="AU89" s="259" t="s">
        <v>83</v>
      </c>
      <c r="AY89" s="259" t="s">
        <v>138</v>
      </c>
      <c r="BE89" s="280">
        <f>IF(N89="základní",J89,0)</f>
        <v>0</v>
      </c>
      <c r="BF89" s="280">
        <f>IF(N89="snížená",J89,0)</f>
        <v>0</v>
      </c>
      <c r="BG89" s="280">
        <f>IF(N89="zákl. přenesená",J89,0)</f>
        <v>0</v>
      </c>
      <c r="BH89" s="280">
        <f>IF(N89="sníž. přenesená",J89,0)</f>
        <v>0</v>
      </c>
      <c r="BI89" s="280">
        <f>IF(N89="nulová",J89,0)</f>
        <v>0</v>
      </c>
      <c r="BJ89" s="259" t="s">
        <v>23</v>
      </c>
      <c r="BK89" s="280">
        <f>ROUND(I89*H89,2)</f>
        <v>0</v>
      </c>
      <c r="BL89" s="259" t="s">
        <v>145</v>
      </c>
      <c r="BM89" s="259" t="s">
        <v>512</v>
      </c>
    </row>
    <row r="90" spans="2:51" s="120" customFormat="1" ht="13.5">
      <c r="B90" s="119"/>
      <c r="D90" s="121" t="s">
        <v>147</v>
      </c>
      <c r="E90" s="122" t="s">
        <v>21</v>
      </c>
      <c r="F90" s="123" t="s">
        <v>513</v>
      </c>
      <c r="H90" s="122" t="s">
        <v>21</v>
      </c>
      <c r="L90" s="119"/>
      <c r="M90" s="124"/>
      <c r="N90" s="125"/>
      <c r="O90" s="125"/>
      <c r="P90" s="125"/>
      <c r="Q90" s="125"/>
      <c r="R90" s="125"/>
      <c r="S90" s="125"/>
      <c r="T90" s="126"/>
      <c r="AT90" s="122" t="s">
        <v>147</v>
      </c>
      <c r="AU90" s="122" t="s">
        <v>83</v>
      </c>
      <c r="AV90" s="120" t="s">
        <v>23</v>
      </c>
      <c r="AW90" s="120" t="s">
        <v>38</v>
      </c>
      <c r="AX90" s="120" t="s">
        <v>74</v>
      </c>
      <c r="AY90" s="122" t="s">
        <v>138</v>
      </c>
    </row>
    <row r="91" spans="2:51" s="120" customFormat="1" ht="13.5">
      <c r="B91" s="119"/>
      <c r="D91" s="121" t="s">
        <v>147</v>
      </c>
      <c r="E91" s="122" t="s">
        <v>21</v>
      </c>
      <c r="F91" s="123" t="s">
        <v>150</v>
      </c>
      <c r="H91" s="122" t="s">
        <v>21</v>
      </c>
      <c r="L91" s="119"/>
      <c r="M91" s="124"/>
      <c r="N91" s="125"/>
      <c r="O91" s="125"/>
      <c r="P91" s="125"/>
      <c r="Q91" s="125"/>
      <c r="R91" s="125"/>
      <c r="S91" s="125"/>
      <c r="T91" s="126"/>
      <c r="AT91" s="122" t="s">
        <v>147</v>
      </c>
      <c r="AU91" s="122" t="s">
        <v>83</v>
      </c>
      <c r="AV91" s="120" t="s">
        <v>23</v>
      </c>
      <c r="AW91" s="120" t="s">
        <v>38</v>
      </c>
      <c r="AX91" s="120" t="s">
        <v>74</v>
      </c>
      <c r="AY91" s="122" t="s">
        <v>138</v>
      </c>
    </row>
    <row r="92" spans="2:51" s="128" customFormat="1" ht="13.5">
      <c r="B92" s="127"/>
      <c r="D92" s="121" t="s">
        <v>147</v>
      </c>
      <c r="E92" s="129" t="s">
        <v>21</v>
      </c>
      <c r="F92" s="130" t="s">
        <v>514</v>
      </c>
      <c r="H92" s="131">
        <v>0.425</v>
      </c>
      <c r="L92" s="127"/>
      <c r="M92" s="132"/>
      <c r="N92" s="133"/>
      <c r="O92" s="133"/>
      <c r="P92" s="133"/>
      <c r="Q92" s="133"/>
      <c r="R92" s="133"/>
      <c r="S92" s="133"/>
      <c r="T92" s="134"/>
      <c r="AT92" s="129" t="s">
        <v>147</v>
      </c>
      <c r="AU92" s="129" t="s">
        <v>83</v>
      </c>
      <c r="AV92" s="128" t="s">
        <v>83</v>
      </c>
      <c r="AW92" s="128" t="s">
        <v>38</v>
      </c>
      <c r="AX92" s="128" t="s">
        <v>74</v>
      </c>
      <c r="AY92" s="129" t="s">
        <v>138</v>
      </c>
    </row>
    <row r="93" spans="2:51" s="128" customFormat="1" ht="13.5">
      <c r="B93" s="127"/>
      <c r="D93" s="121" t="s">
        <v>147</v>
      </c>
      <c r="E93" s="129" t="s">
        <v>21</v>
      </c>
      <c r="F93" s="130" t="s">
        <v>21</v>
      </c>
      <c r="H93" s="131">
        <v>0</v>
      </c>
      <c r="L93" s="127"/>
      <c r="M93" s="132"/>
      <c r="N93" s="133"/>
      <c r="O93" s="133"/>
      <c r="P93" s="133"/>
      <c r="Q93" s="133"/>
      <c r="R93" s="133"/>
      <c r="S93" s="133"/>
      <c r="T93" s="134"/>
      <c r="AT93" s="129" t="s">
        <v>147</v>
      </c>
      <c r="AU93" s="129" t="s">
        <v>83</v>
      </c>
      <c r="AV93" s="128" t="s">
        <v>83</v>
      </c>
      <c r="AW93" s="128" t="s">
        <v>38</v>
      </c>
      <c r="AX93" s="128" t="s">
        <v>74</v>
      </c>
      <c r="AY93" s="129" t="s">
        <v>138</v>
      </c>
    </row>
    <row r="94" spans="2:51" s="120" customFormat="1" ht="13.5">
      <c r="B94" s="119"/>
      <c r="D94" s="121" t="s">
        <v>147</v>
      </c>
      <c r="E94" s="122" t="s">
        <v>21</v>
      </c>
      <c r="F94" s="123" t="s">
        <v>515</v>
      </c>
      <c r="H94" s="122" t="s">
        <v>21</v>
      </c>
      <c r="L94" s="119"/>
      <c r="M94" s="124"/>
      <c r="N94" s="125"/>
      <c r="O94" s="125"/>
      <c r="P94" s="125"/>
      <c r="Q94" s="125"/>
      <c r="R94" s="125"/>
      <c r="S94" s="125"/>
      <c r="T94" s="126"/>
      <c r="AT94" s="122" t="s">
        <v>147</v>
      </c>
      <c r="AU94" s="122" t="s">
        <v>83</v>
      </c>
      <c r="AV94" s="120" t="s">
        <v>23</v>
      </c>
      <c r="AW94" s="120" t="s">
        <v>38</v>
      </c>
      <c r="AX94" s="120" t="s">
        <v>74</v>
      </c>
      <c r="AY94" s="122" t="s">
        <v>138</v>
      </c>
    </row>
    <row r="95" spans="2:51" s="120" customFormat="1" ht="13.5">
      <c r="B95" s="119"/>
      <c r="D95" s="121" t="s">
        <v>147</v>
      </c>
      <c r="E95" s="122" t="s">
        <v>21</v>
      </c>
      <c r="F95" s="123" t="s">
        <v>150</v>
      </c>
      <c r="H95" s="122" t="s">
        <v>21</v>
      </c>
      <c r="L95" s="119"/>
      <c r="M95" s="124"/>
      <c r="N95" s="125"/>
      <c r="O95" s="125"/>
      <c r="P95" s="125"/>
      <c r="Q95" s="125"/>
      <c r="R95" s="125"/>
      <c r="S95" s="125"/>
      <c r="T95" s="126"/>
      <c r="AT95" s="122" t="s">
        <v>147</v>
      </c>
      <c r="AU95" s="122" t="s">
        <v>83</v>
      </c>
      <c r="AV95" s="120" t="s">
        <v>23</v>
      </c>
      <c r="AW95" s="120" t="s">
        <v>38</v>
      </c>
      <c r="AX95" s="120" t="s">
        <v>74</v>
      </c>
      <c r="AY95" s="122" t="s">
        <v>138</v>
      </c>
    </row>
    <row r="96" spans="2:51" s="128" customFormat="1" ht="13.5">
      <c r="B96" s="127"/>
      <c r="D96" s="121" t="s">
        <v>147</v>
      </c>
      <c r="E96" s="129" t="s">
        <v>21</v>
      </c>
      <c r="F96" s="130" t="s">
        <v>516</v>
      </c>
      <c r="H96" s="131">
        <v>0.036</v>
      </c>
      <c r="L96" s="127"/>
      <c r="M96" s="132"/>
      <c r="N96" s="133"/>
      <c r="O96" s="133"/>
      <c r="P96" s="133"/>
      <c r="Q96" s="133"/>
      <c r="R96" s="133"/>
      <c r="S96" s="133"/>
      <c r="T96" s="134"/>
      <c r="AT96" s="129" t="s">
        <v>147</v>
      </c>
      <c r="AU96" s="129" t="s">
        <v>83</v>
      </c>
      <c r="AV96" s="128" t="s">
        <v>83</v>
      </c>
      <c r="AW96" s="128" t="s">
        <v>38</v>
      </c>
      <c r="AX96" s="128" t="s">
        <v>74</v>
      </c>
      <c r="AY96" s="129" t="s">
        <v>138</v>
      </c>
    </row>
    <row r="97" spans="2:51" s="136" customFormat="1" ht="13.5">
      <c r="B97" s="135"/>
      <c r="D97" s="121" t="s">
        <v>147</v>
      </c>
      <c r="E97" s="137" t="s">
        <v>97</v>
      </c>
      <c r="F97" s="138" t="s">
        <v>152</v>
      </c>
      <c r="H97" s="139">
        <v>0.461</v>
      </c>
      <c r="L97" s="135"/>
      <c r="M97" s="140"/>
      <c r="N97" s="141"/>
      <c r="O97" s="141"/>
      <c r="P97" s="141"/>
      <c r="Q97" s="141"/>
      <c r="R97" s="141"/>
      <c r="S97" s="141"/>
      <c r="T97" s="142"/>
      <c r="AT97" s="137" t="s">
        <v>147</v>
      </c>
      <c r="AU97" s="137" t="s">
        <v>83</v>
      </c>
      <c r="AV97" s="136" t="s">
        <v>145</v>
      </c>
      <c r="AW97" s="136" t="s">
        <v>38</v>
      </c>
      <c r="AX97" s="136" t="s">
        <v>23</v>
      </c>
      <c r="AY97" s="137" t="s">
        <v>138</v>
      </c>
    </row>
    <row r="98" spans="2:65" s="253" customFormat="1" ht="30">
      <c r="B98" s="14"/>
      <c r="C98" s="109" t="s">
        <v>83</v>
      </c>
      <c r="D98" s="109" t="s">
        <v>140</v>
      </c>
      <c r="E98" s="110" t="s">
        <v>153</v>
      </c>
      <c r="F98" s="111" t="s">
        <v>154</v>
      </c>
      <c r="G98" s="112" t="s">
        <v>155</v>
      </c>
      <c r="H98" s="113">
        <v>4608.9</v>
      </c>
      <c r="I98" s="114"/>
      <c r="J98" s="115">
        <f>ROUND(I98*H98,2)</f>
        <v>0</v>
      </c>
      <c r="K98" s="111" t="s">
        <v>144</v>
      </c>
      <c r="L98" s="14"/>
      <c r="M98" s="279" t="s">
        <v>21</v>
      </c>
      <c r="N98" s="116" t="s">
        <v>45</v>
      </c>
      <c r="O98" s="251"/>
      <c r="P98" s="117">
        <f>O98*H98</f>
        <v>0</v>
      </c>
      <c r="Q98" s="117">
        <v>0</v>
      </c>
      <c r="R98" s="117">
        <f>Q98*H98</f>
        <v>0</v>
      </c>
      <c r="S98" s="117">
        <v>0</v>
      </c>
      <c r="T98" s="118">
        <f>S98*H98</f>
        <v>0</v>
      </c>
      <c r="AR98" s="259" t="s">
        <v>145</v>
      </c>
      <c r="AT98" s="259" t="s">
        <v>140</v>
      </c>
      <c r="AU98" s="259" t="s">
        <v>83</v>
      </c>
      <c r="AY98" s="259" t="s">
        <v>138</v>
      </c>
      <c r="BE98" s="280">
        <f>IF(N98="základní",J98,0)</f>
        <v>0</v>
      </c>
      <c r="BF98" s="280">
        <f>IF(N98="snížená",J98,0)</f>
        <v>0</v>
      </c>
      <c r="BG98" s="280">
        <f>IF(N98="zákl. přenesená",J98,0)</f>
        <v>0</v>
      </c>
      <c r="BH98" s="280">
        <f>IF(N98="sníž. přenesená",J98,0)</f>
        <v>0</v>
      </c>
      <c r="BI98" s="280">
        <f>IF(N98="nulová",J98,0)</f>
        <v>0</v>
      </c>
      <c r="BJ98" s="259" t="s">
        <v>23</v>
      </c>
      <c r="BK98" s="280">
        <f>ROUND(I98*H98,2)</f>
        <v>0</v>
      </c>
      <c r="BL98" s="259" t="s">
        <v>145</v>
      </c>
      <c r="BM98" s="259" t="s">
        <v>517</v>
      </c>
    </row>
    <row r="99" spans="2:51" s="120" customFormat="1" ht="13.5">
      <c r="B99" s="119"/>
      <c r="D99" s="121" t="s">
        <v>147</v>
      </c>
      <c r="E99" s="122" t="s">
        <v>21</v>
      </c>
      <c r="F99" s="123" t="s">
        <v>513</v>
      </c>
      <c r="H99" s="122" t="s">
        <v>21</v>
      </c>
      <c r="L99" s="119"/>
      <c r="M99" s="124"/>
      <c r="N99" s="125"/>
      <c r="O99" s="125"/>
      <c r="P99" s="125"/>
      <c r="Q99" s="125"/>
      <c r="R99" s="125"/>
      <c r="S99" s="125"/>
      <c r="T99" s="126"/>
      <c r="AT99" s="122" t="s">
        <v>147</v>
      </c>
      <c r="AU99" s="122" t="s">
        <v>83</v>
      </c>
      <c r="AV99" s="120" t="s">
        <v>23</v>
      </c>
      <c r="AW99" s="120" t="s">
        <v>38</v>
      </c>
      <c r="AX99" s="120" t="s">
        <v>74</v>
      </c>
      <c r="AY99" s="122" t="s">
        <v>138</v>
      </c>
    </row>
    <row r="100" spans="2:51" s="120" customFormat="1" ht="13.5">
      <c r="B100" s="119"/>
      <c r="D100" s="121" t="s">
        <v>147</v>
      </c>
      <c r="E100" s="122" t="s">
        <v>21</v>
      </c>
      <c r="F100" s="123" t="s">
        <v>150</v>
      </c>
      <c r="H100" s="122" t="s">
        <v>21</v>
      </c>
      <c r="L100" s="119"/>
      <c r="M100" s="124"/>
      <c r="N100" s="125"/>
      <c r="O100" s="125"/>
      <c r="P100" s="125"/>
      <c r="Q100" s="125"/>
      <c r="R100" s="125"/>
      <c r="S100" s="125"/>
      <c r="T100" s="126"/>
      <c r="AT100" s="122" t="s">
        <v>147</v>
      </c>
      <c r="AU100" s="122" t="s">
        <v>83</v>
      </c>
      <c r="AV100" s="120" t="s">
        <v>23</v>
      </c>
      <c r="AW100" s="120" t="s">
        <v>38</v>
      </c>
      <c r="AX100" s="120" t="s">
        <v>74</v>
      </c>
      <c r="AY100" s="122" t="s">
        <v>138</v>
      </c>
    </row>
    <row r="101" spans="2:51" s="128" customFormat="1" ht="13.5">
      <c r="B101" s="127"/>
      <c r="D101" s="121" t="s">
        <v>147</v>
      </c>
      <c r="E101" s="129" t="s">
        <v>21</v>
      </c>
      <c r="F101" s="130" t="s">
        <v>518</v>
      </c>
      <c r="H101" s="131">
        <v>4253.7</v>
      </c>
      <c r="L101" s="127"/>
      <c r="M101" s="132"/>
      <c r="N101" s="133"/>
      <c r="O101" s="133"/>
      <c r="P101" s="133"/>
      <c r="Q101" s="133"/>
      <c r="R101" s="133"/>
      <c r="S101" s="133"/>
      <c r="T101" s="134"/>
      <c r="AT101" s="129" t="s">
        <v>147</v>
      </c>
      <c r="AU101" s="129" t="s">
        <v>83</v>
      </c>
      <c r="AV101" s="128" t="s">
        <v>83</v>
      </c>
      <c r="AW101" s="128" t="s">
        <v>38</v>
      </c>
      <c r="AX101" s="128" t="s">
        <v>74</v>
      </c>
      <c r="AY101" s="129" t="s">
        <v>138</v>
      </c>
    </row>
    <row r="102" spans="2:51" s="128" customFormat="1" ht="13.5">
      <c r="B102" s="127"/>
      <c r="D102" s="121" t="s">
        <v>147</v>
      </c>
      <c r="E102" s="129" t="s">
        <v>21</v>
      </c>
      <c r="F102" s="130" t="s">
        <v>21</v>
      </c>
      <c r="H102" s="131">
        <v>0</v>
      </c>
      <c r="L102" s="127"/>
      <c r="M102" s="132"/>
      <c r="N102" s="133"/>
      <c r="O102" s="133"/>
      <c r="P102" s="133"/>
      <c r="Q102" s="133"/>
      <c r="R102" s="133"/>
      <c r="S102" s="133"/>
      <c r="T102" s="134"/>
      <c r="AT102" s="129" t="s">
        <v>147</v>
      </c>
      <c r="AU102" s="129" t="s">
        <v>83</v>
      </c>
      <c r="AV102" s="128" t="s">
        <v>83</v>
      </c>
      <c r="AW102" s="128" t="s">
        <v>38</v>
      </c>
      <c r="AX102" s="128" t="s">
        <v>74</v>
      </c>
      <c r="AY102" s="129" t="s">
        <v>138</v>
      </c>
    </row>
    <row r="103" spans="2:51" s="120" customFormat="1" ht="13.5">
      <c r="B103" s="119"/>
      <c r="D103" s="121" t="s">
        <v>147</v>
      </c>
      <c r="E103" s="122" t="s">
        <v>21</v>
      </c>
      <c r="F103" s="123" t="s">
        <v>515</v>
      </c>
      <c r="H103" s="122" t="s">
        <v>21</v>
      </c>
      <c r="L103" s="119"/>
      <c r="M103" s="124"/>
      <c r="N103" s="125"/>
      <c r="O103" s="125"/>
      <c r="P103" s="125"/>
      <c r="Q103" s="125"/>
      <c r="R103" s="125"/>
      <c r="S103" s="125"/>
      <c r="T103" s="126"/>
      <c r="AT103" s="122" t="s">
        <v>147</v>
      </c>
      <c r="AU103" s="122" t="s">
        <v>83</v>
      </c>
      <c r="AV103" s="120" t="s">
        <v>23</v>
      </c>
      <c r="AW103" s="120" t="s">
        <v>38</v>
      </c>
      <c r="AX103" s="120" t="s">
        <v>74</v>
      </c>
      <c r="AY103" s="122" t="s">
        <v>138</v>
      </c>
    </row>
    <row r="104" spans="2:51" s="120" customFormat="1" ht="13.5">
      <c r="B104" s="119"/>
      <c r="D104" s="121" t="s">
        <v>147</v>
      </c>
      <c r="E104" s="122" t="s">
        <v>21</v>
      </c>
      <c r="F104" s="123" t="s">
        <v>150</v>
      </c>
      <c r="H104" s="122" t="s">
        <v>21</v>
      </c>
      <c r="L104" s="119"/>
      <c r="M104" s="124"/>
      <c r="N104" s="125"/>
      <c r="O104" s="125"/>
      <c r="P104" s="125"/>
      <c r="Q104" s="125"/>
      <c r="R104" s="125"/>
      <c r="S104" s="125"/>
      <c r="T104" s="126"/>
      <c r="AT104" s="122" t="s">
        <v>147</v>
      </c>
      <c r="AU104" s="122" t="s">
        <v>83</v>
      </c>
      <c r="AV104" s="120" t="s">
        <v>23</v>
      </c>
      <c r="AW104" s="120" t="s">
        <v>38</v>
      </c>
      <c r="AX104" s="120" t="s">
        <v>74</v>
      </c>
      <c r="AY104" s="122" t="s">
        <v>138</v>
      </c>
    </row>
    <row r="105" spans="2:51" s="128" customFormat="1" ht="13.5">
      <c r="B105" s="127"/>
      <c r="D105" s="121" t="s">
        <v>147</v>
      </c>
      <c r="E105" s="129" t="s">
        <v>21</v>
      </c>
      <c r="F105" s="130" t="s">
        <v>519</v>
      </c>
      <c r="H105" s="131">
        <v>355.2</v>
      </c>
      <c r="L105" s="127"/>
      <c r="M105" s="132"/>
      <c r="N105" s="133"/>
      <c r="O105" s="133"/>
      <c r="P105" s="133"/>
      <c r="Q105" s="133"/>
      <c r="R105" s="133"/>
      <c r="S105" s="133"/>
      <c r="T105" s="134"/>
      <c r="AT105" s="129" t="s">
        <v>147</v>
      </c>
      <c r="AU105" s="129" t="s">
        <v>83</v>
      </c>
      <c r="AV105" s="128" t="s">
        <v>83</v>
      </c>
      <c r="AW105" s="128" t="s">
        <v>38</v>
      </c>
      <c r="AX105" s="128" t="s">
        <v>74</v>
      </c>
      <c r="AY105" s="129" t="s">
        <v>138</v>
      </c>
    </row>
    <row r="106" spans="2:51" s="136" customFormat="1" ht="13.5">
      <c r="B106" s="135"/>
      <c r="D106" s="121" t="s">
        <v>147</v>
      </c>
      <c r="E106" s="137" t="s">
        <v>21</v>
      </c>
      <c r="F106" s="138" t="s">
        <v>152</v>
      </c>
      <c r="H106" s="139">
        <v>4608.9</v>
      </c>
      <c r="L106" s="135"/>
      <c r="M106" s="140"/>
      <c r="N106" s="141"/>
      <c r="O106" s="141"/>
      <c r="P106" s="141"/>
      <c r="Q106" s="141"/>
      <c r="R106" s="141"/>
      <c r="S106" s="141"/>
      <c r="T106" s="142"/>
      <c r="AT106" s="137" t="s">
        <v>147</v>
      </c>
      <c r="AU106" s="137" t="s">
        <v>83</v>
      </c>
      <c r="AV106" s="136" t="s">
        <v>145</v>
      </c>
      <c r="AW106" s="136" t="s">
        <v>38</v>
      </c>
      <c r="AX106" s="136" t="s">
        <v>23</v>
      </c>
      <c r="AY106" s="137" t="s">
        <v>138</v>
      </c>
    </row>
    <row r="107" spans="2:65" s="253" customFormat="1" ht="30">
      <c r="B107" s="14"/>
      <c r="C107" s="109" t="s">
        <v>161</v>
      </c>
      <c r="D107" s="109" t="s">
        <v>140</v>
      </c>
      <c r="E107" s="110" t="s">
        <v>172</v>
      </c>
      <c r="F107" s="111" t="s">
        <v>173</v>
      </c>
      <c r="G107" s="112" t="s">
        <v>174</v>
      </c>
      <c r="H107" s="113">
        <v>28.8</v>
      </c>
      <c r="I107" s="114"/>
      <c r="J107" s="115">
        <f>ROUND(I107*H107,2)</f>
        <v>0</v>
      </c>
      <c r="K107" s="111" t="s">
        <v>144</v>
      </c>
      <c r="L107" s="14"/>
      <c r="M107" s="279" t="s">
        <v>21</v>
      </c>
      <c r="N107" s="116" t="s">
        <v>45</v>
      </c>
      <c r="O107" s="251"/>
      <c r="P107" s="117">
        <f>O107*H107</f>
        <v>0</v>
      </c>
      <c r="Q107" s="117">
        <v>0</v>
      </c>
      <c r="R107" s="117">
        <f>Q107*H107</f>
        <v>0</v>
      </c>
      <c r="S107" s="117">
        <v>0</v>
      </c>
      <c r="T107" s="118">
        <f>S107*H107</f>
        <v>0</v>
      </c>
      <c r="AR107" s="259" t="s">
        <v>145</v>
      </c>
      <c r="AT107" s="259" t="s">
        <v>140</v>
      </c>
      <c r="AU107" s="259" t="s">
        <v>83</v>
      </c>
      <c r="AY107" s="259" t="s">
        <v>138</v>
      </c>
      <c r="BE107" s="280">
        <f>IF(N107="základní",J107,0)</f>
        <v>0</v>
      </c>
      <c r="BF107" s="280">
        <f>IF(N107="snížená",J107,0)</f>
        <v>0</v>
      </c>
      <c r="BG107" s="280">
        <f>IF(N107="zákl. přenesená",J107,0)</f>
        <v>0</v>
      </c>
      <c r="BH107" s="280">
        <f>IF(N107="sníž. přenesená",J107,0)</f>
        <v>0</v>
      </c>
      <c r="BI107" s="280">
        <f>IF(N107="nulová",J107,0)</f>
        <v>0</v>
      </c>
      <c r="BJ107" s="259" t="s">
        <v>23</v>
      </c>
      <c r="BK107" s="280">
        <f>ROUND(I107*H107,2)</f>
        <v>0</v>
      </c>
      <c r="BL107" s="259" t="s">
        <v>145</v>
      </c>
      <c r="BM107" s="259" t="s">
        <v>520</v>
      </c>
    </row>
    <row r="108" spans="2:51" s="120" customFormat="1" ht="13.5">
      <c r="B108" s="119"/>
      <c r="D108" s="121" t="s">
        <v>147</v>
      </c>
      <c r="E108" s="122" t="s">
        <v>21</v>
      </c>
      <c r="F108" s="123" t="s">
        <v>521</v>
      </c>
      <c r="H108" s="122" t="s">
        <v>21</v>
      </c>
      <c r="L108" s="119"/>
      <c r="M108" s="124"/>
      <c r="N108" s="125"/>
      <c r="O108" s="125"/>
      <c r="P108" s="125"/>
      <c r="Q108" s="125"/>
      <c r="R108" s="125"/>
      <c r="S108" s="125"/>
      <c r="T108" s="126"/>
      <c r="AT108" s="122" t="s">
        <v>147</v>
      </c>
      <c r="AU108" s="122" t="s">
        <v>83</v>
      </c>
      <c r="AV108" s="120" t="s">
        <v>23</v>
      </c>
      <c r="AW108" s="120" t="s">
        <v>38</v>
      </c>
      <c r="AX108" s="120" t="s">
        <v>74</v>
      </c>
      <c r="AY108" s="122" t="s">
        <v>138</v>
      </c>
    </row>
    <row r="109" spans="2:51" s="128" customFormat="1" ht="13.5">
      <c r="B109" s="127"/>
      <c r="D109" s="121" t="s">
        <v>147</v>
      </c>
      <c r="E109" s="129" t="s">
        <v>102</v>
      </c>
      <c r="F109" s="130" t="s">
        <v>522</v>
      </c>
      <c r="H109" s="131">
        <v>28.8</v>
      </c>
      <c r="L109" s="127"/>
      <c r="M109" s="132"/>
      <c r="N109" s="133"/>
      <c r="O109" s="133"/>
      <c r="P109" s="133"/>
      <c r="Q109" s="133"/>
      <c r="R109" s="133"/>
      <c r="S109" s="133"/>
      <c r="T109" s="134"/>
      <c r="AT109" s="129" t="s">
        <v>147</v>
      </c>
      <c r="AU109" s="129" t="s">
        <v>83</v>
      </c>
      <c r="AV109" s="128" t="s">
        <v>83</v>
      </c>
      <c r="AW109" s="128" t="s">
        <v>38</v>
      </c>
      <c r="AX109" s="128" t="s">
        <v>74</v>
      </c>
      <c r="AY109" s="129" t="s">
        <v>138</v>
      </c>
    </row>
    <row r="110" spans="2:51" s="136" customFormat="1" ht="13.5">
      <c r="B110" s="135"/>
      <c r="D110" s="121" t="s">
        <v>147</v>
      </c>
      <c r="E110" s="137" t="s">
        <v>21</v>
      </c>
      <c r="F110" s="138" t="s">
        <v>152</v>
      </c>
      <c r="H110" s="139">
        <v>28.8</v>
      </c>
      <c r="L110" s="135"/>
      <c r="M110" s="140"/>
      <c r="N110" s="141"/>
      <c r="O110" s="141"/>
      <c r="P110" s="141"/>
      <c r="Q110" s="141"/>
      <c r="R110" s="141"/>
      <c r="S110" s="141"/>
      <c r="T110" s="142"/>
      <c r="AT110" s="137" t="s">
        <v>147</v>
      </c>
      <c r="AU110" s="137" t="s">
        <v>83</v>
      </c>
      <c r="AV110" s="136" t="s">
        <v>145</v>
      </c>
      <c r="AW110" s="136" t="s">
        <v>38</v>
      </c>
      <c r="AX110" s="136" t="s">
        <v>23</v>
      </c>
      <c r="AY110" s="137" t="s">
        <v>138</v>
      </c>
    </row>
    <row r="111" spans="2:65" s="253" customFormat="1" ht="30">
      <c r="B111" s="14"/>
      <c r="C111" s="109" t="s">
        <v>145</v>
      </c>
      <c r="D111" s="109" t="s">
        <v>140</v>
      </c>
      <c r="E111" s="110" t="s">
        <v>182</v>
      </c>
      <c r="F111" s="111" t="s">
        <v>183</v>
      </c>
      <c r="G111" s="112" t="s">
        <v>184</v>
      </c>
      <c r="H111" s="113">
        <v>6</v>
      </c>
      <c r="I111" s="114"/>
      <c r="J111" s="115">
        <f>ROUND(I111*H111,2)</f>
        <v>0</v>
      </c>
      <c r="K111" s="111" t="s">
        <v>144</v>
      </c>
      <c r="L111" s="14"/>
      <c r="M111" s="279" t="s">
        <v>21</v>
      </c>
      <c r="N111" s="116" t="s">
        <v>45</v>
      </c>
      <c r="O111" s="251"/>
      <c r="P111" s="117">
        <f>O111*H111</f>
        <v>0</v>
      </c>
      <c r="Q111" s="117">
        <v>0.02102</v>
      </c>
      <c r="R111" s="117">
        <f>Q111*H111</f>
        <v>0.12612</v>
      </c>
      <c r="S111" s="117">
        <v>0</v>
      </c>
      <c r="T111" s="118">
        <f>S111*H111</f>
        <v>0</v>
      </c>
      <c r="AR111" s="259" t="s">
        <v>145</v>
      </c>
      <c r="AT111" s="259" t="s">
        <v>140</v>
      </c>
      <c r="AU111" s="259" t="s">
        <v>83</v>
      </c>
      <c r="AY111" s="259" t="s">
        <v>138</v>
      </c>
      <c r="BE111" s="280">
        <f>IF(N111="základní",J111,0)</f>
        <v>0</v>
      </c>
      <c r="BF111" s="280">
        <f>IF(N111="snížená",J111,0)</f>
        <v>0</v>
      </c>
      <c r="BG111" s="280">
        <f>IF(N111="zákl. přenesená",J111,0)</f>
        <v>0</v>
      </c>
      <c r="BH111" s="280">
        <f>IF(N111="sníž. přenesená",J111,0)</f>
        <v>0</v>
      </c>
      <c r="BI111" s="280">
        <f>IF(N111="nulová",J111,0)</f>
        <v>0</v>
      </c>
      <c r="BJ111" s="259" t="s">
        <v>23</v>
      </c>
      <c r="BK111" s="280">
        <f>ROUND(I111*H111,2)</f>
        <v>0</v>
      </c>
      <c r="BL111" s="259" t="s">
        <v>145</v>
      </c>
      <c r="BM111" s="259" t="s">
        <v>523</v>
      </c>
    </row>
    <row r="112" spans="2:51" s="120" customFormat="1" ht="13.5">
      <c r="B112" s="119"/>
      <c r="D112" s="121" t="s">
        <v>147</v>
      </c>
      <c r="E112" s="122" t="s">
        <v>21</v>
      </c>
      <c r="F112" s="123" t="s">
        <v>524</v>
      </c>
      <c r="H112" s="122" t="s">
        <v>21</v>
      </c>
      <c r="L112" s="119"/>
      <c r="M112" s="124"/>
      <c r="N112" s="125"/>
      <c r="O112" s="125"/>
      <c r="P112" s="125"/>
      <c r="Q112" s="125"/>
      <c r="R112" s="125"/>
      <c r="S112" s="125"/>
      <c r="T112" s="126"/>
      <c r="AT112" s="122" t="s">
        <v>147</v>
      </c>
      <c r="AU112" s="122" t="s">
        <v>83</v>
      </c>
      <c r="AV112" s="120" t="s">
        <v>23</v>
      </c>
      <c r="AW112" s="120" t="s">
        <v>38</v>
      </c>
      <c r="AX112" s="120" t="s">
        <v>74</v>
      </c>
      <c r="AY112" s="122" t="s">
        <v>138</v>
      </c>
    </row>
    <row r="113" spans="2:51" s="120" customFormat="1" ht="13.5">
      <c r="B113" s="119"/>
      <c r="D113" s="121" t="s">
        <v>147</v>
      </c>
      <c r="E113" s="122" t="s">
        <v>21</v>
      </c>
      <c r="F113" s="123" t="s">
        <v>187</v>
      </c>
      <c r="H113" s="122" t="s">
        <v>21</v>
      </c>
      <c r="L113" s="119"/>
      <c r="M113" s="124"/>
      <c r="N113" s="125"/>
      <c r="O113" s="125"/>
      <c r="P113" s="125"/>
      <c r="Q113" s="125"/>
      <c r="R113" s="125"/>
      <c r="S113" s="125"/>
      <c r="T113" s="126"/>
      <c r="AT113" s="122" t="s">
        <v>147</v>
      </c>
      <c r="AU113" s="122" t="s">
        <v>83</v>
      </c>
      <c r="AV113" s="120" t="s">
        <v>23</v>
      </c>
      <c r="AW113" s="120" t="s">
        <v>38</v>
      </c>
      <c r="AX113" s="120" t="s">
        <v>74</v>
      </c>
      <c r="AY113" s="122" t="s">
        <v>138</v>
      </c>
    </row>
    <row r="114" spans="2:51" s="120" customFormat="1" ht="13.5">
      <c r="B114" s="119"/>
      <c r="D114" s="121" t="s">
        <v>147</v>
      </c>
      <c r="E114" s="122" t="s">
        <v>21</v>
      </c>
      <c r="F114" s="123" t="s">
        <v>188</v>
      </c>
      <c r="H114" s="122" t="s">
        <v>21</v>
      </c>
      <c r="L114" s="119"/>
      <c r="M114" s="124"/>
      <c r="N114" s="125"/>
      <c r="O114" s="125"/>
      <c r="P114" s="125"/>
      <c r="Q114" s="125"/>
      <c r="R114" s="125"/>
      <c r="S114" s="125"/>
      <c r="T114" s="126"/>
      <c r="AT114" s="122" t="s">
        <v>147</v>
      </c>
      <c r="AU114" s="122" t="s">
        <v>83</v>
      </c>
      <c r="AV114" s="120" t="s">
        <v>23</v>
      </c>
      <c r="AW114" s="120" t="s">
        <v>38</v>
      </c>
      <c r="AX114" s="120" t="s">
        <v>74</v>
      </c>
      <c r="AY114" s="122" t="s">
        <v>138</v>
      </c>
    </row>
    <row r="115" spans="2:51" s="128" customFormat="1" ht="13.5">
      <c r="B115" s="127"/>
      <c r="D115" s="121" t="s">
        <v>147</v>
      </c>
      <c r="E115" s="129" t="s">
        <v>21</v>
      </c>
      <c r="F115" s="130" t="s">
        <v>525</v>
      </c>
      <c r="H115" s="131">
        <v>6</v>
      </c>
      <c r="L115" s="127"/>
      <c r="M115" s="132"/>
      <c r="N115" s="133"/>
      <c r="O115" s="133"/>
      <c r="P115" s="133"/>
      <c r="Q115" s="133"/>
      <c r="R115" s="133"/>
      <c r="S115" s="133"/>
      <c r="T115" s="134"/>
      <c r="AT115" s="129" t="s">
        <v>147</v>
      </c>
      <c r="AU115" s="129" t="s">
        <v>83</v>
      </c>
      <c r="AV115" s="128" t="s">
        <v>83</v>
      </c>
      <c r="AW115" s="128" t="s">
        <v>38</v>
      </c>
      <c r="AX115" s="128" t="s">
        <v>23</v>
      </c>
      <c r="AY115" s="129" t="s">
        <v>138</v>
      </c>
    </row>
    <row r="116" spans="2:65" s="253" customFormat="1" ht="30">
      <c r="B116" s="14"/>
      <c r="C116" s="109" t="s">
        <v>171</v>
      </c>
      <c r="D116" s="109" t="s">
        <v>140</v>
      </c>
      <c r="E116" s="110" t="s">
        <v>191</v>
      </c>
      <c r="F116" s="111" t="s">
        <v>192</v>
      </c>
      <c r="G116" s="112" t="s">
        <v>174</v>
      </c>
      <c r="H116" s="113">
        <v>4545.2</v>
      </c>
      <c r="I116" s="114"/>
      <c r="J116" s="115">
        <f>ROUND(I116*H116,2)</f>
        <v>0</v>
      </c>
      <c r="K116" s="111" t="s">
        <v>144</v>
      </c>
      <c r="L116" s="14"/>
      <c r="M116" s="279" t="s">
        <v>21</v>
      </c>
      <c r="N116" s="116" t="s">
        <v>45</v>
      </c>
      <c r="O116" s="251"/>
      <c r="P116" s="117">
        <f>O116*H116</f>
        <v>0</v>
      </c>
      <c r="Q116" s="117">
        <v>0</v>
      </c>
      <c r="R116" s="117">
        <f>Q116*H116</f>
        <v>0</v>
      </c>
      <c r="S116" s="117">
        <v>0</v>
      </c>
      <c r="T116" s="118">
        <f>S116*H116</f>
        <v>0</v>
      </c>
      <c r="AR116" s="259" t="s">
        <v>145</v>
      </c>
      <c r="AT116" s="259" t="s">
        <v>140</v>
      </c>
      <c r="AU116" s="259" t="s">
        <v>83</v>
      </c>
      <c r="AY116" s="259" t="s">
        <v>138</v>
      </c>
      <c r="BE116" s="280">
        <f>IF(N116="základní",J116,0)</f>
        <v>0</v>
      </c>
      <c r="BF116" s="280">
        <f>IF(N116="snížená",J116,0)</f>
        <v>0</v>
      </c>
      <c r="BG116" s="280">
        <f>IF(N116="zákl. přenesená",J116,0)</f>
        <v>0</v>
      </c>
      <c r="BH116" s="280">
        <f>IF(N116="sníž. přenesená",J116,0)</f>
        <v>0</v>
      </c>
      <c r="BI116" s="280">
        <f>IF(N116="nulová",J116,0)</f>
        <v>0</v>
      </c>
      <c r="BJ116" s="259" t="s">
        <v>23</v>
      </c>
      <c r="BK116" s="280">
        <f>ROUND(I116*H116,2)</f>
        <v>0</v>
      </c>
      <c r="BL116" s="259" t="s">
        <v>145</v>
      </c>
      <c r="BM116" s="259" t="s">
        <v>526</v>
      </c>
    </row>
    <row r="117" spans="2:51" s="120" customFormat="1" ht="13.5">
      <c r="B117" s="119"/>
      <c r="D117" s="121" t="s">
        <v>147</v>
      </c>
      <c r="E117" s="122" t="s">
        <v>21</v>
      </c>
      <c r="F117" s="123" t="s">
        <v>194</v>
      </c>
      <c r="H117" s="122" t="s">
        <v>21</v>
      </c>
      <c r="L117" s="119"/>
      <c r="M117" s="124"/>
      <c r="N117" s="125"/>
      <c r="O117" s="125"/>
      <c r="P117" s="125"/>
      <c r="Q117" s="125"/>
      <c r="R117" s="125"/>
      <c r="S117" s="125"/>
      <c r="T117" s="126"/>
      <c r="AT117" s="122" t="s">
        <v>147</v>
      </c>
      <c r="AU117" s="122" t="s">
        <v>83</v>
      </c>
      <c r="AV117" s="120" t="s">
        <v>23</v>
      </c>
      <c r="AW117" s="120" t="s">
        <v>38</v>
      </c>
      <c r="AX117" s="120" t="s">
        <v>74</v>
      </c>
      <c r="AY117" s="122" t="s">
        <v>138</v>
      </c>
    </row>
    <row r="118" spans="2:51" s="128" customFormat="1" ht="13.5">
      <c r="B118" s="127"/>
      <c r="D118" s="121" t="s">
        <v>147</v>
      </c>
      <c r="E118" s="129" t="s">
        <v>100</v>
      </c>
      <c r="F118" s="130" t="s">
        <v>505</v>
      </c>
      <c r="H118" s="131">
        <v>4545.2</v>
      </c>
      <c r="L118" s="127"/>
      <c r="M118" s="132"/>
      <c r="N118" s="133"/>
      <c r="O118" s="133"/>
      <c r="P118" s="133"/>
      <c r="Q118" s="133"/>
      <c r="R118" s="133"/>
      <c r="S118" s="133"/>
      <c r="T118" s="134"/>
      <c r="AT118" s="129" t="s">
        <v>147</v>
      </c>
      <c r="AU118" s="129" t="s">
        <v>83</v>
      </c>
      <c r="AV118" s="128" t="s">
        <v>83</v>
      </c>
      <c r="AW118" s="128" t="s">
        <v>38</v>
      </c>
      <c r="AX118" s="128" t="s">
        <v>23</v>
      </c>
      <c r="AY118" s="129" t="s">
        <v>138</v>
      </c>
    </row>
    <row r="119" spans="2:65" s="253" customFormat="1" ht="45">
      <c r="B119" s="14"/>
      <c r="C119" s="109" t="s">
        <v>181</v>
      </c>
      <c r="D119" s="109" t="s">
        <v>140</v>
      </c>
      <c r="E119" s="110" t="s">
        <v>196</v>
      </c>
      <c r="F119" s="111" t="s">
        <v>197</v>
      </c>
      <c r="G119" s="112" t="s">
        <v>174</v>
      </c>
      <c r="H119" s="113">
        <v>273.87</v>
      </c>
      <c r="I119" s="114"/>
      <c r="J119" s="115">
        <f>ROUND(I119*H119,2)</f>
        <v>0</v>
      </c>
      <c r="K119" s="111" t="s">
        <v>144</v>
      </c>
      <c r="L119" s="14"/>
      <c r="M119" s="279" t="s">
        <v>21</v>
      </c>
      <c r="N119" s="116" t="s">
        <v>45</v>
      </c>
      <c r="O119" s="251"/>
      <c r="P119" s="117">
        <f>O119*H119</f>
        <v>0</v>
      </c>
      <c r="Q119" s="117">
        <v>0</v>
      </c>
      <c r="R119" s="117">
        <f>Q119*H119</f>
        <v>0</v>
      </c>
      <c r="S119" s="117">
        <v>0</v>
      </c>
      <c r="T119" s="118">
        <f>S119*H119</f>
        <v>0</v>
      </c>
      <c r="AR119" s="259" t="s">
        <v>145</v>
      </c>
      <c r="AT119" s="259" t="s">
        <v>140</v>
      </c>
      <c r="AU119" s="259" t="s">
        <v>83</v>
      </c>
      <c r="AY119" s="259" t="s">
        <v>138</v>
      </c>
      <c r="BE119" s="280">
        <f>IF(N119="základní",J119,0)</f>
        <v>0</v>
      </c>
      <c r="BF119" s="280">
        <f>IF(N119="snížená",J119,0)</f>
        <v>0</v>
      </c>
      <c r="BG119" s="280">
        <f>IF(N119="zákl. přenesená",J119,0)</f>
        <v>0</v>
      </c>
      <c r="BH119" s="280">
        <f>IF(N119="sníž. přenesená",J119,0)</f>
        <v>0</v>
      </c>
      <c r="BI119" s="280">
        <f>IF(N119="nulová",J119,0)</f>
        <v>0</v>
      </c>
      <c r="BJ119" s="259" t="s">
        <v>23</v>
      </c>
      <c r="BK119" s="280">
        <f>ROUND(I119*H119,2)</f>
        <v>0</v>
      </c>
      <c r="BL119" s="259" t="s">
        <v>145</v>
      </c>
      <c r="BM119" s="259" t="s">
        <v>527</v>
      </c>
    </row>
    <row r="120" spans="2:51" s="120" customFormat="1" ht="13.5">
      <c r="B120" s="119"/>
      <c r="D120" s="121" t="s">
        <v>147</v>
      </c>
      <c r="E120" s="122" t="s">
        <v>21</v>
      </c>
      <c r="F120" s="123" t="s">
        <v>528</v>
      </c>
      <c r="H120" s="122" t="s">
        <v>21</v>
      </c>
      <c r="L120" s="119"/>
      <c r="M120" s="124"/>
      <c r="N120" s="125"/>
      <c r="O120" s="125"/>
      <c r="P120" s="125"/>
      <c r="Q120" s="125"/>
      <c r="R120" s="125"/>
      <c r="S120" s="125"/>
      <c r="T120" s="126"/>
      <c r="AT120" s="122" t="s">
        <v>147</v>
      </c>
      <c r="AU120" s="122" t="s">
        <v>83</v>
      </c>
      <c r="AV120" s="120" t="s">
        <v>23</v>
      </c>
      <c r="AW120" s="120" t="s">
        <v>38</v>
      </c>
      <c r="AX120" s="120" t="s">
        <v>74</v>
      </c>
      <c r="AY120" s="122" t="s">
        <v>138</v>
      </c>
    </row>
    <row r="121" spans="2:51" s="120" customFormat="1" ht="13.5">
      <c r="B121" s="119"/>
      <c r="D121" s="121" t="s">
        <v>147</v>
      </c>
      <c r="E121" s="122" t="s">
        <v>21</v>
      </c>
      <c r="F121" s="123" t="s">
        <v>529</v>
      </c>
      <c r="H121" s="122" t="s">
        <v>21</v>
      </c>
      <c r="L121" s="119"/>
      <c r="M121" s="124"/>
      <c r="N121" s="125"/>
      <c r="O121" s="125"/>
      <c r="P121" s="125"/>
      <c r="Q121" s="125"/>
      <c r="R121" s="125"/>
      <c r="S121" s="125"/>
      <c r="T121" s="126"/>
      <c r="AT121" s="122" t="s">
        <v>147</v>
      </c>
      <c r="AU121" s="122" t="s">
        <v>83</v>
      </c>
      <c r="AV121" s="120" t="s">
        <v>23</v>
      </c>
      <c r="AW121" s="120" t="s">
        <v>38</v>
      </c>
      <c r="AX121" s="120" t="s">
        <v>74</v>
      </c>
      <c r="AY121" s="122" t="s">
        <v>138</v>
      </c>
    </row>
    <row r="122" spans="2:51" s="128" customFormat="1" ht="13.5">
      <c r="B122" s="127"/>
      <c r="D122" s="121" t="s">
        <v>147</v>
      </c>
      <c r="E122" s="129" t="s">
        <v>21</v>
      </c>
      <c r="F122" s="130" t="s">
        <v>530</v>
      </c>
      <c r="H122" s="131">
        <v>124.8</v>
      </c>
      <c r="L122" s="127"/>
      <c r="M122" s="132"/>
      <c r="N122" s="133"/>
      <c r="O122" s="133"/>
      <c r="P122" s="133"/>
      <c r="Q122" s="133"/>
      <c r="R122" s="133"/>
      <c r="S122" s="133"/>
      <c r="T122" s="134"/>
      <c r="AT122" s="129" t="s">
        <v>147</v>
      </c>
      <c r="AU122" s="129" t="s">
        <v>83</v>
      </c>
      <c r="AV122" s="128" t="s">
        <v>83</v>
      </c>
      <c r="AW122" s="128" t="s">
        <v>38</v>
      </c>
      <c r="AX122" s="128" t="s">
        <v>74</v>
      </c>
      <c r="AY122" s="129" t="s">
        <v>138</v>
      </c>
    </row>
    <row r="123" spans="2:51" s="120" customFormat="1" ht="13.5">
      <c r="B123" s="119"/>
      <c r="D123" s="121" t="s">
        <v>147</v>
      </c>
      <c r="E123" s="122" t="s">
        <v>21</v>
      </c>
      <c r="F123" s="123" t="s">
        <v>531</v>
      </c>
      <c r="H123" s="122" t="s">
        <v>21</v>
      </c>
      <c r="L123" s="119"/>
      <c r="M123" s="124"/>
      <c r="N123" s="125"/>
      <c r="O123" s="125"/>
      <c r="P123" s="125"/>
      <c r="Q123" s="125"/>
      <c r="R123" s="125"/>
      <c r="S123" s="125"/>
      <c r="T123" s="126"/>
      <c r="AT123" s="122" t="s">
        <v>147</v>
      </c>
      <c r="AU123" s="122" t="s">
        <v>83</v>
      </c>
      <c r="AV123" s="120" t="s">
        <v>23</v>
      </c>
      <c r="AW123" s="120" t="s">
        <v>38</v>
      </c>
      <c r="AX123" s="120" t="s">
        <v>74</v>
      </c>
      <c r="AY123" s="122" t="s">
        <v>138</v>
      </c>
    </row>
    <row r="124" spans="2:51" s="128" customFormat="1" ht="13.5">
      <c r="B124" s="127"/>
      <c r="D124" s="121" t="s">
        <v>147</v>
      </c>
      <c r="E124" s="129" t="s">
        <v>21</v>
      </c>
      <c r="F124" s="130" t="s">
        <v>532</v>
      </c>
      <c r="H124" s="131">
        <v>36.75</v>
      </c>
      <c r="L124" s="127"/>
      <c r="M124" s="132"/>
      <c r="N124" s="133"/>
      <c r="O124" s="133"/>
      <c r="P124" s="133"/>
      <c r="Q124" s="133"/>
      <c r="R124" s="133"/>
      <c r="S124" s="133"/>
      <c r="T124" s="134"/>
      <c r="AT124" s="129" t="s">
        <v>147</v>
      </c>
      <c r="AU124" s="129" t="s">
        <v>83</v>
      </c>
      <c r="AV124" s="128" t="s">
        <v>83</v>
      </c>
      <c r="AW124" s="128" t="s">
        <v>38</v>
      </c>
      <c r="AX124" s="128" t="s">
        <v>74</v>
      </c>
      <c r="AY124" s="129" t="s">
        <v>138</v>
      </c>
    </row>
    <row r="125" spans="2:51" s="120" customFormat="1" ht="13.5">
      <c r="B125" s="119"/>
      <c r="D125" s="121" t="s">
        <v>147</v>
      </c>
      <c r="E125" s="122" t="s">
        <v>21</v>
      </c>
      <c r="F125" s="123" t="s">
        <v>533</v>
      </c>
      <c r="H125" s="122" t="s">
        <v>21</v>
      </c>
      <c r="L125" s="119"/>
      <c r="M125" s="124"/>
      <c r="N125" s="125"/>
      <c r="O125" s="125"/>
      <c r="P125" s="125"/>
      <c r="Q125" s="125"/>
      <c r="R125" s="125"/>
      <c r="S125" s="125"/>
      <c r="T125" s="126"/>
      <c r="AT125" s="122" t="s">
        <v>147</v>
      </c>
      <c r="AU125" s="122" t="s">
        <v>83</v>
      </c>
      <c r="AV125" s="120" t="s">
        <v>23</v>
      </c>
      <c r="AW125" s="120" t="s">
        <v>38</v>
      </c>
      <c r="AX125" s="120" t="s">
        <v>74</v>
      </c>
      <c r="AY125" s="122" t="s">
        <v>138</v>
      </c>
    </row>
    <row r="126" spans="2:51" s="120" customFormat="1" ht="13.5">
      <c r="B126" s="119"/>
      <c r="D126" s="121" t="s">
        <v>147</v>
      </c>
      <c r="E126" s="122" t="s">
        <v>21</v>
      </c>
      <c r="F126" s="123" t="s">
        <v>534</v>
      </c>
      <c r="H126" s="122" t="s">
        <v>21</v>
      </c>
      <c r="L126" s="119"/>
      <c r="M126" s="124"/>
      <c r="N126" s="125"/>
      <c r="O126" s="125"/>
      <c r="P126" s="125"/>
      <c r="Q126" s="125"/>
      <c r="R126" s="125"/>
      <c r="S126" s="125"/>
      <c r="T126" s="126"/>
      <c r="AT126" s="122" t="s">
        <v>147</v>
      </c>
      <c r="AU126" s="122" t="s">
        <v>83</v>
      </c>
      <c r="AV126" s="120" t="s">
        <v>23</v>
      </c>
      <c r="AW126" s="120" t="s">
        <v>38</v>
      </c>
      <c r="AX126" s="120" t="s">
        <v>74</v>
      </c>
      <c r="AY126" s="122" t="s">
        <v>138</v>
      </c>
    </row>
    <row r="127" spans="2:51" s="128" customFormat="1" ht="13.5">
      <c r="B127" s="127"/>
      <c r="D127" s="121" t="s">
        <v>147</v>
      </c>
      <c r="E127" s="129" t="s">
        <v>21</v>
      </c>
      <c r="F127" s="130" t="s">
        <v>535</v>
      </c>
      <c r="H127" s="131">
        <v>112.32</v>
      </c>
      <c r="L127" s="127"/>
      <c r="M127" s="132"/>
      <c r="N127" s="133"/>
      <c r="O127" s="133"/>
      <c r="P127" s="133"/>
      <c r="Q127" s="133"/>
      <c r="R127" s="133"/>
      <c r="S127" s="133"/>
      <c r="T127" s="134"/>
      <c r="AT127" s="129" t="s">
        <v>147</v>
      </c>
      <c r="AU127" s="129" t="s">
        <v>83</v>
      </c>
      <c r="AV127" s="128" t="s">
        <v>83</v>
      </c>
      <c r="AW127" s="128" t="s">
        <v>38</v>
      </c>
      <c r="AX127" s="128" t="s">
        <v>74</v>
      </c>
      <c r="AY127" s="129" t="s">
        <v>138</v>
      </c>
    </row>
    <row r="128" spans="2:51" s="136" customFormat="1" ht="13.5">
      <c r="B128" s="135"/>
      <c r="D128" s="121" t="s">
        <v>147</v>
      </c>
      <c r="E128" s="137" t="s">
        <v>104</v>
      </c>
      <c r="F128" s="138" t="s">
        <v>152</v>
      </c>
      <c r="H128" s="139">
        <v>273.87</v>
      </c>
      <c r="L128" s="135"/>
      <c r="M128" s="140"/>
      <c r="N128" s="141"/>
      <c r="O128" s="141"/>
      <c r="P128" s="141"/>
      <c r="Q128" s="141"/>
      <c r="R128" s="141"/>
      <c r="S128" s="141"/>
      <c r="T128" s="142"/>
      <c r="AT128" s="137" t="s">
        <v>147</v>
      </c>
      <c r="AU128" s="137" t="s">
        <v>83</v>
      </c>
      <c r="AV128" s="136" t="s">
        <v>145</v>
      </c>
      <c r="AW128" s="136" t="s">
        <v>38</v>
      </c>
      <c r="AX128" s="136" t="s">
        <v>23</v>
      </c>
      <c r="AY128" s="137" t="s">
        <v>138</v>
      </c>
    </row>
    <row r="129" spans="2:65" s="253" customFormat="1" ht="60">
      <c r="B129" s="14"/>
      <c r="C129" s="109" t="s">
        <v>190</v>
      </c>
      <c r="D129" s="109" t="s">
        <v>140</v>
      </c>
      <c r="E129" s="110" t="s">
        <v>209</v>
      </c>
      <c r="F129" s="111" t="s">
        <v>210</v>
      </c>
      <c r="G129" s="112" t="s">
        <v>174</v>
      </c>
      <c r="H129" s="113">
        <v>273.87</v>
      </c>
      <c r="I129" s="114"/>
      <c r="J129" s="115">
        <f>ROUND(I129*H129,2)</f>
        <v>0</v>
      </c>
      <c r="K129" s="111" t="s">
        <v>144</v>
      </c>
      <c r="L129" s="14"/>
      <c r="M129" s="279" t="s">
        <v>21</v>
      </c>
      <c r="N129" s="116" t="s">
        <v>45</v>
      </c>
      <c r="O129" s="251"/>
      <c r="P129" s="117">
        <f>O129*H129</f>
        <v>0</v>
      </c>
      <c r="Q129" s="117">
        <v>0</v>
      </c>
      <c r="R129" s="117">
        <f>Q129*H129</f>
        <v>0</v>
      </c>
      <c r="S129" s="117">
        <v>0</v>
      </c>
      <c r="T129" s="118">
        <f>S129*H129</f>
        <v>0</v>
      </c>
      <c r="AR129" s="259" t="s">
        <v>145</v>
      </c>
      <c r="AT129" s="259" t="s">
        <v>140</v>
      </c>
      <c r="AU129" s="259" t="s">
        <v>83</v>
      </c>
      <c r="AY129" s="259" t="s">
        <v>138</v>
      </c>
      <c r="BE129" s="280">
        <f>IF(N129="základní",J129,0)</f>
        <v>0</v>
      </c>
      <c r="BF129" s="280">
        <f>IF(N129="snížená",J129,0)</f>
        <v>0</v>
      </c>
      <c r="BG129" s="280">
        <f>IF(N129="zákl. přenesená",J129,0)</f>
        <v>0</v>
      </c>
      <c r="BH129" s="280">
        <f>IF(N129="sníž. přenesená",J129,0)</f>
        <v>0</v>
      </c>
      <c r="BI129" s="280">
        <f>IF(N129="nulová",J129,0)</f>
        <v>0</v>
      </c>
      <c r="BJ129" s="259" t="s">
        <v>23</v>
      </c>
      <c r="BK129" s="280">
        <f>ROUND(I129*H129,2)</f>
        <v>0</v>
      </c>
      <c r="BL129" s="259" t="s">
        <v>145</v>
      </c>
      <c r="BM129" s="259" t="s">
        <v>536</v>
      </c>
    </row>
    <row r="130" spans="2:51" s="120" customFormat="1" ht="13.5">
      <c r="B130" s="119"/>
      <c r="D130" s="121" t="s">
        <v>147</v>
      </c>
      <c r="E130" s="122" t="s">
        <v>21</v>
      </c>
      <c r="F130" s="123" t="s">
        <v>212</v>
      </c>
      <c r="H130" s="122" t="s">
        <v>21</v>
      </c>
      <c r="L130" s="119"/>
      <c r="M130" s="124"/>
      <c r="N130" s="125"/>
      <c r="O130" s="125"/>
      <c r="P130" s="125"/>
      <c r="Q130" s="125"/>
      <c r="R130" s="125"/>
      <c r="S130" s="125"/>
      <c r="T130" s="126"/>
      <c r="AT130" s="122" t="s">
        <v>147</v>
      </c>
      <c r="AU130" s="122" t="s">
        <v>83</v>
      </c>
      <c r="AV130" s="120" t="s">
        <v>23</v>
      </c>
      <c r="AW130" s="120" t="s">
        <v>38</v>
      </c>
      <c r="AX130" s="120" t="s">
        <v>74</v>
      </c>
      <c r="AY130" s="122" t="s">
        <v>138</v>
      </c>
    </row>
    <row r="131" spans="2:51" s="128" customFormat="1" ht="13.5">
      <c r="B131" s="127"/>
      <c r="D131" s="121" t="s">
        <v>147</v>
      </c>
      <c r="E131" s="129" t="s">
        <v>21</v>
      </c>
      <c r="F131" s="130" t="s">
        <v>104</v>
      </c>
      <c r="H131" s="131">
        <v>273.87</v>
      </c>
      <c r="L131" s="127"/>
      <c r="M131" s="132"/>
      <c r="N131" s="133"/>
      <c r="O131" s="133"/>
      <c r="P131" s="133"/>
      <c r="Q131" s="133"/>
      <c r="R131" s="133"/>
      <c r="S131" s="133"/>
      <c r="T131" s="134"/>
      <c r="AT131" s="129" t="s">
        <v>147</v>
      </c>
      <c r="AU131" s="129" t="s">
        <v>83</v>
      </c>
      <c r="AV131" s="128" t="s">
        <v>83</v>
      </c>
      <c r="AW131" s="128" t="s">
        <v>38</v>
      </c>
      <c r="AX131" s="128" t="s">
        <v>23</v>
      </c>
      <c r="AY131" s="129" t="s">
        <v>138</v>
      </c>
    </row>
    <row r="132" spans="2:65" s="253" customFormat="1" ht="15">
      <c r="B132" s="14"/>
      <c r="C132" s="143" t="s">
        <v>195</v>
      </c>
      <c r="D132" s="143" t="s">
        <v>221</v>
      </c>
      <c r="E132" s="144" t="s">
        <v>222</v>
      </c>
      <c r="F132" s="145" t="s">
        <v>223</v>
      </c>
      <c r="G132" s="146" t="s">
        <v>224</v>
      </c>
      <c r="H132" s="147">
        <v>9976.622</v>
      </c>
      <c r="I132" s="148"/>
      <c r="J132" s="149">
        <f>ROUND(I132*H132,2)</f>
        <v>0</v>
      </c>
      <c r="K132" s="145" t="s">
        <v>21</v>
      </c>
      <c r="L132" s="281"/>
      <c r="M132" s="282" t="s">
        <v>21</v>
      </c>
      <c r="N132" s="150" t="s">
        <v>45</v>
      </c>
      <c r="O132" s="251"/>
      <c r="P132" s="117">
        <f>O132*H132</f>
        <v>0</v>
      </c>
      <c r="Q132" s="117">
        <v>0</v>
      </c>
      <c r="R132" s="117">
        <f>Q132*H132</f>
        <v>0</v>
      </c>
      <c r="S132" s="117">
        <v>0</v>
      </c>
      <c r="T132" s="118">
        <f>S132*H132</f>
        <v>0</v>
      </c>
      <c r="AR132" s="259" t="s">
        <v>195</v>
      </c>
      <c r="AT132" s="259" t="s">
        <v>221</v>
      </c>
      <c r="AU132" s="259" t="s">
        <v>83</v>
      </c>
      <c r="AY132" s="259" t="s">
        <v>138</v>
      </c>
      <c r="BE132" s="280">
        <f>IF(N132="základní",J132,0)</f>
        <v>0</v>
      </c>
      <c r="BF132" s="280">
        <f>IF(N132="snížená",J132,0)</f>
        <v>0</v>
      </c>
      <c r="BG132" s="280">
        <f>IF(N132="zákl. přenesená",J132,0)</f>
        <v>0</v>
      </c>
      <c r="BH132" s="280">
        <f>IF(N132="sníž. přenesená",J132,0)</f>
        <v>0</v>
      </c>
      <c r="BI132" s="280">
        <f>IF(N132="nulová",J132,0)</f>
        <v>0</v>
      </c>
      <c r="BJ132" s="259" t="s">
        <v>23</v>
      </c>
      <c r="BK132" s="280">
        <f>ROUND(I132*H132,2)</f>
        <v>0</v>
      </c>
      <c r="BL132" s="259" t="s">
        <v>145</v>
      </c>
      <c r="BM132" s="259" t="s">
        <v>537</v>
      </c>
    </row>
    <row r="133" spans="2:51" s="128" customFormat="1" ht="13.5">
      <c r="B133" s="127"/>
      <c r="D133" s="121" t="s">
        <v>147</v>
      </c>
      <c r="E133" s="129" t="s">
        <v>21</v>
      </c>
      <c r="F133" s="130" t="s">
        <v>538</v>
      </c>
      <c r="H133" s="131">
        <v>9976.622</v>
      </c>
      <c r="L133" s="127"/>
      <c r="M133" s="132"/>
      <c r="N133" s="133"/>
      <c r="O133" s="133"/>
      <c r="P133" s="133"/>
      <c r="Q133" s="133"/>
      <c r="R133" s="133"/>
      <c r="S133" s="133"/>
      <c r="T133" s="134"/>
      <c r="AT133" s="129" t="s">
        <v>147</v>
      </c>
      <c r="AU133" s="129" t="s">
        <v>83</v>
      </c>
      <c r="AV133" s="128" t="s">
        <v>83</v>
      </c>
      <c r="AW133" s="128" t="s">
        <v>38</v>
      </c>
      <c r="AX133" s="128" t="s">
        <v>23</v>
      </c>
      <c r="AY133" s="129" t="s">
        <v>138</v>
      </c>
    </row>
    <row r="134" spans="2:65" s="253" customFormat="1" ht="45">
      <c r="B134" s="14"/>
      <c r="C134" s="109" t="s">
        <v>208</v>
      </c>
      <c r="D134" s="109" t="s">
        <v>140</v>
      </c>
      <c r="E134" s="110" t="s">
        <v>228</v>
      </c>
      <c r="F134" s="111" t="s">
        <v>229</v>
      </c>
      <c r="G134" s="112" t="s">
        <v>174</v>
      </c>
      <c r="H134" s="113">
        <v>4654.748</v>
      </c>
      <c r="I134" s="114"/>
      <c r="J134" s="115">
        <f>ROUND(I134*H134,2)</f>
        <v>0</v>
      </c>
      <c r="K134" s="111" t="s">
        <v>165</v>
      </c>
      <c r="L134" s="14"/>
      <c r="M134" s="279" t="s">
        <v>21</v>
      </c>
      <c r="N134" s="116" t="s">
        <v>45</v>
      </c>
      <c r="O134" s="251"/>
      <c r="P134" s="117">
        <f>O134*H134</f>
        <v>0</v>
      </c>
      <c r="Q134" s="117">
        <v>0</v>
      </c>
      <c r="R134" s="117">
        <f>Q134*H134</f>
        <v>0</v>
      </c>
      <c r="S134" s="117">
        <v>0</v>
      </c>
      <c r="T134" s="118">
        <f>S134*H134</f>
        <v>0</v>
      </c>
      <c r="AR134" s="259" t="s">
        <v>145</v>
      </c>
      <c r="AT134" s="259" t="s">
        <v>140</v>
      </c>
      <c r="AU134" s="259" t="s">
        <v>83</v>
      </c>
      <c r="AY134" s="259" t="s">
        <v>138</v>
      </c>
      <c r="BE134" s="280">
        <f>IF(N134="základní",J134,0)</f>
        <v>0</v>
      </c>
      <c r="BF134" s="280">
        <f>IF(N134="snížená",J134,0)</f>
        <v>0</v>
      </c>
      <c r="BG134" s="280">
        <f>IF(N134="zákl. přenesená",J134,0)</f>
        <v>0</v>
      </c>
      <c r="BH134" s="280">
        <f>IF(N134="sníž. přenesená",J134,0)</f>
        <v>0</v>
      </c>
      <c r="BI134" s="280">
        <f>IF(N134="nulová",J134,0)</f>
        <v>0</v>
      </c>
      <c r="BJ134" s="259" t="s">
        <v>23</v>
      </c>
      <c r="BK134" s="280">
        <f>ROUND(I134*H134,2)</f>
        <v>0</v>
      </c>
      <c r="BL134" s="259" t="s">
        <v>145</v>
      </c>
      <c r="BM134" s="259" t="s">
        <v>539</v>
      </c>
    </row>
    <row r="135" spans="2:51" s="120" customFormat="1" ht="13.5">
      <c r="B135" s="119"/>
      <c r="D135" s="121" t="s">
        <v>147</v>
      </c>
      <c r="E135" s="122" t="s">
        <v>21</v>
      </c>
      <c r="F135" s="123" t="s">
        <v>540</v>
      </c>
      <c r="H135" s="122" t="s">
        <v>21</v>
      </c>
      <c r="L135" s="119"/>
      <c r="M135" s="124"/>
      <c r="N135" s="125"/>
      <c r="O135" s="125"/>
      <c r="P135" s="125"/>
      <c r="Q135" s="125"/>
      <c r="R135" s="125"/>
      <c r="S135" s="125"/>
      <c r="T135" s="126"/>
      <c r="AT135" s="122" t="s">
        <v>147</v>
      </c>
      <c r="AU135" s="122" t="s">
        <v>83</v>
      </c>
      <c r="AV135" s="120" t="s">
        <v>23</v>
      </c>
      <c r="AW135" s="120" t="s">
        <v>38</v>
      </c>
      <c r="AX135" s="120" t="s">
        <v>74</v>
      </c>
      <c r="AY135" s="122" t="s">
        <v>138</v>
      </c>
    </row>
    <row r="136" spans="2:51" s="128" customFormat="1" ht="13.5">
      <c r="B136" s="127"/>
      <c r="D136" s="121" t="s">
        <v>147</v>
      </c>
      <c r="E136" s="129" t="s">
        <v>21</v>
      </c>
      <c r="F136" s="130" t="s">
        <v>541</v>
      </c>
      <c r="H136" s="131">
        <v>4654.748</v>
      </c>
      <c r="L136" s="127"/>
      <c r="M136" s="132"/>
      <c r="N136" s="133"/>
      <c r="O136" s="133"/>
      <c r="P136" s="133"/>
      <c r="Q136" s="133"/>
      <c r="R136" s="133"/>
      <c r="S136" s="133"/>
      <c r="T136" s="134"/>
      <c r="AT136" s="129" t="s">
        <v>147</v>
      </c>
      <c r="AU136" s="129" t="s">
        <v>83</v>
      </c>
      <c r="AV136" s="128" t="s">
        <v>83</v>
      </c>
      <c r="AW136" s="128" t="s">
        <v>38</v>
      </c>
      <c r="AX136" s="128" t="s">
        <v>23</v>
      </c>
      <c r="AY136" s="129" t="s">
        <v>138</v>
      </c>
    </row>
    <row r="137" spans="2:65" s="253" customFormat="1" ht="30">
      <c r="B137" s="14"/>
      <c r="C137" s="109" t="s">
        <v>26</v>
      </c>
      <c r="D137" s="109" t="s">
        <v>140</v>
      </c>
      <c r="E137" s="110" t="s">
        <v>240</v>
      </c>
      <c r="F137" s="111" t="s">
        <v>241</v>
      </c>
      <c r="G137" s="112" t="s">
        <v>174</v>
      </c>
      <c r="H137" s="113">
        <v>212.55</v>
      </c>
      <c r="I137" s="114"/>
      <c r="J137" s="115">
        <f>ROUND(I137*H137,2)</f>
        <v>0</v>
      </c>
      <c r="K137" s="111" t="s">
        <v>144</v>
      </c>
      <c r="L137" s="14"/>
      <c r="M137" s="279" t="s">
        <v>21</v>
      </c>
      <c r="N137" s="116" t="s">
        <v>45</v>
      </c>
      <c r="O137" s="251"/>
      <c r="P137" s="117">
        <f>O137*H137</f>
        <v>0</v>
      </c>
      <c r="Q137" s="117">
        <v>0</v>
      </c>
      <c r="R137" s="117">
        <f>Q137*H137</f>
        <v>0</v>
      </c>
      <c r="S137" s="117">
        <v>0</v>
      </c>
      <c r="T137" s="118">
        <f>S137*H137</f>
        <v>0</v>
      </c>
      <c r="AR137" s="259" t="s">
        <v>145</v>
      </c>
      <c r="AT137" s="259" t="s">
        <v>140</v>
      </c>
      <c r="AU137" s="259" t="s">
        <v>83</v>
      </c>
      <c r="AY137" s="259" t="s">
        <v>138</v>
      </c>
      <c r="BE137" s="280">
        <f>IF(N137="základní",J137,0)</f>
        <v>0</v>
      </c>
      <c r="BF137" s="280">
        <f>IF(N137="snížená",J137,0)</f>
        <v>0</v>
      </c>
      <c r="BG137" s="280">
        <f>IF(N137="zákl. přenesená",J137,0)</f>
        <v>0</v>
      </c>
      <c r="BH137" s="280">
        <f>IF(N137="sníž. přenesená",J137,0)</f>
        <v>0</v>
      </c>
      <c r="BI137" s="280">
        <f>IF(N137="nulová",J137,0)</f>
        <v>0</v>
      </c>
      <c r="BJ137" s="259" t="s">
        <v>23</v>
      </c>
      <c r="BK137" s="280">
        <f>ROUND(I137*H137,2)</f>
        <v>0</v>
      </c>
      <c r="BL137" s="259" t="s">
        <v>145</v>
      </c>
      <c r="BM137" s="259" t="s">
        <v>542</v>
      </c>
    </row>
    <row r="138" spans="2:51" s="120" customFormat="1" ht="13.5">
      <c r="B138" s="119"/>
      <c r="D138" s="121" t="s">
        <v>147</v>
      </c>
      <c r="E138" s="122" t="s">
        <v>21</v>
      </c>
      <c r="F138" s="123" t="s">
        <v>543</v>
      </c>
      <c r="H138" s="122" t="s">
        <v>21</v>
      </c>
      <c r="L138" s="119"/>
      <c r="M138" s="124"/>
      <c r="N138" s="125"/>
      <c r="O138" s="125"/>
      <c r="P138" s="125"/>
      <c r="Q138" s="125"/>
      <c r="R138" s="125"/>
      <c r="S138" s="125"/>
      <c r="T138" s="126"/>
      <c r="AT138" s="122" t="s">
        <v>147</v>
      </c>
      <c r="AU138" s="122" t="s">
        <v>83</v>
      </c>
      <c r="AV138" s="120" t="s">
        <v>23</v>
      </c>
      <c r="AW138" s="120" t="s">
        <v>38</v>
      </c>
      <c r="AX138" s="120" t="s">
        <v>74</v>
      </c>
      <c r="AY138" s="122" t="s">
        <v>138</v>
      </c>
    </row>
    <row r="139" spans="2:51" s="120" customFormat="1" ht="13.5">
      <c r="B139" s="119"/>
      <c r="D139" s="121" t="s">
        <v>147</v>
      </c>
      <c r="E139" s="122" t="s">
        <v>21</v>
      </c>
      <c r="F139" s="123" t="s">
        <v>244</v>
      </c>
      <c r="H139" s="122" t="s">
        <v>21</v>
      </c>
      <c r="L139" s="119"/>
      <c r="M139" s="124"/>
      <c r="N139" s="125"/>
      <c r="O139" s="125"/>
      <c r="P139" s="125"/>
      <c r="Q139" s="125"/>
      <c r="R139" s="125"/>
      <c r="S139" s="125"/>
      <c r="T139" s="126"/>
      <c r="AT139" s="122" t="s">
        <v>147</v>
      </c>
      <c r="AU139" s="122" t="s">
        <v>83</v>
      </c>
      <c r="AV139" s="120" t="s">
        <v>23</v>
      </c>
      <c r="AW139" s="120" t="s">
        <v>38</v>
      </c>
      <c r="AX139" s="120" t="s">
        <v>74</v>
      </c>
      <c r="AY139" s="122" t="s">
        <v>138</v>
      </c>
    </row>
    <row r="140" spans="2:51" s="120" customFormat="1" ht="13.5">
      <c r="B140" s="119"/>
      <c r="D140" s="121" t="s">
        <v>147</v>
      </c>
      <c r="E140" s="122" t="s">
        <v>21</v>
      </c>
      <c r="F140" s="123" t="s">
        <v>245</v>
      </c>
      <c r="H140" s="122" t="s">
        <v>21</v>
      </c>
      <c r="L140" s="119"/>
      <c r="M140" s="124"/>
      <c r="N140" s="125"/>
      <c r="O140" s="125"/>
      <c r="P140" s="125"/>
      <c r="Q140" s="125"/>
      <c r="R140" s="125"/>
      <c r="S140" s="125"/>
      <c r="T140" s="126"/>
      <c r="AT140" s="122" t="s">
        <v>147</v>
      </c>
      <c r="AU140" s="122" t="s">
        <v>83</v>
      </c>
      <c r="AV140" s="120" t="s">
        <v>23</v>
      </c>
      <c r="AW140" s="120" t="s">
        <v>38</v>
      </c>
      <c r="AX140" s="120" t="s">
        <v>74</v>
      </c>
      <c r="AY140" s="122" t="s">
        <v>138</v>
      </c>
    </row>
    <row r="141" spans="2:51" s="128" customFormat="1" ht="13.5">
      <c r="B141" s="127"/>
      <c r="D141" s="121" t="s">
        <v>147</v>
      </c>
      <c r="E141" s="129" t="s">
        <v>246</v>
      </c>
      <c r="F141" s="130" t="s">
        <v>544</v>
      </c>
      <c r="H141" s="131">
        <v>212.55</v>
      </c>
      <c r="L141" s="127"/>
      <c r="M141" s="132"/>
      <c r="N141" s="133"/>
      <c r="O141" s="133"/>
      <c r="P141" s="133"/>
      <c r="Q141" s="133"/>
      <c r="R141" s="133"/>
      <c r="S141" s="133"/>
      <c r="T141" s="134"/>
      <c r="AT141" s="129" t="s">
        <v>147</v>
      </c>
      <c r="AU141" s="129" t="s">
        <v>83</v>
      </c>
      <c r="AV141" s="128" t="s">
        <v>83</v>
      </c>
      <c r="AW141" s="128" t="s">
        <v>38</v>
      </c>
      <c r="AX141" s="128" t="s">
        <v>23</v>
      </c>
      <c r="AY141" s="129" t="s">
        <v>138</v>
      </c>
    </row>
    <row r="142" spans="2:65" s="253" customFormat="1" ht="45">
      <c r="B142" s="14"/>
      <c r="C142" s="109" t="s">
        <v>216</v>
      </c>
      <c r="D142" s="109" t="s">
        <v>140</v>
      </c>
      <c r="E142" s="110" t="s">
        <v>254</v>
      </c>
      <c r="F142" s="111" t="s">
        <v>255</v>
      </c>
      <c r="G142" s="112" t="s">
        <v>174</v>
      </c>
      <c r="H142" s="113">
        <v>164.322</v>
      </c>
      <c r="I142" s="114"/>
      <c r="J142" s="115">
        <f>ROUND(I142*H142,2)</f>
        <v>0</v>
      </c>
      <c r="K142" s="111" t="s">
        <v>165</v>
      </c>
      <c r="L142" s="14"/>
      <c r="M142" s="279" t="s">
        <v>21</v>
      </c>
      <c r="N142" s="116" t="s">
        <v>45</v>
      </c>
      <c r="O142" s="251"/>
      <c r="P142" s="117">
        <f>O142*H142</f>
        <v>0</v>
      </c>
      <c r="Q142" s="117">
        <v>0</v>
      </c>
      <c r="R142" s="117">
        <f>Q142*H142</f>
        <v>0</v>
      </c>
      <c r="S142" s="117">
        <v>0</v>
      </c>
      <c r="T142" s="118">
        <f>S142*H142</f>
        <v>0</v>
      </c>
      <c r="AR142" s="259" t="s">
        <v>145</v>
      </c>
      <c r="AT142" s="259" t="s">
        <v>140</v>
      </c>
      <c r="AU142" s="259" t="s">
        <v>83</v>
      </c>
      <c r="AY142" s="259" t="s">
        <v>138</v>
      </c>
      <c r="BE142" s="280">
        <f>IF(N142="základní",J142,0)</f>
        <v>0</v>
      </c>
      <c r="BF142" s="280">
        <f>IF(N142="snížená",J142,0)</f>
        <v>0</v>
      </c>
      <c r="BG142" s="280">
        <f>IF(N142="zákl. přenesená",J142,0)</f>
        <v>0</v>
      </c>
      <c r="BH142" s="280">
        <f>IF(N142="sníž. přenesená",J142,0)</f>
        <v>0</v>
      </c>
      <c r="BI142" s="280">
        <f>IF(N142="nulová",J142,0)</f>
        <v>0</v>
      </c>
      <c r="BJ142" s="259" t="s">
        <v>23</v>
      </c>
      <c r="BK142" s="280">
        <f>ROUND(I142*H142,2)</f>
        <v>0</v>
      </c>
      <c r="BL142" s="259" t="s">
        <v>145</v>
      </c>
      <c r="BM142" s="259" t="s">
        <v>545</v>
      </c>
    </row>
    <row r="143" spans="2:51" s="120" customFormat="1" ht="13.5">
      <c r="B143" s="119"/>
      <c r="D143" s="121" t="s">
        <v>147</v>
      </c>
      <c r="E143" s="122" t="s">
        <v>21</v>
      </c>
      <c r="F143" s="123" t="s">
        <v>546</v>
      </c>
      <c r="H143" s="122" t="s">
        <v>21</v>
      </c>
      <c r="L143" s="119"/>
      <c r="M143" s="124"/>
      <c r="N143" s="125"/>
      <c r="O143" s="125"/>
      <c r="P143" s="125"/>
      <c r="Q143" s="125"/>
      <c r="R143" s="125"/>
      <c r="S143" s="125"/>
      <c r="T143" s="126"/>
      <c r="AT143" s="122" t="s">
        <v>147</v>
      </c>
      <c r="AU143" s="122" t="s">
        <v>83</v>
      </c>
      <c r="AV143" s="120" t="s">
        <v>23</v>
      </c>
      <c r="AW143" s="120" t="s">
        <v>38</v>
      </c>
      <c r="AX143" s="120" t="s">
        <v>74</v>
      </c>
      <c r="AY143" s="122" t="s">
        <v>138</v>
      </c>
    </row>
    <row r="144" spans="2:51" s="128" customFormat="1" ht="13.5">
      <c r="B144" s="127"/>
      <c r="D144" s="121" t="s">
        <v>147</v>
      </c>
      <c r="E144" s="129" t="s">
        <v>21</v>
      </c>
      <c r="F144" s="130" t="s">
        <v>547</v>
      </c>
      <c r="H144" s="131">
        <v>164.322</v>
      </c>
      <c r="L144" s="127"/>
      <c r="M144" s="132"/>
      <c r="N144" s="133"/>
      <c r="O144" s="133"/>
      <c r="P144" s="133"/>
      <c r="Q144" s="133"/>
      <c r="R144" s="133"/>
      <c r="S144" s="133"/>
      <c r="T144" s="134"/>
      <c r="AT144" s="129" t="s">
        <v>147</v>
      </c>
      <c r="AU144" s="129" t="s">
        <v>83</v>
      </c>
      <c r="AV144" s="128" t="s">
        <v>83</v>
      </c>
      <c r="AW144" s="128" t="s">
        <v>38</v>
      </c>
      <c r="AX144" s="128" t="s">
        <v>23</v>
      </c>
      <c r="AY144" s="129" t="s">
        <v>138</v>
      </c>
    </row>
    <row r="145" spans="2:65" s="253" customFormat="1" ht="45">
      <c r="B145" s="14"/>
      <c r="C145" s="109" t="s">
        <v>220</v>
      </c>
      <c r="D145" s="109" t="s">
        <v>140</v>
      </c>
      <c r="E145" s="110" t="s">
        <v>265</v>
      </c>
      <c r="F145" s="111" t="s">
        <v>266</v>
      </c>
      <c r="G145" s="112" t="s">
        <v>143</v>
      </c>
      <c r="H145" s="113">
        <v>0.461</v>
      </c>
      <c r="I145" s="114"/>
      <c r="J145" s="115">
        <f>ROUND(I145*H145,2)</f>
        <v>0</v>
      </c>
      <c r="K145" s="111" t="s">
        <v>144</v>
      </c>
      <c r="L145" s="14"/>
      <c r="M145" s="279" t="s">
        <v>21</v>
      </c>
      <c r="N145" s="116" t="s">
        <v>45</v>
      </c>
      <c r="O145" s="251"/>
      <c r="P145" s="117">
        <f>O145*H145</f>
        <v>0</v>
      </c>
      <c r="Q145" s="117">
        <v>0</v>
      </c>
      <c r="R145" s="117">
        <f>Q145*H145</f>
        <v>0</v>
      </c>
      <c r="S145" s="117">
        <v>0</v>
      </c>
      <c r="T145" s="118">
        <f>S145*H145</f>
        <v>0</v>
      </c>
      <c r="AR145" s="259" t="s">
        <v>145</v>
      </c>
      <c r="AT145" s="259" t="s">
        <v>140</v>
      </c>
      <c r="AU145" s="259" t="s">
        <v>83</v>
      </c>
      <c r="AY145" s="259" t="s">
        <v>138</v>
      </c>
      <c r="BE145" s="280">
        <f>IF(N145="základní",J145,0)</f>
        <v>0</v>
      </c>
      <c r="BF145" s="280">
        <f>IF(N145="snížená",J145,0)</f>
        <v>0</v>
      </c>
      <c r="BG145" s="280">
        <f>IF(N145="zákl. přenesená",J145,0)</f>
        <v>0</v>
      </c>
      <c r="BH145" s="280">
        <f>IF(N145="sníž. přenesená",J145,0)</f>
        <v>0</v>
      </c>
      <c r="BI145" s="280">
        <f>IF(N145="nulová",J145,0)</f>
        <v>0</v>
      </c>
      <c r="BJ145" s="259" t="s">
        <v>23</v>
      </c>
      <c r="BK145" s="280">
        <f>ROUND(I145*H145,2)</f>
        <v>0</v>
      </c>
      <c r="BL145" s="259" t="s">
        <v>145</v>
      </c>
      <c r="BM145" s="259" t="s">
        <v>548</v>
      </c>
    </row>
    <row r="146" spans="2:51" s="128" customFormat="1" ht="13.5">
      <c r="B146" s="127"/>
      <c r="D146" s="121" t="s">
        <v>147</v>
      </c>
      <c r="E146" s="129" t="s">
        <v>21</v>
      </c>
      <c r="F146" s="130" t="s">
        <v>97</v>
      </c>
      <c r="H146" s="131">
        <v>0.461</v>
      </c>
      <c r="L146" s="127"/>
      <c r="M146" s="132"/>
      <c r="N146" s="133"/>
      <c r="O146" s="133"/>
      <c r="P146" s="133"/>
      <c r="Q146" s="133"/>
      <c r="R146" s="133"/>
      <c r="S146" s="133"/>
      <c r="T146" s="134"/>
      <c r="AT146" s="129" t="s">
        <v>147</v>
      </c>
      <c r="AU146" s="129" t="s">
        <v>83</v>
      </c>
      <c r="AV146" s="128" t="s">
        <v>83</v>
      </c>
      <c r="AW146" s="128" t="s">
        <v>38</v>
      </c>
      <c r="AX146" s="128" t="s">
        <v>23</v>
      </c>
      <c r="AY146" s="129" t="s">
        <v>138</v>
      </c>
    </row>
    <row r="147" spans="2:65" s="253" customFormat="1" ht="15">
      <c r="B147" s="14"/>
      <c r="C147" s="109" t="s">
        <v>227</v>
      </c>
      <c r="D147" s="109" t="s">
        <v>140</v>
      </c>
      <c r="E147" s="110" t="s">
        <v>269</v>
      </c>
      <c r="F147" s="111" t="s">
        <v>270</v>
      </c>
      <c r="G147" s="112" t="s">
        <v>155</v>
      </c>
      <c r="H147" s="113">
        <v>28</v>
      </c>
      <c r="I147" s="114"/>
      <c r="J147" s="115">
        <f>ROUND(I147*H147,2)</f>
        <v>0</v>
      </c>
      <c r="K147" s="111" t="s">
        <v>21</v>
      </c>
      <c r="L147" s="14"/>
      <c r="M147" s="279" t="s">
        <v>21</v>
      </c>
      <c r="N147" s="116" t="s">
        <v>45</v>
      </c>
      <c r="O147" s="251"/>
      <c r="P147" s="117">
        <f>O147*H147</f>
        <v>0</v>
      </c>
      <c r="Q147" s="117">
        <v>0</v>
      </c>
      <c r="R147" s="117">
        <f>Q147*H147</f>
        <v>0</v>
      </c>
      <c r="S147" s="117">
        <v>0</v>
      </c>
      <c r="T147" s="118">
        <f>S147*H147</f>
        <v>0</v>
      </c>
      <c r="AR147" s="259" t="s">
        <v>145</v>
      </c>
      <c r="AT147" s="259" t="s">
        <v>140</v>
      </c>
      <c r="AU147" s="259" t="s">
        <v>83</v>
      </c>
      <c r="AY147" s="259" t="s">
        <v>138</v>
      </c>
      <c r="BE147" s="280">
        <f>IF(N147="základní",J147,0)</f>
        <v>0</v>
      </c>
      <c r="BF147" s="280">
        <f>IF(N147="snížená",J147,0)</f>
        <v>0</v>
      </c>
      <c r="BG147" s="280">
        <f>IF(N147="zákl. přenesená",J147,0)</f>
        <v>0</v>
      </c>
      <c r="BH147" s="280">
        <f>IF(N147="sníž. přenesená",J147,0)</f>
        <v>0</v>
      </c>
      <c r="BI147" s="280">
        <f>IF(N147="nulová",J147,0)</f>
        <v>0</v>
      </c>
      <c r="BJ147" s="259" t="s">
        <v>23</v>
      </c>
      <c r="BK147" s="280">
        <f>ROUND(I147*H147,2)</f>
        <v>0</v>
      </c>
      <c r="BL147" s="259" t="s">
        <v>145</v>
      </c>
      <c r="BM147" s="259" t="s">
        <v>549</v>
      </c>
    </row>
    <row r="148" spans="2:51" s="120" customFormat="1" ht="13.5">
      <c r="B148" s="119"/>
      <c r="D148" s="121" t="s">
        <v>147</v>
      </c>
      <c r="E148" s="122" t="s">
        <v>21</v>
      </c>
      <c r="F148" s="123" t="s">
        <v>176</v>
      </c>
      <c r="H148" s="122" t="s">
        <v>21</v>
      </c>
      <c r="L148" s="119"/>
      <c r="M148" s="124"/>
      <c r="N148" s="125"/>
      <c r="O148" s="125"/>
      <c r="P148" s="125"/>
      <c r="Q148" s="125"/>
      <c r="R148" s="125"/>
      <c r="S148" s="125"/>
      <c r="T148" s="126"/>
      <c r="AT148" s="122" t="s">
        <v>147</v>
      </c>
      <c r="AU148" s="122" t="s">
        <v>83</v>
      </c>
      <c r="AV148" s="120" t="s">
        <v>23</v>
      </c>
      <c r="AW148" s="120" t="s">
        <v>38</v>
      </c>
      <c r="AX148" s="120" t="s">
        <v>74</v>
      </c>
      <c r="AY148" s="122" t="s">
        <v>138</v>
      </c>
    </row>
    <row r="149" spans="2:51" s="128" customFormat="1" ht="13.5">
      <c r="B149" s="127"/>
      <c r="D149" s="121" t="s">
        <v>147</v>
      </c>
      <c r="E149" s="129" t="s">
        <v>21</v>
      </c>
      <c r="F149" s="130" t="s">
        <v>550</v>
      </c>
      <c r="H149" s="131">
        <v>16</v>
      </c>
      <c r="L149" s="127"/>
      <c r="M149" s="132"/>
      <c r="N149" s="133"/>
      <c r="O149" s="133"/>
      <c r="P149" s="133"/>
      <c r="Q149" s="133"/>
      <c r="R149" s="133"/>
      <c r="S149" s="133"/>
      <c r="T149" s="134"/>
      <c r="AT149" s="129" t="s">
        <v>147</v>
      </c>
      <c r="AU149" s="129" t="s">
        <v>83</v>
      </c>
      <c r="AV149" s="128" t="s">
        <v>83</v>
      </c>
      <c r="AW149" s="128" t="s">
        <v>38</v>
      </c>
      <c r="AX149" s="128" t="s">
        <v>74</v>
      </c>
      <c r="AY149" s="129" t="s">
        <v>138</v>
      </c>
    </row>
    <row r="150" spans="2:51" s="120" customFormat="1" ht="13.5">
      <c r="B150" s="119"/>
      <c r="D150" s="121" t="s">
        <v>147</v>
      </c>
      <c r="E150" s="122" t="s">
        <v>21</v>
      </c>
      <c r="F150" s="123" t="s">
        <v>178</v>
      </c>
      <c r="H150" s="122" t="s">
        <v>21</v>
      </c>
      <c r="L150" s="119"/>
      <c r="M150" s="124"/>
      <c r="N150" s="125"/>
      <c r="O150" s="125"/>
      <c r="P150" s="125"/>
      <c r="Q150" s="125"/>
      <c r="R150" s="125"/>
      <c r="S150" s="125"/>
      <c r="T150" s="126"/>
      <c r="AT150" s="122" t="s">
        <v>147</v>
      </c>
      <c r="AU150" s="122" t="s">
        <v>83</v>
      </c>
      <c r="AV150" s="120" t="s">
        <v>23</v>
      </c>
      <c r="AW150" s="120" t="s">
        <v>38</v>
      </c>
      <c r="AX150" s="120" t="s">
        <v>74</v>
      </c>
      <c r="AY150" s="122" t="s">
        <v>138</v>
      </c>
    </row>
    <row r="151" spans="2:51" s="128" customFormat="1" ht="13.5">
      <c r="B151" s="127"/>
      <c r="D151" s="121" t="s">
        <v>147</v>
      </c>
      <c r="E151" s="129" t="s">
        <v>21</v>
      </c>
      <c r="F151" s="130" t="s">
        <v>220</v>
      </c>
      <c r="H151" s="131">
        <v>12</v>
      </c>
      <c r="L151" s="127"/>
      <c r="M151" s="132"/>
      <c r="N151" s="133"/>
      <c r="O151" s="133"/>
      <c r="P151" s="133"/>
      <c r="Q151" s="133"/>
      <c r="R151" s="133"/>
      <c r="S151" s="133"/>
      <c r="T151" s="134"/>
      <c r="AT151" s="129" t="s">
        <v>147</v>
      </c>
      <c r="AU151" s="129" t="s">
        <v>83</v>
      </c>
      <c r="AV151" s="128" t="s">
        <v>83</v>
      </c>
      <c r="AW151" s="128" t="s">
        <v>38</v>
      </c>
      <c r="AX151" s="128" t="s">
        <v>74</v>
      </c>
      <c r="AY151" s="129" t="s">
        <v>138</v>
      </c>
    </row>
    <row r="152" spans="2:51" s="136" customFormat="1" ht="13.5">
      <c r="B152" s="135"/>
      <c r="D152" s="121" t="s">
        <v>147</v>
      </c>
      <c r="E152" s="137" t="s">
        <v>21</v>
      </c>
      <c r="F152" s="138" t="s">
        <v>152</v>
      </c>
      <c r="H152" s="139">
        <v>28</v>
      </c>
      <c r="L152" s="135"/>
      <c r="M152" s="140"/>
      <c r="N152" s="141"/>
      <c r="O152" s="141"/>
      <c r="P152" s="141"/>
      <c r="Q152" s="141"/>
      <c r="R152" s="141"/>
      <c r="S152" s="141"/>
      <c r="T152" s="142"/>
      <c r="AT152" s="137" t="s">
        <v>147</v>
      </c>
      <c r="AU152" s="137" t="s">
        <v>83</v>
      </c>
      <c r="AV152" s="136" t="s">
        <v>145</v>
      </c>
      <c r="AW152" s="136" t="s">
        <v>38</v>
      </c>
      <c r="AX152" s="136" t="s">
        <v>23</v>
      </c>
      <c r="AY152" s="137" t="s">
        <v>138</v>
      </c>
    </row>
    <row r="153" spans="2:63" s="99" customFormat="1" ht="15">
      <c r="B153" s="98"/>
      <c r="D153" s="100" t="s">
        <v>73</v>
      </c>
      <c r="E153" s="107" t="s">
        <v>83</v>
      </c>
      <c r="F153" s="107" t="s">
        <v>282</v>
      </c>
      <c r="J153" s="108">
        <f>BK153</f>
        <v>0</v>
      </c>
      <c r="L153" s="98"/>
      <c r="M153" s="103"/>
      <c r="N153" s="104"/>
      <c r="O153" s="104"/>
      <c r="P153" s="105">
        <f>SUM(P154:P191)</f>
        <v>0</v>
      </c>
      <c r="Q153" s="104"/>
      <c r="R153" s="105">
        <f>SUM(R154:R191)</f>
        <v>5.33620382</v>
      </c>
      <c r="S153" s="104"/>
      <c r="T153" s="106">
        <f>SUM(T154:T191)</f>
        <v>0</v>
      </c>
      <c r="AR153" s="100" t="s">
        <v>23</v>
      </c>
      <c r="AT153" s="276" t="s">
        <v>73</v>
      </c>
      <c r="AU153" s="276" t="s">
        <v>23</v>
      </c>
      <c r="AY153" s="100" t="s">
        <v>138</v>
      </c>
      <c r="BK153" s="277">
        <f>SUM(BK154:BK191)</f>
        <v>0</v>
      </c>
    </row>
    <row r="154" spans="2:65" s="253" customFormat="1" ht="30">
      <c r="B154" s="14"/>
      <c r="C154" s="109" t="s">
        <v>234</v>
      </c>
      <c r="D154" s="109" t="s">
        <v>140</v>
      </c>
      <c r="E154" s="110" t="s">
        <v>551</v>
      </c>
      <c r="F154" s="111" t="s">
        <v>552</v>
      </c>
      <c r="G154" s="112" t="s">
        <v>184</v>
      </c>
      <c r="H154" s="113">
        <v>14.25</v>
      </c>
      <c r="I154" s="114"/>
      <c r="J154" s="115">
        <f>ROUND(I154*H154,2)</f>
        <v>0</v>
      </c>
      <c r="K154" s="111" t="s">
        <v>144</v>
      </c>
      <c r="L154" s="14"/>
      <c r="M154" s="279" t="s">
        <v>21</v>
      </c>
      <c r="N154" s="116" t="s">
        <v>45</v>
      </c>
      <c r="O154" s="251"/>
      <c r="P154" s="117">
        <f>O154*H154</f>
        <v>0</v>
      </c>
      <c r="Q154" s="117">
        <v>0.00048</v>
      </c>
      <c r="R154" s="117">
        <f>Q154*H154</f>
        <v>0.006840000000000001</v>
      </c>
      <c r="S154" s="117">
        <v>0</v>
      </c>
      <c r="T154" s="118">
        <f>S154*H154</f>
        <v>0</v>
      </c>
      <c r="AR154" s="259" t="s">
        <v>145</v>
      </c>
      <c r="AT154" s="259" t="s">
        <v>140</v>
      </c>
      <c r="AU154" s="259" t="s">
        <v>83</v>
      </c>
      <c r="AY154" s="259" t="s">
        <v>138</v>
      </c>
      <c r="BE154" s="280">
        <f>IF(N154="základní",J154,0)</f>
        <v>0</v>
      </c>
      <c r="BF154" s="280">
        <f>IF(N154="snížená",J154,0)</f>
        <v>0</v>
      </c>
      <c r="BG154" s="280">
        <f>IF(N154="zákl. přenesená",J154,0)</f>
        <v>0</v>
      </c>
      <c r="BH154" s="280">
        <f>IF(N154="sníž. přenesená",J154,0)</f>
        <v>0</v>
      </c>
      <c r="BI154" s="280">
        <f>IF(N154="nulová",J154,0)</f>
        <v>0</v>
      </c>
      <c r="BJ154" s="259" t="s">
        <v>23</v>
      </c>
      <c r="BK154" s="280">
        <f>ROUND(I154*H154,2)</f>
        <v>0</v>
      </c>
      <c r="BL154" s="259" t="s">
        <v>145</v>
      </c>
      <c r="BM154" s="259" t="s">
        <v>553</v>
      </c>
    </row>
    <row r="155" spans="2:51" s="120" customFormat="1" ht="13.5">
      <c r="B155" s="119"/>
      <c r="D155" s="121" t="s">
        <v>147</v>
      </c>
      <c r="E155" s="122" t="s">
        <v>21</v>
      </c>
      <c r="F155" s="123" t="s">
        <v>554</v>
      </c>
      <c r="H155" s="122" t="s">
        <v>21</v>
      </c>
      <c r="L155" s="119"/>
      <c r="M155" s="124"/>
      <c r="N155" s="125"/>
      <c r="O155" s="125"/>
      <c r="P155" s="125"/>
      <c r="Q155" s="125"/>
      <c r="R155" s="125"/>
      <c r="S155" s="125"/>
      <c r="T155" s="126"/>
      <c r="AT155" s="122" t="s">
        <v>147</v>
      </c>
      <c r="AU155" s="122" t="s">
        <v>83</v>
      </c>
      <c r="AV155" s="120" t="s">
        <v>23</v>
      </c>
      <c r="AW155" s="120" t="s">
        <v>38</v>
      </c>
      <c r="AX155" s="120" t="s">
        <v>74</v>
      </c>
      <c r="AY155" s="122" t="s">
        <v>138</v>
      </c>
    </row>
    <row r="156" spans="2:51" s="120" customFormat="1" ht="13.5">
      <c r="B156" s="119"/>
      <c r="D156" s="121" t="s">
        <v>147</v>
      </c>
      <c r="E156" s="122" t="s">
        <v>21</v>
      </c>
      <c r="F156" s="123" t="s">
        <v>555</v>
      </c>
      <c r="H156" s="122" t="s">
        <v>21</v>
      </c>
      <c r="L156" s="119"/>
      <c r="M156" s="124"/>
      <c r="N156" s="125"/>
      <c r="O156" s="125"/>
      <c r="P156" s="125"/>
      <c r="Q156" s="125"/>
      <c r="R156" s="125"/>
      <c r="S156" s="125"/>
      <c r="T156" s="126"/>
      <c r="AT156" s="122" t="s">
        <v>147</v>
      </c>
      <c r="AU156" s="122" t="s">
        <v>83</v>
      </c>
      <c r="AV156" s="120" t="s">
        <v>23</v>
      </c>
      <c r="AW156" s="120" t="s">
        <v>38</v>
      </c>
      <c r="AX156" s="120" t="s">
        <v>74</v>
      </c>
      <c r="AY156" s="122" t="s">
        <v>138</v>
      </c>
    </row>
    <row r="157" spans="2:51" s="120" customFormat="1" ht="13.5">
      <c r="B157" s="119"/>
      <c r="D157" s="121" t="s">
        <v>147</v>
      </c>
      <c r="E157" s="122" t="s">
        <v>21</v>
      </c>
      <c r="F157" s="123" t="s">
        <v>556</v>
      </c>
      <c r="H157" s="122" t="s">
        <v>21</v>
      </c>
      <c r="L157" s="119"/>
      <c r="M157" s="124"/>
      <c r="N157" s="125"/>
      <c r="O157" s="125"/>
      <c r="P157" s="125"/>
      <c r="Q157" s="125"/>
      <c r="R157" s="125"/>
      <c r="S157" s="125"/>
      <c r="T157" s="126"/>
      <c r="AT157" s="122" t="s">
        <v>147</v>
      </c>
      <c r="AU157" s="122" t="s">
        <v>83</v>
      </c>
      <c r="AV157" s="120" t="s">
        <v>23</v>
      </c>
      <c r="AW157" s="120" t="s">
        <v>38</v>
      </c>
      <c r="AX157" s="120" t="s">
        <v>74</v>
      </c>
      <c r="AY157" s="122" t="s">
        <v>138</v>
      </c>
    </row>
    <row r="158" spans="2:51" s="128" customFormat="1" ht="13.5">
      <c r="B158" s="127"/>
      <c r="D158" s="121" t="s">
        <v>147</v>
      </c>
      <c r="E158" s="129" t="s">
        <v>21</v>
      </c>
      <c r="F158" s="130" t="s">
        <v>557</v>
      </c>
      <c r="H158" s="131">
        <v>9</v>
      </c>
      <c r="L158" s="127"/>
      <c r="M158" s="132"/>
      <c r="N158" s="133"/>
      <c r="O158" s="133"/>
      <c r="P158" s="133"/>
      <c r="Q158" s="133"/>
      <c r="R158" s="133"/>
      <c r="S158" s="133"/>
      <c r="T158" s="134"/>
      <c r="AT158" s="129" t="s">
        <v>147</v>
      </c>
      <c r="AU158" s="129" t="s">
        <v>83</v>
      </c>
      <c r="AV158" s="128" t="s">
        <v>83</v>
      </c>
      <c r="AW158" s="128" t="s">
        <v>38</v>
      </c>
      <c r="AX158" s="128" t="s">
        <v>74</v>
      </c>
      <c r="AY158" s="129" t="s">
        <v>138</v>
      </c>
    </row>
    <row r="159" spans="2:51" s="120" customFormat="1" ht="13.5">
      <c r="B159" s="119"/>
      <c r="D159" s="121" t="s">
        <v>147</v>
      </c>
      <c r="E159" s="122" t="s">
        <v>21</v>
      </c>
      <c r="F159" s="123" t="s">
        <v>558</v>
      </c>
      <c r="H159" s="122" t="s">
        <v>21</v>
      </c>
      <c r="L159" s="119"/>
      <c r="M159" s="124"/>
      <c r="N159" s="125"/>
      <c r="O159" s="125"/>
      <c r="P159" s="125"/>
      <c r="Q159" s="125"/>
      <c r="R159" s="125"/>
      <c r="S159" s="125"/>
      <c r="T159" s="126"/>
      <c r="AT159" s="122" t="s">
        <v>147</v>
      </c>
      <c r="AU159" s="122" t="s">
        <v>83</v>
      </c>
      <c r="AV159" s="120" t="s">
        <v>23</v>
      </c>
      <c r="AW159" s="120" t="s">
        <v>38</v>
      </c>
      <c r="AX159" s="120" t="s">
        <v>74</v>
      </c>
      <c r="AY159" s="122" t="s">
        <v>138</v>
      </c>
    </row>
    <row r="160" spans="2:51" s="128" customFormat="1" ht="13.5">
      <c r="B160" s="127"/>
      <c r="D160" s="121" t="s">
        <v>147</v>
      </c>
      <c r="E160" s="129" t="s">
        <v>21</v>
      </c>
      <c r="F160" s="130" t="s">
        <v>559</v>
      </c>
      <c r="H160" s="131">
        <v>5.25</v>
      </c>
      <c r="L160" s="127"/>
      <c r="M160" s="132"/>
      <c r="N160" s="133"/>
      <c r="O160" s="133"/>
      <c r="P160" s="133"/>
      <c r="Q160" s="133"/>
      <c r="R160" s="133"/>
      <c r="S160" s="133"/>
      <c r="T160" s="134"/>
      <c r="AT160" s="129" t="s">
        <v>147</v>
      </c>
      <c r="AU160" s="129" t="s">
        <v>83</v>
      </c>
      <c r="AV160" s="128" t="s">
        <v>83</v>
      </c>
      <c r="AW160" s="128" t="s">
        <v>38</v>
      </c>
      <c r="AX160" s="128" t="s">
        <v>74</v>
      </c>
      <c r="AY160" s="129" t="s">
        <v>138</v>
      </c>
    </row>
    <row r="161" spans="2:51" s="136" customFormat="1" ht="13.5">
      <c r="B161" s="135"/>
      <c r="D161" s="121" t="s">
        <v>147</v>
      </c>
      <c r="E161" s="137" t="s">
        <v>21</v>
      </c>
      <c r="F161" s="138" t="s">
        <v>152</v>
      </c>
      <c r="H161" s="139">
        <v>14.25</v>
      </c>
      <c r="L161" s="135"/>
      <c r="M161" s="140"/>
      <c r="N161" s="141"/>
      <c r="O161" s="141"/>
      <c r="P161" s="141"/>
      <c r="Q161" s="141"/>
      <c r="R161" s="141"/>
      <c r="S161" s="141"/>
      <c r="T161" s="142"/>
      <c r="AT161" s="137" t="s">
        <v>147</v>
      </c>
      <c r="AU161" s="137" t="s">
        <v>83</v>
      </c>
      <c r="AV161" s="136" t="s">
        <v>145</v>
      </c>
      <c r="AW161" s="136" t="s">
        <v>38</v>
      </c>
      <c r="AX161" s="136" t="s">
        <v>23</v>
      </c>
      <c r="AY161" s="137" t="s">
        <v>138</v>
      </c>
    </row>
    <row r="162" spans="2:65" s="253" customFormat="1" ht="30">
      <c r="B162" s="14"/>
      <c r="C162" s="109" t="s">
        <v>10</v>
      </c>
      <c r="D162" s="109" t="s">
        <v>140</v>
      </c>
      <c r="E162" s="110" t="s">
        <v>284</v>
      </c>
      <c r="F162" s="111" t="s">
        <v>285</v>
      </c>
      <c r="G162" s="112" t="s">
        <v>155</v>
      </c>
      <c r="H162" s="113">
        <v>85.05</v>
      </c>
      <c r="I162" s="114"/>
      <c r="J162" s="115">
        <f>ROUND(I162*H162,2)</f>
        <v>0</v>
      </c>
      <c r="K162" s="111" t="s">
        <v>144</v>
      </c>
      <c r="L162" s="14"/>
      <c r="M162" s="279" t="s">
        <v>21</v>
      </c>
      <c r="N162" s="116" t="s">
        <v>45</v>
      </c>
      <c r="O162" s="251"/>
      <c r="P162" s="117">
        <f>O162*H162</f>
        <v>0</v>
      </c>
      <c r="Q162" s="117">
        <v>0.00022</v>
      </c>
      <c r="R162" s="117">
        <f>Q162*H162</f>
        <v>0.018711</v>
      </c>
      <c r="S162" s="117">
        <v>0</v>
      </c>
      <c r="T162" s="118">
        <f>S162*H162</f>
        <v>0</v>
      </c>
      <c r="AR162" s="259" t="s">
        <v>145</v>
      </c>
      <c r="AT162" s="259" t="s">
        <v>140</v>
      </c>
      <c r="AU162" s="259" t="s">
        <v>83</v>
      </c>
      <c r="AY162" s="259" t="s">
        <v>138</v>
      </c>
      <c r="BE162" s="280">
        <f>IF(N162="základní",J162,0)</f>
        <v>0</v>
      </c>
      <c r="BF162" s="280">
        <f>IF(N162="snížená",J162,0)</f>
        <v>0</v>
      </c>
      <c r="BG162" s="280">
        <f>IF(N162="zákl. přenesená",J162,0)</f>
        <v>0</v>
      </c>
      <c r="BH162" s="280">
        <f>IF(N162="sníž. přenesená",J162,0)</f>
        <v>0</v>
      </c>
      <c r="BI162" s="280">
        <f>IF(N162="nulová",J162,0)</f>
        <v>0</v>
      </c>
      <c r="BJ162" s="259" t="s">
        <v>23</v>
      </c>
      <c r="BK162" s="280">
        <f>ROUND(I162*H162,2)</f>
        <v>0</v>
      </c>
      <c r="BL162" s="259" t="s">
        <v>145</v>
      </c>
      <c r="BM162" s="259" t="s">
        <v>560</v>
      </c>
    </row>
    <row r="163" spans="2:51" s="120" customFormat="1" ht="13.5">
      <c r="B163" s="119"/>
      <c r="D163" s="121" t="s">
        <v>147</v>
      </c>
      <c r="E163" s="122" t="s">
        <v>21</v>
      </c>
      <c r="F163" s="123" t="s">
        <v>561</v>
      </c>
      <c r="H163" s="122" t="s">
        <v>21</v>
      </c>
      <c r="L163" s="119"/>
      <c r="M163" s="124"/>
      <c r="N163" s="125"/>
      <c r="O163" s="125"/>
      <c r="P163" s="125"/>
      <c r="Q163" s="125"/>
      <c r="R163" s="125"/>
      <c r="S163" s="125"/>
      <c r="T163" s="126"/>
      <c r="AT163" s="122" t="s">
        <v>147</v>
      </c>
      <c r="AU163" s="122" t="s">
        <v>83</v>
      </c>
      <c r="AV163" s="120" t="s">
        <v>23</v>
      </c>
      <c r="AW163" s="120" t="s">
        <v>38</v>
      </c>
      <c r="AX163" s="120" t="s">
        <v>74</v>
      </c>
      <c r="AY163" s="122" t="s">
        <v>138</v>
      </c>
    </row>
    <row r="164" spans="2:51" s="128" customFormat="1" ht="13.5">
      <c r="B164" s="127"/>
      <c r="D164" s="121" t="s">
        <v>147</v>
      </c>
      <c r="E164" s="129" t="s">
        <v>21</v>
      </c>
      <c r="F164" s="130" t="s">
        <v>562</v>
      </c>
      <c r="H164" s="131">
        <v>27.3</v>
      </c>
      <c r="L164" s="127"/>
      <c r="M164" s="132"/>
      <c r="N164" s="133"/>
      <c r="O164" s="133"/>
      <c r="P164" s="133"/>
      <c r="Q164" s="133"/>
      <c r="R164" s="133"/>
      <c r="S164" s="133"/>
      <c r="T164" s="134"/>
      <c r="AT164" s="129" t="s">
        <v>147</v>
      </c>
      <c r="AU164" s="129" t="s">
        <v>83</v>
      </c>
      <c r="AV164" s="128" t="s">
        <v>83</v>
      </c>
      <c r="AW164" s="128" t="s">
        <v>38</v>
      </c>
      <c r="AX164" s="128" t="s">
        <v>74</v>
      </c>
      <c r="AY164" s="129" t="s">
        <v>138</v>
      </c>
    </row>
    <row r="165" spans="2:51" s="120" customFormat="1" ht="13.5">
      <c r="B165" s="119"/>
      <c r="D165" s="121" t="s">
        <v>147</v>
      </c>
      <c r="E165" s="122" t="s">
        <v>21</v>
      </c>
      <c r="F165" s="123" t="s">
        <v>563</v>
      </c>
      <c r="H165" s="122" t="s">
        <v>21</v>
      </c>
      <c r="L165" s="119"/>
      <c r="M165" s="124"/>
      <c r="N165" s="125"/>
      <c r="O165" s="125"/>
      <c r="P165" s="125"/>
      <c r="Q165" s="125"/>
      <c r="R165" s="125"/>
      <c r="S165" s="125"/>
      <c r="T165" s="126"/>
      <c r="AT165" s="122" t="s">
        <v>147</v>
      </c>
      <c r="AU165" s="122" t="s">
        <v>83</v>
      </c>
      <c r="AV165" s="120" t="s">
        <v>23</v>
      </c>
      <c r="AW165" s="120" t="s">
        <v>38</v>
      </c>
      <c r="AX165" s="120" t="s">
        <v>74</v>
      </c>
      <c r="AY165" s="122" t="s">
        <v>138</v>
      </c>
    </row>
    <row r="166" spans="2:51" s="128" customFormat="1" ht="13.5">
      <c r="B166" s="127"/>
      <c r="D166" s="121" t="s">
        <v>147</v>
      </c>
      <c r="E166" s="129" t="s">
        <v>21</v>
      </c>
      <c r="F166" s="130" t="s">
        <v>564</v>
      </c>
      <c r="H166" s="131">
        <v>57.75</v>
      </c>
      <c r="L166" s="127"/>
      <c r="M166" s="132"/>
      <c r="N166" s="133"/>
      <c r="O166" s="133"/>
      <c r="P166" s="133"/>
      <c r="Q166" s="133"/>
      <c r="R166" s="133"/>
      <c r="S166" s="133"/>
      <c r="T166" s="134"/>
      <c r="AT166" s="129" t="s">
        <v>147</v>
      </c>
      <c r="AU166" s="129" t="s">
        <v>83</v>
      </c>
      <c r="AV166" s="128" t="s">
        <v>83</v>
      </c>
      <c r="AW166" s="128" t="s">
        <v>38</v>
      </c>
      <c r="AX166" s="128" t="s">
        <v>74</v>
      </c>
      <c r="AY166" s="129" t="s">
        <v>138</v>
      </c>
    </row>
    <row r="167" spans="2:51" s="136" customFormat="1" ht="13.5">
      <c r="B167" s="135"/>
      <c r="D167" s="121" t="s">
        <v>147</v>
      </c>
      <c r="E167" s="137" t="s">
        <v>21</v>
      </c>
      <c r="F167" s="138" t="s">
        <v>152</v>
      </c>
      <c r="H167" s="139">
        <v>85.05</v>
      </c>
      <c r="L167" s="135"/>
      <c r="M167" s="140"/>
      <c r="N167" s="141"/>
      <c r="O167" s="141"/>
      <c r="P167" s="141"/>
      <c r="Q167" s="141"/>
      <c r="R167" s="141"/>
      <c r="S167" s="141"/>
      <c r="T167" s="142"/>
      <c r="AT167" s="137" t="s">
        <v>147</v>
      </c>
      <c r="AU167" s="137" t="s">
        <v>83</v>
      </c>
      <c r="AV167" s="136" t="s">
        <v>145</v>
      </c>
      <c r="AW167" s="136" t="s">
        <v>38</v>
      </c>
      <c r="AX167" s="136" t="s">
        <v>23</v>
      </c>
      <c r="AY167" s="137" t="s">
        <v>138</v>
      </c>
    </row>
    <row r="168" spans="2:65" s="253" customFormat="1" ht="15">
      <c r="B168" s="14"/>
      <c r="C168" s="143" t="s">
        <v>248</v>
      </c>
      <c r="D168" s="143" t="s">
        <v>221</v>
      </c>
      <c r="E168" s="144" t="s">
        <v>292</v>
      </c>
      <c r="F168" s="283" t="s">
        <v>899</v>
      </c>
      <c r="G168" s="146" t="s">
        <v>184</v>
      </c>
      <c r="H168" s="147">
        <v>97.808</v>
      </c>
      <c r="I168" s="148"/>
      <c r="J168" s="149">
        <f>ROUND(I168*H168,2)</f>
        <v>0</v>
      </c>
      <c r="K168" s="145" t="s">
        <v>144</v>
      </c>
      <c r="L168" s="281"/>
      <c r="M168" s="282" t="s">
        <v>21</v>
      </c>
      <c r="N168" s="150" t="s">
        <v>45</v>
      </c>
      <c r="O168" s="251"/>
      <c r="P168" s="117">
        <f>O168*H168</f>
        <v>0</v>
      </c>
      <c r="Q168" s="117">
        <v>0.0025</v>
      </c>
      <c r="R168" s="117">
        <f>Q168*H168</f>
        <v>0.24452000000000002</v>
      </c>
      <c r="S168" s="117">
        <v>0</v>
      </c>
      <c r="T168" s="118">
        <f>S168*H168</f>
        <v>0</v>
      </c>
      <c r="AR168" s="259" t="s">
        <v>195</v>
      </c>
      <c r="AT168" s="259" t="s">
        <v>221</v>
      </c>
      <c r="AU168" s="259" t="s">
        <v>83</v>
      </c>
      <c r="AY168" s="259" t="s">
        <v>138</v>
      </c>
      <c r="BE168" s="280">
        <f>IF(N168="základní",J168,0)</f>
        <v>0</v>
      </c>
      <c r="BF168" s="280">
        <f>IF(N168="snížená",J168,0)</f>
        <v>0</v>
      </c>
      <c r="BG168" s="280">
        <f>IF(N168="zákl. přenesená",J168,0)</f>
        <v>0</v>
      </c>
      <c r="BH168" s="280">
        <f>IF(N168="sníž. přenesená",J168,0)</f>
        <v>0</v>
      </c>
      <c r="BI168" s="280">
        <f>IF(N168="nulová",J168,0)</f>
        <v>0</v>
      </c>
      <c r="BJ168" s="259" t="s">
        <v>23</v>
      </c>
      <c r="BK168" s="280">
        <f>ROUND(I168*H168,2)</f>
        <v>0</v>
      </c>
      <c r="BL168" s="259" t="s">
        <v>145</v>
      </c>
      <c r="BM168" s="259" t="s">
        <v>565</v>
      </c>
    </row>
    <row r="169" spans="2:51" s="128" customFormat="1" ht="13.5">
      <c r="B169" s="127"/>
      <c r="D169" s="121" t="s">
        <v>147</v>
      </c>
      <c r="F169" s="130" t="s">
        <v>566</v>
      </c>
      <c r="H169" s="131">
        <v>97.808</v>
      </c>
      <c r="L169" s="127"/>
      <c r="M169" s="132"/>
      <c r="N169" s="133"/>
      <c r="O169" s="133"/>
      <c r="P169" s="133"/>
      <c r="Q169" s="133"/>
      <c r="R169" s="133"/>
      <c r="S169" s="133"/>
      <c r="T169" s="134"/>
      <c r="AT169" s="129" t="s">
        <v>147</v>
      </c>
      <c r="AU169" s="129" t="s">
        <v>83</v>
      </c>
      <c r="AV169" s="128" t="s">
        <v>83</v>
      </c>
      <c r="AW169" s="128" t="s">
        <v>6</v>
      </c>
      <c r="AX169" s="128" t="s">
        <v>23</v>
      </c>
      <c r="AY169" s="129" t="s">
        <v>138</v>
      </c>
    </row>
    <row r="170" spans="2:65" s="253" customFormat="1" ht="30">
      <c r="B170" s="14"/>
      <c r="C170" s="109" t="s">
        <v>253</v>
      </c>
      <c r="D170" s="109" t="s">
        <v>140</v>
      </c>
      <c r="E170" s="110" t="s">
        <v>300</v>
      </c>
      <c r="F170" s="111" t="s">
        <v>301</v>
      </c>
      <c r="G170" s="112" t="s">
        <v>184</v>
      </c>
      <c r="H170" s="113">
        <v>768</v>
      </c>
      <c r="I170" s="114"/>
      <c r="J170" s="115">
        <f>ROUND(I170*H170,2)</f>
        <v>0</v>
      </c>
      <c r="K170" s="111" t="s">
        <v>144</v>
      </c>
      <c r="L170" s="14"/>
      <c r="M170" s="279" t="s">
        <v>21</v>
      </c>
      <c r="N170" s="116" t="s">
        <v>45</v>
      </c>
      <c r="O170" s="251"/>
      <c r="P170" s="117">
        <f>O170*H170</f>
        <v>0</v>
      </c>
      <c r="Q170" s="117">
        <v>0.00029</v>
      </c>
      <c r="R170" s="117">
        <f>Q170*H170</f>
        <v>0.22272</v>
      </c>
      <c r="S170" s="117">
        <v>0</v>
      </c>
      <c r="T170" s="118">
        <f>S170*H170</f>
        <v>0</v>
      </c>
      <c r="AR170" s="259" t="s">
        <v>145</v>
      </c>
      <c r="AT170" s="259" t="s">
        <v>140</v>
      </c>
      <c r="AU170" s="259" t="s">
        <v>83</v>
      </c>
      <c r="AY170" s="259" t="s">
        <v>138</v>
      </c>
      <c r="BE170" s="280">
        <f>IF(N170="základní",J170,0)</f>
        <v>0</v>
      </c>
      <c r="BF170" s="280">
        <f>IF(N170="snížená",J170,0)</f>
        <v>0</v>
      </c>
      <c r="BG170" s="280">
        <f>IF(N170="zákl. přenesená",J170,0)</f>
        <v>0</v>
      </c>
      <c r="BH170" s="280">
        <f>IF(N170="sníž. přenesená",J170,0)</f>
        <v>0</v>
      </c>
      <c r="BI170" s="280">
        <f>IF(N170="nulová",J170,0)</f>
        <v>0</v>
      </c>
      <c r="BJ170" s="259" t="s">
        <v>23</v>
      </c>
      <c r="BK170" s="280">
        <f>ROUND(I170*H170,2)</f>
        <v>0</v>
      </c>
      <c r="BL170" s="259" t="s">
        <v>145</v>
      </c>
      <c r="BM170" s="259" t="s">
        <v>567</v>
      </c>
    </row>
    <row r="171" spans="2:51" s="120" customFormat="1" ht="13.5">
      <c r="B171" s="119"/>
      <c r="D171" s="121" t="s">
        <v>147</v>
      </c>
      <c r="E171" s="122" t="s">
        <v>21</v>
      </c>
      <c r="F171" s="123" t="s">
        <v>568</v>
      </c>
      <c r="H171" s="122" t="s">
        <v>21</v>
      </c>
      <c r="L171" s="119"/>
      <c r="M171" s="124"/>
      <c r="N171" s="125"/>
      <c r="O171" s="125"/>
      <c r="P171" s="125"/>
      <c r="Q171" s="125"/>
      <c r="R171" s="125"/>
      <c r="S171" s="125"/>
      <c r="T171" s="126"/>
      <c r="AT171" s="122" t="s">
        <v>147</v>
      </c>
      <c r="AU171" s="122" t="s">
        <v>83</v>
      </c>
      <c r="AV171" s="120" t="s">
        <v>23</v>
      </c>
      <c r="AW171" s="120" t="s">
        <v>38</v>
      </c>
      <c r="AX171" s="120" t="s">
        <v>74</v>
      </c>
      <c r="AY171" s="122" t="s">
        <v>138</v>
      </c>
    </row>
    <row r="172" spans="2:51" s="120" customFormat="1" ht="13.5">
      <c r="B172" s="119"/>
      <c r="D172" s="121" t="s">
        <v>147</v>
      </c>
      <c r="E172" s="122" t="s">
        <v>21</v>
      </c>
      <c r="F172" s="123" t="s">
        <v>307</v>
      </c>
      <c r="H172" s="122" t="s">
        <v>21</v>
      </c>
      <c r="L172" s="119"/>
      <c r="M172" s="124"/>
      <c r="N172" s="125"/>
      <c r="O172" s="125"/>
      <c r="P172" s="125"/>
      <c r="Q172" s="125"/>
      <c r="R172" s="125"/>
      <c r="S172" s="125"/>
      <c r="T172" s="126"/>
      <c r="AT172" s="122" t="s">
        <v>147</v>
      </c>
      <c r="AU172" s="122" t="s">
        <v>83</v>
      </c>
      <c r="AV172" s="120" t="s">
        <v>23</v>
      </c>
      <c r="AW172" s="120" t="s">
        <v>38</v>
      </c>
      <c r="AX172" s="120" t="s">
        <v>74</v>
      </c>
      <c r="AY172" s="122" t="s">
        <v>138</v>
      </c>
    </row>
    <row r="173" spans="2:51" s="120" customFormat="1" ht="13.5">
      <c r="B173" s="119"/>
      <c r="D173" s="121" t="s">
        <v>147</v>
      </c>
      <c r="E173" s="122" t="s">
        <v>21</v>
      </c>
      <c r="F173" s="123" t="s">
        <v>569</v>
      </c>
      <c r="H173" s="122" t="s">
        <v>21</v>
      </c>
      <c r="L173" s="119"/>
      <c r="M173" s="124"/>
      <c r="N173" s="125"/>
      <c r="O173" s="125"/>
      <c r="P173" s="125"/>
      <c r="Q173" s="125"/>
      <c r="R173" s="125"/>
      <c r="S173" s="125"/>
      <c r="T173" s="126"/>
      <c r="AT173" s="122" t="s">
        <v>147</v>
      </c>
      <c r="AU173" s="122" t="s">
        <v>83</v>
      </c>
      <c r="AV173" s="120" t="s">
        <v>23</v>
      </c>
      <c r="AW173" s="120" t="s">
        <v>38</v>
      </c>
      <c r="AX173" s="120" t="s">
        <v>74</v>
      </c>
      <c r="AY173" s="122" t="s">
        <v>138</v>
      </c>
    </row>
    <row r="174" spans="2:51" s="128" customFormat="1" ht="13.5">
      <c r="B174" s="127"/>
      <c r="D174" s="121" t="s">
        <v>147</v>
      </c>
      <c r="E174" s="129" t="s">
        <v>21</v>
      </c>
      <c r="F174" s="130" t="s">
        <v>570</v>
      </c>
      <c r="H174" s="131">
        <v>768</v>
      </c>
      <c r="L174" s="127"/>
      <c r="M174" s="132"/>
      <c r="N174" s="133"/>
      <c r="O174" s="133"/>
      <c r="P174" s="133"/>
      <c r="Q174" s="133"/>
      <c r="R174" s="133"/>
      <c r="S174" s="133"/>
      <c r="T174" s="134"/>
      <c r="AT174" s="129" t="s">
        <v>147</v>
      </c>
      <c r="AU174" s="129" t="s">
        <v>83</v>
      </c>
      <c r="AV174" s="128" t="s">
        <v>83</v>
      </c>
      <c r="AW174" s="128" t="s">
        <v>38</v>
      </c>
      <c r="AX174" s="128" t="s">
        <v>23</v>
      </c>
      <c r="AY174" s="129" t="s">
        <v>138</v>
      </c>
    </row>
    <row r="175" spans="2:65" s="253" customFormat="1" ht="30">
      <c r="B175" s="14"/>
      <c r="C175" s="109" t="s">
        <v>167</v>
      </c>
      <c r="D175" s="109" t="s">
        <v>140</v>
      </c>
      <c r="E175" s="110" t="s">
        <v>311</v>
      </c>
      <c r="F175" s="111" t="s">
        <v>312</v>
      </c>
      <c r="G175" s="112" t="s">
        <v>155</v>
      </c>
      <c r="H175" s="113">
        <v>759.3</v>
      </c>
      <c r="I175" s="114"/>
      <c r="J175" s="115">
        <f>ROUND(I175*H175,2)</f>
        <v>0</v>
      </c>
      <c r="K175" s="111" t="s">
        <v>144</v>
      </c>
      <c r="L175" s="14"/>
      <c r="M175" s="279" t="s">
        <v>21</v>
      </c>
      <c r="N175" s="116" t="s">
        <v>45</v>
      </c>
      <c r="O175" s="251"/>
      <c r="P175" s="117">
        <f>O175*H175</f>
        <v>0</v>
      </c>
      <c r="Q175" s="117">
        <v>0.00458</v>
      </c>
      <c r="R175" s="117">
        <f>Q175*H175</f>
        <v>3.477594</v>
      </c>
      <c r="S175" s="117">
        <v>0</v>
      </c>
      <c r="T175" s="118">
        <f>S175*H175</f>
        <v>0</v>
      </c>
      <c r="AR175" s="259" t="s">
        <v>145</v>
      </c>
      <c r="AT175" s="259" t="s">
        <v>140</v>
      </c>
      <c r="AU175" s="259" t="s">
        <v>83</v>
      </c>
      <c r="AY175" s="259" t="s">
        <v>138</v>
      </c>
      <c r="BE175" s="280">
        <f>IF(N175="základní",J175,0)</f>
        <v>0</v>
      </c>
      <c r="BF175" s="280">
        <f>IF(N175="snížená",J175,0)</f>
        <v>0</v>
      </c>
      <c r="BG175" s="280">
        <f>IF(N175="zákl. přenesená",J175,0)</f>
        <v>0</v>
      </c>
      <c r="BH175" s="280">
        <f>IF(N175="sníž. přenesená",J175,0)</f>
        <v>0</v>
      </c>
      <c r="BI175" s="280">
        <f>IF(N175="nulová",J175,0)</f>
        <v>0</v>
      </c>
      <c r="BJ175" s="259" t="s">
        <v>23</v>
      </c>
      <c r="BK175" s="280">
        <f>ROUND(I175*H175,2)</f>
        <v>0</v>
      </c>
      <c r="BL175" s="259" t="s">
        <v>145</v>
      </c>
      <c r="BM175" s="259" t="s">
        <v>571</v>
      </c>
    </row>
    <row r="176" spans="2:51" s="120" customFormat="1" ht="13.5">
      <c r="B176" s="119"/>
      <c r="D176" s="121" t="s">
        <v>147</v>
      </c>
      <c r="E176" s="122" t="s">
        <v>21</v>
      </c>
      <c r="F176" s="123" t="s">
        <v>572</v>
      </c>
      <c r="H176" s="122" t="s">
        <v>21</v>
      </c>
      <c r="L176" s="119"/>
      <c r="M176" s="124"/>
      <c r="N176" s="125"/>
      <c r="O176" s="125"/>
      <c r="P176" s="125"/>
      <c r="Q176" s="125"/>
      <c r="R176" s="125"/>
      <c r="S176" s="125"/>
      <c r="T176" s="126"/>
      <c r="AT176" s="122" t="s">
        <v>147</v>
      </c>
      <c r="AU176" s="122" t="s">
        <v>83</v>
      </c>
      <c r="AV176" s="120" t="s">
        <v>23</v>
      </c>
      <c r="AW176" s="120" t="s">
        <v>38</v>
      </c>
      <c r="AX176" s="120" t="s">
        <v>74</v>
      </c>
      <c r="AY176" s="122" t="s">
        <v>138</v>
      </c>
    </row>
    <row r="177" spans="2:51" s="120" customFormat="1" ht="13.5">
      <c r="B177" s="119"/>
      <c r="D177" s="121" t="s">
        <v>147</v>
      </c>
      <c r="E177" s="122" t="s">
        <v>21</v>
      </c>
      <c r="F177" s="123" t="s">
        <v>315</v>
      </c>
      <c r="H177" s="122" t="s">
        <v>21</v>
      </c>
      <c r="L177" s="119"/>
      <c r="M177" s="124"/>
      <c r="N177" s="125"/>
      <c r="O177" s="125"/>
      <c r="P177" s="125"/>
      <c r="Q177" s="125"/>
      <c r="R177" s="125"/>
      <c r="S177" s="125"/>
      <c r="T177" s="126"/>
      <c r="AT177" s="122" t="s">
        <v>147</v>
      </c>
      <c r="AU177" s="122" t="s">
        <v>83</v>
      </c>
      <c r="AV177" s="120" t="s">
        <v>23</v>
      </c>
      <c r="AW177" s="120" t="s">
        <v>38</v>
      </c>
      <c r="AX177" s="120" t="s">
        <v>74</v>
      </c>
      <c r="AY177" s="122" t="s">
        <v>138</v>
      </c>
    </row>
    <row r="178" spans="2:51" s="128" customFormat="1" ht="13.5">
      <c r="B178" s="127"/>
      <c r="D178" s="121" t="s">
        <v>147</v>
      </c>
      <c r="E178" s="129" t="s">
        <v>21</v>
      </c>
      <c r="F178" s="130" t="s">
        <v>573</v>
      </c>
      <c r="H178" s="131">
        <v>403.2</v>
      </c>
      <c r="L178" s="127"/>
      <c r="M178" s="132"/>
      <c r="N178" s="133"/>
      <c r="O178" s="133"/>
      <c r="P178" s="133"/>
      <c r="Q178" s="133"/>
      <c r="R178" s="133"/>
      <c r="S178" s="133"/>
      <c r="T178" s="134"/>
      <c r="AT178" s="129" t="s">
        <v>147</v>
      </c>
      <c r="AU178" s="129" t="s">
        <v>83</v>
      </c>
      <c r="AV178" s="128" t="s">
        <v>83</v>
      </c>
      <c r="AW178" s="128" t="s">
        <v>38</v>
      </c>
      <c r="AX178" s="128" t="s">
        <v>74</v>
      </c>
      <c r="AY178" s="129" t="s">
        <v>138</v>
      </c>
    </row>
    <row r="179" spans="2:51" s="120" customFormat="1" ht="13.5">
      <c r="B179" s="119"/>
      <c r="D179" s="121" t="s">
        <v>147</v>
      </c>
      <c r="E179" s="122" t="s">
        <v>21</v>
      </c>
      <c r="F179" s="123" t="s">
        <v>574</v>
      </c>
      <c r="H179" s="122" t="s">
        <v>21</v>
      </c>
      <c r="L179" s="119"/>
      <c r="M179" s="124"/>
      <c r="N179" s="125"/>
      <c r="O179" s="125"/>
      <c r="P179" s="125"/>
      <c r="Q179" s="125"/>
      <c r="R179" s="125"/>
      <c r="S179" s="125"/>
      <c r="T179" s="126"/>
      <c r="AT179" s="122" t="s">
        <v>147</v>
      </c>
      <c r="AU179" s="122" t="s">
        <v>83</v>
      </c>
      <c r="AV179" s="120" t="s">
        <v>23</v>
      </c>
      <c r="AW179" s="120" t="s">
        <v>38</v>
      </c>
      <c r="AX179" s="120" t="s">
        <v>74</v>
      </c>
      <c r="AY179" s="122" t="s">
        <v>138</v>
      </c>
    </row>
    <row r="180" spans="2:51" s="128" customFormat="1" ht="13.5">
      <c r="B180" s="127"/>
      <c r="D180" s="121" t="s">
        <v>147</v>
      </c>
      <c r="E180" s="129" t="s">
        <v>21</v>
      </c>
      <c r="F180" s="130" t="s">
        <v>575</v>
      </c>
      <c r="H180" s="131">
        <v>356.1</v>
      </c>
      <c r="L180" s="127"/>
      <c r="M180" s="132"/>
      <c r="N180" s="133"/>
      <c r="O180" s="133"/>
      <c r="P180" s="133"/>
      <c r="Q180" s="133"/>
      <c r="R180" s="133"/>
      <c r="S180" s="133"/>
      <c r="T180" s="134"/>
      <c r="AT180" s="129" t="s">
        <v>147</v>
      </c>
      <c r="AU180" s="129" t="s">
        <v>83</v>
      </c>
      <c r="AV180" s="128" t="s">
        <v>83</v>
      </c>
      <c r="AW180" s="128" t="s">
        <v>38</v>
      </c>
      <c r="AX180" s="128" t="s">
        <v>74</v>
      </c>
      <c r="AY180" s="129" t="s">
        <v>138</v>
      </c>
    </row>
    <row r="181" spans="2:51" s="136" customFormat="1" ht="13.5">
      <c r="B181" s="135"/>
      <c r="D181" s="121" t="s">
        <v>147</v>
      </c>
      <c r="E181" s="137" t="s">
        <v>95</v>
      </c>
      <c r="F181" s="138" t="s">
        <v>152</v>
      </c>
      <c r="H181" s="139">
        <v>759.3</v>
      </c>
      <c r="L181" s="135"/>
      <c r="M181" s="140"/>
      <c r="N181" s="141"/>
      <c r="O181" s="141"/>
      <c r="P181" s="141"/>
      <c r="Q181" s="141"/>
      <c r="R181" s="141"/>
      <c r="S181" s="141"/>
      <c r="T181" s="142"/>
      <c r="AT181" s="137" t="s">
        <v>147</v>
      </c>
      <c r="AU181" s="137" t="s">
        <v>83</v>
      </c>
      <c r="AV181" s="136" t="s">
        <v>145</v>
      </c>
      <c r="AW181" s="136" t="s">
        <v>38</v>
      </c>
      <c r="AX181" s="136" t="s">
        <v>23</v>
      </c>
      <c r="AY181" s="137" t="s">
        <v>138</v>
      </c>
    </row>
    <row r="182" spans="2:65" s="253" customFormat="1" ht="30">
      <c r="B182" s="14"/>
      <c r="C182" s="109" t="s">
        <v>264</v>
      </c>
      <c r="D182" s="109" t="s">
        <v>140</v>
      </c>
      <c r="E182" s="110" t="s">
        <v>318</v>
      </c>
      <c r="F182" s="111" t="s">
        <v>319</v>
      </c>
      <c r="G182" s="112" t="s">
        <v>155</v>
      </c>
      <c r="H182" s="113">
        <v>759.3</v>
      </c>
      <c r="I182" s="114"/>
      <c r="J182" s="115">
        <f>ROUND(I182*H182,2)</f>
        <v>0</v>
      </c>
      <c r="K182" s="111" t="s">
        <v>144</v>
      </c>
      <c r="L182" s="14"/>
      <c r="M182" s="279" t="s">
        <v>21</v>
      </c>
      <c r="N182" s="116" t="s">
        <v>45</v>
      </c>
      <c r="O182" s="251"/>
      <c r="P182" s="117">
        <f>O182*H182</f>
        <v>0</v>
      </c>
      <c r="Q182" s="117">
        <v>0</v>
      </c>
      <c r="R182" s="117">
        <f>Q182*H182</f>
        <v>0</v>
      </c>
      <c r="S182" s="117">
        <v>0</v>
      </c>
      <c r="T182" s="118">
        <f>S182*H182</f>
        <v>0</v>
      </c>
      <c r="AR182" s="259" t="s">
        <v>145</v>
      </c>
      <c r="AT182" s="259" t="s">
        <v>140</v>
      </c>
      <c r="AU182" s="259" t="s">
        <v>83</v>
      </c>
      <c r="AY182" s="259" t="s">
        <v>138</v>
      </c>
      <c r="BE182" s="280">
        <f>IF(N182="základní",J182,0)</f>
        <v>0</v>
      </c>
      <c r="BF182" s="280">
        <f>IF(N182="snížená",J182,0)</f>
        <v>0</v>
      </c>
      <c r="BG182" s="280">
        <f>IF(N182="zákl. přenesená",J182,0)</f>
        <v>0</v>
      </c>
      <c r="BH182" s="280">
        <f>IF(N182="sníž. přenesená",J182,0)</f>
        <v>0</v>
      </c>
      <c r="BI182" s="280">
        <f>IF(N182="nulová",J182,0)</f>
        <v>0</v>
      </c>
      <c r="BJ182" s="259" t="s">
        <v>23</v>
      </c>
      <c r="BK182" s="280">
        <f>ROUND(I182*H182,2)</f>
        <v>0</v>
      </c>
      <c r="BL182" s="259" t="s">
        <v>145</v>
      </c>
      <c r="BM182" s="259" t="s">
        <v>576</v>
      </c>
    </row>
    <row r="183" spans="2:51" s="128" customFormat="1" ht="13.5">
      <c r="B183" s="127"/>
      <c r="D183" s="121" t="s">
        <v>147</v>
      </c>
      <c r="E183" s="129" t="s">
        <v>21</v>
      </c>
      <c r="F183" s="130" t="s">
        <v>95</v>
      </c>
      <c r="H183" s="131">
        <v>759.3</v>
      </c>
      <c r="L183" s="127"/>
      <c r="M183" s="132"/>
      <c r="N183" s="133"/>
      <c r="O183" s="133"/>
      <c r="P183" s="133"/>
      <c r="Q183" s="133"/>
      <c r="R183" s="133"/>
      <c r="S183" s="133"/>
      <c r="T183" s="134"/>
      <c r="AT183" s="129" t="s">
        <v>147</v>
      </c>
      <c r="AU183" s="129" t="s">
        <v>83</v>
      </c>
      <c r="AV183" s="128" t="s">
        <v>83</v>
      </c>
      <c r="AW183" s="128" t="s">
        <v>38</v>
      </c>
      <c r="AX183" s="128" t="s">
        <v>23</v>
      </c>
      <c r="AY183" s="129" t="s">
        <v>138</v>
      </c>
    </row>
    <row r="184" spans="2:65" s="253" customFormat="1" ht="45">
      <c r="B184" s="14"/>
      <c r="C184" s="109" t="s">
        <v>268</v>
      </c>
      <c r="D184" s="109" t="s">
        <v>140</v>
      </c>
      <c r="E184" s="110" t="s">
        <v>322</v>
      </c>
      <c r="F184" s="111" t="s">
        <v>323</v>
      </c>
      <c r="G184" s="112" t="s">
        <v>224</v>
      </c>
      <c r="H184" s="113">
        <v>1.297</v>
      </c>
      <c r="I184" s="114"/>
      <c r="J184" s="115">
        <f>ROUND(I184*H184,2)</f>
        <v>0</v>
      </c>
      <c r="K184" s="111" t="s">
        <v>144</v>
      </c>
      <c r="L184" s="14"/>
      <c r="M184" s="279" t="s">
        <v>21</v>
      </c>
      <c r="N184" s="116" t="s">
        <v>45</v>
      </c>
      <c r="O184" s="251"/>
      <c r="P184" s="117">
        <f>O184*H184</f>
        <v>0</v>
      </c>
      <c r="Q184" s="117">
        <v>1.05306</v>
      </c>
      <c r="R184" s="117">
        <f>Q184*H184</f>
        <v>1.36581882</v>
      </c>
      <c r="S184" s="117">
        <v>0</v>
      </c>
      <c r="T184" s="118">
        <f>S184*H184</f>
        <v>0</v>
      </c>
      <c r="AR184" s="259" t="s">
        <v>145</v>
      </c>
      <c r="AT184" s="259" t="s">
        <v>140</v>
      </c>
      <c r="AU184" s="259" t="s">
        <v>83</v>
      </c>
      <c r="AY184" s="259" t="s">
        <v>138</v>
      </c>
      <c r="BE184" s="280">
        <f>IF(N184="základní",J184,0)</f>
        <v>0</v>
      </c>
      <c r="BF184" s="280">
        <f>IF(N184="snížená",J184,0)</f>
        <v>0</v>
      </c>
      <c r="BG184" s="280">
        <f>IF(N184="zákl. přenesená",J184,0)</f>
        <v>0</v>
      </c>
      <c r="BH184" s="280">
        <f>IF(N184="sníž. přenesená",J184,0)</f>
        <v>0</v>
      </c>
      <c r="BI184" s="280">
        <f>IF(N184="nulová",J184,0)</f>
        <v>0</v>
      </c>
      <c r="BJ184" s="259" t="s">
        <v>23</v>
      </c>
      <c r="BK184" s="280">
        <f>ROUND(I184*H184,2)</f>
        <v>0</v>
      </c>
      <c r="BL184" s="259" t="s">
        <v>145</v>
      </c>
      <c r="BM184" s="259" t="s">
        <v>577</v>
      </c>
    </row>
    <row r="185" spans="2:51" s="120" customFormat="1" ht="13.5">
      <c r="B185" s="119"/>
      <c r="D185" s="121" t="s">
        <v>147</v>
      </c>
      <c r="E185" s="122" t="s">
        <v>21</v>
      </c>
      <c r="F185" s="123" t="s">
        <v>578</v>
      </c>
      <c r="H185" s="122" t="s">
        <v>21</v>
      </c>
      <c r="L185" s="119"/>
      <c r="M185" s="124"/>
      <c r="N185" s="125"/>
      <c r="O185" s="125"/>
      <c r="P185" s="125"/>
      <c r="Q185" s="125"/>
      <c r="R185" s="125"/>
      <c r="S185" s="125"/>
      <c r="T185" s="126"/>
      <c r="AT185" s="122" t="s">
        <v>147</v>
      </c>
      <c r="AU185" s="122" t="s">
        <v>83</v>
      </c>
      <c r="AV185" s="120" t="s">
        <v>23</v>
      </c>
      <c r="AW185" s="120" t="s">
        <v>38</v>
      </c>
      <c r="AX185" s="120" t="s">
        <v>74</v>
      </c>
      <c r="AY185" s="122" t="s">
        <v>138</v>
      </c>
    </row>
    <row r="186" spans="2:51" s="120" customFormat="1" ht="13.5">
      <c r="B186" s="119"/>
      <c r="D186" s="121" t="s">
        <v>147</v>
      </c>
      <c r="E186" s="122" t="s">
        <v>21</v>
      </c>
      <c r="F186" s="123" t="s">
        <v>326</v>
      </c>
      <c r="H186" s="122" t="s">
        <v>21</v>
      </c>
      <c r="L186" s="119"/>
      <c r="M186" s="124"/>
      <c r="N186" s="125"/>
      <c r="O186" s="125"/>
      <c r="P186" s="125"/>
      <c r="Q186" s="125"/>
      <c r="R186" s="125"/>
      <c r="S186" s="125"/>
      <c r="T186" s="126"/>
      <c r="AT186" s="122" t="s">
        <v>147</v>
      </c>
      <c r="AU186" s="122" t="s">
        <v>83</v>
      </c>
      <c r="AV186" s="120" t="s">
        <v>23</v>
      </c>
      <c r="AW186" s="120" t="s">
        <v>38</v>
      </c>
      <c r="AX186" s="120" t="s">
        <v>74</v>
      </c>
      <c r="AY186" s="122" t="s">
        <v>138</v>
      </c>
    </row>
    <row r="187" spans="2:51" s="128" customFormat="1" ht="13.5">
      <c r="B187" s="127"/>
      <c r="D187" s="121" t="s">
        <v>147</v>
      </c>
      <c r="E187" s="129" t="s">
        <v>21</v>
      </c>
      <c r="F187" s="130" t="s">
        <v>579</v>
      </c>
      <c r="H187" s="131">
        <v>1.297</v>
      </c>
      <c r="L187" s="127"/>
      <c r="M187" s="132"/>
      <c r="N187" s="133"/>
      <c r="O187" s="133"/>
      <c r="P187" s="133"/>
      <c r="Q187" s="133"/>
      <c r="R187" s="133"/>
      <c r="S187" s="133"/>
      <c r="T187" s="134"/>
      <c r="AT187" s="129" t="s">
        <v>147</v>
      </c>
      <c r="AU187" s="129" t="s">
        <v>83</v>
      </c>
      <c r="AV187" s="128" t="s">
        <v>83</v>
      </c>
      <c r="AW187" s="128" t="s">
        <v>38</v>
      </c>
      <c r="AX187" s="128" t="s">
        <v>23</v>
      </c>
      <c r="AY187" s="129" t="s">
        <v>138</v>
      </c>
    </row>
    <row r="188" spans="2:65" s="253" customFormat="1" ht="15">
      <c r="B188" s="14"/>
      <c r="C188" s="109" t="s">
        <v>9</v>
      </c>
      <c r="D188" s="109" t="s">
        <v>140</v>
      </c>
      <c r="E188" s="110" t="s">
        <v>329</v>
      </c>
      <c r="F188" s="111" t="s">
        <v>330</v>
      </c>
      <c r="G188" s="112" t="s">
        <v>184</v>
      </c>
      <c r="H188" s="113">
        <v>640</v>
      </c>
      <c r="I188" s="114"/>
      <c r="J188" s="115">
        <f>ROUND(I188*H188,2)</f>
        <v>0</v>
      </c>
      <c r="K188" s="111" t="s">
        <v>21</v>
      </c>
      <c r="L188" s="14"/>
      <c r="M188" s="279" t="s">
        <v>21</v>
      </c>
      <c r="N188" s="116" t="s">
        <v>45</v>
      </c>
      <c r="O188" s="251"/>
      <c r="P188" s="117">
        <f>O188*H188</f>
        <v>0</v>
      </c>
      <c r="Q188" s="117">
        <v>0</v>
      </c>
      <c r="R188" s="117">
        <f>Q188*H188</f>
        <v>0</v>
      </c>
      <c r="S188" s="117">
        <v>0</v>
      </c>
      <c r="T188" s="118">
        <f>S188*H188</f>
        <v>0</v>
      </c>
      <c r="AR188" s="259" t="s">
        <v>145</v>
      </c>
      <c r="AT188" s="259" t="s">
        <v>140</v>
      </c>
      <c r="AU188" s="259" t="s">
        <v>83</v>
      </c>
      <c r="AY188" s="259" t="s">
        <v>138</v>
      </c>
      <c r="BE188" s="280">
        <f>IF(N188="základní",J188,0)</f>
        <v>0</v>
      </c>
      <c r="BF188" s="280">
        <f>IF(N188="snížená",J188,0)</f>
        <v>0</v>
      </c>
      <c r="BG188" s="280">
        <f>IF(N188="zákl. přenesená",J188,0)</f>
        <v>0</v>
      </c>
      <c r="BH188" s="280">
        <f>IF(N188="sníž. přenesená",J188,0)</f>
        <v>0</v>
      </c>
      <c r="BI188" s="280">
        <f>IF(N188="nulová",J188,0)</f>
        <v>0</v>
      </c>
      <c r="BJ188" s="259" t="s">
        <v>23</v>
      </c>
      <c r="BK188" s="280">
        <f>ROUND(I188*H188,2)</f>
        <v>0</v>
      </c>
      <c r="BL188" s="259" t="s">
        <v>145</v>
      </c>
      <c r="BM188" s="259" t="s">
        <v>580</v>
      </c>
    </row>
    <row r="189" spans="2:51" s="120" customFormat="1" ht="13.5">
      <c r="B189" s="119"/>
      <c r="D189" s="121" t="s">
        <v>147</v>
      </c>
      <c r="E189" s="122" t="s">
        <v>21</v>
      </c>
      <c r="F189" s="123" t="s">
        <v>332</v>
      </c>
      <c r="H189" s="122" t="s">
        <v>21</v>
      </c>
      <c r="L189" s="119"/>
      <c r="M189" s="124"/>
      <c r="N189" s="125"/>
      <c r="O189" s="125"/>
      <c r="P189" s="125"/>
      <c r="Q189" s="125"/>
      <c r="R189" s="125"/>
      <c r="S189" s="125"/>
      <c r="T189" s="126"/>
      <c r="AT189" s="122" t="s">
        <v>147</v>
      </c>
      <c r="AU189" s="122" t="s">
        <v>83</v>
      </c>
      <c r="AV189" s="120" t="s">
        <v>23</v>
      </c>
      <c r="AW189" s="120" t="s">
        <v>38</v>
      </c>
      <c r="AX189" s="120" t="s">
        <v>74</v>
      </c>
      <c r="AY189" s="122" t="s">
        <v>138</v>
      </c>
    </row>
    <row r="190" spans="2:51" s="120" customFormat="1" ht="13.5">
      <c r="B190" s="119"/>
      <c r="D190" s="121" t="s">
        <v>147</v>
      </c>
      <c r="E190" s="122" t="s">
        <v>21</v>
      </c>
      <c r="F190" s="123" t="s">
        <v>333</v>
      </c>
      <c r="H190" s="122" t="s">
        <v>21</v>
      </c>
      <c r="L190" s="119"/>
      <c r="M190" s="124"/>
      <c r="N190" s="125"/>
      <c r="O190" s="125"/>
      <c r="P190" s="125"/>
      <c r="Q190" s="125"/>
      <c r="R190" s="125"/>
      <c r="S190" s="125"/>
      <c r="T190" s="126"/>
      <c r="AT190" s="122" t="s">
        <v>147</v>
      </c>
      <c r="AU190" s="122" t="s">
        <v>83</v>
      </c>
      <c r="AV190" s="120" t="s">
        <v>23</v>
      </c>
      <c r="AW190" s="120" t="s">
        <v>38</v>
      </c>
      <c r="AX190" s="120" t="s">
        <v>74</v>
      </c>
      <c r="AY190" s="122" t="s">
        <v>138</v>
      </c>
    </row>
    <row r="191" spans="2:51" s="128" customFormat="1" ht="13.5">
      <c r="B191" s="127"/>
      <c r="D191" s="121" t="s">
        <v>147</v>
      </c>
      <c r="E191" s="129" t="s">
        <v>21</v>
      </c>
      <c r="F191" s="130" t="s">
        <v>581</v>
      </c>
      <c r="H191" s="131">
        <v>640</v>
      </c>
      <c r="L191" s="127"/>
      <c r="M191" s="132"/>
      <c r="N191" s="133"/>
      <c r="O191" s="133"/>
      <c r="P191" s="133"/>
      <c r="Q191" s="133"/>
      <c r="R191" s="133"/>
      <c r="S191" s="133"/>
      <c r="T191" s="134"/>
      <c r="AT191" s="129" t="s">
        <v>147</v>
      </c>
      <c r="AU191" s="129" t="s">
        <v>83</v>
      </c>
      <c r="AV191" s="128" t="s">
        <v>83</v>
      </c>
      <c r="AW191" s="128" t="s">
        <v>38</v>
      </c>
      <c r="AX191" s="128" t="s">
        <v>23</v>
      </c>
      <c r="AY191" s="129" t="s">
        <v>138</v>
      </c>
    </row>
    <row r="192" spans="2:63" s="99" customFormat="1" ht="15">
      <c r="B192" s="98"/>
      <c r="D192" s="100" t="s">
        <v>73</v>
      </c>
      <c r="E192" s="107" t="s">
        <v>161</v>
      </c>
      <c r="F192" s="107" t="s">
        <v>335</v>
      </c>
      <c r="J192" s="108">
        <f>BK192</f>
        <v>0</v>
      </c>
      <c r="L192" s="98"/>
      <c r="M192" s="103"/>
      <c r="N192" s="104"/>
      <c r="O192" s="104"/>
      <c r="P192" s="105">
        <f>SUM(P193:P221)</f>
        <v>0</v>
      </c>
      <c r="Q192" s="104"/>
      <c r="R192" s="105">
        <f>SUM(R193:R221)</f>
        <v>894.5211670000001</v>
      </c>
      <c r="S192" s="104"/>
      <c r="T192" s="106">
        <f>SUM(T193:T221)</f>
        <v>0</v>
      </c>
      <c r="AR192" s="100" t="s">
        <v>23</v>
      </c>
      <c r="AT192" s="276" t="s">
        <v>73</v>
      </c>
      <c r="AU192" s="276" t="s">
        <v>23</v>
      </c>
      <c r="AY192" s="100" t="s">
        <v>138</v>
      </c>
      <c r="BK192" s="277">
        <f>SUM(BK193:BK221)</f>
        <v>0</v>
      </c>
    </row>
    <row r="193" spans="2:65" s="253" customFormat="1" ht="75">
      <c r="B193" s="14"/>
      <c r="C193" s="109" t="s">
        <v>276</v>
      </c>
      <c r="D193" s="109" t="s">
        <v>140</v>
      </c>
      <c r="E193" s="110" t="s">
        <v>582</v>
      </c>
      <c r="F193" s="111" t="s">
        <v>583</v>
      </c>
      <c r="G193" s="112" t="s">
        <v>174</v>
      </c>
      <c r="H193" s="113">
        <v>39.6</v>
      </c>
      <c r="I193" s="114"/>
      <c r="J193" s="115">
        <f>ROUND(I193*H193,2)</f>
        <v>0</v>
      </c>
      <c r="K193" s="111" t="s">
        <v>144</v>
      </c>
      <c r="L193" s="14"/>
      <c r="M193" s="279" t="s">
        <v>21</v>
      </c>
      <c r="N193" s="116" t="s">
        <v>45</v>
      </c>
      <c r="O193" s="251"/>
      <c r="P193" s="117">
        <f>O193*H193</f>
        <v>0</v>
      </c>
      <c r="Q193" s="117">
        <v>3.11388</v>
      </c>
      <c r="R193" s="117">
        <f>Q193*H193</f>
        <v>123.30964800000001</v>
      </c>
      <c r="S193" s="117">
        <v>0</v>
      </c>
      <c r="T193" s="118">
        <f>S193*H193</f>
        <v>0</v>
      </c>
      <c r="AR193" s="259" t="s">
        <v>145</v>
      </c>
      <c r="AT193" s="259" t="s">
        <v>140</v>
      </c>
      <c r="AU193" s="259" t="s">
        <v>83</v>
      </c>
      <c r="AY193" s="259" t="s">
        <v>138</v>
      </c>
      <c r="BE193" s="280">
        <f>IF(N193="základní",J193,0)</f>
        <v>0</v>
      </c>
      <c r="BF193" s="280">
        <f>IF(N193="snížená",J193,0)</f>
        <v>0</v>
      </c>
      <c r="BG193" s="280">
        <f>IF(N193="zákl. přenesená",J193,0)</f>
        <v>0</v>
      </c>
      <c r="BH193" s="280">
        <f>IF(N193="sníž. přenesená",J193,0)</f>
        <v>0</v>
      </c>
      <c r="BI193" s="280">
        <f>IF(N193="nulová",J193,0)</f>
        <v>0</v>
      </c>
      <c r="BJ193" s="259" t="s">
        <v>23</v>
      </c>
      <c r="BK193" s="280">
        <f>ROUND(I193*H193,2)</f>
        <v>0</v>
      </c>
      <c r="BL193" s="259" t="s">
        <v>145</v>
      </c>
      <c r="BM193" s="259" t="s">
        <v>584</v>
      </c>
    </row>
    <row r="194" spans="2:51" s="120" customFormat="1" ht="13.5">
      <c r="B194" s="119"/>
      <c r="D194" s="121" t="s">
        <v>147</v>
      </c>
      <c r="E194" s="122" t="s">
        <v>21</v>
      </c>
      <c r="F194" s="123" t="s">
        <v>585</v>
      </c>
      <c r="H194" s="122" t="s">
        <v>21</v>
      </c>
      <c r="L194" s="119"/>
      <c r="M194" s="124"/>
      <c r="N194" s="125"/>
      <c r="O194" s="125"/>
      <c r="P194" s="125"/>
      <c r="Q194" s="125"/>
      <c r="R194" s="125"/>
      <c r="S194" s="125"/>
      <c r="T194" s="126"/>
      <c r="AT194" s="122" t="s">
        <v>147</v>
      </c>
      <c r="AU194" s="122" t="s">
        <v>83</v>
      </c>
      <c r="AV194" s="120" t="s">
        <v>23</v>
      </c>
      <c r="AW194" s="120" t="s">
        <v>38</v>
      </c>
      <c r="AX194" s="120" t="s">
        <v>74</v>
      </c>
      <c r="AY194" s="122" t="s">
        <v>138</v>
      </c>
    </row>
    <row r="195" spans="2:51" s="120" customFormat="1" ht="13.5">
      <c r="B195" s="119"/>
      <c r="D195" s="121" t="s">
        <v>147</v>
      </c>
      <c r="E195" s="122" t="s">
        <v>21</v>
      </c>
      <c r="F195" s="123" t="s">
        <v>586</v>
      </c>
      <c r="H195" s="122" t="s">
        <v>21</v>
      </c>
      <c r="L195" s="119"/>
      <c r="M195" s="124"/>
      <c r="N195" s="125"/>
      <c r="O195" s="125"/>
      <c r="P195" s="125"/>
      <c r="Q195" s="125"/>
      <c r="R195" s="125"/>
      <c r="S195" s="125"/>
      <c r="T195" s="126"/>
      <c r="AT195" s="122" t="s">
        <v>147</v>
      </c>
      <c r="AU195" s="122" t="s">
        <v>83</v>
      </c>
      <c r="AV195" s="120" t="s">
        <v>23</v>
      </c>
      <c r="AW195" s="120" t="s">
        <v>38</v>
      </c>
      <c r="AX195" s="120" t="s">
        <v>74</v>
      </c>
      <c r="AY195" s="122" t="s">
        <v>138</v>
      </c>
    </row>
    <row r="196" spans="2:51" s="128" customFormat="1" ht="13.5">
      <c r="B196" s="127"/>
      <c r="D196" s="121" t="s">
        <v>147</v>
      </c>
      <c r="E196" s="129" t="s">
        <v>21</v>
      </c>
      <c r="F196" s="130" t="s">
        <v>587</v>
      </c>
      <c r="H196" s="131">
        <v>39.6</v>
      </c>
      <c r="L196" s="127"/>
      <c r="M196" s="132"/>
      <c r="N196" s="133"/>
      <c r="O196" s="133"/>
      <c r="P196" s="133"/>
      <c r="Q196" s="133"/>
      <c r="R196" s="133"/>
      <c r="S196" s="133"/>
      <c r="T196" s="134"/>
      <c r="AT196" s="129" t="s">
        <v>147</v>
      </c>
      <c r="AU196" s="129" t="s">
        <v>83</v>
      </c>
      <c r="AV196" s="128" t="s">
        <v>83</v>
      </c>
      <c r="AW196" s="128" t="s">
        <v>38</v>
      </c>
      <c r="AX196" s="128" t="s">
        <v>23</v>
      </c>
      <c r="AY196" s="129" t="s">
        <v>138</v>
      </c>
    </row>
    <row r="197" spans="2:65" s="253" customFormat="1" ht="60">
      <c r="B197" s="14"/>
      <c r="C197" s="109" t="s">
        <v>283</v>
      </c>
      <c r="D197" s="109" t="s">
        <v>140</v>
      </c>
      <c r="E197" s="110" t="s">
        <v>344</v>
      </c>
      <c r="F197" s="111" t="s">
        <v>345</v>
      </c>
      <c r="G197" s="112" t="s">
        <v>174</v>
      </c>
      <c r="H197" s="113">
        <v>192.9</v>
      </c>
      <c r="I197" s="114"/>
      <c r="J197" s="115">
        <f>ROUND(I197*H197,2)</f>
        <v>0</v>
      </c>
      <c r="K197" s="111" t="s">
        <v>144</v>
      </c>
      <c r="L197" s="14"/>
      <c r="M197" s="279" t="s">
        <v>21</v>
      </c>
      <c r="N197" s="116" t="s">
        <v>45</v>
      </c>
      <c r="O197" s="251"/>
      <c r="P197" s="117">
        <f>O197*H197</f>
        <v>0</v>
      </c>
      <c r="Q197" s="117">
        <v>2.80894</v>
      </c>
      <c r="R197" s="117">
        <f>Q197*H197</f>
        <v>541.8445260000001</v>
      </c>
      <c r="S197" s="117">
        <v>0</v>
      </c>
      <c r="T197" s="118">
        <f>S197*H197</f>
        <v>0</v>
      </c>
      <c r="AR197" s="259" t="s">
        <v>145</v>
      </c>
      <c r="AT197" s="259" t="s">
        <v>140</v>
      </c>
      <c r="AU197" s="259" t="s">
        <v>83</v>
      </c>
      <c r="AY197" s="259" t="s">
        <v>138</v>
      </c>
      <c r="BE197" s="280">
        <f>IF(N197="základní",J197,0)</f>
        <v>0</v>
      </c>
      <c r="BF197" s="280">
        <f>IF(N197="snížená",J197,0)</f>
        <v>0</v>
      </c>
      <c r="BG197" s="280">
        <f>IF(N197="zákl. přenesená",J197,0)</f>
        <v>0</v>
      </c>
      <c r="BH197" s="280">
        <f>IF(N197="sníž. přenesená",J197,0)</f>
        <v>0</v>
      </c>
      <c r="BI197" s="280">
        <f>IF(N197="nulová",J197,0)</f>
        <v>0</v>
      </c>
      <c r="BJ197" s="259" t="s">
        <v>23</v>
      </c>
      <c r="BK197" s="280">
        <f>ROUND(I197*H197,2)</f>
        <v>0</v>
      </c>
      <c r="BL197" s="259" t="s">
        <v>145</v>
      </c>
      <c r="BM197" s="259" t="s">
        <v>588</v>
      </c>
    </row>
    <row r="198" spans="2:51" s="120" customFormat="1" ht="13.5">
      <c r="B198" s="119"/>
      <c r="D198" s="121" t="s">
        <v>147</v>
      </c>
      <c r="E198" s="122" t="s">
        <v>21</v>
      </c>
      <c r="F198" s="123" t="s">
        <v>347</v>
      </c>
      <c r="H198" s="122" t="s">
        <v>21</v>
      </c>
      <c r="L198" s="119"/>
      <c r="M198" s="124"/>
      <c r="N198" s="125"/>
      <c r="O198" s="125"/>
      <c r="P198" s="125"/>
      <c r="Q198" s="125"/>
      <c r="R198" s="125"/>
      <c r="S198" s="125"/>
      <c r="T198" s="126"/>
      <c r="AT198" s="122" t="s">
        <v>147</v>
      </c>
      <c r="AU198" s="122" t="s">
        <v>83</v>
      </c>
      <c r="AV198" s="120" t="s">
        <v>23</v>
      </c>
      <c r="AW198" s="120" t="s">
        <v>38</v>
      </c>
      <c r="AX198" s="120" t="s">
        <v>74</v>
      </c>
      <c r="AY198" s="122" t="s">
        <v>138</v>
      </c>
    </row>
    <row r="199" spans="2:51" s="120" customFormat="1" ht="13.5">
      <c r="B199" s="119"/>
      <c r="D199" s="121" t="s">
        <v>147</v>
      </c>
      <c r="E199" s="122" t="s">
        <v>21</v>
      </c>
      <c r="F199" s="123" t="s">
        <v>348</v>
      </c>
      <c r="H199" s="122" t="s">
        <v>21</v>
      </c>
      <c r="L199" s="119"/>
      <c r="M199" s="124"/>
      <c r="N199" s="125"/>
      <c r="O199" s="125"/>
      <c r="P199" s="125"/>
      <c r="Q199" s="125"/>
      <c r="R199" s="125"/>
      <c r="S199" s="125"/>
      <c r="T199" s="126"/>
      <c r="AT199" s="122" t="s">
        <v>147</v>
      </c>
      <c r="AU199" s="122" t="s">
        <v>83</v>
      </c>
      <c r="AV199" s="120" t="s">
        <v>23</v>
      </c>
      <c r="AW199" s="120" t="s">
        <v>38</v>
      </c>
      <c r="AX199" s="120" t="s">
        <v>74</v>
      </c>
      <c r="AY199" s="122" t="s">
        <v>138</v>
      </c>
    </row>
    <row r="200" spans="2:51" s="120" customFormat="1" ht="13.5">
      <c r="B200" s="119"/>
      <c r="D200" s="121" t="s">
        <v>147</v>
      </c>
      <c r="E200" s="122" t="s">
        <v>21</v>
      </c>
      <c r="F200" s="123" t="s">
        <v>349</v>
      </c>
      <c r="H200" s="122" t="s">
        <v>21</v>
      </c>
      <c r="L200" s="119"/>
      <c r="M200" s="124"/>
      <c r="N200" s="125"/>
      <c r="O200" s="125"/>
      <c r="P200" s="125"/>
      <c r="Q200" s="125"/>
      <c r="R200" s="125"/>
      <c r="S200" s="125"/>
      <c r="T200" s="126"/>
      <c r="AT200" s="122" t="s">
        <v>147</v>
      </c>
      <c r="AU200" s="122" t="s">
        <v>83</v>
      </c>
      <c r="AV200" s="120" t="s">
        <v>23</v>
      </c>
      <c r="AW200" s="120" t="s">
        <v>38</v>
      </c>
      <c r="AX200" s="120" t="s">
        <v>74</v>
      </c>
      <c r="AY200" s="122" t="s">
        <v>138</v>
      </c>
    </row>
    <row r="201" spans="2:51" s="128" customFormat="1" ht="13.5">
      <c r="B201" s="127"/>
      <c r="D201" s="121" t="s">
        <v>147</v>
      </c>
      <c r="E201" s="129" t="s">
        <v>21</v>
      </c>
      <c r="F201" s="130" t="s">
        <v>589</v>
      </c>
      <c r="H201" s="131">
        <v>100.8</v>
      </c>
      <c r="L201" s="127"/>
      <c r="M201" s="132"/>
      <c r="N201" s="133"/>
      <c r="O201" s="133"/>
      <c r="P201" s="133"/>
      <c r="Q201" s="133"/>
      <c r="R201" s="133"/>
      <c r="S201" s="133"/>
      <c r="T201" s="134"/>
      <c r="AT201" s="129" t="s">
        <v>147</v>
      </c>
      <c r="AU201" s="129" t="s">
        <v>83</v>
      </c>
      <c r="AV201" s="128" t="s">
        <v>83</v>
      </c>
      <c r="AW201" s="128" t="s">
        <v>38</v>
      </c>
      <c r="AX201" s="128" t="s">
        <v>74</v>
      </c>
      <c r="AY201" s="129" t="s">
        <v>138</v>
      </c>
    </row>
    <row r="202" spans="2:51" s="120" customFormat="1" ht="13.5">
      <c r="B202" s="119"/>
      <c r="D202" s="121" t="s">
        <v>147</v>
      </c>
      <c r="E202" s="122" t="s">
        <v>21</v>
      </c>
      <c r="F202" s="123" t="s">
        <v>590</v>
      </c>
      <c r="H202" s="122" t="s">
        <v>21</v>
      </c>
      <c r="L202" s="119"/>
      <c r="M202" s="124"/>
      <c r="N202" s="125"/>
      <c r="O202" s="125"/>
      <c r="P202" s="125"/>
      <c r="Q202" s="125"/>
      <c r="R202" s="125"/>
      <c r="S202" s="125"/>
      <c r="T202" s="126"/>
      <c r="AT202" s="122" t="s">
        <v>147</v>
      </c>
      <c r="AU202" s="122" t="s">
        <v>83</v>
      </c>
      <c r="AV202" s="120" t="s">
        <v>23</v>
      </c>
      <c r="AW202" s="120" t="s">
        <v>38</v>
      </c>
      <c r="AX202" s="120" t="s">
        <v>74</v>
      </c>
      <c r="AY202" s="122" t="s">
        <v>138</v>
      </c>
    </row>
    <row r="203" spans="2:51" s="120" customFormat="1" ht="13.5">
      <c r="B203" s="119"/>
      <c r="D203" s="121" t="s">
        <v>147</v>
      </c>
      <c r="E203" s="122" t="s">
        <v>21</v>
      </c>
      <c r="F203" s="123" t="s">
        <v>591</v>
      </c>
      <c r="H203" s="122" t="s">
        <v>21</v>
      </c>
      <c r="L203" s="119"/>
      <c r="M203" s="124"/>
      <c r="N203" s="125"/>
      <c r="O203" s="125"/>
      <c r="P203" s="125"/>
      <c r="Q203" s="125"/>
      <c r="R203" s="125"/>
      <c r="S203" s="125"/>
      <c r="T203" s="126"/>
      <c r="AT203" s="122" t="s">
        <v>147</v>
      </c>
      <c r="AU203" s="122" t="s">
        <v>83</v>
      </c>
      <c r="AV203" s="120" t="s">
        <v>23</v>
      </c>
      <c r="AW203" s="120" t="s">
        <v>38</v>
      </c>
      <c r="AX203" s="120" t="s">
        <v>74</v>
      </c>
      <c r="AY203" s="122" t="s">
        <v>138</v>
      </c>
    </row>
    <row r="204" spans="2:51" s="128" customFormat="1" ht="13.5">
      <c r="B204" s="127"/>
      <c r="D204" s="121" t="s">
        <v>147</v>
      </c>
      <c r="E204" s="129" t="s">
        <v>21</v>
      </c>
      <c r="F204" s="130" t="s">
        <v>592</v>
      </c>
      <c r="H204" s="131">
        <v>92.1</v>
      </c>
      <c r="L204" s="127"/>
      <c r="M204" s="132"/>
      <c r="N204" s="133"/>
      <c r="O204" s="133"/>
      <c r="P204" s="133"/>
      <c r="Q204" s="133"/>
      <c r="R204" s="133"/>
      <c r="S204" s="133"/>
      <c r="T204" s="134"/>
      <c r="AT204" s="129" t="s">
        <v>147</v>
      </c>
      <c r="AU204" s="129" t="s">
        <v>83</v>
      </c>
      <c r="AV204" s="128" t="s">
        <v>83</v>
      </c>
      <c r="AW204" s="128" t="s">
        <v>38</v>
      </c>
      <c r="AX204" s="128" t="s">
        <v>74</v>
      </c>
      <c r="AY204" s="129" t="s">
        <v>138</v>
      </c>
    </row>
    <row r="205" spans="2:51" s="136" customFormat="1" ht="13.5">
      <c r="B205" s="135"/>
      <c r="D205" s="121" t="s">
        <v>147</v>
      </c>
      <c r="E205" s="137" t="s">
        <v>21</v>
      </c>
      <c r="F205" s="138" t="s">
        <v>152</v>
      </c>
      <c r="H205" s="139">
        <v>192.9</v>
      </c>
      <c r="L205" s="135"/>
      <c r="M205" s="140"/>
      <c r="N205" s="141"/>
      <c r="O205" s="141"/>
      <c r="P205" s="141"/>
      <c r="Q205" s="141"/>
      <c r="R205" s="141"/>
      <c r="S205" s="141"/>
      <c r="T205" s="142"/>
      <c r="AT205" s="137" t="s">
        <v>147</v>
      </c>
      <c r="AU205" s="137" t="s">
        <v>83</v>
      </c>
      <c r="AV205" s="136" t="s">
        <v>145</v>
      </c>
      <c r="AW205" s="136" t="s">
        <v>38</v>
      </c>
      <c r="AX205" s="136" t="s">
        <v>23</v>
      </c>
      <c r="AY205" s="137" t="s">
        <v>138</v>
      </c>
    </row>
    <row r="206" spans="2:65" s="253" customFormat="1" ht="75">
      <c r="B206" s="14"/>
      <c r="C206" s="109" t="s">
        <v>291</v>
      </c>
      <c r="D206" s="109" t="s">
        <v>140</v>
      </c>
      <c r="E206" s="110" t="s">
        <v>362</v>
      </c>
      <c r="F206" s="111" t="s">
        <v>363</v>
      </c>
      <c r="G206" s="112" t="s">
        <v>224</v>
      </c>
      <c r="H206" s="113">
        <v>1.46</v>
      </c>
      <c r="I206" s="114"/>
      <c r="J206" s="115">
        <f>ROUND(I206*H206,2)</f>
        <v>0</v>
      </c>
      <c r="K206" s="111" t="s">
        <v>144</v>
      </c>
      <c r="L206" s="14"/>
      <c r="M206" s="279" t="s">
        <v>21</v>
      </c>
      <c r="N206" s="116" t="s">
        <v>45</v>
      </c>
      <c r="O206" s="251"/>
      <c r="P206" s="117">
        <f>O206*H206</f>
        <v>0</v>
      </c>
      <c r="Q206" s="117">
        <v>1.0958</v>
      </c>
      <c r="R206" s="117">
        <f>Q206*H206</f>
        <v>1.599868</v>
      </c>
      <c r="S206" s="117">
        <v>0</v>
      </c>
      <c r="T206" s="118">
        <f>S206*H206</f>
        <v>0</v>
      </c>
      <c r="AR206" s="259" t="s">
        <v>145</v>
      </c>
      <c r="AT206" s="259" t="s">
        <v>140</v>
      </c>
      <c r="AU206" s="259" t="s">
        <v>83</v>
      </c>
      <c r="AY206" s="259" t="s">
        <v>138</v>
      </c>
      <c r="BE206" s="280">
        <f>IF(N206="základní",J206,0)</f>
        <v>0</v>
      </c>
      <c r="BF206" s="280">
        <f>IF(N206="snížená",J206,0)</f>
        <v>0</v>
      </c>
      <c r="BG206" s="280">
        <f>IF(N206="zákl. přenesená",J206,0)</f>
        <v>0</v>
      </c>
      <c r="BH206" s="280">
        <f>IF(N206="sníž. přenesená",J206,0)</f>
        <v>0</v>
      </c>
      <c r="BI206" s="280">
        <f>IF(N206="nulová",J206,0)</f>
        <v>0</v>
      </c>
      <c r="BJ206" s="259" t="s">
        <v>23</v>
      </c>
      <c r="BK206" s="280">
        <f>ROUND(I206*H206,2)</f>
        <v>0</v>
      </c>
      <c r="BL206" s="259" t="s">
        <v>145</v>
      </c>
      <c r="BM206" s="259" t="s">
        <v>593</v>
      </c>
    </row>
    <row r="207" spans="2:51" s="120" customFormat="1" ht="13.5">
      <c r="B207" s="119"/>
      <c r="D207" s="121" t="s">
        <v>147</v>
      </c>
      <c r="E207" s="122" t="s">
        <v>21</v>
      </c>
      <c r="F207" s="123" t="s">
        <v>365</v>
      </c>
      <c r="H207" s="122" t="s">
        <v>21</v>
      </c>
      <c r="L207" s="119"/>
      <c r="M207" s="124"/>
      <c r="N207" s="125"/>
      <c r="O207" s="125"/>
      <c r="P207" s="125"/>
      <c r="Q207" s="125"/>
      <c r="R207" s="125"/>
      <c r="S207" s="125"/>
      <c r="T207" s="126"/>
      <c r="AT207" s="122" t="s">
        <v>147</v>
      </c>
      <c r="AU207" s="122" t="s">
        <v>83</v>
      </c>
      <c r="AV207" s="120" t="s">
        <v>23</v>
      </c>
      <c r="AW207" s="120" t="s">
        <v>38</v>
      </c>
      <c r="AX207" s="120" t="s">
        <v>74</v>
      </c>
      <c r="AY207" s="122" t="s">
        <v>138</v>
      </c>
    </row>
    <row r="208" spans="2:51" s="120" customFormat="1" ht="13.5">
      <c r="B208" s="119"/>
      <c r="D208" s="121" t="s">
        <v>147</v>
      </c>
      <c r="E208" s="122" t="s">
        <v>21</v>
      </c>
      <c r="F208" s="123" t="s">
        <v>569</v>
      </c>
      <c r="H208" s="122" t="s">
        <v>21</v>
      </c>
      <c r="L208" s="119"/>
      <c r="M208" s="124"/>
      <c r="N208" s="125"/>
      <c r="O208" s="125"/>
      <c r="P208" s="125"/>
      <c r="Q208" s="125"/>
      <c r="R208" s="125"/>
      <c r="S208" s="125"/>
      <c r="T208" s="126"/>
      <c r="AT208" s="122" t="s">
        <v>147</v>
      </c>
      <c r="AU208" s="122" t="s">
        <v>83</v>
      </c>
      <c r="AV208" s="120" t="s">
        <v>23</v>
      </c>
      <c r="AW208" s="120" t="s">
        <v>38</v>
      </c>
      <c r="AX208" s="120" t="s">
        <v>74</v>
      </c>
      <c r="AY208" s="122" t="s">
        <v>138</v>
      </c>
    </row>
    <row r="209" spans="2:51" s="128" customFormat="1" ht="13.5">
      <c r="B209" s="127"/>
      <c r="D209" s="121" t="s">
        <v>147</v>
      </c>
      <c r="E209" s="129" t="s">
        <v>21</v>
      </c>
      <c r="F209" s="130" t="s">
        <v>594</v>
      </c>
      <c r="H209" s="131">
        <v>0.474</v>
      </c>
      <c r="L209" s="127"/>
      <c r="M209" s="132"/>
      <c r="N209" s="133"/>
      <c r="O209" s="133"/>
      <c r="P209" s="133"/>
      <c r="Q209" s="133"/>
      <c r="R209" s="133"/>
      <c r="S209" s="133"/>
      <c r="T209" s="134"/>
      <c r="AT209" s="129" t="s">
        <v>147</v>
      </c>
      <c r="AU209" s="129" t="s">
        <v>83</v>
      </c>
      <c r="AV209" s="128" t="s">
        <v>83</v>
      </c>
      <c r="AW209" s="128" t="s">
        <v>38</v>
      </c>
      <c r="AX209" s="128" t="s">
        <v>74</v>
      </c>
      <c r="AY209" s="129" t="s">
        <v>138</v>
      </c>
    </row>
    <row r="210" spans="2:51" s="120" customFormat="1" ht="13.5">
      <c r="B210" s="119"/>
      <c r="D210" s="121" t="s">
        <v>147</v>
      </c>
      <c r="E210" s="122" t="s">
        <v>21</v>
      </c>
      <c r="F210" s="123" t="s">
        <v>595</v>
      </c>
      <c r="H210" s="122" t="s">
        <v>21</v>
      </c>
      <c r="L210" s="119"/>
      <c r="M210" s="124"/>
      <c r="N210" s="125"/>
      <c r="O210" s="125"/>
      <c r="P210" s="125"/>
      <c r="Q210" s="125"/>
      <c r="R210" s="125"/>
      <c r="S210" s="125"/>
      <c r="T210" s="126"/>
      <c r="AT210" s="122" t="s">
        <v>147</v>
      </c>
      <c r="AU210" s="122" t="s">
        <v>83</v>
      </c>
      <c r="AV210" s="120" t="s">
        <v>23</v>
      </c>
      <c r="AW210" s="120" t="s">
        <v>38</v>
      </c>
      <c r="AX210" s="120" t="s">
        <v>74</v>
      </c>
      <c r="AY210" s="122" t="s">
        <v>138</v>
      </c>
    </row>
    <row r="211" spans="2:51" s="128" customFormat="1" ht="13.5">
      <c r="B211" s="127"/>
      <c r="D211" s="121" t="s">
        <v>147</v>
      </c>
      <c r="E211" s="129" t="s">
        <v>21</v>
      </c>
      <c r="F211" s="130" t="s">
        <v>596</v>
      </c>
      <c r="H211" s="131">
        <v>0.589</v>
      </c>
      <c r="L211" s="127"/>
      <c r="M211" s="132"/>
      <c r="N211" s="133"/>
      <c r="O211" s="133"/>
      <c r="P211" s="133"/>
      <c r="Q211" s="133"/>
      <c r="R211" s="133"/>
      <c r="S211" s="133"/>
      <c r="T211" s="134"/>
      <c r="AT211" s="129" t="s">
        <v>147</v>
      </c>
      <c r="AU211" s="129" t="s">
        <v>83</v>
      </c>
      <c r="AV211" s="128" t="s">
        <v>83</v>
      </c>
      <c r="AW211" s="128" t="s">
        <v>38</v>
      </c>
      <c r="AX211" s="128" t="s">
        <v>74</v>
      </c>
      <c r="AY211" s="129" t="s">
        <v>138</v>
      </c>
    </row>
    <row r="212" spans="2:51" s="128" customFormat="1" ht="13.5">
      <c r="B212" s="127"/>
      <c r="D212" s="121" t="s">
        <v>147</v>
      </c>
      <c r="E212" s="129" t="s">
        <v>21</v>
      </c>
      <c r="F212" s="130" t="s">
        <v>597</v>
      </c>
      <c r="H212" s="131">
        <v>0.397</v>
      </c>
      <c r="L212" s="127"/>
      <c r="M212" s="132"/>
      <c r="N212" s="133"/>
      <c r="O212" s="133"/>
      <c r="P212" s="133"/>
      <c r="Q212" s="133"/>
      <c r="R212" s="133"/>
      <c r="S212" s="133"/>
      <c r="T212" s="134"/>
      <c r="AT212" s="129" t="s">
        <v>147</v>
      </c>
      <c r="AU212" s="129" t="s">
        <v>83</v>
      </c>
      <c r="AV212" s="128" t="s">
        <v>83</v>
      </c>
      <c r="AW212" s="128" t="s">
        <v>38</v>
      </c>
      <c r="AX212" s="128" t="s">
        <v>74</v>
      </c>
      <c r="AY212" s="129" t="s">
        <v>138</v>
      </c>
    </row>
    <row r="213" spans="2:51" s="136" customFormat="1" ht="13.5">
      <c r="B213" s="135"/>
      <c r="D213" s="121" t="s">
        <v>147</v>
      </c>
      <c r="E213" s="137" t="s">
        <v>21</v>
      </c>
      <c r="F213" s="138" t="s">
        <v>152</v>
      </c>
      <c r="H213" s="139">
        <v>1.46</v>
      </c>
      <c r="L213" s="135"/>
      <c r="M213" s="140"/>
      <c r="N213" s="141"/>
      <c r="O213" s="141"/>
      <c r="P213" s="141"/>
      <c r="Q213" s="141"/>
      <c r="R213" s="141"/>
      <c r="S213" s="141"/>
      <c r="T213" s="142"/>
      <c r="AT213" s="137" t="s">
        <v>147</v>
      </c>
      <c r="AU213" s="137" t="s">
        <v>83</v>
      </c>
      <c r="AV213" s="136" t="s">
        <v>145</v>
      </c>
      <c r="AW213" s="136" t="s">
        <v>38</v>
      </c>
      <c r="AX213" s="136" t="s">
        <v>23</v>
      </c>
      <c r="AY213" s="137" t="s">
        <v>138</v>
      </c>
    </row>
    <row r="214" spans="2:65" s="253" customFormat="1" ht="30">
      <c r="B214" s="14"/>
      <c r="C214" s="109" t="s">
        <v>295</v>
      </c>
      <c r="D214" s="109" t="s">
        <v>140</v>
      </c>
      <c r="E214" s="110" t="s">
        <v>598</v>
      </c>
      <c r="F214" s="111" t="s">
        <v>599</v>
      </c>
      <c r="G214" s="112" t="s">
        <v>174</v>
      </c>
      <c r="H214" s="113">
        <v>109.11</v>
      </c>
      <c r="I214" s="114"/>
      <c r="J214" s="115">
        <f>ROUND(I214*H214,2)</f>
        <v>0</v>
      </c>
      <c r="K214" s="111" t="s">
        <v>144</v>
      </c>
      <c r="L214" s="14"/>
      <c r="M214" s="279" t="s">
        <v>21</v>
      </c>
      <c r="N214" s="116" t="s">
        <v>45</v>
      </c>
      <c r="O214" s="251"/>
      <c r="P214" s="117">
        <f>O214*H214</f>
        <v>0</v>
      </c>
      <c r="Q214" s="117">
        <v>2.0875</v>
      </c>
      <c r="R214" s="117">
        <f>Q214*H214</f>
        <v>227.767125</v>
      </c>
      <c r="S214" s="117">
        <v>0</v>
      </c>
      <c r="T214" s="118">
        <f>S214*H214</f>
        <v>0</v>
      </c>
      <c r="AR214" s="259" t="s">
        <v>145</v>
      </c>
      <c r="AT214" s="259" t="s">
        <v>140</v>
      </c>
      <c r="AU214" s="259" t="s">
        <v>83</v>
      </c>
      <c r="AY214" s="259" t="s">
        <v>138</v>
      </c>
      <c r="BE214" s="280">
        <f>IF(N214="základní",J214,0)</f>
        <v>0</v>
      </c>
      <c r="BF214" s="280">
        <f>IF(N214="snížená",J214,0)</f>
        <v>0</v>
      </c>
      <c r="BG214" s="280">
        <f>IF(N214="zákl. přenesená",J214,0)</f>
        <v>0</v>
      </c>
      <c r="BH214" s="280">
        <f>IF(N214="sníž. přenesená",J214,0)</f>
        <v>0</v>
      </c>
      <c r="BI214" s="280">
        <f>IF(N214="nulová",J214,0)</f>
        <v>0</v>
      </c>
      <c r="BJ214" s="259" t="s">
        <v>23</v>
      </c>
      <c r="BK214" s="280">
        <f>ROUND(I214*H214,2)</f>
        <v>0</v>
      </c>
      <c r="BL214" s="259" t="s">
        <v>145</v>
      </c>
      <c r="BM214" s="259" t="s">
        <v>600</v>
      </c>
    </row>
    <row r="215" spans="2:51" s="120" customFormat="1" ht="13.5">
      <c r="B215" s="119"/>
      <c r="D215" s="121" t="s">
        <v>147</v>
      </c>
      <c r="E215" s="122" t="s">
        <v>21</v>
      </c>
      <c r="F215" s="123" t="s">
        <v>601</v>
      </c>
      <c r="H215" s="122" t="s">
        <v>21</v>
      </c>
      <c r="L215" s="119"/>
      <c r="M215" s="124"/>
      <c r="N215" s="125"/>
      <c r="O215" s="125"/>
      <c r="P215" s="125"/>
      <c r="Q215" s="125"/>
      <c r="R215" s="125"/>
      <c r="S215" s="125"/>
      <c r="T215" s="126"/>
      <c r="AT215" s="122" t="s">
        <v>147</v>
      </c>
      <c r="AU215" s="122" t="s">
        <v>83</v>
      </c>
      <c r="AV215" s="120" t="s">
        <v>23</v>
      </c>
      <c r="AW215" s="120" t="s">
        <v>38</v>
      </c>
      <c r="AX215" s="120" t="s">
        <v>74</v>
      </c>
      <c r="AY215" s="122" t="s">
        <v>138</v>
      </c>
    </row>
    <row r="216" spans="2:51" s="128" customFormat="1" ht="13.5">
      <c r="B216" s="127"/>
      <c r="D216" s="121" t="s">
        <v>147</v>
      </c>
      <c r="E216" s="129" t="s">
        <v>21</v>
      </c>
      <c r="F216" s="130" t="s">
        <v>602</v>
      </c>
      <c r="H216" s="131">
        <v>109.11</v>
      </c>
      <c r="L216" s="127"/>
      <c r="M216" s="132"/>
      <c r="N216" s="133"/>
      <c r="O216" s="133"/>
      <c r="P216" s="133"/>
      <c r="Q216" s="133"/>
      <c r="R216" s="133"/>
      <c r="S216" s="133"/>
      <c r="T216" s="134"/>
      <c r="AT216" s="129" t="s">
        <v>147</v>
      </c>
      <c r="AU216" s="129" t="s">
        <v>83</v>
      </c>
      <c r="AV216" s="128" t="s">
        <v>83</v>
      </c>
      <c r="AW216" s="128" t="s">
        <v>38</v>
      </c>
      <c r="AX216" s="128" t="s">
        <v>23</v>
      </c>
      <c r="AY216" s="129" t="s">
        <v>138</v>
      </c>
    </row>
    <row r="217" spans="2:65" s="253" customFormat="1" ht="15">
      <c r="B217" s="14"/>
      <c r="C217" s="109" t="s">
        <v>299</v>
      </c>
      <c r="D217" s="109" t="s">
        <v>140</v>
      </c>
      <c r="E217" s="110" t="s">
        <v>459</v>
      </c>
      <c r="F217" s="111" t="s">
        <v>603</v>
      </c>
      <c r="G217" s="112" t="s">
        <v>155</v>
      </c>
      <c r="H217" s="113">
        <v>4.76</v>
      </c>
      <c r="I217" s="114"/>
      <c r="J217" s="115">
        <f>ROUND(I217*H217,2)</f>
        <v>0</v>
      </c>
      <c r="K217" s="111" t="s">
        <v>21</v>
      </c>
      <c r="L217" s="14"/>
      <c r="M217" s="279" t="s">
        <v>21</v>
      </c>
      <c r="N217" s="116" t="s">
        <v>45</v>
      </c>
      <c r="O217" s="251"/>
      <c r="P217" s="117">
        <f>O217*H217</f>
        <v>0</v>
      </c>
      <c r="Q217" s="117">
        <v>0</v>
      </c>
      <c r="R217" s="117">
        <f>Q217*H217</f>
        <v>0</v>
      </c>
      <c r="S217" s="117">
        <v>0</v>
      </c>
      <c r="T217" s="118">
        <f>S217*H217</f>
        <v>0</v>
      </c>
      <c r="AR217" s="259" t="s">
        <v>145</v>
      </c>
      <c r="AT217" s="259" t="s">
        <v>140</v>
      </c>
      <c r="AU217" s="259" t="s">
        <v>83</v>
      </c>
      <c r="AY217" s="259" t="s">
        <v>138</v>
      </c>
      <c r="BE217" s="280">
        <f>IF(N217="základní",J217,0)</f>
        <v>0</v>
      </c>
      <c r="BF217" s="280">
        <f>IF(N217="snížená",J217,0)</f>
        <v>0</v>
      </c>
      <c r="BG217" s="280">
        <f>IF(N217="zákl. přenesená",J217,0)</f>
        <v>0</v>
      </c>
      <c r="BH217" s="280">
        <f>IF(N217="sníž. přenesená",J217,0)</f>
        <v>0</v>
      </c>
      <c r="BI217" s="280">
        <f>IF(N217="nulová",J217,0)</f>
        <v>0</v>
      </c>
      <c r="BJ217" s="259" t="s">
        <v>23</v>
      </c>
      <c r="BK217" s="280">
        <f>ROUND(I217*H217,2)</f>
        <v>0</v>
      </c>
      <c r="BL217" s="259" t="s">
        <v>145</v>
      </c>
      <c r="BM217" s="259" t="s">
        <v>604</v>
      </c>
    </row>
    <row r="218" spans="2:51" s="120" customFormat="1" ht="27">
      <c r="B218" s="119"/>
      <c r="D218" s="121" t="s">
        <v>147</v>
      </c>
      <c r="E218" s="122" t="s">
        <v>21</v>
      </c>
      <c r="F218" s="123" t="s">
        <v>605</v>
      </c>
      <c r="H218" s="122" t="s">
        <v>21</v>
      </c>
      <c r="L218" s="119"/>
      <c r="M218" s="124"/>
      <c r="N218" s="125"/>
      <c r="O218" s="125"/>
      <c r="P218" s="125"/>
      <c r="Q218" s="125"/>
      <c r="R218" s="125"/>
      <c r="S218" s="125"/>
      <c r="T218" s="126"/>
      <c r="AT218" s="122" t="s">
        <v>147</v>
      </c>
      <c r="AU218" s="122" t="s">
        <v>83</v>
      </c>
      <c r="AV218" s="120" t="s">
        <v>23</v>
      </c>
      <c r="AW218" s="120" t="s">
        <v>38</v>
      </c>
      <c r="AX218" s="120" t="s">
        <v>74</v>
      </c>
      <c r="AY218" s="122" t="s">
        <v>138</v>
      </c>
    </row>
    <row r="219" spans="2:51" s="120" customFormat="1" ht="13.5">
      <c r="B219" s="119"/>
      <c r="D219" s="121" t="s">
        <v>147</v>
      </c>
      <c r="E219" s="122" t="s">
        <v>21</v>
      </c>
      <c r="F219" s="123" t="s">
        <v>606</v>
      </c>
      <c r="H219" s="122" t="s">
        <v>21</v>
      </c>
      <c r="L219" s="119"/>
      <c r="M219" s="124"/>
      <c r="N219" s="125"/>
      <c r="O219" s="125"/>
      <c r="P219" s="125"/>
      <c r="Q219" s="125"/>
      <c r="R219" s="125"/>
      <c r="S219" s="125"/>
      <c r="T219" s="126"/>
      <c r="AT219" s="122" t="s">
        <v>147</v>
      </c>
      <c r="AU219" s="122" t="s">
        <v>83</v>
      </c>
      <c r="AV219" s="120" t="s">
        <v>23</v>
      </c>
      <c r="AW219" s="120" t="s">
        <v>38</v>
      </c>
      <c r="AX219" s="120" t="s">
        <v>74</v>
      </c>
      <c r="AY219" s="122" t="s">
        <v>138</v>
      </c>
    </row>
    <row r="220" spans="2:51" s="120" customFormat="1" ht="13.5">
      <c r="B220" s="119"/>
      <c r="D220" s="121" t="s">
        <v>147</v>
      </c>
      <c r="E220" s="122" t="s">
        <v>21</v>
      </c>
      <c r="F220" s="123" t="s">
        <v>607</v>
      </c>
      <c r="H220" s="122" t="s">
        <v>21</v>
      </c>
      <c r="L220" s="119"/>
      <c r="M220" s="124"/>
      <c r="N220" s="125"/>
      <c r="O220" s="125"/>
      <c r="P220" s="125"/>
      <c r="Q220" s="125"/>
      <c r="R220" s="125"/>
      <c r="S220" s="125"/>
      <c r="T220" s="126"/>
      <c r="AT220" s="122" t="s">
        <v>147</v>
      </c>
      <c r="AU220" s="122" t="s">
        <v>83</v>
      </c>
      <c r="AV220" s="120" t="s">
        <v>23</v>
      </c>
      <c r="AW220" s="120" t="s">
        <v>38</v>
      </c>
      <c r="AX220" s="120" t="s">
        <v>74</v>
      </c>
      <c r="AY220" s="122" t="s">
        <v>138</v>
      </c>
    </row>
    <row r="221" spans="2:51" s="128" customFormat="1" ht="13.5">
      <c r="B221" s="127"/>
      <c r="D221" s="121" t="s">
        <v>147</v>
      </c>
      <c r="E221" s="129" t="s">
        <v>21</v>
      </c>
      <c r="F221" s="130" t="s">
        <v>608</v>
      </c>
      <c r="H221" s="131">
        <v>4.76</v>
      </c>
      <c r="L221" s="127"/>
      <c r="M221" s="132"/>
      <c r="N221" s="133"/>
      <c r="O221" s="133"/>
      <c r="P221" s="133"/>
      <c r="Q221" s="133"/>
      <c r="R221" s="133"/>
      <c r="S221" s="133"/>
      <c r="T221" s="134"/>
      <c r="AT221" s="129" t="s">
        <v>147</v>
      </c>
      <c r="AU221" s="129" t="s">
        <v>83</v>
      </c>
      <c r="AV221" s="128" t="s">
        <v>83</v>
      </c>
      <c r="AW221" s="128" t="s">
        <v>38</v>
      </c>
      <c r="AX221" s="128" t="s">
        <v>23</v>
      </c>
      <c r="AY221" s="129" t="s">
        <v>138</v>
      </c>
    </row>
    <row r="222" spans="2:63" s="99" customFormat="1" ht="15">
      <c r="B222" s="98"/>
      <c r="D222" s="100" t="s">
        <v>73</v>
      </c>
      <c r="E222" s="107" t="s">
        <v>145</v>
      </c>
      <c r="F222" s="107" t="s">
        <v>394</v>
      </c>
      <c r="J222" s="108">
        <f>BK222</f>
        <v>0</v>
      </c>
      <c r="L222" s="98"/>
      <c r="M222" s="103"/>
      <c r="N222" s="104"/>
      <c r="O222" s="104"/>
      <c r="P222" s="105">
        <f>SUM(P223:P236)</f>
        <v>0</v>
      </c>
      <c r="Q222" s="104"/>
      <c r="R222" s="105">
        <f>SUM(R223:R236)</f>
        <v>457.2426666</v>
      </c>
      <c r="S222" s="104"/>
      <c r="T222" s="106">
        <f>SUM(T223:T236)</f>
        <v>0</v>
      </c>
      <c r="AR222" s="100" t="s">
        <v>23</v>
      </c>
      <c r="AT222" s="276" t="s">
        <v>73</v>
      </c>
      <c r="AU222" s="276" t="s">
        <v>23</v>
      </c>
      <c r="AY222" s="100" t="s">
        <v>138</v>
      </c>
      <c r="BK222" s="277">
        <f>SUM(BK223:BK236)</f>
        <v>0</v>
      </c>
    </row>
    <row r="223" spans="2:65" s="253" customFormat="1" ht="30">
      <c r="B223" s="14"/>
      <c r="C223" s="109" t="s">
        <v>310</v>
      </c>
      <c r="D223" s="109" t="s">
        <v>140</v>
      </c>
      <c r="E223" s="110" t="s">
        <v>609</v>
      </c>
      <c r="F223" s="111" t="s">
        <v>610</v>
      </c>
      <c r="G223" s="112" t="s">
        <v>174</v>
      </c>
      <c r="H223" s="113">
        <v>4.095</v>
      </c>
      <c r="I223" s="114"/>
      <c r="J223" s="115">
        <f>ROUND(I223*H223,2)</f>
        <v>0</v>
      </c>
      <c r="K223" s="111" t="s">
        <v>144</v>
      </c>
      <c r="L223" s="14"/>
      <c r="M223" s="279" t="s">
        <v>21</v>
      </c>
      <c r="N223" s="116" t="s">
        <v>45</v>
      </c>
      <c r="O223" s="251"/>
      <c r="P223" s="117">
        <f>O223*H223</f>
        <v>0</v>
      </c>
      <c r="Q223" s="117">
        <v>2.28268</v>
      </c>
      <c r="R223" s="117">
        <f>Q223*H223</f>
        <v>9.3475746</v>
      </c>
      <c r="S223" s="117">
        <v>0</v>
      </c>
      <c r="T223" s="118">
        <f>S223*H223</f>
        <v>0</v>
      </c>
      <c r="AR223" s="259" t="s">
        <v>145</v>
      </c>
      <c r="AT223" s="259" t="s">
        <v>140</v>
      </c>
      <c r="AU223" s="259" t="s">
        <v>83</v>
      </c>
      <c r="AY223" s="259" t="s">
        <v>138</v>
      </c>
      <c r="BE223" s="280">
        <f>IF(N223="základní",J223,0)</f>
        <v>0</v>
      </c>
      <c r="BF223" s="280">
        <f>IF(N223="snížená",J223,0)</f>
        <v>0</v>
      </c>
      <c r="BG223" s="280">
        <f>IF(N223="zákl. přenesená",J223,0)</f>
        <v>0</v>
      </c>
      <c r="BH223" s="280">
        <f>IF(N223="sníž. přenesená",J223,0)</f>
        <v>0</v>
      </c>
      <c r="BI223" s="280">
        <f>IF(N223="nulová",J223,0)</f>
        <v>0</v>
      </c>
      <c r="BJ223" s="259" t="s">
        <v>23</v>
      </c>
      <c r="BK223" s="280">
        <f>ROUND(I223*H223,2)</f>
        <v>0</v>
      </c>
      <c r="BL223" s="259" t="s">
        <v>145</v>
      </c>
      <c r="BM223" s="259" t="s">
        <v>611</v>
      </c>
    </row>
    <row r="224" spans="2:51" s="120" customFormat="1" ht="13.5">
      <c r="B224" s="119"/>
      <c r="D224" s="121" t="s">
        <v>147</v>
      </c>
      <c r="E224" s="122" t="s">
        <v>21</v>
      </c>
      <c r="F224" s="123" t="s">
        <v>612</v>
      </c>
      <c r="H224" s="122" t="s">
        <v>21</v>
      </c>
      <c r="L224" s="119"/>
      <c r="M224" s="124"/>
      <c r="N224" s="125"/>
      <c r="O224" s="125"/>
      <c r="P224" s="125"/>
      <c r="Q224" s="125"/>
      <c r="R224" s="125"/>
      <c r="S224" s="125"/>
      <c r="T224" s="126"/>
      <c r="AT224" s="122" t="s">
        <v>147</v>
      </c>
      <c r="AU224" s="122" t="s">
        <v>83</v>
      </c>
      <c r="AV224" s="120" t="s">
        <v>23</v>
      </c>
      <c r="AW224" s="120" t="s">
        <v>38</v>
      </c>
      <c r="AX224" s="120" t="s">
        <v>74</v>
      </c>
      <c r="AY224" s="122" t="s">
        <v>138</v>
      </c>
    </row>
    <row r="225" spans="2:51" s="128" customFormat="1" ht="13.5">
      <c r="B225" s="127"/>
      <c r="D225" s="121" t="s">
        <v>147</v>
      </c>
      <c r="E225" s="129" t="s">
        <v>21</v>
      </c>
      <c r="F225" s="130" t="s">
        <v>613</v>
      </c>
      <c r="H225" s="131">
        <v>4.095</v>
      </c>
      <c r="L225" s="127"/>
      <c r="M225" s="132"/>
      <c r="N225" s="133"/>
      <c r="O225" s="133"/>
      <c r="P225" s="133"/>
      <c r="Q225" s="133"/>
      <c r="R225" s="133"/>
      <c r="S225" s="133"/>
      <c r="T225" s="134"/>
      <c r="AT225" s="129" t="s">
        <v>147</v>
      </c>
      <c r="AU225" s="129" t="s">
        <v>83</v>
      </c>
      <c r="AV225" s="128" t="s">
        <v>83</v>
      </c>
      <c r="AW225" s="128" t="s">
        <v>38</v>
      </c>
      <c r="AX225" s="128" t="s">
        <v>23</v>
      </c>
      <c r="AY225" s="129" t="s">
        <v>138</v>
      </c>
    </row>
    <row r="226" spans="2:65" s="253" customFormat="1" ht="30">
      <c r="B226" s="14"/>
      <c r="C226" s="109" t="s">
        <v>317</v>
      </c>
      <c r="D226" s="109" t="s">
        <v>140</v>
      </c>
      <c r="E226" s="110" t="s">
        <v>408</v>
      </c>
      <c r="F226" s="111" t="s">
        <v>409</v>
      </c>
      <c r="G226" s="112" t="s">
        <v>174</v>
      </c>
      <c r="H226" s="113">
        <v>29.4</v>
      </c>
      <c r="I226" s="114"/>
      <c r="J226" s="115">
        <f>ROUND(I226*H226,2)</f>
        <v>0</v>
      </c>
      <c r="K226" s="111" t="s">
        <v>144</v>
      </c>
      <c r="L226" s="14"/>
      <c r="M226" s="279" t="s">
        <v>21</v>
      </c>
      <c r="N226" s="116" t="s">
        <v>45</v>
      </c>
      <c r="O226" s="251"/>
      <c r="P226" s="117">
        <f>O226*H226</f>
        <v>0</v>
      </c>
      <c r="Q226" s="117">
        <v>2.58974</v>
      </c>
      <c r="R226" s="117">
        <f>Q226*H226</f>
        <v>76.13835599999999</v>
      </c>
      <c r="S226" s="117">
        <v>0</v>
      </c>
      <c r="T226" s="118">
        <f>S226*H226</f>
        <v>0</v>
      </c>
      <c r="AR226" s="259" t="s">
        <v>145</v>
      </c>
      <c r="AT226" s="259" t="s">
        <v>140</v>
      </c>
      <c r="AU226" s="259" t="s">
        <v>83</v>
      </c>
      <c r="AY226" s="259" t="s">
        <v>138</v>
      </c>
      <c r="BE226" s="280">
        <f>IF(N226="základní",J226,0)</f>
        <v>0</v>
      </c>
      <c r="BF226" s="280">
        <f>IF(N226="snížená",J226,0)</f>
        <v>0</v>
      </c>
      <c r="BG226" s="280">
        <f>IF(N226="zákl. přenesená",J226,0)</f>
        <v>0</v>
      </c>
      <c r="BH226" s="280">
        <f>IF(N226="sníž. přenesená",J226,0)</f>
        <v>0</v>
      </c>
      <c r="BI226" s="280">
        <f>IF(N226="nulová",J226,0)</f>
        <v>0</v>
      </c>
      <c r="BJ226" s="259" t="s">
        <v>23</v>
      </c>
      <c r="BK226" s="280">
        <f>ROUND(I226*H226,2)</f>
        <v>0</v>
      </c>
      <c r="BL226" s="259" t="s">
        <v>145</v>
      </c>
      <c r="BM226" s="259" t="s">
        <v>614</v>
      </c>
    </row>
    <row r="227" spans="2:51" s="120" customFormat="1" ht="13.5">
      <c r="B227" s="119"/>
      <c r="D227" s="121" t="s">
        <v>147</v>
      </c>
      <c r="E227" s="122" t="s">
        <v>21</v>
      </c>
      <c r="F227" s="123" t="s">
        <v>615</v>
      </c>
      <c r="H227" s="122" t="s">
        <v>21</v>
      </c>
      <c r="L227" s="119"/>
      <c r="M227" s="124"/>
      <c r="N227" s="125"/>
      <c r="O227" s="125"/>
      <c r="P227" s="125"/>
      <c r="Q227" s="125"/>
      <c r="R227" s="125"/>
      <c r="S227" s="125"/>
      <c r="T227" s="126"/>
      <c r="AT227" s="122" t="s">
        <v>147</v>
      </c>
      <c r="AU227" s="122" t="s">
        <v>83</v>
      </c>
      <c r="AV227" s="120" t="s">
        <v>23</v>
      </c>
      <c r="AW227" s="120" t="s">
        <v>38</v>
      </c>
      <c r="AX227" s="120" t="s">
        <v>74</v>
      </c>
      <c r="AY227" s="122" t="s">
        <v>138</v>
      </c>
    </row>
    <row r="228" spans="2:51" s="120" customFormat="1" ht="13.5">
      <c r="B228" s="119"/>
      <c r="D228" s="121" t="s">
        <v>147</v>
      </c>
      <c r="E228" s="122" t="s">
        <v>21</v>
      </c>
      <c r="F228" s="123" t="s">
        <v>616</v>
      </c>
      <c r="H228" s="122" t="s">
        <v>21</v>
      </c>
      <c r="L228" s="119"/>
      <c r="M228" s="124"/>
      <c r="N228" s="125"/>
      <c r="O228" s="125"/>
      <c r="P228" s="125"/>
      <c r="Q228" s="125"/>
      <c r="R228" s="125"/>
      <c r="S228" s="125"/>
      <c r="T228" s="126"/>
      <c r="AT228" s="122" t="s">
        <v>147</v>
      </c>
      <c r="AU228" s="122" t="s">
        <v>83</v>
      </c>
      <c r="AV228" s="120" t="s">
        <v>23</v>
      </c>
      <c r="AW228" s="120" t="s">
        <v>38</v>
      </c>
      <c r="AX228" s="120" t="s">
        <v>74</v>
      </c>
      <c r="AY228" s="122" t="s">
        <v>138</v>
      </c>
    </row>
    <row r="229" spans="2:51" s="120" customFormat="1" ht="13.5">
      <c r="B229" s="119"/>
      <c r="D229" s="121" t="s">
        <v>147</v>
      </c>
      <c r="E229" s="122" t="s">
        <v>21</v>
      </c>
      <c r="F229" s="123" t="s">
        <v>617</v>
      </c>
      <c r="H229" s="122" t="s">
        <v>21</v>
      </c>
      <c r="L229" s="119"/>
      <c r="M229" s="124"/>
      <c r="N229" s="125"/>
      <c r="O229" s="125"/>
      <c r="P229" s="125"/>
      <c r="Q229" s="125"/>
      <c r="R229" s="125"/>
      <c r="S229" s="125"/>
      <c r="T229" s="126"/>
      <c r="AT229" s="122" t="s">
        <v>147</v>
      </c>
      <c r="AU229" s="122" t="s">
        <v>83</v>
      </c>
      <c r="AV229" s="120" t="s">
        <v>23</v>
      </c>
      <c r="AW229" s="120" t="s">
        <v>38</v>
      </c>
      <c r="AX229" s="120" t="s">
        <v>74</v>
      </c>
      <c r="AY229" s="122" t="s">
        <v>138</v>
      </c>
    </row>
    <row r="230" spans="2:51" s="128" customFormat="1" ht="13.5">
      <c r="B230" s="127"/>
      <c r="D230" s="121" t="s">
        <v>147</v>
      </c>
      <c r="E230" s="129" t="s">
        <v>21</v>
      </c>
      <c r="F230" s="130" t="s">
        <v>618</v>
      </c>
      <c r="H230" s="131">
        <v>29.4</v>
      </c>
      <c r="L230" s="127"/>
      <c r="M230" s="132"/>
      <c r="N230" s="133"/>
      <c r="O230" s="133"/>
      <c r="P230" s="133"/>
      <c r="Q230" s="133"/>
      <c r="R230" s="133"/>
      <c r="S230" s="133"/>
      <c r="T230" s="134"/>
      <c r="AT230" s="129" t="s">
        <v>147</v>
      </c>
      <c r="AU230" s="129" t="s">
        <v>83</v>
      </c>
      <c r="AV230" s="128" t="s">
        <v>83</v>
      </c>
      <c r="AW230" s="128" t="s">
        <v>38</v>
      </c>
      <c r="AX230" s="128" t="s">
        <v>74</v>
      </c>
      <c r="AY230" s="129" t="s">
        <v>138</v>
      </c>
    </row>
    <row r="231" spans="2:51" s="136" customFormat="1" ht="13.5">
      <c r="B231" s="135"/>
      <c r="D231" s="121" t="s">
        <v>147</v>
      </c>
      <c r="E231" s="137" t="s">
        <v>21</v>
      </c>
      <c r="F231" s="138" t="s">
        <v>152</v>
      </c>
      <c r="H231" s="139">
        <v>29.4</v>
      </c>
      <c r="L231" s="135"/>
      <c r="M231" s="140"/>
      <c r="N231" s="141"/>
      <c r="O231" s="141"/>
      <c r="P231" s="141"/>
      <c r="Q231" s="141"/>
      <c r="R231" s="141"/>
      <c r="S231" s="141"/>
      <c r="T231" s="142"/>
      <c r="AT231" s="137" t="s">
        <v>147</v>
      </c>
      <c r="AU231" s="137" t="s">
        <v>83</v>
      </c>
      <c r="AV231" s="136" t="s">
        <v>145</v>
      </c>
      <c r="AW231" s="136" t="s">
        <v>38</v>
      </c>
      <c r="AX231" s="136" t="s">
        <v>23</v>
      </c>
      <c r="AY231" s="137" t="s">
        <v>138</v>
      </c>
    </row>
    <row r="232" spans="2:65" s="253" customFormat="1" ht="45">
      <c r="B232" s="14"/>
      <c r="C232" s="109" t="s">
        <v>321</v>
      </c>
      <c r="D232" s="109" t="s">
        <v>140</v>
      </c>
      <c r="E232" s="110" t="s">
        <v>421</v>
      </c>
      <c r="F232" s="111" t="s">
        <v>422</v>
      </c>
      <c r="G232" s="112" t="s">
        <v>174</v>
      </c>
      <c r="H232" s="113">
        <v>174.2</v>
      </c>
      <c r="I232" s="114"/>
      <c r="J232" s="115">
        <f>ROUND(I232*H232,2)</f>
        <v>0</v>
      </c>
      <c r="K232" s="111" t="s">
        <v>144</v>
      </c>
      <c r="L232" s="14"/>
      <c r="M232" s="279" t="s">
        <v>21</v>
      </c>
      <c r="N232" s="116" t="s">
        <v>45</v>
      </c>
      <c r="O232" s="251"/>
      <c r="P232" s="117">
        <f>O232*H232</f>
        <v>0</v>
      </c>
      <c r="Q232" s="117">
        <v>2.13408</v>
      </c>
      <c r="R232" s="117">
        <f>Q232*H232</f>
        <v>371.756736</v>
      </c>
      <c r="S232" s="117">
        <v>0</v>
      </c>
      <c r="T232" s="118">
        <f>S232*H232</f>
        <v>0</v>
      </c>
      <c r="AR232" s="259" t="s">
        <v>145</v>
      </c>
      <c r="AT232" s="259" t="s">
        <v>140</v>
      </c>
      <c r="AU232" s="259" t="s">
        <v>83</v>
      </c>
      <c r="AY232" s="259" t="s">
        <v>138</v>
      </c>
      <c r="BE232" s="280">
        <f>IF(N232="základní",J232,0)</f>
        <v>0</v>
      </c>
      <c r="BF232" s="280">
        <f>IF(N232="snížená",J232,0)</f>
        <v>0</v>
      </c>
      <c r="BG232" s="280">
        <f>IF(N232="zákl. přenesená",J232,0)</f>
        <v>0</v>
      </c>
      <c r="BH232" s="280">
        <f>IF(N232="sníž. přenesená",J232,0)</f>
        <v>0</v>
      </c>
      <c r="BI232" s="280">
        <f>IF(N232="nulová",J232,0)</f>
        <v>0</v>
      </c>
      <c r="BJ232" s="259" t="s">
        <v>23</v>
      </c>
      <c r="BK232" s="280">
        <f>ROUND(I232*H232,2)</f>
        <v>0</v>
      </c>
      <c r="BL232" s="259" t="s">
        <v>145</v>
      </c>
      <c r="BM232" s="259" t="s">
        <v>619</v>
      </c>
    </row>
    <row r="233" spans="2:51" s="120" customFormat="1" ht="13.5">
      <c r="B233" s="119"/>
      <c r="D233" s="121" t="s">
        <v>147</v>
      </c>
      <c r="E233" s="122" t="s">
        <v>21</v>
      </c>
      <c r="F233" s="123" t="s">
        <v>620</v>
      </c>
      <c r="H233" s="122" t="s">
        <v>21</v>
      </c>
      <c r="L233" s="119"/>
      <c r="M233" s="124"/>
      <c r="N233" s="125"/>
      <c r="O233" s="125"/>
      <c r="P233" s="125"/>
      <c r="Q233" s="125"/>
      <c r="R233" s="125"/>
      <c r="S233" s="125"/>
      <c r="T233" s="126"/>
      <c r="AT233" s="122" t="s">
        <v>147</v>
      </c>
      <c r="AU233" s="122" t="s">
        <v>83</v>
      </c>
      <c r="AV233" s="120" t="s">
        <v>23</v>
      </c>
      <c r="AW233" s="120" t="s">
        <v>38</v>
      </c>
      <c r="AX233" s="120" t="s">
        <v>74</v>
      </c>
      <c r="AY233" s="122" t="s">
        <v>138</v>
      </c>
    </row>
    <row r="234" spans="2:51" s="120" customFormat="1" ht="13.5">
      <c r="B234" s="119"/>
      <c r="D234" s="121" t="s">
        <v>147</v>
      </c>
      <c r="E234" s="122" t="s">
        <v>21</v>
      </c>
      <c r="F234" s="123" t="s">
        <v>621</v>
      </c>
      <c r="H234" s="122" t="s">
        <v>21</v>
      </c>
      <c r="L234" s="119"/>
      <c r="M234" s="124"/>
      <c r="N234" s="125"/>
      <c r="O234" s="125"/>
      <c r="P234" s="125"/>
      <c r="Q234" s="125"/>
      <c r="R234" s="125"/>
      <c r="S234" s="125"/>
      <c r="T234" s="126"/>
      <c r="AT234" s="122" t="s">
        <v>147</v>
      </c>
      <c r="AU234" s="122" t="s">
        <v>83</v>
      </c>
      <c r="AV234" s="120" t="s">
        <v>23</v>
      </c>
      <c r="AW234" s="120" t="s">
        <v>38</v>
      </c>
      <c r="AX234" s="120" t="s">
        <v>74</v>
      </c>
      <c r="AY234" s="122" t="s">
        <v>138</v>
      </c>
    </row>
    <row r="235" spans="2:51" s="128" customFormat="1" ht="13.5">
      <c r="B235" s="127"/>
      <c r="D235" s="121" t="s">
        <v>147</v>
      </c>
      <c r="E235" s="129" t="s">
        <v>21</v>
      </c>
      <c r="F235" s="130" t="s">
        <v>622</v>
      </c>
      <c r="H235" s="131">
        <v>174.2</v>
      </c>
      <c r="L235" s="127"/>
      <c r="M235" s="132"/>
      <c r="N235" s="133"/>
      <c r="O235" s="133"/>
      <c r="P235" s="133"/>
      <c r="Q235" s="133"/>
      <c r="R235" s="133"/>
      <c r="S235" s="133"/>
      <c r="T235" s="134"/>
      <c r="AT235" s="129" t="s">
        <v>147</v>
      </c>
      <c r="AU235" s="129" t="s">
        <v>83</v>
      </c>
      <c r="AV235" s="128" t="s">
        <v>83</v>
      </c>
      <c r="AW235" s="128" t="s">
        <v>38</v>
      </c>
      <c r="AX235" s="128" t="s">
        <v>74</v>
      </c>
      <c r="AY235" s="129" t="s">
        <v>138</v>
      </c>
    </row>
    <row r="236" spans="2:51" s="136" customFormat="1" ht="13.5">
      <c r="B236" s="135"/>
      <c r="D236" s="121" t="s">
        <v>147</v>
      </c>
      <c r="E236" s="137" t="s">
        <v>21</v>
      </c>
      <c r="F236" s="138" t="s">
        <v>152</v>
      </c>
      <c r="H236" s="139">
        <v>174.2</v>
      </c>
      <c r="L236" s="135"/>
      <c r="M236" s="140"/>
      <c r="N236" s="141"/>
      <c r="O236" s="141"/>
      <c r="P236" s="141"/>
      <c r="Q236" s="141"/>
      <c r="R236" s="141"/>
      <c r="S236" s="141"/>
      <c r="T236" s="142"/>
      <c r="AT236" s="137" t="s">
        <v>147</v>
      </c>
      <c r="AU236" s="137" t="s">
        <v>83</v>
      </c>
      <c r="AV236" s="136" t="s">
        <v>145</v>
      </c>
      <c r="AW236" s="136" t="s">
        <v>38</v>
      </c>
      <c r="AX236" s="136" t="s">
        <v>23</v>
      </c>
      <c r="AY236" s="137" t="s">
        <v>138</v>
      </c>
    </row>
    <row r="237" spans="2:63" s="99" customFormat="1" ht="15">
      <c r="B237" s="98"/>
      <c r="D237" s="100" t="s">
        <v>73</v>
      </c>
      <c r="E237" s="107" t="s">
        <v>181</v>
      </c>
      <c r="F237" s="107" t="s">
        <v>467</v>
      </c>
      <c r="J237" s="108">
        <f>BK237</f>
        <v>0</v>
      </c>
      <c r="L237" s="98"/>
      <c r="M237" s="103"/>
      <c r="N237" s="104"/>
      <c r="O237" s="104"/>
      <c r="P237" s="105">
        <f>SUM(P238:P241)</f>
        <v>0</v>
      </c>
      <c r="Q237" s="104"/>
      <c r="R237" s="105">
        <f>SUM(R238:R241)</f>
        <v>18.409640000000003</v>
      </c>
      <c r="S237" s="104"/>
      <c r="T237" s="106">
        <f>SUM(T238:T241)</f>
        <v>0</v>
      </c>
      <c r="AR237" s="100" t="s">
        <v>23</v>
      </c>
      <c r="AT237" s="276" t="s">
        <v>73</v>
      </c>
      <c r="AU237" s="276" t="s">
        <v>23</v>
      </c>
      <c r="AY237" s="100" t="s">
        <v>138</v>
      </c>
      <c r="BK237" s="277">
        <f>SUM(BK238:BK241)</f>
        <v>0</v>
      </c>
    </row>
    <row r="238" spans="2:65" s="253" customFormat="1" ht="30">
      <c r="B238" s="14"/>
      <c r="C238" s="109" t="s">
        <v>328</v>
      </c>
      <c r="D238" s="109" t="s">
        <v>140</v>
      </c>
      <c r="E238" s="110" t="s">
        <v>469</v>
      </c>
      <c r="F238" s="111" t="s">
        <v>470</v>
      </c>
      <c r="G238" s="112" t="s">
        <v>155</v>
      </c>
      <c r="H238" s="113">
        <v>541.46</v>
      </c>
      <c r="I238" s="114"/>
      <c r="J238" s="115">
        <f>ROUND(I238*H238,2)</f>
        <v>0</v>
      </c>
      <c r="K238" s="111" t="s">
        <v>144</v>
      </c>
      <c r="L238" s="14"/>
      <c r="M238" s="279" t="s">
        <v>21</v>
      </c>
      <c r="N238" s="116" t="s">
        <v>45</v>
      </c>
      <c r="O238" s="251"/>
      <c r="P238" s="117">
        <f>O238*H238</f>
        <v>0</v>
      </c>
      <c r="Q238" s="117">
        <v>0.034</v>
      </c>
      <c r="R238" s="117">
        <f>Q238*H238</f>
        <v>18.409640000000003</v>
      </c>
      <c r="S238" s="117">
        <v>0</v>
      </c>
      <c r="T238" s="118">
        <f>S238*H238</f>
        <v>0</v>
      </c>
      <c r="AR238" s="259" t="s">
        <v>145</v>
      </c>
      <c r="AT238" s="259" t="s">
        <v>140</v>
      </c>
      <c r="AU238" s="259" t="s">
        <v>83</v>
      </c>
      <c r="AY238" s="259" t="s">
        <v>138</v>
      </c>
      <c r="BE238" s="280">
        <f>IF(N238="základní",J238,0)</f>
        <v>0</v>
      </c>
      <c r="BF238" s="280">
        <f>IF(N238="snížená",J238,0)</f>
        <v>0</v>
      </c>
      <c r="BG238" s="280">
        <f>IF(N238="zákl. přenesená",J238,0)</f>
        <v>0</v>
      </c>
      <c r="BH238" s="280">
        <f>IF(N238="sníž. přenesená",J238,0)</f>
        <v>0</v>
      </c>
      <c r="BI238" s="280">
        <f>IF(N238="nulová",J238,0)</f>
        <v>0</v>
      </c>
      <c r="BJ238" s="259" t="s">
        <v>23</v>
      </c>
      <c r="BK238" s="280">
        <f>ROUND(I238*H238,2)</f>
        <v>0</v>
      </c>
      <c r="BL238" s="259" t="s">
        <v>145</v>
      </c>
      <c r="BM238" s="259" t="s">
        <v>623</v>
      </c>
    </row>
    <row r="239" spans="2:51" s="120" customFormat="1" ht="13.5">
      <c r="B239" s="119"/>
      <c r="D239" s="121" t="s">
        <v>147</v>
      </c>
      <c r="E239" s="122" t="s">
        <v>21</v>
      </c>
      <c r="F239" s="123" t="s">
        <v>472</v>
      </c>
      <c r="H239" s="122" t="s">
        <v>21</v>
      </c>
      <c r="L239" s="119"/>
      <c r="M239" s="124"/>
      <c r="N239" s="125"/>
      <c r="O239" s="125"/>
      <c r="P239" s="125"/>
      <c r="Q239" s="125"/>
      <c r="R239" s="125"/>
      <c r="S239" s="125"/>
      <c r="T239" s="126"/>
      <c r="AT239" s="122" t="s">
        <v>147</v>
      </c>
      <c r="AU239" s="122" t="s">
        <v>83</v>
      </c>
      <c r="AV239" s="120" t="s">
        <v>23</v>
      </c>
      <c r="AW239" s="120" t="s">
        <v>38</v>
      </c>
      <c r="AX239" s="120" t="s">
        <v>74</v>
      </c>
      <c r="AY239" s="122" t="s">
        <v>138</v>
      </c>
    </row>
    <row r="240" spans="2:51" s="120" customFormat="1" ht="13.5">
      <c r="B240" s="119"/>
      <c r="D240" s="121" t="s">
        <v>147</v>
      </c>
      <c r="E240" s="122" t="s">
        <v>21</v>
      </c>
      <c r="F240" s="123" t="s">
        <v>475</v>
      </c>
      <c r="H240" s="122" t="s">
        <v>21</v>
      </c>
      <c r="L240" s="119"/>
      <c r="M240" s="124"/>
      <c r="N240" s="125"/>
      <c r="O240" s="125"/>
      <c r="P240" s="125"/>
      <c r="Q240" s="125"/>
      <c r="R240" s="125"/>
      <c r="S240" s="125"/>
      <c r="T240" s="126"/>
      <c r="AT240" s="122" t="s">
        <v>147</v>
      </c>
      <c r="AU240" s="122" t="s">
        <v>83</v>
      </c>
      <c r="AV240" s="120" t="s">
        <v>23</v>
      </c>
      <c r="AW240" s="120" t="s">
        <v>38</v>
      </c>
      <c r="AX240" s="120" t="s">
        <v>74</v>
      </c>
      <c r="AY240" s="122" t="s">
        <v>138</v>
      </c>
    </row>
    <row r="241" spans="2:51" s="128" customFormat="1" ht="13.5">
      <c r="B241" s="127"/>
      <c r="D241" s="121" t="s">
        <v>147</v>
      </c>
      <c r="E241" s="129" t="s">
        <v>21</v>
      </c>
      <c r="F241" s="130" t="s">
        <v>624</v>
      </c>
      <c r="H241" s="131">
        <v>541.46</v>
      </c>
      <c r="L241" s="127"/>
      <c r="M241" s="132"/>
      <c r="N241" s="133"/>
      <c r="O241" s="133"/>
      <c r="P241" s="133"/>
      <c r="Q241" s="133"/>
      <c r="R241" s="133"/>
      <c r="S241" s="133"/>
      <c r="T241" s="134"/>
      <c r="AT241" s="129" t="s">
        <v>147</v>
      </c>
      <c r="AU241" s="129" t="s">
        <v>83</v>
      </c>
      <c r="AV241" s="128" t="s">
        <v>83</v>
      </c>
      <c r="AW241" s="128" t="s">
        <v>38</v>
      </c>
      <c r="AX241" s="128" t="s">
        <v>23</v>
      </c>
      <c r="AY241" s="129" t="s">
        <v>138</v>
      </c>
    </row>
    <row r="242" spans="2:63" s="99" customFormat="1" ht="15">
      <c r="B242" s="98"/>
      <c r="D242" s="100" t="s">
        <v>73</v>
      </c>
      <c r="E242" s="107" t="s">
        <v>208</v>
      </c>
      <c r="F242" s="107" t="s">
        <v>477</v>
      </c>
      <c r="J242" s="108">
        <f>BK242</f>
        <v>0</v>
      </c>
      <c r="L242" s="98"/>
      <c r="M242" s="103"/>
      <c r="N242" s="104"/>
      <c r="O242" s="104"/>
      <c r="P242" s="105">
        <f>SUM(P243:P250)</f>
        <v>0</v>
      </c>
      <c r="Q242" s="104"/>
      <c r="R242" s="105">
        <f>SUM(R243:R250)</f>
        <v>0</v>
      </c>
      <c r="S242" s="104"/>
      <c r="T242" s="106">
        <f>SUM(T243:T250)</f>
        <v>25.704</v>
      </c>
      <c r="AR242" s="100" t="s">
        <v>23</v>
      </c>
      <c r="AT242" s="276" t="s">
        <v>73</v>
      </c>
      <c r="AU242" s="276" t="s">
        <v>23</v>
      </c>
      <c r="AY242" s="100" t="s">
        <v>138</v>
      </c>
      <c r="BK242" s="277">
        <f>SUM(BK243:BK250)</f>
        <v>0</v>
      </c>
    </row>
    <row r="243" spans="2:65" s="253" customFormat="1" ht="30">
      <c r="B243" s="14"/>
      <c r="C243" s="109" t="s">
        <v>336</v>
      </c>
      <c r="D243" s="109" t="s">
        <v>140</v>
      </c>
      <c r="E243" s="110" t="s">
        <v>479</v>
      </c>
      <c r="F243" s="111" t="s">
        <v>480</v>
      </c>
      <c r="G243" s="112" t="s">
        <v>155</v>
      </c>
      <c r="H243" s="113">
        <v>1441.9</v>
      </c>
      <c r="I243" s="114"/>
      <c r="J243" s="115">
        <f>ROUND(I243*H243,2)</f>
        <v>0</v>
      </c>
      <c r="K243" s="111" t="s">
        <v>144</v>
      </c>
      <c r="L243" s="14"/>
      <c r="M243" s="279" t="s">
        <v>21</v>
      </c>
      <c r="N243" s="116" t="s">
        <v>45</v>
      </c>
      <c r="O243" s="251"/>
      <c r="P243" s="117">
        <f>O243*H243</f>
        <v>0</v>
      </c>
      <c r="Q243" s="117">
        <v>0</v>
      </c>
      <c r="R243" s="117">
        <f>Q243*H243</f>
        <v>0</v>
      </c>
      <c r="S243" s="117">
        <v>0</v>
      </c>
      <c r="T243" s="118">
        <f>S243*H243</f>
        <v>0</v>
      </c>
      <c r="AR243" s="259" t="s">
        <v>145</v>
      </c>
      <c r="AT243" s="259" t="s">
        <v>140</v>
      </c>
      <c r="AU243" s="259" t="s">
        <v>83</v>
      </c>
      <c r="AY243" s="259" t="s">
        <v>138</v>
      </c>
      <c r="BE243" s="280">
        <f>IF(N243="základní",J243,0)</f>
        <v>0</v>
      </c>
      <c r="BF243" s="280">
        <f>IF(N243="snížená",J243,0)</f>
        <v>0</v>
      </c>
      <c r="BG243" s="280">
        <f>IF(N243="zákl. přenesená",J243,0)</f>
        <v>0</v>
      </c>
      <c r="BH243" s="280">
        <f>IF(N243="sníž. přenesená",J243,0)</f>
        <v>0</v>
      </c>
      <c r="BI243" s="280">
        <f>IF(N243="nulová",J243,0)</f>
        <v>0</v>
      </c>
      <c r="BJ243" s="259" t="s">
        <v>23</v>
      </c>
      <c r="BK243" s="280">
        <f>ROUND(I243*H243,2)</f>
        <v>0</v>
      </c>
      <c r="BL243" s="259" t="s">
        <v>145</v>
      </c>
      <c r="BM243" s="259" t="s">
        <v>625</v>
      </c>
    </row>
    <row r="244" spans="2:51" s="120" customFormat="1" ht="13.5">
      <c r="B244" s="119"/>
      <c r="D244" s="121" t="s">
        <v>147</v>
      </c>
      <c r="E244" s="122" t="s">
        <v>21</v>
      </c>
      <c r="F244" s="123" t="s">
        <v>482</v>
      </c>
      <c r="H244" s="122" t="s">
        <v>21</v>
      </c>
      <c r="L244" s="119"/>
      <c r="M244" s="124"/>
      <c r="N244" s="125"/>
      <c r="O244" s="125"/>
      <c r="P244" s="125"/>
      <c r="Q244" s="125"/>
      <c r="R244" s="125"/>
      <c r="S244" s="125"/>
      <c r="T244" s="126"/>
      <c r="AT244" s="122" t="s">
        <v>147</v>
      </c>
      <c r="AU244" s="122" t="s">
        <v>83</v>
      </c>
      <c r="AV244" s="120" t="s">
        <v>23</v>
      </c>
      <c r="AW244" s="120" t="s">
        <v>38</v>
      </c>
      <c r="AX244" s="120" t="s">
        <v>74</v>
      </c>
      <c r="AY244" s="122" t="s">
        <v>138</v>
      </c>
    </row>
    <row r="245" spans="2:51" s="120" customFormat="1" ht="13.5">
      <c r="B245" s="119"/>
      <c r="D245" s="121" t="s">
        <v>147</v>
      </c>
      <c r="E245" s="122" t="s">
        <v>21</v>
      </c>
      <c r="F245" s="123" t="s">
        <v>475</v>
      </c>
      <c r="H245" s="122" t="s">
        <v>21</v>
      </c>
      <c r="L245" s="119"/>
      <c r="M245" s="124"/>
      <c r="N245" s="125"/>
      <c r="O245" s="125"/>
      <c r="P245" s="125"/>
      <c r="Q245" s="125"/>
      <c r="R245" s="125"/>
      <c r="S245" s="125"/>
      <c r="T245" s="126"/>
      <c r="AT245" s="122" t="s">
        <v>147</v>
      </c>
      <c r="AU245" s="122" t="s">
        <v>83</v>
      </c>
      <c r="AV245" s="120" t="s">
        <v>23</v>
      </c>
      <c r="AW245" s="120" t="s">
        <v>38</v>
      </c>
      <c r="AX245" s="120" t="s">
        <v>74</v>
      </c>
      <c r="AY245" s="122" t="s">
        <v>138</v>
      </c>
    </row>
    <row r="246" spans="2:51" s="128" customFormat="1" ht="13.5">
      <c r="B246" s="127"/>
      <c r="D246" s="121" t="s">
        <v>147</v>
      </c>
      <c r="E246" s="129" t="s">
        <v>21</v>
      </c>
      <c r="F246" s="130" t="s">
        <v>626</v>
      </c>
      <c r="H246" s="131">
        <v>1441.9</v>
      </c>
      <c r="L246" s="127"/>
      <c r="M246" s="132"/>
      <c r="N246" s="133"/>
      <c r="O246" s="133"/>
      <c r="P246" s="133"/>
      <c r="Q246" s="133"/>
      <c r="R246" s="133"/>
      <c r="S246" s="133"/>
      <c r="T246" s="134"/>
      <c r="AT246" s="129" t="s">
        <v>147</v>
      </c>
      <c r="AU246" s="129" t="s">
        <v>83</v>
      </c>
      <c r="AV246" s="128" t="s">
        <v>83</v>
      </c>
      <c r="AW246" s="128" t="s">
        <v>38</v>
      </c>
      <c r="AX246" s="128" t="s">
        <v>23</v>
      </c>
      <c r="AY246" s="129" t="s">
        <v>138</v>
      </c>
    </row>
    <row r="247" spans="2:65" s="253" customFormat="1" ht="30">
      <c r="B247" s="14"/>
      <c r="C247" s="109" t="s">
        <v>343</v>
      </c>
      <c r="D247" s="109" t="s">
        <v>140</v>
      </c>
      <c r="E247" s="110" t="s">
        <v>485</v>
      </c>
      <c r="F247" s="111" t="s">
        <v>486</v>
      </c>
      <c r="G247" s="112" t="s">
        <v>174</v>
      </c>
      <c r="H247" s="113">
        <v>10.8</v>
      </c>
      <c r="I247" s="114"/>
      <c r="J247" s="115">
        <f>ROUND(I247*H247,2)</f>
        <v>0</v>
      </c>
      <c r="K247" s="111" t="s">
        <v>144</v>
      </c>
      <c r="L247" s="14"/>
      <c r="M247" s="279" t="s">
        <v>21</v>
      </c>
      <c r="N247" s="116" t="s">
        <v>45</v>
      </c>
      <c r="O247" s="251"/>
      <c r="P247" s="117">
        <f>O247*H247</f>
        <v>0</v>
      </c>
      <c r="Q247" s="117">
        <v>0</v>
      </c>
      <c r="R247" s="117">
        <f>Q247*H247</f>
        <v>0</v>
      </c>
      <c r="S247" s="117">
        <v>2.38</v>
      </c>
      <c r="T247" s="118">
        <f>S247*H247</f>
        <v>25.704</v>
      </c>
      <c r="AR247" s="259" t="s">
        <v>145</v>
      </c>
      <c r="AT247" s="259" t="s">
        <v>140</v>
      </c>
      <c r="AU247" s="259" t="s">
        <v>83</v>
      </c>
      <c r="AY247" s="259" t="s">
        <v>138</v>
      </c>
      <c r="BE247" s="280">
        <f>IF(N247="základní",J247,0)</f>
        <v>0</v>
      </c>
      <c r="BF247" s="280">
        <f>IF(N247="snížená",J247,0)</f>
        <v>0</v>
      </c>
      <c r="BG247" s="280">
        <f>IF(N247="zákl. přenesená",J247,0)</f>
        <v>0</v>
      </c>
      <c r="BH247" s="280">
        <f>IF(N247="sníž. přenesená",J247,0)</f>
        <v>0</v>
      </c>
      <c r="BI247" s="280">
        <f>IF(N247="nulová",J247,0)</f>
        <v>0</v>
      </c>
      <c r="BJ247" s="259" t="s">
        <v>23</v>
      </c>
      <c r="BK247" s="280">
        <f>ROUND(I247*H247,2)</f>
        <v>0</v>
      </c>
      <c r="BL247" s="259" t="s">
        <v>145</v>
      </c>
      <c r="BM247" s="259" t="s">
        <v>627</v>
      </c>
    </row>
    <row r="248" spans="2:51" s="120" customFormat="1" ht="13.5">
      <c r="B248" s="119"/>
      <c r="D248" s="121" t="s">
        <v>147</v>
      </c>
      <c r="E248" s="122" t="s">
        <v>21</v>
      </c>
      <c r="F248" s="123" t="s">
        <v>628</v>
      </c>
      <c r="H248" s="122" t="s">
        <v>21</v>
      </c>
      <c r="L248" s="119"/>
      <c r="M248" s="124"/>
      <c r="N248" s="125"/>
      <c r="O248" s="125"/>
      <c r="P248" s="125"/>
      <c r="Q248" s="125"/>
      <c r="R248" s="125"/>
      <c r="S248" s="125"/>
      <c r="T248" s="126"/>
      <c r="AT248" s="122" t="s">
        <v>147</v>
      </c>
      <c r="AU248" s="122" t="s">
        <v>83</v>
      </c>
      <c r="AV248" s="120" t="s">
        <v>23</v>
      </c>
      <c r="AW248" s="120" t="s">
        <v>38</v>
      </c>
      <c r="AX248" s="120" t="s">
        <v>74</v>
      </c>
      <c r="AY248" s="122" t="s">
        <v>138</v>
      </c>
    </row>
    <row r="249" spans="2:51" s="128" customFormat="1" ht="13.5">
      <c r="B249" s="127"/>
      <c r="D249" s="121" t="s">
        <v>147</v>
      </c>
      <c r="E249" s="129" t="s">
        <v>21</v>
      </c>
      <c r="F249" s="130" t="s">
        <v>629</v>
      </c>
      <c r="H249" s="131">
        <v>10.8</v>
      </c>
      <c r="L249" s="127"/>
      <c r="M249" s="132"/>
      <c r="N249" s="133"/>
      <c r="O249" s="133"/>
      <c r="P249" s="133"/>
      <c r="Q249" s="133"/>
      <c r="R249" s="133"/>
      <c r="S249" s="133"/>
      <c r="T249" s="134"/>
      <c r="AT249" s="129" t="s">
        <v>147</v>
      </c>
      <c r="AU249" s="129" t="s">
        <v>83</v>
      </c>
      <c r="AV249" s="128" t="s">
        <v>83</v>
      </c>
      <c r="AW249" s="128" t="s">
        <v>38</v>
      </c>
      <c r="AX249" s="128" t="s">
        <v>74</v>
      </c>
      <c r="AY249" s="129" t="s">
        <v>138</v>
      </c>
    </row>
    <row r="250" spans="2:51" s="136" customFormat="1" ht="13.5">
      <c r="B250" s="135"/>
      <c r="D250" s="121" t="s">
        <v>147</v>
      </c>
      <c r="E250" s="137" t="s">
        <v>21</v>
      </c>
      <c r="F250" s="138" t="s">
        <v>152</v>
      </c>
      <c r="H250" s="139">
        <v>10.8</v>
      </c>
      <c r="L250" s="135"/>
      <c r="M250" s="140"/>
      <c r="N250" s="141"/>
      <c r="O250" s="141"/>
      <c r="P250" s="141"/>
      <c r="Q250" s="141"/>
      <c r="R250" s="141"/>
      <c r="S250" s="141"/>
      <c r="T250" s="142"/>
      <c r="AT250" s="137" t="s">
        <v>147</v>
      </c>
      <c r="AU250" s="137" t="s">
        <v>83</v>
      </c>
      <c r="AV250" s="136" t="s">
        <v>145</v>
      </c>
      <c r="AW250" s="136" t="s">
        <v>38</v>
      </c>
      <c r="AX250" s="136" t="s">
        <v>23</v>
      </c>
      <c r="AY250" s="137" t="s">
        <v>138</v>
      </c>
    </row>
    <row r="251" spans="2:63" s="99" customFormat="1" ht="15">
      <c r="B251" s="98"/>
      <c r="D251" s="100" t="s">
        <v>73</v>
      </c>
      <c r="E251" s="107" t="s">
        <v>489</v>
      </c>
      <c r="F251" s="107" t="s">
        <v>490</v>
      </c>
      <c r="J251" s="108">
        <f>BK251</f>
        <v>0</v>
      </c>
      <c r="L251" s="98"/>
      <c r="M251" s="103"/>
      <c r="N251" s="104"/>
      <c r="O251" s="104"/>
      <c r="P251" s="105">
        <f>SUM(P252:P260)</f>
        <v>0</v>
      </c>
      <c r="Q251" s="104"/>
      <c r="R251" s="105">
        <f>SUM(R252:R260)</f>
        <v>0</v>
      </c>
      <c r="S251" s="104"/>
      <c r="T251" s="106">
        <f>SUM(T252:T260)</f>
        <v>0</v>
      </c>
      <c r="AR251" s="100" t="s">
        <v>23</v>
      </c>
      <c r="AT251" s="276" t="s">
        <v>73</v>
      </c>
      <c r="AU251" s="276" t="s">
        <v>23</v>
      </c>
      <c r="AY251" s="100" t="s">
        <v>138</v>
      </c>
      <c r="BK251" s="277">
        <f>SUM(BK252:BK260)</f>
        <v>0</v>
      </c>
    </row>
    <row r="252" spans="2:65" s="253" customFormat="1" ht="45">
      <c r="B252" s="14"/>
      <c r="C252" s="109" t="s">
        <v>351</v>
      </c>
      <c r="D252" s="109" t="s">
        <v>140</v>
      </c>
      <c r="E252" s="110" t="s">
        <v>492</v>
      </c>
      <c r="F252" s="111" t="s">
        <v>493</v>
      </c>
      <c r="G252" s="112" t="s">
        <v>224</v>
      </c>
      <c r="H252" s="113">
        <v>25.704</v>
      </c>
      <c r="I252" s="114"/>
      <c r="J252" s="115">
        <f>ROUND(I252*H252,2)</f>
        <v>0</v>
      </c>
      <c r="K252" s="111" t="s">
        <v>144</v>
      </c>
      <c r="L252" s="14"/>
      <c r="M252" s="279" t="s">
        <v>21</v>
      </c>
      <c r="N252" s="116" t="s">
        <v>45</v>
      </c>
      <c r="O252" s="251"/>
      <c r="P252" s="117">
        <f>O252*H252</f>
        <v>0</v>
      </c>
      <c r="Q252" s="117">
        <v>0</v>
      </c>
      <c r="R252" s="117">
        <f>Q252*H252</f>
        <v>0</v>
      </c>
      <c r="S252" s="117">
        <v>0</v>
      </c>
      <c r="T252" s="118">
        <f>S252*H252</f>
        <v>0</v>
      </c>
      <c r="AR252" s="259" t="s">
        <v>145</v>
      </c>
      <c r="AT252" s="259" t="s">
        <v>140</v>
      </c>
      <c r="AU252" s="259" t="s">
        <v>83</v>
      </c>
      <c r="AY252" s="259" t="s">
        <v>138</v>
      </c>
      <c r="BE252" s="280">
        <f>IF(N252="základní",J252,0)</f>
        <v>0</v>
      </c>
      <c r="BF252" s="280">
        <f>IF(N252="snížená",J252,0)</f>
        <v>0</v>
      </c>
      <c r="BG252" s="280">
        <f>IF(N252="zákl. přenesená",J252,0)</f>
        <v>0</v>
      </c>
      <c r="BH252" s="280">
        <f>IF(N252="sníž. přenesená",J252,0)</f>
        <v>0</v>
      </c>
      <c r="BI252" s="280">
        <f>IF(N252="nulová",J252,0)</f>
        <v>0</v>
      </c>
      <c r="BJ252" s="259" t="s">
        <v>23</v>
      </c>
      <c r="BK252" s="280">
        <f>ROUND(I252*H252,2)</f>
        <v>0</v>
      </c>
      <c r="BL252" s="259" t="s">
        <v>145</v>
      </c>
      <c r="BM252" s="259" t="s">
        <v>630</v>
      </c>
    </row>
    <row r="253" spans="2:65" s="253" customFormat="1" ht="30">
      <c r="B253" s="14"/>
      <c r="C253" s="109" t="s">
        <v>357</v>
      </c>
      <c r="D253" s="109" t="s">
        <v>140</v>
      </c>
      <c r="E253" s="110" t="s">
        <v>496</v>
      </c>
      <c r="F253" s="111" t="s">
        <v>497</v>
      </c>
      <c r="G253" s="112" t="s">
        <v>224</v>
      </c>
      <c r="H253" s="113">
        <v>25.704</v>
      </c>
      <c r="I253" s="114"/>
      <c r="J253" s="115">
        <f>ROUND(I253*H253,2)</f>
        <v>0</v>
      </c>
      <c r="K253" s="111" t="s">
        <v>144</v>
      </c>
      <c r="L253" s="14"/>
      <c r="M253" s="279" t="s">
        <v>21</v>
      </c>
      <c r="N253" s="116" t="s">
        <v>45</v>
      </c>
      <c r="O253" s="251"/>
      <c r="P253" s="117">
        <f>O253*H253</f>
        <v>0</v>
      </c>
      <c r="Q253" s="117">
        <v>0</v>
      </c>
      <c r="R253" s="117">
        <f>Q253*H253</f>
        <v>0</v>
      </c>
      <c r="S253" s="117">
        <v>0</v>
      </c>
      <c r="T253" s="118">
        <f>S253*H253</f>
        <v>0</v>
      </c>
      <c r="AR253" s="259" t="s">
        <v>145</v>
      </c>
      <c r="AT253" s="259" t="s">
        <v>140</v>
      </c>
      <c r="AU253" s="259" t="s">
        <v>83</v>
      </c>
      <c r="AY253" s="259" t="s">
        <v>138</v>
      </c>
      <c r="BE253" s="280">
        <f>IF(N253="základní",J253,0)</f>
        <v>0</v>
      </c>
      <c r="BF253" s="280">
        <f>IF(N253="snížená",J253,0)</f>
        <v>0</v>
      </c>
      <c r="BG253" s="280">
        <f>IF(N253="zákl. přenesená",J253,0)</f>
        <v>0</v>
      </c>
      <c r="BH253" s="280">
        <f>IF(N253="sníž. přenesená",J253,0)</f>
        <v>0</v>
      </c>
      <c r="BI253" s="280">
        <f>IF(N253="nulová",J253,0)</f>
        <v>0</v>
      </c>
      <c r="BJ253" s="259" t="s">
        <v>23</v>
      </c>
      <c r="BK253" s="280">
        <f>ROUND(I253*H253,2)</f>
        <v>0</v>
      </c>
      <c r="BL253" s="259" t="s">
        <v>145</v>
      </c>
      <c r="BM253" s="259" t="s">
        <v>631</v>
      </c>
    </row>
    <row r="254" spans="2:65" s="253" customFormat="1" ht="45">
      <c r="B254" s="14"/>
      <c r="C254" s="109" t="s">
        <v>361</v>
      </c>
      <c r="D254" s="109" t="s">
        <v>140</v>
      </c>
      <c r="E254" s="110" t="s">
        <v>632</v>
      </c>
      <c r="F254" s="111" t="s">
        <v>633</v>
      </c>
      <c r="G254" s="112" t="s">
        <v>224</v>
      </c>
      <c r="H254" s="113">
        <v>873.936</v>
      </c>
      <c r="I254" s="114"/>
      <c r="J254" s="115">
        <f>ROUND(I254*H254,2)</f>
        <v>0</v>
      </c>
      <c r="K254" s="111" t="s">
        <v>144</v>
      </c>
      <c r="L254" s="14"/>
      <c r="M254" s="279" t="s">
        <v>21</v>
      </c>
      <c r="N254" s="116" t="s">
        <v>45</v>
      </c>
      <c r="O254" s="251"/>
      <c r="P254" s="117">
        <f>O254*H254</f>
        <v>0</v>
      </c>
      <c r="Q254" s="117">
        <v>0</v>
      </c>
      <c r="R254" s="117">
        <f>Q254*H254</f>
        <v>0</v>
      </c>
      <c r="S254" s="117">
        <v>0</v>
      </c>
      <c r="T254" s="118">
        <f>S254*H254</f>
        <v>0</v>
      </c>
      <c r="AR254" s="259" t="s">
        <v>145</v>
      </c>
      <c r="AT254" s="259" t="s">
        <v>140</v>
      </c>
      <c r="AU254" s="259" t="s">
        <v>83</v>
      </c>
      <c r="AY254" s="259" t="s">
        <v>138</v>
      </c>
      <c r="BE254" s="280">
        <f>IF(N254="základní",J254,0)</f>
        <v>0</v>
      </c>
      <c r="BF254" s="280">
        <f>IF(N254="snížená",J254,0)</f>
        <v>0</v>
      </c>
      <c r="BG254" s="280">
        <f>IF(N254="zákl. přenesená",J254,0)</f>
        <v>0</v>
      </c>
      <c r="BH254" s="280">
        <f>IF(N254="sníž. přenesená",J254,0)</f>
        <v>0</v>
      </c>
      <c r="BI254" s="280">
        <f>IF(N254="nulová",J254,0)</f>
        <v>0</v>
      </c>
      <c r="BJ254" s="259" t="s">
        <v>23</v>
      </c>
      <c r="BK254" s="280">
        <f>ROUND(I254*H254,2)</f>
        <v>0</v>
      </c>
      <c r="BL254" s="259" t="s">
        <v>145</v>
      </c>
      <c r="BM254" s="259" t="s">
        <v>634</v>
      </c>
    </row>
    <row r="255" spans="2:51" s="120" customFormat="1" ht="13.5">
      <c r="B255" s="119"/>
      <c r="D255" s="121" t="s">
        <v>147</v>
      </c>
      <c r="E255" s="122" t="s">
        <v>21</v>
      </c>
      <c r="F255" s="123" t="s">
        <v>635</v>
      </c>
      <c r="H255" s="122" t="s">
        <v>21</v>
      </c>
      <c r="L255" s="119"/>
      <c r="M255" s="124"/>
      <c r="N255" s="125"/>
      <c r="O255" s="125"/>
      <c r="P255" s="125"/>
      <c r="Q255" s="125"/>
      <c r="R255" s="125"/>
      <c r="S255" s="125"/>
      <c r="T255" s="126"/>
      <c r="AT255" s="122" t="s">
        <v>147</v>
      </c>
      <c r="AU255" s="122" t="s">
        <v>83</v>
      </c>
      <c r="AV255" s="120" t="s">
        <v>23</v>
      </c>
      <c r="AW255" s="120" t="s">
        <v>38</v>
      </c>
      <c r="AX255" s="120" t="s">
        <v>74</v>
      </c>
      <c r="AY255" s="122" t="s">
        <v>138</v>
      </c>
    </row>
    <row r="256" spans="2:51" s="120" customFormat="1" ht="13.5">
      <c r="B256" s="119"/>
      <c r="D256" s="121" t="s">
        <v>147</v>
      </c>
      <c r="E256" s="122" t="s">
        <v>21</v>
      </c>
      <c r="F256" s="123" t="s">
        <v>636</v>
      </c>
      <c r="H256" s="122" t="s">
        <v>21</v>
      </c>
      <c r="L256" s="119"/>
      <c r="M256" s="124"/>
      <c r="N256" s="125"/>
      <c r="O256" s="125"/>
      <c r="P256" s="125"/>
      <c r="Q256" s="125"/>
      <c r="R256" s="125"/>
      <c r="S256" s="125"/>
      <c r="T256" s="126"/>
      <c r="AT256" s="122" t="s">
        <v>147</v>
      </c>
      <c r="AU256" s="122" t="s">
        <v>83</v>
      </c>
      <c r="AV256" s="120" t="s">
        <v>23</v>
      </c>
      <c r="AW256" s="120" t="s">
        <v>38</v>
      </c>
      <c r="AX256" s="120" t="s">
        <v>74</v>
      </c>
      <c r="AY256" s="122" t="s">
        <v>138</v>
      </c>
    </row>
    <row r="257" spans="2:51" s="128" customFormat="1" ht="13.5">
      <c r="B257" s="127"/>
      <c r="D257" s="121" t="s">
        <v>147</v>
      </c>
      <c r="E257" s="129" t="s">
        <v>21</v>
      </c>
      <c r="F257" s="130" t="s">
        <v>637</v>
      </c>
      <c r="H257" s="131">
        <v>873.936</v>
      </c>
      <c r="L257" s="127"/>
      <c r="M257" s="132"/>
      <c r="N257" s="133"/>
      <c r="O257" s="133"/>
      <c r="P257" s="133"/>
      <c r="Q257" s="133"/>
      <c r="R257" s="133"/>
      <c r="S257" s="133"/>
      <c r="T257" s="134"/>
      <c r="AT257" s="129" t="s">
        <v>147</v>
      </c>
      <c r="AU257" s="129" t="s">
        <v>83</v>
      </c>
      <c r="AV257" s="128" t="s">
        <v>83</v>
      </c>
      <c r="AW257" s="128" t="s">
        <v>38</v>
      </c>
      <c r="AX257" s="128" t="s">
        <v>23</v>
      </c>
      <c r="AY257" s="129" t="s">
        <v>138</v>
      </c>
    </row>
    <row r="258" spans="2:65" s="253" customFormat="1" ht="15">
      <c r="B258" s="14"/>
      <c r="C258" s="143" t="s">
        <v>372</v>
      </c>
      <c r="D258" s="143" t="s">
        <v>221</v>
      </c>
      <c r="E258" s="144" t="s">
        <v>638</v>
      </c>
      <c r="F258" s="145" t="s">
        <v>639</v>
      </c>
      <c r="G258" s="146" t="s">
        <v>224</v>
      </c>
      <c r="H258" s="147">
        <v>25.704</v>
      </c>
      <c r="I258" s="148"/>
      <c r="J258" s="149">
        <f>ROUND(I258*H258,2)</f>
        <v>0</v>
      </c>
      <c r="K258" s="145" t="s">
        <v>21</v>
      </c>
      <c r="L258" s="281"/>
      <c r="M258" s="282" t="s">
        <v>21</v>
      </c>
      <c r="N258" s="150" t="s">
        <v>45</v>
      </c>
      <c r="O258" s="251"/>
      <c r="P258" s="117">
        <f>O258*H258</f>
        <v>0</v>
      </c>
      <c r="Q258" s="117">
        <v>0</v>
      </c>
      <c r="R258" s="117">
        <f>Q258*H258</f>
        <v>0</v>
      </c>
      <c r="S258" s="117">
        <v>0</v>
      </c>
      <c r="T258" s="118">
        <f>S258*H258</f>
        <v>0</v>
      </c>
      <c r="AR258" s="259" t="s">
        <v>195</v>
      </c>
      <c r="AT258" s="259" t="s">
        <v>221</v>
      </c>
      <c r="AU258" s="259" t="s">
        <v>83</v>
      </c>
      <c r="AY258" s="259" t="s">
        <v>138</v>
      </c>
      <c r="BE258" s="280">
        <f>IF(N258="základní",J258,0)</f>
        <v>0</v>
      </c>
      <c r="BF258" s="280">
        <f>IF(N258="snížená",J258,0)</f>
        <v>0</v>
      </c>
      <c r="BG258" s="280">
        <f>IF(N258="zákl. přenesená",J258,0)</f>
        <v>0</v>
      </c>
      <c r="BH258" s="280">
        <f>IF(N258="sníž. přenesená",J258,0)</f>
        <v>0</v>
      </c>
      <c r="BI258" s="280">
        <f>IF(N258="nulová",J258,0)</f>
        <v>0</v>
      </c>
      <c r="BJ258" s="259" t="s">
        <v>23</v>
      </c>
      <c r="BK258" s="280">
        <f>ROUND(I258*H258,2)</f>
        <v>0</v>
      </c>
      <c r="BL258" s="259" t="s">
        <v>145</v>
      </c>
      <c r="BM258" s="259" t="s">
        <v>640</v>
      </c>
    </row>
    <row r="259" spans="2:51" s="128" customFormat="1" ht="13.5">
      <c r="B259" s="127"/>
      <c r="D259" s="121" t="s">
        <v>147</v>
      </c>
      <c r="E259" s="129" t="s">
        <v>21</v>
      </c>
      <c r="F259" s="130" t="s">
        <v>641</v>
      </c>
      <c r="H259" s="131">
        <v>25.704</v>
      </c>
      <c r="L259" s="127"/>
      <c r="M259" s="132"/>
      <c r="N259" s="133"/>
      <c r="O259" s="133"/>
      <c r="P259" s="133"/>
      <c r="Q259" s="133"/>
      <c r="R259" s="133"/>
      <c r="S259" s="133"/>
      <c r="T259" s="134"/>
      <c r="AT259" s="129" t="s">
        <v>147</v>
      </c>
      <c r="AU259" s="129" t="s">
        <v>83</v>
      </c>
      <c r="AV259" s="128" t="s">
        <v>83</v>
      </c>
      <c r="AW259" s="128" t="s">
        <v>38</v>
      </c>
      <c r="AX259" s="128" t="s">
        <v>23</v>
      </c>
      <c r="AY259" s="129" t="s">
        <v>138</v>
      </c>
    </row>
    <row r="260" spans="2:65" s="253" customFormat="1" ht="30">
      <c r="B260" s="14"/>
      <c r="C260" s="109" t="s">
        <v>388</v>
      </c>
      <c r="D260" s="109" t="s">
        <v>140</v>
      </c>
      <c r="E260" s="110" t="s">
        <v>500</v>
      </c>
      <c r="F260" s="111" t="s">
        <v>501</v>
      </c>
      <c r="G260" s="112" t="s">
        <v>224</v>
      </c>
      <c r="H260" s="113">
        <v>1375.636</v>
      </c>
      <c r="I260" s="114"/>
      <c r="J260" s="115">
        <f>ROUND(I260*H260,2)</f>
        <v>0</v>
      </c>
      <c r="K260" s="111" t="s">
        <v>144</v>
      </c>
      <c r="L260" s="14"/>
      <c r="M260" s="279" t="s">
        <v>21</v>
      </c>
      <c r="N260" s="116" t="s">
        <v>45</v>
      </c>
      <c r="O260" s="251"/>
      <c r="P260" s="117">
        <f>O260*H260</f>
        <v>0</v>
      </c>
      <c r="Q260" s="117">
        <v>0</v>
      </c>
      <c r="R260" s="117">
        <f>Q260*H260</f>
        <v>0</v>
      </c>
      <c r="S260" s="117">
        <v>0</v>
      </c>
      <c r="T260" s="118">
        <f>S260*H260</f>
        <v>0</v>
      </c>
      <c r="AR260" s="259" t="s">
        <v>145</v>
      </c>
      <c r="AT260" s="259" t="s">
        <v>140</v>
      </c>
      <c r="AU260" s="259" t="s">
        <v>83</v>
      </c>
      <c r="AY260" s="259" t="s">
        <v>138</v>
      </c>
      <c r="BE260" s="280">
        <f>IF(N260="základní",J260,0)</f>
        <v>0</v>
      </c>
      <c r="BF260" s="280">
        <f>IF(N260="snížená",J260,0)</f>
        <v>0</v>
      </c>
      <c r="BG260" s="280">
        <f>IF(N260="zákl. přenesená",J260,0)</f>
        <v>0</v>
      </c>
      <c r="BH260" s="280">
        <f>IF(N260="sníž. přenesená",J260,0)</f>
        <v>0</v>
      </c>
      <c r="BI260" s="280">
        <f>IF(N260="nulová",J260,0)</f>
        <v>0</v>
      </c>
      <c r="BJ260" s="259" t="s">
        <v>23</v>
      </c>
      <c r="BK260" s="280">
        <f>ROUND(I260*H260,2)</f>
        <v>0</v>
      </c>
      <c r="BL260" s="259" t="s">
        <v>145</v>
      </c>
      <c r="BM260" s="259" t="s">
        <v>642</v>
      </c>
    </row>
    <row r="261" spans="2:63" s="99" customFormat="1" ht="18">
      <c r="B261" s="98"/>
      <c r="D261" s="100" t="s">
        <v>73</v>
      </c>
      <c r="E261" s="101" t="s">
        <v>643</v>
      </c>
      <c r="F261" s="101" t="s">
        <v>644</v>
      </c>
      <c r="J261" s="102">
        <f>BK261</f>
        <v>0</v>
      </c>
      <c r="L261" s="98"/>
      <c r="M261" s="103"/>
      <c r="N261" s="104"/>
      <c r="O261" s="104"/>
      <c r="P261" s="105">
        <f>P262</f>
        <v>0</v>
      </c>
      <c r="Q261" s="104"/>
      <c r="R261" s="105">
        <f>R262</f>
        <v>0.161</v>
      </c>
      <c r="S261" s="104"/>
      <c r="T261" s="106">
        <f>T262</f>
        <v>0</v>
      </c>
      <c r="AR261" s="100" t="s">
        <v>83</v>
      </c>
      <c r="AT261" s="276" t="s">
        <v>73</v>
      </c>
      <c r="AU261" s="276" t="s">
        <v>74</v>
      </c>
      <c r="AY261" s="100" t="s">
        <v>138</v>
      </c>
      <c r="BK261" s="277">
        <f>BK262</f>
        <v>0</v>
      </c>
    </row>
    <row r="262" spans="2:63" s="99" customFormat="1" ht="15">
      <c r="B262" s="98"/>
      <c r="D262" s="100" t="s">
        <v>73</v>
      </c>
      <c r="E262" s="107" t="s">
        <v>645</v>
      </c>
      <c r="F262" s="107" t="s">
        <v>646</v>
      </c>
      <c r="J262" s="108">
        <f>BK262</f>
        <v>0</v>
      </c>
      <c r="L262" s="98"/>
      <c r="M262" s="103"/>
      <c r="N262" s="104"/>
      <c r="O262" s="104"/>
      <c r="P262" s="105">
        <f>SUM(P263:P270)</f>
        <v>0</v>
      </c>
      <c r="Q262" s="104"/>
      <c r="R262" s="105">
        <f>SUM(R263:R270)</f>
        <v>0.161</v>
      </c>
      <c r="S262" s="104"/>
      <c r="T262" s="106">
        <f>SUM(T263:T270)</f>
        <v>0</v>
      </c>
      <c r="AR262" s="100" t="s">
        <v>83</v>
      </c>
      <c r="AT262" s="276" t="s">
        <v>73</v>
      </c>
      <c r="AU262" s="276" t="s">
        <v>23</v>
      </c>
      <c r="AY262" s="100" t="s">
        <v>138</v>
      </c>
      <c r="BK262" s="277">
        <f>SUM(BK263:BK270)</f>
        <v>0</v>
      </c>
    </row>
    <row r="263" spans="2:65" s="253" customFormat="1" ht="45">
      <c r="B263" s="14"/>
      <c r="C263" s="109" t="s">
        <v>395</v>
      </c>
      <c r="D263" s="109" t="s">
        <v>140</v>
      </c>
      <c r="E263" s="110" t="s">
        <v>647</v>
      </c>
      <c r="F263" s="111" t="s">
        <v>648</v>
      </c>
      <c r="G263" s="112" t="s">
        <v>155</v>
      </c>
      <c r="H263" s="113">
        <v>88.8</v>
      </c>
      <c r="I263" s="114"/>
      <c r="J263" s="115">
        <f>ROUND(I263*H263,2)</f>
        <v>0</v>
      </c>
      <c r="K263" s="111" t="s">
        <v>144</v>
      </c>
      <c r="L263" s="14"/>
      <c r="M263" s="279" t="s">
        <v>21</v>
      </c>
      <c r="N263" s="116" t="s">
        <v>45</v>
      </c>
      <c r="O263" s="251"/>
      <c r="P263" s="117">
        <f>O263*H263</f>
        <v>0</v>
      </c>
      <c r="Q263" s="117">
        <v>0</v>
      </c>
      <c r="R263" s="117">
        <f>Q263*H263</f>
        <v>0</v>
      </c>
      <c r="S263" s="117">
        <v>0</v>
      </c>
      <c r="T263" s="118">
        <f>S263*H263</f>
        <v>0</v>
      </c>
      <c r="AR263" s="259" t="s">
        <v>248</v>
      </c>
      <c r="AT263" s="259" t="s">
        <v>140</v>
      </c>
      <c r="AU263" s="259" t="s">
        <v>83</v>
      </c>
      <c r="AY263" s="259" t="s">
        <v>138</v>
      </c>
      <c r="BE263" s="280">
        <f>IF(N263="základní",J263,0)</f>
        <v>0</v>
      </c>
      <c r="BF263" s="280">
        <f>IF(N263="snížená",J263,0)</f>
        <v>0</v>
      </c>
      <c r="BG263" s="280">
        <f>IF(N263="zákl. přenesená",J263,0)</f>
        <v>0</v>
      </c>
      <c r="BH263" s="280">
        <f>IF(N263="sníž. přenesená",J263,0)</f>
        <v>0</v>
      </c>
      <c r="BI263" s="280">
        <f>IF(N263="nulová",J263,0)</f>
        <v>0</v>
      </c>
      <c r="BJ263" s="259" t="s">
        <v>23</v>
      </c>
      <c r="BK263" s="280">
        <f>ROUND(I263*H263,2)</f>
        <v>0</v>
      </c>
      <c r="BL263" s="259" t="s">
        <v>248</v>
      </c>
      <c r="BM263" s="259" t="s">
        <v>649</v>
      </c>
    </row>
    <row r="264" spans="2:51" s="120" customFormat="1" ht="13.5">
      <c r="B264" s="119"/>
      <c r="D264" s="121" t="s">
        <v>147</v>
      </c>
      <c r="E264" s="122" t="s">
        <v>21</v>
      </c>
      <c r="F264" s="123" t="s">
        <v>650</v>
      </c>
      <c r="H264" s="122" t="s">
        <v>21</v>
      </c>
      <c r="L264" s="119"/>
      <c r="M264" s="124"/>
      <c r="N264" s="125"/>
      <c r="O264" s="125"/>
      <c r="P264" s="125"/>
      <c r="Q264" s="125"/>
      <c r="R264" s="125"/>
      <c r="S264" s="125"/>
      <c r="T264" s="126"/>
      <c r="AT264" s="122" t="s">
        <v>147</v>
      </c>
      <c r="AU264" s="122" t="s">
        <v>83</v>
      </c>
      <c r="AV264" s="120" t="s">
        <v>23</v>
      </c>
      <c r="AW264" s="120" t="s">
        <v>38</v>
      </c>
      <c r="AX264" s="120" t="s">
        <v>74</v>
      </c>
      <c r="AY264" s="122" t="s">
        <v>138</v>
      </c>
    </row>
    <row r="265" spans="2:51" s="128" customFormat="1" ht="13.5">
      <c r="B265" s="127"/>
      <c r="D265" s="121" t="s">
        <v>147</v>
      </c>
      <c r="E265" s="129" t="s">
        <v>21</v>
      </c>
      <c r="F265" s="130" t="s">
        <v>651</v>
      </c>
      <c r="H265" s="131">
        <v>52.8</v>
      </c>
      <c r="L265" s="127"/>
      <c r="M265" s="132"/>
      <c r="N265" s="133"/>
      <c r="O265" s="133"/>
      <c r="P265" s="133"/>
      <c r="Q265" s="133"/>
      <c r="R265" s="133"/>
      <c r="S265" s="133"/>
      <c r="T265" s="134"/>
      <c r="AT265" s="129" t="s">
        <v>147</v>
      </c>
      <c r="AU265" s="129" t="s">
        <v>83</v>
      </c>
      <c r="AV265" s="128" t="s">
        <v>83</v>
      </c>
      <c r="AW265" s="128" t="s">
        <v>38</v>
      </c>
      <c r="AX265" s="128" t="s">
        <v>74</v>
      </c>
      <c r="AY265" s="129" t="s">
        <v>138</v>
      </c>
    </row>
    <row r="266" spans="2:51" s="128" customFormat="1" ht="13.5">
      <c r="B266" s="127"/>
      <c r="D266" s="121" t="s">
        <v>147</v>
      </c>
      <c r="E266" s="129" t="s">
        <v>21</v>
      </c>
      <c r="F266" s="130" t="s">
        <v>652</v>
      </c>
      <c r="H266" s="131">
        <v>36</v>
      </c>
      <c r="L266" s="127"/>
      <c r="M266" s="132"/>
      <c r="N266" s="133"/>
      <c r="O266" s="133"/>
      <c r="P266" s="133"/>
      <c r="Q266" s="133"/>
      <c r="R266" s="133"/>
      <c r="S266" s="133"/>
      <c r="T266" s="134"/>
      <c r="AT266" s="129" t="s">
        <v>147</v>
      </c>
      <c r="AU266" s="129" t="s">
        <v>83</v>
      </c>
      <c r="AV266" s="128" t="s">
        <v>83</v>
      </c>
      <c r="AW266" s="128" t="s">
        <v>38</v>
      </c>
      <c r="AX266" s="128" t="s">
        <v>74</v>
      </c>
      <c r="AY266" s="129" t="s">
        <v>138</v>
      </c>
    </row>
    <row r="267" spans="2:51" s="136" customFormat="1" ht="13.5">
      <c r="B267" s="135"/>
      <c r="D267" s="121" t="s">
        <v>147</v>
      </c>
      <c r="E267" s="137" t="s">
        <v>21</v>
      </c>
      <c r="F267" s="138" t="s">
        <v>152</v>
      </c>
      <c r="H267" s="139">
        <v>88.8</v>
      </c>
      <c r="L267" s="135"/>
      <c r="M267" s="140"/>
      <c r="N267" s="141"/>
      <c r="O267" s="141"/>
      <c r="P267" s="141"/>
      <c r="Q267" s="141"/>
      <c r="R267" s="141"/>
      <c r="S267" s="141"/>
      <c r="T267" s="142"/>
      <c r="AT267" s="137" t="s">
        <v>147</v>
      </c>
      <c r="AU267" s="137" t="s">
        <v>83</v>
      </c>
      <c r="AV267" s="136" t="s">
        <v>145</v>
      </c>
      <c r="AW267" s="136" t="s">
        <v>38</v>
      </c>
      <c r="AX267" s="136" t="s">
        <v>23</v>
      </c>
      <c r="AY267" s="137" t="s">
        <v>138</v>
      </c>
    </row>
    <row r="268" spans="2:65" s="253" customFormat="1" ht="27">
      <c r="B268" s="14"/>
      <c r="C268" s="143" t="s">
        <v>400</v>
      </c>
      <c r="D268" s="143" t="s">
        <v>221</v>
      </c>
      <c r="E268" s="144" t="s">
        <v>653</v>
      </c>
      <c r="F268" s="283" t="s">
        <v>901</v>
      </c>
      <c r="G268" s="146" t="s">
        <v>224</v>
      </c>
      <c r="H268" s="147">
        <v>0.161</v>
      </c>
      <c r="I268" s="148"/>
      <c r="J268" s="149">
        <f>ROUND(I268*H268,2)</f>
        <v>0</v>
      </c>
      <c r="K268" s="145" t="s">
        <v>144</v>
      </c>
      <c r="L268" s="281"/>
      <c r="M268" s="282" t="s">
        <v>21</v>
      </c>
      <c r="N268" s="150" t="s">
        <v>45</v>
      </c>
      <c r="O268" s="251"/>
      <c r="P268" s="117">
        <f>O268*H268</f>
        <v>0</v>
      </c>
      <c r="Q268" s="117">
        <v>1</v>
      </c>
      <c r="R268" s="117">
        <f>Q268*H268</f>
        <v>0.161</v>
      </c>
      <c r="S268" s="117">
        <v>0</v>
      </c>
      <c r="T268" s="118">
        <f>S268*H268</f>
        <v>0</v>
      </c>
      <c r="AR268" s="259" t="s">
        <v>343</v>
      </c>
      <c r="AT268" s="259" t="s">
        <v>221</v>
      </c>
      <c r="AU268" s="259" t="s">
        <v>83</v>
      </c>
      <c r="AY268" s="259" t="s">
        <v>138</v>
      </c>
      <c r="BE268" s="280">
        <f>IF(N268="základní",J268,0)</f>
        <v>0</v>
      </c>
      <c r="BF268" s="280">
        <f>IF(N268="snížená",J268,0)</f>
        <v>0</v>
      </c>
      <c r="BG268" s="280">
        <f>IF(N268="zákl. přenesená",J268,0)</f>
        <v>0</v>
      </c>
      <c r="BH268" s="280">
        <f>IF(N268="sníž. přenesená",J268,0)</f>
        <v>0</v>
      </c>
      <c r="BI268" s="280">
        <f>IF(N268="nulová",J268,0)</f>
        <v>0</v>
      </c>
      <c r="BJ268" s="259" t="s">
        <v>23</v>
      </c>
      <c r="BK268" s="280">
        <f>ROUND(I268*H268,2)</f>
        <v>0</v>
      </c>
      <c r="BL268" s="259" t="s">
        <v>248</v>
      </c>
      <c r="BM268" s="259" t="s">
        <v>654</v>
      </c>
    </row>
    <row r="269" spans="2:47" s="253" customFormat="1" ht="27">
      <c r="B269" s="14"/>
      <c r="D269" s="121" t="s">
        <v>655</v>
      </c>
      <c r="F269" s="155" t="s">
        <v>656</v>
      </c>
      <c r="L269" s="14"/>
      <c r="M269" s="156"/>
      <c r="N269" s="251"/>
      <c r="O269" s="251"/>
      <c r="P269" s="251"/>
      <c r="Q269" s="251"/>
      <c r="R269" s="251"/>
      <c r="S269" s="251"/>
      <c r="T269" s="33"/>
      <c r="AT269" s="259" t="s">
        <v>655</v>
      </c>
      <c r="AU269" s="259" t="s">
        <v>83</v>
      </c>
    </row>
    <row r="270" spans="2:51" s="128" customFormat="1" ht="13.5">
      <c r="B270" s="127"/>
      <c r="D270" s="121" t="s">
        <v>147</v>
      </c>
      <c r="F270" s="130" t="s">
        <v>657</v>
      </c>
      <c r="H270" s="131">
        <v>0.161</v>
      </c>
      <c r="L270" s="127"/>
      <c r="M270" s="157"/>
      <c r="N270" s="158"/>
      <c r="O270" s="158"/>
      <c r="P270" s="158"/>
      <c r="Q270" s="158"/>
      <c r="R270" s="158"/>
      <c r="S270" s="158"/>
      <c r="T270" s="159"/>
      <c r="AT270" s="129" t="s">
        <v>147</v>
      </c>
      <c r="AU270" s="129" t="s">
        <v>83</v>
      </c>
      <c r="AV270" s="128" t="s">
        <v>83</v>
      </c>
      <c r="AW270" s="128" t="s">
        <v>6</v>
      </c>
      <c r="AX270" s="128" t="s">
        <v>23</v>
      </c>
      <c r="AY270" s="129" t="s">
        <v>138</v>
      </c>
    </row>
    <row r="271" spans="2:12" s="253" customFormat="1" ht="15"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14"/>
    </row>
  </sheetData>
  <sheetProtection password="CBF1" sheet="1" objects="1" scenarios="1"/>
  <mergeCells count="10">
    <mergeCell ref="L2:V2"/>
    <mergeCell ref="E7:H7"/>
    <mergeCell ref="E9:H9"/>
    <mergeCell ref="E24:H24"/>
    <mergeCell ref="E45:H45"/>
    <mergeCell ref="E47:H47"/>
    <mergeCell ref="J51:J52"/>
    <mergeCell ref="E76:H76"/>
    <mergeCell ref="E78:H78"/>
    <mergeCell ref="G1:H1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21"/>
  <sheetViews>
    <sheetView showGridLines="0" workbookViewId="0" topLeftCell="A1">
      <selection activeCell="A2" sqref="A2"/>
    </sheetView>
  </sheetViews>
  <sheetFormatPr defaultColWidth="9.140625" defaultRowHeight="15"/>
  <cols>
    <col min="1" max="1" width="7.140625" style="257" customWidth="1"/>
    <col min="2" max="2" width="1.421875" style="257" customWidth="1"/>
    <col min="3" max="3" width="3.57421875" style="257" customWidth="1"/>
    <col min="4" max="4" width="3.7109375" style="257" customWidth="1"/>
    <col min="5" max="5" width="14.7109375" style="257" customWidth="1"/>
    <col min="6" max="6" width="64.28125" style="257" customWidth="1"/>
    <col min="7" max="7" width="7.421875" style="257" customWidth="1"/>
    <col min="8" max="8" width="9.57421875" style="257" customWidth="1"/>
    <col min="9" max="9" width="10.8515625" style="257" customWidth="1"/>
    <col min="10" max="10" width="20.140625" style="257" customWidth="1"/>
    <col min="11" max="11" width="13.28125" style="257" customWidth="1"/>
    <col min="12" max="12" width="9.140625" style="257" customWidth="1"/>
    <col min="13" max="18" width="9.140625" style="257" hidden="1" customWidth="1"/>
    <col min="19" max="19" width="7.00390625" style="257" hidden="1" customWidth="1"/>
    <col min="20" max="20" width="25.421875" style="257" hidden="1" customWidth="1"/>
    <col min="21" max="21" width="14.00390625" style="257" hidden="1" customWidth="1"/>
    <col min="22" max="22" width="10.57421875" style="257" customWidth="1"/>
    <col min="23" max="23" width="14.00390625" style="257" customWidth="1"/>
    <col min="24" max="24" width="10.57421875" style="257" customWidth="1"/>
    <col min="25" max="25" width="12.8515625" style="257" customWidth="1"/>
    <col min="26" max="26" width="9.421875" style="257" customWidth="1"/>
    <col min="27" max="27" width="12.8515625" style="257" customWidth="1"/>
    <col min="28" max="28" width="14.00390625" style="257" customWidth="1"/>
    <col min="29" max="29" width="9.421875" style="257" customWidth="1"/>
    <col min="30" max="30" width="12.8515625" style="257" customWidth="1"/>
    <col min="31" max="31" width="14.00390625" style="257" customWidth="1"/>
    <col min="32" max="16384" width="9.140625" style="257" customWidth="1"/>
  </cols>
  <sheetData>
    <row r="1" spans="1:70" ht="21.75" customHeight="1">
      <c r="A1" s="256"/>
      <c r="B1" s="2"/>
      <c r="C1" s="2"/>
      <c r="D1" s="3" t="s">
        <v>1</v>
      </c>
      <c r="E1" s="2"/>
      <c r="F1" s="267" t="s">
        <v>90</v>
      </c>
      <c r="G1" s="327" t="s">
        <v>91</v>
      </c>
      <c r="H1" s="327"/>
      <c r="I1" s="2"/>
      <c r="J1" s="267" t="s">
        <v>92</v>
      </c>
      <c r="K1" s="3" t="s">
        <v>93</v>
      </c>
      <c r="L1" s="267" t="s">
        <v>94</v>
      </c>
      <c r="M1" s="267"/>
      <c r="N1" s="267"/>
      <c r="O1" s="267"/>
      <c r="P1" s="267"/>
      <c r="Q1" s="267"/>
      <c r="R1" s="267"/>
      <c r="S1" s="267"/>
      <c r="T1" s="267"/>
      <c r="U1" s="255"/>
      <c r="V1" s="255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</row>
    <row r="2" spans="3:46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259" t="s">
        <v>89</v>
      </c>
    </row>
    <row r="3" spans="2:46" ht="6.95" customHeight="1">
      <c r="B3" s="5"/>
      <c r="C3" s="6"/>
      <c r="D3" s="6"/>
      <c r="E3" s="6"/>
      <c r="F3" s="6"/>
      <c r="G3" s="6"/>
      <c r="H3" s="6"/>
      <c r="I3" s="6"/>
      <c r="J3" s="6"/>
      <c r="K3" s="7"/>
      <c r="AT3" s="259" t="s">
        <v>83</v>
      </c>
    </row>
    <row r="4" spans="2:46" ht="36.95" customHeight="1">
      <c r="B4" s="8"/>
      <c r="C4" s="247"/>
      <c r="D4" s="9" t="s">
        <v>99</v>
      </c>
      <c r="E4" s="247"/>
      <c r="F4" s="247"/>
      <c r="G4" s="247"/>
      <c r="H4" s="247"/>
      <c r="I4" s="247"/>
      <c r="J4" s="247"/>
      <c r="K4" s="10"/>
      <c r="M4" s="260" t="s">
        <v>12</v>
      </c>
      <c r="AT4" s="259" t="s">
        <v>6</v>
      </c>
    </row>
    <row r="5" spans="2:11" ht="6.95" customHeight="1">
      <c r="B5" s="8"/>
      <c r="C5" s="247"/>
      <c r="D5" s="247"/>
      <c r="E5" s="247"/>
      <c r="F5" s="247"/>
      <c r="G5" s="247"/>
      <c r="H5" s="247"/>
      <c r="I5" s="247"/>
      <c r="J5" s="247"/>
      <c r="K5" s="10"/>
    </row>
    <row r="6" spans="2:11" ht="15">
      <c r="B6" s="8"/>
      <c r="C6" s="247"/>
      <c r="D6" s="254" t="s">
        <v>18</v>
      </c>
      <c r="E6" s="247"/>
      <c r="F6" s="247"/>
      <c r="G6" s="247"/>
      <c r="H6" s="247"/>
      <c r="I6" s="247"/>
      <c r="J6" s="247"/>
      <c r="K6" s="10"/>
    </row>
    <row r="7" spans="2:11" ht="16.5" customHeight="1">
      <c r="B7" s="8"/>
      <c r="C7" s="247"/>
      <c r="D7" s="247"/>
      <c r="E7" s="328" t="str">
        <f>'Rekapitulace stavby'!K6</f>
        <v>Osoblaha - Jindřichov km 22,000 - 27,500, stavba č. 2865</v>
      </c>
      <c r="F7" s="329"/>
      <c r="G7" s="329"/>
      <c r="H7" s="329"/>
      <c r="I7" s="247"/>
      <c r="J7" s="247"/>
      <c r="K7" s="10"/>
    </row>
    <row r="8" spans="2:11" s="253" customFormat="1" ht="15">
      <c r="B8" s="14"/>
      <c r="C8" s="251"/>
      <c r="D8" s="254" t="s">
        <v>106</v>
      </c>
      <c r="E8" s="251"/>
      <c r="F8" s="251"/>
      <c r="G8" s="251"/>
      <c r="H8" s="251"/>
      <c r="I8" s="251"/>
      <c r="J8" s="251"/>
      <c r="K8" s="16"/>
    </row>
    <row r="9" spans="2:11" s="253" customFormat="1" ht="36.95" customHeight="1">
      <c r="B9" s="14"/>
      <c r="C9" s="251"/>
      <c r="D9" s="251"/>
      <c r="E9" s="321" t="s">
        <v>658</v>
      </c>
      <c r="F9" s="322"/>
      <c r="G9" s="322"/>
      <c r="H9" s="322"/>
      <c r="I9" s="251"/>
      <c r="J9" s="251"/>
      <c r="K9" s="16"/>
    </row>
    <row r="10" spans="2:11" s="253" customFormat="1" ht="15">
      <c r="B10" s="14"/>
      <c r="C10" s="251"/>
      <c r="D10" s="251"/>
      <c r="E10" s="251"/>
      <c r="F10" s="251"/>
      <c r="G10" s="251"/>
      <c r="H10" s="251"/>
      <c r="I10" s="251"/>
      <c r="J10" s="251"/>
      <c r="K10" s="16"/>
    </row>
    <row r="11" spans="2:11" s="253" customFormat="1" ht="14.45" customHeight="1">
      <c r="B11" s="14"/>
      <c r="C11" s="251"/>
      <c r="D11" s="254" t="s">
        <v>20</v>
      </c>
      <c r="E11" s="251"/>
      <c r="F11" s="246" t="s">
        <v>21</v>
      </c>
      <c r="G11" s="251"/>
      <c r="H11" s="251"/>
      <c r="I11" s="254" t="s">
        <v>22</v>
      </c>
      <c r="J11" s="246" t="s">
        <v>21</v>
      </c>
      <c r="K11" s="16"/>
    </row>
    <row r="12" spans="2:11" s="253" customFormat="1" ht="14.45" customHeight="1">
      <c r="B12" s="14"/>
      <c r="C12" s="251"/>
      <c r="D12" s="254" t="s">
        <v>24</v>
      </c>
      <c r="E12" s="251"/>
      <c r="F12" s="246" t="s">
        <v>897</v>
      </c>
      <c r="G12" s="251"/>
      <c r="H12" s="251"/>
      <c r="I12" s="254" t="s">
        <v>25</v>
      </c>
      <c r="J12" s="60">
        <f>'Rekapitulace stavby'!AN8</f>
        <v>43217</v>
      </c>
      <c r="K12" s="16"/>
    </row>
    <row r="13" spans="2:11" s="253" customFormat="1" ht="10.9" customHeight="1">
      <c r="B13" s="14"/>
      <c r="C13" s="251"/>
      <c r="D13" s="251"/>
      <c r="E13" s="251"/>
      <c r="F13" s="251"/>
      <c r="G13" s="251"/>
      <c r="H13" s="251"/>
      <c r="I13" s="251"/>
      <c r="J13" s="251"/>
      <c r="K13" s="16"/>
    </row>
    <row r="14" spans="2:11" s="253" customFormat="1" ht="14.45" customHeight="1">
      <c r="B14" s="14"/>
      <c r="C14" s="251"/>
      <c r="D14" s="254" t="s">
        <v>28</v>
      </c>
      <c r="E14" s="251"/>
      <c r="F14" s="251"/>
      <c r="G14" s="251"/>
      <c r="H14" s="251"/>
      <c r="I14" s="254" t="s">
        <v>29</v>
      </c>
      <c r="J14" s="246" t="s">
        <v>30</v>
      </c>
      <c r="K14" s="16"/>
    </row>
    <row r="15" spans="2:11" s="253" customFormat="1" ht="18" customHeight="1">
      <c r="B15" s="14"/>
      <c r="C15" s="251"/>
      <c r="D15" s="251"/>
      <c r="E15" s="246" t="s">
        <v>31</v>
      </c>
      <c r="F15" s="251"/>
      <c r="G15" s="251"/>
      <c r="H15" s="251"/>
      <c r="I15" s="254" t="s">
        <v>32</v>
      </c>
      <c r="J15" s="246" t="s">
        <v>21</v>
      </c>
      <c r="K15" s="16"/>
    </row>
    <row r="16" spans="2:11" s="253" customFormat="1" ht="6.95" customHeight="1">
      <c r="B16" s="14"/>
      <c r="C16" s="251"/>
      <c r="D16" s="251"/>
      <c r="E16" s="251"/>
      <c r="F16" s="251"/>
      <c r="G16" s="251"/>
      <c r="H16" s="251"/>
      <c r="I16" s="251"/>
      <c r="J16" s="251"/>
      <c r="K16" s="16"/>
    </row>
    <row r="17" spans="2:11" s="253" customFormat="1" ht="15">
      <c r="B17" s="14"/>
      <c r="C17" s="251"/>
      <c r="D17" s="254" t="s">
        <v>33</v>
      </c>
      <c r="E17" s="251"/>
      <c r="F17" s="251"/>
      <c r="G17" s="251"/>
      <c r="H17" s="251"/>
      <c r="I17" s="254" t="s">
        <v>29</v>
      </c>
      <c r="J17" s="246" t="str">
        <f>IF('Rekapitulace stavby'!AN13="Vyplň údaj","",IF('Rekapitulace stavby'!AN13="","",'Rekapitulace stavby'!AN13))</f>
        <v/>
      </c>
      <c r="K17" s="16"/>
    </row>
    <row r="18" spans="2:11" s="253" customFormat="1" ht="15">
      <c r="B18" s="14"/>
      <c r="C18" s="251"/>
      <c r="D18" s="251"/>
      <c r="E18" s="246" t="str">
        <f>IF('Rekapitulace stavby'!E14="Vyplň údaj","",IF('Rekapitulace stavby'!E14="","",'Rekapitulace stavby'!E14))</f>
        <v/>
      </c>
      <c r="F18" s="251"/>
      <c r="G18" s="251"/>
      <c r="H18" s="251"/>
      <c r="I18" s="254" t="s">
        <v>32</v>
      </c>
      <c r="J18" s="246" t="str">
        <f>IF('Rekapitulace stavby'!AN14="Vyplň údaj","",IF('Rekapitulace stavby'!AN14="","",'Rekapitulace stavby'!AN14))</f>
        <v/>
      </c>
      <c r="K18" s="16"/>
    </row>
    <row r="19" spans="2:11" s="253" customFormat="1" ht="15">
      <c r="B19" s="14"/>
      <c r="C19" s="251"/>
      <c r="D19" s="251"/>
      <c r="E19" s="251"/>
      <c r="F19" s="251"/>
      <c r="G19" s="251"/>
      <c r="H19" s="251"/>
      <c r="I19" s="251"/>
      <c r="J19" s="251"/>
      <c r="K19" s="16"/>
    </row>
    <row r="20" spans="2:11" s="253" customFormat="1" ht="15">
      <c r="B20" s="14"/>
      <c r="C20" s="251"/>
      <c r="D20" s="254" t="s">
        <v>35</v>
      </c>
      <c r="E20" s="251"/>
      <c r="F20" s="251"/>
      <c r="G20" s="251"/>
      <c r="H20" s="251"/>
      <c r="I20" s="254" t="s">
        <v>29</v>
      </c>
      <c r="J20" s="246" t="s">
        <v>36</v>
      </c>
      <c r="K20" s="16"/>
    </row>
    <row r="21" spans="2:11" s="253" customFormat="1" ht="15">
      <c r="B21" s="14"/>
      <c r="C21" s="251"/>
      <c r="D21" s="251"/>
      <c r="E21" s="246" t="s">
        <v>37</v>
      </c>
      <c r="F21" s="251"/>
      <c r="G21" s="251"/>
      <c r="H21" s="251"/>
      <c r="I21" s="254" t="s">
        <v>32</v>
      </c>
      <c r="J21" s="246" t="s">
        <v>21</v>
      </c>
      <c r="K21" s="16"/>
    </row>
    <row r="22" spans="2:11" s="253" customFormat="1" ht="15">
      <c r="B22" s="14"/>
      <c r="C22" s="251"/>
      <c r="D22" s="251"/>
      <c r="E22" s="251"/>
      <c r="F22" s="251"/>
      <c r="G22" s="251"/>
      <c r="H22" s="251"/>
      <c r="I22" s="251"/>
      <c r="J22" s="251"/>
      <c r="K22" s="16"/>
    </row>
    <row r="23" spans="2:11" s="253" customFormat="1" ht="15">
      <c r="B23" s="14"/>
      <c r="C23" s="251"/>
      <c r="D23" s="254" t="s">
        <v>39</v>
      </c>
      <c r="E23" s="251"/>
      <c r="F23" s="251"/>
      <c r="G23" s="251"/>
      <c r="H23" s="251"/>
      <c r="I23" s="251"/>
      <c r="J23" s="251"/>
      <c r="K23" s="16"/>
    </row>
    <row r="24" spans="2:11" s="269" customFormat="1" ht="15">
      <c r="B24" s="61"/>
      <c r="C24" s="62"/>
      <c r="D24" s="62"/>
      <c r="E24" s="317" t="s">
        <v>21</v>
      </c>
      <c r="F24" s="317"/>
      <c r="G24" s="317"/>
      <c r="H24" s="317"/>
      <c r="I24" s="62"/>
      <c r="J24" s="62"/>
      <c r="K24" s="63"/>
    </row>
    <row r="25" spans="2:11" s="253" customFormat="1" ht="15">
      <c r="B25" s="14"/>
      <c r="C25" s="251"/>
      <c r="D25" s="251"/>
      <c r="E25" s="251"/>
      <c r="F25" s="251"/>
      <c r="G25" s="251"/>
      <c r="H25" s="251"/>
      <c r="I25" s="251"/>
      <c r="J25" s="251"/>
      <c r="K25" s="16"/>
    </row>
    <row r="26" spans="2:11" s="253" customFormat="1" ht="15">
      <c r="B26" s="14"/>
      <c r="C26" s="251"/>
      <c r="D26" s="40"/>
      <c r="E26" s="40"/>
      <c r="F26" s="40"/>
      <c r="G26" s="40"/>
      <c r="H26" s="40"/>
      <c r="I26" s="40"/>
      <c r="J26" s="40"/>
      <c r="K26" s="64"/>
    </row>
    <row r="27" spans="2:11" s="253" customFormat="1" ht="18">
      <c r="B27" s="14"/>
      <c r="C27" s="251"/>
      <c r="D27" s="65" t="s">
        <v>40</v>
      </c>
      <c r="E27" s="251"/>
      <c r="F27" s="251"/>
      <c r="G27" s="251"/>
      <c r="H27" s="251"/>
      <c r="I27" s="251"/>
      <c r="J27" s="66">
        <f>ROUND(J78,2)</f>
        <v>0</v>
      </c>
      <c r="K27" s="16"/>
    </row>
    <row r="28" spans="2:11" s="253" customFormat="1" ht="15">
      <c r="B28" s="14"/>
      <c r="C28" s="251"/>
      <c r="D28" s="40"/>
      <c r="E28" s="40"/>
      <c r="F28" s="40"/>
      <c r="G28" s="40"/>
      <c r="H28" s="40"/>
      <c r="I28" s="40"/>
      <c r="J28" s="40"/>
      <c r="K28" s="64"/>
    </row>
    <row r="29" spans="2:11" s="253" customFormat="1" ht="15">
      <c r="B29" s="14"/>
      <c r="C29" s="251"/>
      <c r="D29" s="251"/>
      <c r="E29" s="251"/>
      <c r="F29" s="250" t="s">
        <v>42</v>
      </c>
      <c r="G29" s="251"/>
      <c r="H29" s="251"/>
      <c r="I29" s="250" t="s">
        <v>41</v>
      </c>
      <c r="J29" s="250" t="s">
        <v>43</v>
      </c>
      <c r="K29" s="16"/>
    </row>
    <row r="30" spans="2:11" s="253" customFormat="1" ht="15">
      <c r="B30" s="14"/>
      <c r="C30" s="251"/>
      <c r="D30" s="242" t="s">
        <v>44</v>
      </c>
      <c r="E30" s="242" t="s">
        <v>45</v>
      </c>
      <c r="F30" s="67">
        <f>ROUND(SUM(BE78:BE120),2)</f>
        <v>0</v>
      </c>
      <c r="G30" s="251"/>
      <c r="H30" s="251"/>
      <c r="I30" s="270">
        <v>0.21</v>
      </c>
      <c r="J30" s="67">
        <f>ROUND(ROUND((SUM(BE78:BE120)),2)*I30,2)</f>
        <v>0</v>
      </c>
      <c r="K30" s="16"/>
    </row>
    <row r="31" spans="2:11" s="253" customFormat="1" ht="15">
      <c r="B31" s="14"/>
      <c r="C31" s="251"/>
      <c r="D31" s="251"/>
      <c r="E31" s="242" t="s">
        <v>46</v>
      </c>
      <c r="F31" s="67">
        <f>ROUND(SUM(BF78:BF120),2)</f>
        <v>0</v>
      </c>
      <c r="G31" s="251"/>
      <c r="H31" s="251"/>
      <c r="I31" s="270">
        <v>0.15</v>
      </c>
      <c r="J31" s="67">
        <f>ROUND(ROUND((SUM(BF78:BF120)),2)*I31,2)</f>
        <v>0</v>
      </c>
      <c r="K31" s="16"/>
    </row>
    <row r="32" spans="2:11" s="253" customFormat="1" ht="15" hidden="1">
      <c r="B32" s="14"/>
      <c r="C32" s="251"/>
      <c r="D32" s="251"/>
      <c r="E32" s="242" t="s">
        <v>47</v>
      </c>
      <c r="F32" s="67">
        <f>ROUND(SUM(BG78:BG120),2)</f>
        <v>0</v>
      </c>
      <c r="G32" s="251"/>
      <c r="H32" s="251"/>
      <c r="I32" s="270">
        <v>0.21</v>
      </c>
      <c r="J32" s="67">
        <v>0</v>
      </c>
      <c r="K32" s="16"/>
    </row>
    <row r="33" spans="2:11" s="253" customFormat="1" ht="15" hidden="1">
      <c r="B33" s="14"/>
      <c r="C33" s="251"/>
      <c r="D33" s="251"/>
      <c r="E33" s="242" t="s">
        <v>48</v>
      </c>
      <c r="F33" s="67">
        <f>ROUND(SUM(BH78:BH120),2)</f>
        <v>0</v>
      </c>
      <c r="G33" s="251"/>
      <c r="H33" s="251"/>
      <c r="I33" s="270">
        <v>0.15</v>
      </c>
      <c r="J33" s="67">
        <v>0</v>
      </c>
      <c r="K33" s="16"/>
    </row>
    <row r="34" spans="2:11" s="253" customFormat="1" ht="15" hidden="1">
      <c r="B34" s="14"/>
      <c r="C34" s="251"/>
      <c r="D34" s="251"/>
      <c r="E34" s="242" t="s">
        <v>49</v>
      </c>
      <c r="F34" s="67">
        <f>ROUND(SUM(BI78:BI120),2)</f>
        <v>0</v>
      </c>
      <c r="G34" s="251"/>
      <c r="H34" s="251"/>
      <c r="I34" s="270">
        <v>0</v>
      </c>
      <c r="J34" s="67">
        <v>0</v>
      </c>
      <c r="K34" s="16"/>
    </row>
    <row r="35" spans="2:11" s="253" customFormat="1" ht="15">
      <c r="B35" s="14"/>
      <c r="C35" s="251"/>
      <c r="D35" s="251"/>
      <c r="E35" s="251"/>
      <c r="F35" s="251"/>
      <c r="G35" s="251"/>
      <c r="H35" s="251"/>
      <c r="I35" s="251"/>
      <c r="J35" s="251"/>
      <c r="K35" s="16"/>
    </row>
    <row r="36" spans="2:11" s="253" customFormat="1" ht="18">
      <c r="B36" s="14"/>
      <c r="C36" s="68"/>
      <c r="D36" s="69" t="s">
        <v>50</v>
      </c>
      <c r="E36" s="34"/>
      <c r="F36" s="34"/>
      <c r="G36" s="70" t="s">
        <v>51</v>
      </c>
      <c r="H36" s="71" t="s">
        <v>52</v>
      </c>
      <c r="I36" s="34"/>
      <c r="J36" s="72">
        <f>SUM(J27:J34)</f>
        <v>0</v>
      </c>
      <c r="K36" s="73"/>
    </row>
    <row r="37" spans="2:11" s="253" customFormat="1" ht="15">
      <c r="B37" s="23"/>
      <c r="C37" s="24"/>
      <c r="D37" s="24"/>
      <c r="E37" s="24"/>
      <c r="F37" s="24"/>
      <c r="G37" s="24"/>
      <c r="H37" s="24"/>
      <c r="I37" s="24"/>
      <c r="J37" s="24"/>
      <c r="K37" s="25"/>
    </row>
    <row r="41" spans="2:11" s="253" customFormat="1" ht="15">
      <c r="B41" s="26"/>
      <c r="C41" s="27"/>
      <c r="D41" s="27"/>
      <c r="E41" s="27"/>
      <c r="F41" s="27"/>
      <c r="G41" s="27"/>
      <c r="H41" s="27"/>
      <c r="I41" s="27"/>
      <c r="J41" s="27"/>
      <c r="K41" s="271"/>
    </row>
    <row r="42" spans="2:11" s="253" customFormat="1" ht="21">
      <c r="B42" s="14"/>
      <c r="C42" s="9" t="s">
        <v>108</v>
      </c>
      <c r="D42" s="251"/>
      <c r="E42" s="251"/>
      <c r="F42" s="251"/>
      <c r="G42" s="251"/>
      <c r="H42" s="251"/>
      <c r="I42" s="251"/>
      <c r="J42" s="251"/>
      <c r="K42" s="16"/>
    </row>
    <row r="43" spans="2:11" s="253" customFormat="1" ht="15">
      <c r="B43" s="14"/>
      <c r="C43" s="251"/>
      <c r="D43" s="251"/>
      <c r="E43" s="251"/>
      <c r="F43" s="251"/>
      <c r="G43" s="251"/>
      <c r="H43" s="251"/>
      <c r="I43" s="251"/>
      <c r="J43" s="251"/>
      <c r="K43" s="16"/>
    </row>
    <row r="44" spans="2:11" s="253" customFormat="1" ht="15">
      <c r="B44" s="14"/>
      <c r="C44" s="254" t="s">
        <v>18</v>
      </c>
      <c r="D44" s="251"/>
      <c r="E44" s="251"/>
      <c r="F44" s="251"/>
      <c r="G44" s="251"/>
      <c r="H44" s="251"/>
      <c r="I44" s="251"/>
      <c r="J44" s="251"/>
      <c r="K44" s="16"/>
    </row>
    <row r="45" spans="2:11" s="253" customFormat="1" ht="15">
      <c r="B45" s="14"/>
      <c r="C45" s="251"/>
      <c r="D45" s="251"/>
      <c r="E45" s="328" t="str">
        <f>E7</f>
        <v>Osoblaha - Jindřichov km 22,000 - 27,500, stavba č. 2865</v>
      </c>
      <c r="F45" s="329"/>
      <c r="G45" s="329"/>
      <c r="H45" s="329"/>
      <c r="I45" s="251"/>
      <c r="J45" s="251"/>
      <c r="K45" s="16"/>
    </row>
    <row r="46" spans="2:11" s="253" customFormat="1" ht="15">
      <c r="B46" s="14"/>
      <c r="C46" s="254" t="s">
        <v>106</v>
      </c>
      <c r="D46" s="251"/>
      <c r="E46" s="251"/>
      <c r="F46" s="251"/>
      <c r="G46" s="251"/>
      <c r="H46" s="251"/>
      <c r="I46" s="251"/>
      <c r="J46" s="251"/>
      <c r="K46" s="16"/>
    </row>
    <row r="47" spans="2:11" s="253" customFormat="1" ht="15">
      <c r="B47" s="14"/>
      <c r="C47" s="251"/>
      <c r="D47" s="251"/>
      <c r="E47" s="321" t="str">
        <f>E9</f>
        <v>SO 03 - SO 03- Ostatní náklady spojené se stavbou</v>
      </c>
      <c r="F47" s="322"/>
      <c r="G47" s="322"/>
      <c r="H47" s="322"/>
      <c r="I47" s="251"/>
      <c r="J47" s="251"/>
      <c r="K47" s="16"/>
    </row>
    <row r="48" spans="2:11" s="253" customFormat="1" ht="15">
      <c r="B48" s="14"/>
      <c r="C48" s="251"/>
      <c r="D48" s="251"/>
      <c r="E48" s="251"/>
      <c r="F48" s="251"/>
      <c r="G48" s="251"/>
      <c r="H48" s="251"/>
      <c r="I48" s="251"/>
      <c r="J48" s="251"/>
      <c r="K48" s="16"/>
    </row>
    <row r="49" spans="2:11" s="253" customFormat="1" ht="15">
      <c r="B49" s="14"/>
      <c r="C49" s="254" t="s">
        <v>24</v>
      </c>
      <c r="D49" s="251"/>
      <c r="E49" s="251"/>
      <c r="F49" s="246" t="str">
        <f>F12</f>
        <v>Osoblaha, Jindřichov</v>
      </c>
      <c r="G49" s="251"/>
      <c r="H49" s="251"/>
      <c r="I49" s="254" t="s">
        <v>25</v>
      </c>
      <c r="J49" s="60">
        <f>IF(J12="","",J12)</f>
        <v>43217</v>
      </c>
      <c r="K49" s="16"/>
    </row>
    <row r="50" spans="2:11" s="253" customFormat="1" ht="15">
      <c r="B50" s="14"/>
      <c r="C50" s="251"/>
      <c r="D50" s="251"/>
      <c r="E50" s="251"/>
      <c r="F50" s="251"/>
      <c r="G50" s="251"/>
      <c r="H50" s="251"/>
      <c r="I50" s="251"/>
      <c r="J50" s="251"/>
      <c r="K50" s="16"/>
    </row>
    <row r="51" spans="2:11" s="253" customFormat="1" ht="15">
      <c r="B51" s="14"/>
      <c r="C51" s="254" t="s">
        <v>28</v>
      </c>
      <c r="D51" s="251"/>
      <c r="E51" s="251"/>
      <c r="F51" s="246" t="str">
        <f>E15</f>
        <v>Povodí Odry, s.p.</v>
      </c>
      <c r="G51" s="251"/>
      <c r="H51" s="251"/>
      <c r="I51" s="254" t="s">
        <v>35</v>
      </c>
      <c r="J51" s="317" t="str">
        <f>E21</f>
        <v>Lesprojekt Krnov, s.r.o.</v>
      </c>
      <c r="K51" s="16"/>
    </row>
    <row r="52" spans="2:11" s="253" customFormat="1" ht="15">
      <c r="B52" s="14"/>
      <c r="C52" s="254" t="s">
        <v>33</v>
      </c>
      <c r="D52" s="251"/>
      <c r="E52" s="251"/>
      <c r="F52" s="246" t="str">
        <f>IF(E18="","",E18)</f>
        <v/>
      </c>
      <c r="G52" s="251"/>
      <c r="H52" s="251"/>
      <c r="I52" s="251"/>
      <c r="J52" s="323"/>
      <c r="K52" s="16"/>
    </row>
    <row r="53" spans="2:11" s="253" customFormat="1" ht="15">
      <c r="B53" s="14"/>
      <c r="C53" s="251"/>
      <c r="D53" s="251"/>
      <c r="E53" s="251"/>
      <c r="F53" s="251"/>
      <c r="G53" s="251"/>
      <c r="H53" s="251"/>
      <c r="I53" s="251"/>
      <c r="J53" s="251"/>
      <c r="K53" s="16"/>
    </row>
    <row r="54" spans="2:11" s="253" customFormat="1" ht="15">
      <c r="B54" s="14"/>
      <c r="C54" s="74" t="s">
        <v>109</v>
      </c>
      <c r="D54" s="68"/>
      <c r="E54" s="68"/>
      <c r="F54" s="68"/>
      <c r="G54" s="68"/>
      <c r="H54" s="68"/>
      <c r="I54" s="68"/>
      <c r="J54" s="75" t="s">
        <v>110</v>
      </c>
      <c r="K54" s="76"/>
    </row>
    <row r="55" spans="2:11" s="253" customFormat="1" ht="15">
      <c r="B55" s="14"/>
      <c r="C55" s="251"/>
      <c r="D55" s="251"/>
      <c r="E55" s="251"/>
      <c r="F55" s="251"/>
      <c r="G55" s="251"/>
      <c r="H55" s="251"/>
      <c r="I55" s="251"/>
      <c r="J55" s="251"/>
      <c r="K55" s="16"/>
    </row>
    <row r="56" spans="2:47" s="253" customFormat="1" ht="18">
      <c r="B56" s="14"/>
      <c r="C56" s="77" t="s">
        <v>111</v>
      </c>
      <c r="D56" s="251"/>
      <c r="E56" s="251"/>
      <c r="F56" s="251"/>
      <c r="G56" s="251"/>
      <c r="H56" s="251"/>
      <c r="I56" s="251"/>
      <c r="J56" s="66">
        <f>J78</f>
        <v>0</v>
      </c>
      <c r="K56" s="16"/>
      <c r="AU56" s="259" t="s">
        <v>112</v>
      </c>
    </row>
    <row r="57" spans="2:11" s="272" customFormat="1" ht="18">
      <c r="B57" s="78"/>
      <c r="C57" s="79"/>
      <c r="D57" s="80" t="s">
        <v>659</v>
      </c>
      <c r="E57" s="81"/>
      <c r="F57" s="81"/>
      <c r="G57" s="81"/>
      <c r="H57" s="81"/>
      <c r="I57" s="81"/>
      <c r="J57" s="82">
        <f>J79</f>
        <v>0</v>
      </c>
      <c r="K57" s="83"/>
    </row>
    <row r="58" spans="2:11" s="273" customFormat="1" ht="15">
      <c r="B58" s="84"/>
      <c r="C58" s="85"/>
      <c r="D58" s="86" t="s">
        <v>660</v>
      </c>
      <c r="E58" s="87"/>
      <c r="F58" s="87"/>
      <c r="G58" s="87"/>
      <c r="H58" s="87"/>
      <c r="I58" s="87"/>
      <c r="J58" s="88">
        <f>J80</f>
        <v>0</v>
      </c>
      <c r="K58" s="89"/>
    </row>
    <row r="59" spans="2:11" s="253" customFormat="1" ht="15">
      <c r="B59" s="14"/>
      <c r="C59" s="251"/>
      <c r="D59" s="251"/>
      <c r="E59" s="251"/>
      <c r="F59" s="251"/>
      <c r="G59" s="251"/>
      <c r="H59" s="251"/>
      <c r="I59" s="251"/>
      <c r="J59" s="251"/>
      <c r="K59" s="16"/>
    </row>
    <row r="60" spans="2:11" s="253" customFormat="1" ht="15">
      <c r="B60" s="23"/>
      <c r="C60" s="24"/>
      <c r="D60" s="24"/>
      <c r="E60" s="24"/>
      <c r="F60" s="24"/>
      <c r="G60" s="24"/>
      <c r="H60" s="24"/>
      <c r="I60" s="24"/>
      <c r="J60" s="24"/>
      <c r="K60" s="25"/>
    </row>
    <row r="64" spans="2:12" s="253" customFormat="1" ht="15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14"/>
    </row>
    <row r="65" spans="2:12" s="253" customFormat="1" ht="21">
      <c r="B65" s="14"/>
      <c r="C65" s="28" t="s">
        <v>122</v>
      </c>
      <c r="L65" s="14"/>
    </row>
    <row r="66" spans="2:12" s="253" customFormat="1" ht="15">
      <c r="B66" s="14"/>
      <c r="L66" s="14"/>
    </row>
    <row r="67" spans="2:12" s="253" customFormat="1" ht="15">
      <c r="B67" s="14"/>
      <c r="C67" s="252" t="s">
        <v>18</v>
      </c>
      <c r="L67" s="14"/>
    </row>
    <row r="68" spans="2:12" s="253" customFormat="1" ht="15">
      <c r="B68" s="14"/>
      <c r="E68" s="324" t="str">
        <f>E7</f>
        <v>Osoblaha - Jindřichov km 22,000 - 27,500, stavba č. 2865</v>
      </c>
      <c r="F68" s="325"/>
      <c r="G68" s="325"/>
      <c r="H68" s="325"/>
      <c r="L68" s="14"/>
    </row>
    <row r="69" spans="2:12" s="253" customFormat="1" ht="15">
      <c r="B69" s="14"/>
      <c r="C69" s="252" t="s">
        <v>106</v>
      </c>
      <c r="L69" s="14"/>
    </row>
    <row r="70" spans="2:12" s="253" customFormat="1" ht="15">
      <c r="B70" s="14"/>
      <c r="E70" s="300" t="str">
        <f>E9</f>
        <v>SO 03 - SO 03- Ostatní náklady spojené se stavbou</v>
      </c>
      <c r="F70" s="326"/>
      <c r="G70" s="326"/>
      <c r="H70" s="326"/>
      <c r="L70" s="14"/>
    </row>
    <row r="71" spans="2:12" s="253" customFormat="1" ht="15">
      <c r="B71" s="14"/>
      <c r="L71" s="14"/>
    </row>
    <row r="72" spans="2:12" s="253" customFormat="1" ht="15">
      <c r="B72" s="14"/>
      <c r="C72" s="252" t="s">
        <v>24</v>
      </c>
      <c r="F72" s="90" t="str">
        <f>F12</f>
        <v>Osoblaha, Jindřichov</v>
      </c>
      <c r="I72" s="252" t="s">
        <v>25</v>
      </c>
      <c r="J72" s="240">
        <f>IF(J12="","",J12)</f>
        <v>43217</v>
      </c>
      <c r="L72" s="14"/>
    </row>
    <row r="73" spans="2:12" s="253" customFormat="1" ht="15">
      <c r="B73" s="14"/>
      <c r="L73" s="14"/>
    </row>
    <row r="74" spans="2:12" s="253" customFormat="1" ht="15">
      <c r="B74" s="14"/>
      <c r="C74" s="252" t="s">
        <v>28</v>
      </c>
      <c r="F74" s="90" t="str">
        <f>E15</f>
        <v>Povodí Odry, s.p.</v>
      </c>
      <c r="I74" s="252" t="s">
        <v>35</v>
      </c>
      <c r="J74" s="90" t="str">
        <f>E21</f>
        <v>Lesprojekt Krnov, s.r.o.</v>
      </c>
      <c r="L74" s="14"/>
    </row>
    <row r="75" spans="2:12" s="253" customFormat="1" ht="15">
      <c r="B75" s="14"/>
      <c r="C75" s="252" t="s">
        <v>33</v>
      </c>
      <c r="F75" s="90" t="str">
        <f>IF(E18="","",E18)</f>
        <v/>
      </c>
      <c r="L75" s="14"/>
    </row>
    <row r="76" spans="2:12" s="253" customFormat="1" ht="15">
      <c r="B76" s="14"/>
      <c r="L76" s="14"/>
    </row>
    <row r="77" spans="2:20" s="274" customFormat="1" ht="30" customHeight="1">
      <c r="B77" s="91"/>
      <c r="C77" s="92" t="s">
        <v>123</v>
      </c>
      <c r="D77" s="93" t="s">
        <v>59</v>
      </c>
      <c r="E77" s="93" t="s">
        <v>55</v>
      </c>
      <c r="F77" s="93" t="s">
        <v>124</v>
      </c>
      <c r="G77" s="93" t="s">
        <v>125</v>
      </c>
      <c r="H77" s="93" t="s">
        <v>126</v>
      </c>
      <c r="I77" s="93" t="s">
        <v>127</v>
      </c>
      <c r="J77" s="93" t="s">
        <v>110</v>
      </c>
      <c r="K77" s="94" t="s">
        <v>128</v>
      </c>
      <c r="L77" s="91"/>
      <c r="M77" s="36" t="s">
        <v>129</v>
      </c>
      <c r="N77" s="37" t="s">
        <v>44</v>
      </c>
      <c r="O77" s="37" t="s">
        <v>130</v>
      </c>
      <c r="P77" s="37" t="s">
        <v>131</v>
      </c>
      <c r="Q77" s="37" t="s">
        <v>132</v>
      </c>
      <c r="R77" s="37" t="s">
        <v>133</v>
      </c>
      <c r="S77" s="37" t="s">
        <v>134</v>
      </c>
      <c r="T77" s="38" t="s">
        <v>135</v>
      </c>
    </row>
    <row r="78" spans="2:63" s="253" customFormat="1" ht="18">
      <c r="B78" s="14"/>
      <c r="C78" s="42" t="s">
        <v>111</v>
      </c>
      <c r="J78" s="95">
        <f>BK78</f>
        <v>0</v>
      </c>
      <c r="L78" s="14"/>
      <c r="M78" s="39"/>
      <c r="N78" s="40"/>
      <c r="O78" s="40"/>
      <c r="P78" s="96">
        <f>P79</f>
        <v>0</v>
      </c>
      <c r="Q78" s="40"/>
      <c r="R78" s="96">
        <f>R79</f>
        <v>0</v>
      </c>
      <c r="S78" s="40"/>
      <c r="T78" s="97">
        <f>T79</f>
        <v>0</v>
      </c>
      <c r="AT78" s="259" t="s">
        <v>73</v>
      </c>
      <c r="AU78" s="259" t="s">
        <v>112</v>
      </c>
      <c r="BK78" s="275">
        <f>BK79</f>
        <v>0</v>
      </c>
    </row>
    <row r="79" spans="2:63" s="99" customFormat="1" ht="18">
      <c r="B79" s="98"/>
      <c r="D79" s="100" t="s">
        <v>73</v>
      </c>
      <c r="E79" s="101" t="s">
        <v>661</v>
      </c>
      <c r="F79" s="101" t="s">
        <v>662</v>
      </c>
      <c r="J79" s="102">
        <f>BK79</f>
        <v>0</v>
      </c>
      <c r="L79" s="98"/>
      <c r="M79" s="103"/>
      <c r="N79" s="104"/>
      <c r="O79" s="104"/>
      <c r="P79" s="105">
        <f>P80</f>
        <v>0</v>
      </c>
      <c r="Q79" s="104"/>
      <c r="R79" s="105">
        <f>R80</f>
        <v>0</v>
      </c>
      <c r="S79" s="104"/>
      <c r="T79" s="106">
        <f>T80</f>
        <v>0</v>
      </c>
      <c r="AR79" s="100" t="s">
        <v>171</v>
      </c>
      <c r="AT79" s="276" t="s">
        <v>73</v>
      </c>
      <c r="AU79" s="276" t="s">
        <v>74</v>
      </c>
      <c r="AY79" s="100" t="s">
        <v>138</v>
      </c>
      <c r="BK79" s="277">
        <f>BK80</f>
        <v>0</v>
      </c>
    </row>
    <row r="80" spans="2:63" s="99" customFormat="1" ht="15">
      <c r="B80" s="98"/>
      <c r="D80" s="100" t="s">
        <v>73</v>
      </c>
      <c r="E80" s="107" t="s">
        <v>74</v>
      </c>
      <c r="F80" s="107" t="s">
        <v>662</v>
      </c>
      <c r="J80" s="108">
        <f>BK80</f>
        <v>0</v>
      </c>
      <c r="L80" s="98"/>
      <c r="M80" s="103"/>
      <c r="N80" s="104"/>
      <c r="O80" s="104"/>
      <c r="P80" s="105">
        <f>SUM(P81:P120)</f>
        <v>0</v>
      </c>
      <c r="Q80" s="104"/>
      <c r="R80" s="105">
        <f>SUM(R81:R120)</f>
        <v>0</v>
      </c>
      <c r="S80" s="104"/>
      <c r="T80" s="106">
        <f>SUM(T81:T120)</f>
        <v>0</v>
      </c>
      <c r="AR80" s="100" t="s">
        <v>171</v>
      </c>
      <c r="AT80" s="276" t="s">
        <v>73</v>
      </c>
      <c r="AU80" s="276" t="s">
        <v>23</v>
      </c>
      <c r="AY80" s="100" t="s">
        <v>138</v>
      </c>
      <c r="BK80" s="277">
        <f>SUM(BK81:BK120)</f>
        <v>0</v>
      </c>
    </row>
    <row r="81" spans="2:65" s="253" customFormat="1" ht="30">
      <c r="B81" s="14"/>
      <c r="C81" s="109" t="s">
        <v>23</v>
      </c>
      <c r="D81" s="109" t="s">
        <v>140</v>
      </c>
      <c r="E81" s="110" t="s">
        <v>663</v>
      </c>
      <c r="F81" s="111" t="s">
        <v>664</v>
      </c>
      <c r="G81" s="112" t="s">
        <v>665</v>
      </c>
      <c r="H81" s="113">
        <v>1</v>
      </c>
      <c r="I81" s="114"/>
      <c r="J81" s="115">
        <f>ROUND(I81*H81,2)</f>
        <v>0</v>
      </c>
      <c r="K81" s="111" t="s">
        <v>21</v>
      </c>
      <c r="L81" s="14"/>
      <c r="M81" s="279" t="s">
        <v>21</v>
      </c>
      <c r="N81" s="116" t="s">
        <v>45</v>
      </c>
      <c r="O81" s="251"/>
      <c r="P81" s="117">
        <f>O81*H81</f>
        <v>0</v>
      </c>
      <c r="Q81" s="117">
        <v>0</v>
      </c>
      <c r="R81" s="117">
        <f>Q81*H81</f>
        <v>0</v>
      </c>
      <c r="S81" s="117">
        <v>0</v>
      </c>
      <c r="T81" s="118">
        <f>S81*H81</f>
        <v>0</v>
      </c>
      <c r="AR81" s="259" t="s">
        <v>145</v>
      </c>
      <c r="AT81" s="259" t="s">
        <v>140</v>
      </c>
      <c r="AU81" s="259" t="s">
        <v>83</v>
      </c>
      <c r="AY81" s="259" t="s">
        <v>138</v>
      </c>
      <c r="BE81" s="280">
        <f>IF(N81="základní",J81,0)</f>
        <v>0</v>
      </c>
      <c r="BF81" s="280">
        <f>IF(N81="snížená",J81,0)</f>
        <v>0</v>
      </c>
      <c r="BG81" s="280">
        <f>IF(N81="zákl. přenesená",J81,0)</f>
        <v>0</v>
      </c>
      <c r="BH81" s="280">
        <f>IF(N81="sníž. přenesená",J81,0)</f>
        <v>0</v>
      </c>
      <c r="BI81" s="280">
        <f>IF(N81="nulová",J81,0)</f>
        <v>0</v>
      </c>
      <c r="BJ81" s="259" t="s">
        <v>23</v>
      </c>
      <c r="BK81" s="280">
        <f>ROUND(I81*H81,2)</f>
        <v>0</v>
      </c>
      <c r="BL81" s="259" t="s">
        <v>145</v>
      </c>
      <c r="BM81" s="259" t="s">
        <v>666</v>
      </c>
    </row>
    <row r="82" spans="2:51" s="128" customFormat="1" ht="13.5">
      <c r="B82" s="127"/>
      <c r="D82" s="121" t="s">
        <v>147</v>
      </c>
      <c r="E82" s="129" t="s">
        <v>21</v>
      </c>
      <c r="F82" s="130" t="s">
        <v>23</v>
      </c>
      <c r="H82" s="131">
        <v>1</v>
      </c>
      <c r="L82" s="127"/>
      <c r="M82" s="132"/>
      <c r="N82" s="133"/>
      <c r="O82" s="133"/>
      <c r="P82" s="133"/>
      <c r="Q82" s="133"/>
      <c r="R82" s="133"/>
      <c r="S82" s="133"/>
      <c r="T82" s="134"/>
      <c r="AT82" s="129" t="s">
        <v>147</v>
      </c>
      <c r="AU82" s="129" t="s">
        <v>83</v>
      </c>
      <c r="AV82" s="128" t="s">
        <v>83</v>
      </c>
      <c r="AW82" s="128" t="s">
        <v>38</v>
      </c>
      <c r="AX82" s="128" t="s">
        <v>23</v>
      </c>
      <c r="AY82" s="129" t="s">
        <v>138</v>
      </c>
    </row>
    <row r="83" spans="2:65" s="253" customFormat="1" ht="15">
      <c r="B83" s="14"/>
      <c r="C83" s="109" t="s">
        <v>83</v>
      </c>
      <c r="D83" s="109" t="s">
        <v>140</v>
      </c>
      <c r="E83" s="110" t="s">
        <v>667</v>
      </c>
      <c r="F83" s="111" t="s">
        <v>668</v>
      </c>
      <c r="G83" s="112" t="s">
        <v>665</v>
      </c>
      <c r="H83" s="113">
        <v>1</v>
      </c>
      <c r="I83" s="114"/>
      <c r="J83" s="115">
        <f>ROUND(I83*H83,2)</f>
        <v>0</v>
      </c>
      <c r="K83" s="111" t="s">
        <v>21</v>
      </c>
      <c r="L83" s="14"/>
      <c r="M83" s="279" t="s">
        <v>21</v>
      </c>
      <c r="N83" s="116" t="s">
        <v>45</v>
      </c>
      <c r="O83" s="251"/>
      <c r="P83" s="117">
        <f>O83*H83</f>
        <v>0</v>
      </c>
      <c r="Q83" s="117">
        <v>0</v>
      </c>
      <c r="R83" s="117">
        <f>Q83*H83</f>
        <v>0</v>
      </c>
      <c r="S83" s="117">
        <v>0</v>
      </c>
      <c r="T83" s="118">
        <f>S83*H83</f>
        <v>0</v>
      </c>
      <c r="AR83" s="259" t="s">
        <v>145</v>
      </c>
      <c r="AT83" s="259" t="s">
        <v>140</v>
      </c>
      <c r="AU83" s="259" t="s">
        <v>83</v>
      </c>
      <c r="AY83" s="259" t="s">
        <v>138</v>
      </c>
      <c r="BE83" s="280">
        <f>IF(N83="základní",J83,0)</f>
        <v>0</v>
      </c>
      <c r="BF83" s="280">
        <f>IF(N83="snížená",J83,0)</f>
        <v>0</v>
      </c>
      <c r="BG83" s="280">
        <f>IF(N83="zákl. přenesená",J83,0)</f>
        <v>0</v>
      </c>
      <c r="BH83" s="280">
        <f>IF(N83="sníž. přenesená",J83,0)</f>
        <v>0</v>
      </c>
      <c r="BI83" s="280">
        <f>IF(N83="nulová",J83,0)</f>
        <v>0</v>
      </c>
      <c r="BJ83" s="259" t="s">
        <v>23</v>
      </c>
      <c r="BK83" s="280">
        <f>ROUND(I83*H83,2)</f>
        <v>0</v>
      </c>
      <c r="BL83" s="259" t="s">
        <v>145</v>
      </c>
      <c r="BM83" s="259" t="s">
        <v>669</v>
      </c>
    </row>
    <row r="84" spans="2:51" s="128" customFormat="1" ht="13.5">
      <c r="B84" s="127"/>
      <c r="D84" s="121" t="s">
        <v>147</v>
      </c>
      <c r="E84" s="129" t="s">
        <v>21</v>
      </c>
      <c r="F84" s="130" t="s">
        <v>23</v>
      </c>
      <c r="H84" s="131">
        <v>1</v>
      </c>
      <c r="L84" s="127"/>
      <c r="M84" s="132"/>
      <c r="N84" s="133"/>
      <c r="O84" s="133"/>
      <c r="P84" s="133"/>
      <c r="Q84" s="133"/>
      <c r="R84" s="133"/>
      <c r="S84" s="133"/>
      <c r="T84" s="134"/>
      <c r="AT84" s="129" t="s">
        <v>147</v>
      </c>
      <c r="AU84" s="129" t="s">
        <v>83</v>
      </c>
      <c r="AV84" s="128" t="s">
        <v>83</v>
      </c>
      <c r="AW84" s="128" t="s">
        <v>38</v>
      </c>
      <c r="AX84" s="128" t="s">
        <v>23</v>
      </c>
      <c r="AY84" s="129" t="s">
        <v>138</v>
      </c>
    </row>
    <row r="85" spans="2:65" s="253" customFormat="1" ht="45">
      <c r="B85" s="14"/>
      <c r="C85" s="109" t="s">
        <v>161</v>
      </c>
      <c r="D85" s="109" t="s">
        <v>140</v>
      </c>
      <c r="E85" s="110" t="s">
        <v>670</v>
      </c>
      <c r="F85" s="111" t="s">
        <v>671</v>
      </c>
      <c r="G85" s="112" t="s">
        <v>665</v>
      </c>
      <c r="H85" s="113">
        <v>1</v>
      </c>
      <c r="I85" s="114"/>
      <c r="J85" s="115">
        <f>ROUND(I85*H85,2)</f>
        <v>0</v>
      </c>
      <c r="K85" s="111" t="s">
        <v>21</v>
      </c>
      <c r="L85" s="14"/>
      <c r="M85" s="279" t="s">
        <v>21</v>
      </c>
      <c r="N85" s="116" t="s">
        <v>45</v>
      </c>
      <c r="O85" s="251"/>
      <c r="P85" s="117">
        <f>O85*H85</f>
        <v>0</v>
      </c>
      <c r="Q85" s="117">
        <v>0</v>
      </c>
      <c r="R85" s="117">
        <f>Q85*H85</f>
        <v>0</v>
      </c>
      <c r="S85" s="117">
        <v>0</v>
      </c>
      <c r="T85" s="118">
        <f>S85*H85</f>
        <v>0</v>
      </c>
      <c r="AR85" s="259" t="s">
        <v>145</v>
      </c>
      <c r="AT85" s="259" t="s">
        <v>140</v>
      </c>
      <c r="AU85" s="259" t="s">
        <v>83</v>
      </c>
      <c r="AY85" s="259" t="s">
        <v>138</v>
      </c>
      <c r="BE85" s="280">
        <f>IF(N85="základní",J85,0)</f>
        <v>0</v>
      </c>
      <c r="BF85" s="280">
        <f>IF(N85="snížená",J85,0)</f>
        <v>0</v>
      </c>
      <c r="BG85" s="280">
        <f>IF(N85="zákl. přenesená",J85,0)</f>
        <v>0</v>
      </c>
      <c r="BH85" s="280">
        <f>IF(N85="sníž. přenesená",J85,0)</f>
        <v>0</v>
      </c>
      <c r="BI85" s="280">
        <f>IF(N85="nulová",J85,0)</f>
        <v>0</v>
      </c>
      <c r="BJ85" s="259" t="s">
        <v>23</v>
      </c>
      <c r="BK85" s="280">
        <f>ROUND(I85*H85,2)</f>
        <v>0</v>
      </c>
      <c r="BL85" s="259" t="s">
        <v>145</v>
      </c>
      <c r="BM85" s="259" t="s">
        <v>672</v>
      </c>
    </row>
    <row r="86" spans="2:51" s="128" customFormat="1" ht="13.5">
      <c r="B86" s="127"/>
      <c r="D86" s="121" t="s">
        <v>147</v>
      </c>
      <c r="E86" s="129" t="s">
        <v>21</v>
      </c>
      <c r="F86" s="130" t="s">
        <v>23</v>
      </c>
      <c r="H86" s="131">
        <v>1</v>
      </c>
      <c r="L86" s="127"/>
      <c r="M86" s="132"/>
      <c r="N86" s="133"/>
      <c r="O86" s="133"/>
      <c r="P86" s="133"/>
      <c r="Q86" s="133"/>
      <c r="R86" s="133"/>
      <c r="S86" s="133"/>
      <c r="T86" s="134"/>
      <c r="AT86" s="129" t="s">
        <v>147</v>
      </c>
      <c r="AU86" s="129" t="s">
        <v>83</v>
      </c>
      <c r="AV86" s="128" t="s">
        <v>83</v>
      </c>
      <c r="AW86" s="128" t="s">
        <v>38</v>
      </c>
      <c r="AX86" s="128" t="s">
        <v>23</v>
      </c>
      <c r="AY86" s="129" t="s">
        <v>138</v>
      </c>
    </row>
    <row r="87" spans="2:65" s="253" customFormat="1" ht="30">
      <c r="B87" s="14"/>
      <c r="C87" s="109" t="s">
        <v>145</v>
      </c>
      <c r="D87" s="109" t="s">
        <v>140</v>
      </c>
      <c r="E87" s="110" t="s">
        <v>673</v>
      </c>
      <c r="F87" s="111" t="s">
        <v>674</v>
      </c>
      <c r="G87" s="112" t="s">
        <v>665</v>
      </c>
      <c r="H87" s="113">
        <v>1</v>
      </c>
      <c r="I87" s="114"/>
      <c r="J87" s="115">
        <f>ROUND(I87*H87,2)</f>
        <v>0</v>
      </c>
      <c r="K87" s="111" t="s">
        <v>21</v>
      </c>
      <c r="L87" s="14"/>
      <c r="M87" s="279" t="s">
        <v>21</v>
      </c>
      <c r="N87" s="116" t="s">
        <v>45</v>
      </c>
      <c r="O87" s="251"/>
      <c r="P87" s="117">
        <f>O87*H87</f>
        <v>0</v>
      </c>
      <c r="Q87" s="117">
        <v>0</v>
      </c>
      <c r="R87" s="117">
        <f>Q87*H87</f>
        <v>0</v>
      </c>
      <c r="S87" s="117">
        <v>0</v>
      </c>
      <c r="T87" s="118">
        <f>S87*H87</f>
        <v>0</v>
      </c>
      <c r="AR87" s="259" t="s">
        <v>145</v>
      </c>
      <c r="AT87" s="259" t="s">
        <v>140</v>
      </c>
      <c r="AU87" s="259" t="s">
        <v>83</v>
      </c>
      <c r="AY87" s="259" t="s">
        <v>138</v>
      </c>
      <c r="BE87" s="280">
        <f>IF(N87="základní",J87,0)</f>
        <v>0</v>
      </c>
      <c r="BF87" s="280">
        <f>IF(N87="snížená",J87,0)</f>
        <v>0</v>
      </c>
      <c r="BG87" s="280">
        <f>IF(N87="zákl. přenesená",J87,0)</f>
        <v>0</v>
      </c>
      <c r="BH87" s="280">
        <f>IF(N87="sníž. přenesená",J87,0)</f>
        <v>0</v>
      </c>
      <c r="BI87" s="280">
        <f>IF(N87="nulová",J87,0)</f>
        <v>0</v>
      </c>
      <c r="BJ87" s="259" t="s">
        <v>23</v>
      </c>
      <c r="BK87" s="280">
        <f>ROUND(I87*H87,2)</f>
        <v>0</v>
      </c>
      <c r="BL87" s="259" t="s">
        <v>145</v>
      </c>
      <c r="BM87" s="259" t="s">
        <v>675</v>
      </c>
    </row>
    <row r="88" spans="2:51" s="128" customFormat="1" ht="13.5">
      <c r="B88" s="127"/>
      <c r="D88" s="121" t="s">
        <v>147</v>
      </c>
      <c r="E88" s="129" t="s">
        <v>21</v>
      </c>
      <c r="F88" s="130" t="s">
        <v>23</v>
      </c>
      <c r="H88" s="131">
        <v>1</v>
      </c>
      <c r="L88" s="127"/>
      <c r="M88" s="132"/>
      <c r="N88" s="133"/>
      <c r="O88" s="133"/>
      <c r="P88" s="133"/>
      <c r="Q88" s="133"/>
      <c r="R88" s="133"/>
      <c r="S88" s="133"/>
      <c r="T88" s="134"/>
      <c r="AT88" s="129" t="s">
        <v>147</v>
      </c>
      <c r="AU88" s="129" t="s">
        <v>83</v>
      </c>
      <c r="AV88" s="128" t="s">
        <v>83</v>
      </c>
      <c r="AW88" s="128" t="s">
        <v>38</v>
      </c>
      <c r="AX88" s="128" t="s">
        <v>23</v>
      </c>
      <c r="AY88" s="129" t="s">
        <v>138</v>
      </c>
    </row>
    <row r="89" spans="2:65" s="253" customFormat="1" ht="15">
      <c r="B89" s="14"/>
      <c r="C89" s="109" t="s">
        <v>171</v>
      </c>
      <c r="D89" s="109" t="s">
        <v>140</v>
      </c>
      <c r="E89" s="110" t="s">
        <v>676</v>
      </c>
      <c r="F89" s="111" t="s">
        <v>677</v>
      </c>
      <c r="G89" s="112" t="s">
        <v>665</v>
      </c>
      <c r="H89" s="113">
        <v>1</v>
      </c>
      <c r="I89" s="114"/>
      <c r="J89" s="115">
        <f>ROUND(I89*H89,2)</f>
        <v>0</v>
      </c>
      <c r="K89" s="111" t="s">
        <v>21</v>
      </c>
      <c r="L89" s="14"/>
      <c r="M89" s="279" t="s">
        <v>21</v>
      </c>
      <c r="N89" s="116" t="s">
        <v>45</v>
      </c>
      <c r="O89" s="251"/>
      <c r="P89" s="117">
        <f>O89*H89</f>
        <v>0</v>
      </c>
      <c r="Q89" s="117">
        <v>0</v>
      </c>
      <c r="R89" s="117">
        <f>Q89*H89</f>
        <v>0</v>
      </c>
      <c r="S89" s="117">
        <v>0</v>
      </c>
      <c r="T89" s="118">
        <f>S89*H89</f>
        <v>0</v>
      </c>
      <c r="AR89" s="259" t="s">
        <v>145</v>
      </c>
      <c r="AT89" s="259" t="s">
        <v>140</v>
      </c>
      <c r="AU89" s="259" t="s">
        <v>83</v>
      </c>
      <c r="AY89" s="259" t="s">
        <v>138</v>
      </c>
      <c r="BE89" s="280">
        <f>IF(N89="základní",J89,0)</f>
        <v>0</v>
      </c>
      <c r="BF89" s="280">
        <f>IF(N89="snížená",J89,0)</f>
        <v>0</v>
      </c>
      <c r="BG89" s="280">
        <f>IF(N89="zákl. přenesená",J89,0)</f>
        <v>0</v>
      </c>
      <c r="BH89" s="280">
        <f>IF(N89="sníž. přenesená",J89,0)</f>
        <v>0</v>
      </c>
      <c r="BI89" s="280">
        <f>IF(N89="nulová",J89,0)</f>
        <v>0</v>
      </c>
      <c r="BJ89" s="259" t="s">
        <v>23</v>
      </c>
      <c r="BK89" s="280">
        <f>ROUND(I89*H89,2)</f>
        <v>0</v>
      </c>
      <c r="BL89" s="259" t="s">
        <v>145</v>
      </c>
      <c r="BM89" s="259" t="s">
        <v>678</v>
      </c>
    </row>
    <row r="90" spans="2:51" s="128" customFormat="1" ht="13.5">
      <c r="B90" s="127"/>
      <c r="D90" s="121" t="s">
        <v>147</v>
      </c>
      <c r="E90" s="129" t="s">
        <v>21</v>
      </c>
      <c r="F90" s="130" t="s">
        <v>23</v>
      </c>
      <c r="H90" s="131">
        <v>1</v>
      </c>
      <c r="L90" s="127"/>
      <c r="M90" s="132"/>
      <c r="N90" s="133"/>
      <c r="O90" s="133"/>
      <c r="P90" s="133"/>
      <c r="Q90" s="133"/>
      <c r="R90" s="133"/>
      <c r="S90" s="133"/>
      <c r="T90" s="134"/>
      <c r="AT90" s="129" t="s">
        <v>147</v>
      </c>
      <c r="AU90" s="129" t="s">
        <v>83</v>
      </c>
      <c r="AV90" s="128" t="s">
        <v>83</v>
      </c>
      <c r="AW90" s="128" t="s">
        <v>38</v>
      </c>
      <c r="AX90" s="128" t="s">
        <v>23</v>
      </c>
      <c r="AY90" s="129" t="s">
        <v>138</v>
      </c>
    </row>
    <row r="91" spans="2:65" s="253" customFormat="1" ht="45">
      <c r="B91" s="14"/>
      <c r="C91" s="109" t="s">
        <v>181</v>
      </c>
      <c r="D91" s="109" t="s">
        <v>140</v>
      </c>
      <c r="E91" s="110" t="s">
        <v>269</v>
      </c>
      <c r="F91" s="111" t="s">
        <v>679</v>
      </c>
      <c r="G91" s="112" t="s">
        <v>665</v>
      </c>
      <c r="H91" s="113">
        <v>2</v>
      </c>
      <c r="I91" s="114"/>
      <c r="J91" s="115">
        <f>ROUND(I91*H91,2)</f>
        <v>0</v>
      </c>
      <c r="K91" s="111" t="s">
        <v>21</v>
      </c>
      <c r="L91" s="14"/>
      <c r="M91" s="279" t="s">
        <v>21</v>
      </c>
      <c r="N91" s="116" t="s">
        <v>45</v>
      </c>
      <c r="O91" s="251"/>
      <c r="P91" s="117">
        <f>O91*H91</f>
        <v>0</v>
      </c>
      <c r="Q91" s="117">
        <v>0</v>
      </c>
      <c r="R91" s="117">
        <f>Q91*H91</f>
        <v>0</v>
      </c>
      <c r="S91" s="117">
        <v>0</v>
      </c>
      <c r="T91" s="118">
        <f>S91*H91</f>
        <v>0</v>
      </c>
      <c r="AR91" s="259" t="s">
        <v>145</v>
      </c>
      <c r="AT91" s="259" t="s">
        <v>140</v>
      </c>
      <c r="AU91" s="259" t="s">
        <v>83</v>
      </c>
      <c r="AY91" s="259" t="s">
        <v>138</v>
      </c>
      <c r="BE91" s="280">
        <f>IF(N91="základní",J91,0)</f>
        <v>0</v>
      </c>
      <c r="BF91" s="280">
        <f>IF(N91="snížená",J91,0)</f>
        <v>0</v>
      </c>
      <c r="BG91" s="280">
        <f>IF(N91="zákl. přenesená",J91,0)</f>
        <v>0</v>
      </c>
      <c r="BH91" s="280">
        <f>IF(N91="sníž. přenesená",J91,0)</f>
        <v>0</v>
      </c>
      <c r="BI91" s="280">
        <f>IF(N91="nulová",J91,0)</f>
        <v>0</v>
      </c>
      <c r="BJ91" s="259" t="s">
        <v>23</v>
      </c>
      <c r="BK91" s="280">
        <f>ROUND(I91*H91,2)</f>
        <v>0</v>
      </c>
      <c r="BL91" s="259" t="s">
        <v>145</v>
      </c>
      <c r="BM91" s="259" t="s">
        <v>680</v>
      </c>
    </row>
    <row r="92" spans="2:51" s="128" customFormat="1" ht="13.5">
      <c r="B92" s="127"/>
      <c r="D92" s="121" t="s">
        <v>147</v>
      </c>
      <c r="E92" s="129" t="s">
        <v>21</v>
      </c>
      <c r="F92" s="130" t="s">
        <v>83</v>
      </c>
      <c r="H92" s="131">
        <v>2</v>
      </c>
      <c r="L92" s="127"/>
      <c r="M92" s="132"/>
      <c r="N92" s="133"/>
      <c r="O92" s="133"/>
      <c r="P92" s="133"/>
      <c r="Q92" s="133"/>
      <c r="R92" s="133"/>
      <c r="S92" s="133"/>
      <c r="T92" s="134"/>
      <c r="AT92" s="129" t="s">
        <v>147</v>
      </c>
      <c r="AU92" s="129" t="s">
        <v>83</v>
      </c>
      <c r="AV92" s="128" t="s">
        <v>83</v>
      </c>
      <c r="AW92" s="128" t="s">
        <v>38</v>
      </c>
      <c r="AX92" s="128" t="s">
        <v>23</v>
      </c>
      <c r="AY92" s="129" t="s">
        <v>138</v>
      </c>
    </row>
    <row r="93" spans="2:65" s="253" customFormat="1" ht="15">
      <c r="B93" s="14"/>
      <c r="C93" s="109" t="s">
        <v>190</v>
      </c>
      <c r="D93" s="109" t="s">
        <v>140</v>
      </c>
      <c r="E93" s="110" t="s">
        <v>329</v>
      </c>
      <c r="F93" s="111" t="s">
        <v>681</v>
      </c>
      <c r="G93" s="112" t="s">
        <v>682</v>
      </c>
      <c r="H93" s="113">
        <v>4</v>
      </c>
      <c r="I93" s="114"/>
      <c r="J93" s="115">
        <f>ROUND(I93*H93,2)</f>
        <v>0</v>
      </c>
      <c r="K93" s="111" t="s">
        <v>21</v>
      </c>
      <c r="L93" s="14"/>
      <c r="M93" s="279" t="s">
        <v>21</v>
      </c>
      <c r="N93" s="116" t="s">
        <v>45</v>
      </c>
      <c r="O93" s="251"/>
      <c r="P93" s="117">
        <f>O93*H93</f>
        <v>0</v>
      </c>
      <c r="Q93" s="117">
        <v>0</v>
      </c>
      <c r="R93" s="117">
        <f>Q93*H93</f>
        <v>0</v>
      </c>
      <c r="S93" s="117">
        <v>0</v>
      </c>
      <c r="T93" s="118">
        <f>S93*H93</f>
        <v>0</v>
      </c>
      <c r="AR93" s="259" t="s">
        <v>145</v>
      </c>
      <c r="AT93" s="259" t="s">
        <v>140</v>
      </c>
      <c r="AU93" s="259" t="s">
        <v>83</v>
      </c>
      <c r="AY93" s="259" t="s">
        <v>138</v>
      </c>
      <c r="BE93" s="280">
        <f>IF(N93="základní",J93,0)</f>
        <v>0</v>
      </c>
      <c r="BF93" s="280">
        <f>IF(N93="snížená",J93,0)</f>
        <v>0</v>
      </c>
      <c r="BG93" s="280">
        <f>IF(N93="zákl. přenesená",J93,0)</f>
        <v>0</v>
      </c>
      <c r="BH93" s="280">
        <f>IF(N93="sníž. přenesená",J93,0)</f>
        <v>0</v>
      </c>
      <c r="BI93" s="280">
        <f>IF(N93="nulová",J93,0)</f>
        <v>0</v>
      </c>
      <c r="BJ93" s="259" t="s">
        <v>23</v>
      </c>
      <c r="BK93" s="280">
        <f>ROUND(I93*H93,2)</f>
        <v>0</v>
      </c>
      <c r="BL93" s="259" t="s">
        <v>145</v>
      </c>
      <c r="BM93" s="259" t="s">
        <v>683</v>
      </c>
    </row>
    <row r="94" spans="2:51" s="120" customFormat="1" ht="13.5">
      <c r="B94" s="119"/>
      <c r="D94" s="121" t="s">
        <v>147</v>
      </c>
      <c r="E94" s="122" t="s">
        <v>21</v>
      </c>
      <c r="F94" s="123" t="s">
        <v>684</v>
      </c>
      <c r="H94" s="122" t="s">
        <v>21</v>
      </c>
      <c r="L94" s="119"/>
      <c r="M94" s="124"/>
      <c r="N94" s="125"/>
      <c r="O94" s="125"/>
      <c r="P94" s="125"/>
      <c r="Q94" s="125"/>
      <c r="R94" s="125"/>
      <c r="S94" s="125"/>
      <c r="T94" s="126"/>
      <c r="AT94" s="122" t="s">
        <v>147</v>
      </c>
      <c r="AU94" s="122" t="s">
        <v>83</v>
      </c>
      <c r="AV94" s="120" t="s">
        <v>23</v>
      </c>
      <c r="AW94" s="120" t="s">
        <v>38</v>
      </c>
      <c r="AX94" s="120" t="s">
        <v>74</v>
      </c>
      <c r="AY94" s="122" t="s">
        <v>138</v>
      </c>
    </row>
    <row r="95" spans="2:51" s="120" customFormat="1" ht="13.5">
      <c r="B95" s="119"/>
      <c r="D95" s="121" t="s">
        <v>147</v>
      </c>
      <c r="E95" s="122" t="s">
        <v>21</v>
      </c>
      <c r="F95" s="123" t="s">
        <v>685</v>
      </c>
      <c r="H95" s="122" t="s">
        <v>21</v>
      </c>
      <c r="L95" s="119"/>
      <c r="M95" s="124"/>
      <c r="N95" s="125"/>
      <c r="O95" s="125"/>
      <c r="P95" s="125"/>
      <c r="Q95" s="125"/>
      <c r="R95" s="125"/>
      <c r="S95" s="125"/>
      <c r="T95" s="126"/>
      <c r="AT95" s="122" t="s">
        <v>147</v>
      </c>
      <c r="AU95" s="122" t="s">
        <v>83</v>
      </c>
      <c r="AV95" s="120" t="s">
        <v>23</v>
      </c>
      <c r="AW95" s="120" t="s">
        <v>38</v>
      </c>
      <c r="AX95" s="120" t="s">
        <v>74</v>
      </c>
      <c r="AY95" s="122" t="s">
        <v>138</v>
      </c>
    </row>
    <row r="96" spans="2:51" s="120" customFormat="1" ht="13.5">
      <c r="B96" s="119"/>
      <c r="D96" s="121" t="s">
        <v>147</v>
      </c>
      <c r="E96" s="122" t="s">
        <v>21</v>
      </c>
      <c r="F96" s="123" t="s">
        <v>686</v>
      </c>
      <c r="H96" s="122" t="s">
        <v>21</v>
      </c>
      <c r="L96" s="119"/>
      <c r="M96" s="124"/>
      <c r="N96" s="125"/>
      <c r="O96" s="125"/>
      <c r="P96" s="125"/>
      <c r="Q96" s="125"/>
      <c r="R96" s="125"/>
      <c r="S96" s="125"/>
      <c r="T96" s="126"/>
      <c r="AT96" s="122" t="s">
        <v>147</v>
      </c>
      <c r="AU96" s="122" t="s">
        <v>83</v>
      </c>
      <c r="AV96" s="120" t="s">
        <v>23</v>
      </c>
      <c r="AW96" s="120" t="s">
        <v>38</v>
      </c>
      <c r="AX96" s="120" t="s">
        <v>74</v>
      </c>
      <c r="AY96" s="122" t="s">
        <v>138</v>
      </c>
    </row>
    <row r="97" spans="2:51" s="120" customFormat="1" ht="13.5">
      <c r="B97" s="119"/>
      <c r="D97" s="121" t="s">
        <v>147</v>
      </c>
      <c r="E97" s="122" t="s">
        <v>21</v>
      </c>
      <c r="F97" s="123" t="s">
        <v>687</v>
      </c>
      <c r="H97" s="122" t="s">
        <v>21</v>
      </c>
      <c r="L97" s="119"/>
      <c r="M97" s="124"/>
      <c r="N97" s="125"/>
      <c r="O97" s="125"/>
      <c r="P97" s="125"/>
      <c r="Q97" s="125"/>
      <c r="R97" s="125"/>
      <c r="S97" s="125"/>
      <c r="T97" s="126"/>
      <c r="AT97" s="122" t="s">
        <v>147</v>
      </c>
      <c r="AU97" s="122" t="s">
        <v>83</v>
      </c>
      <c r="AV97" s="120" t="s">
        <v>23</v>
      </c>
      <c r="AW97" s="120" t="s">
        <v>38</v>
      </c>
      <c r="AX97" s="120" t="s">
        <v>74</v>
      </c>
      <c r="AY97" s="122" t="s">
        <v>138</v>
      </c>
    </row>
    <row r="98" spans="2:51" s="128" customFormat="1" ht="13.5">
      <c r="B98" s="127"/>
      <c r="D98" s="121" t="s">
        <v>147</v>
      </c>
      <c r="E98" s="129" t="s">
        <v>21</v>
      </c>
      <c r="F98" s="130" t="s">
        <v>145</v>
      </c>
      <c r="H98" s="131">
        <v>4</v>
      </c>
      <c r="L98" s="127"/>
      <c r="M98" s="132"/>
      <c r="N98" s="133"/>
      <c r="O98" s="133"/>
      <c r="P98" s="133"/>
      <c r="Q98" s="133"/>
      <c r="R98" s="133"/>
      <c r="S98" s="133"/>
      <c r="T98" s="134"/>
      <c r="AT98" s="129" t="s">
        <v>147</v>
      </c>
      <c r="AU98" s="129" t="s">
        <v>83</v>
      </c>
      <c r="AV98" s="128" t="s">
        <v>83</v>
      </c>
      <c r="AW98" s="128" t="s">
        <v>38</v>
      </c>
      <c r="AX98" s="128" t="s">
        <v>23</v>
      </c>
      <c r="AY98" s="129" t="s">
        <v>138</v>
      </c>
    </row>
    <row r="99" spans="2:65" s="253" customFormat="1" ht="15">
      <c r="B99" s="14"/>
      <c r="C99" s="109" t="s">
        <v>195</v>
      </c>
      <c r="D99" s="109" t="s">
        <v>140</v>
      </c>
      <c r="E99" s="110" t="s">
        <v>459</v>
      </c>
      <c r="F99" s="111" t="s">
        <v>688</v>
      </c>
      <c r="G99" s="112" t="s">
        <v>682</v>
      </c>
      <c r="H99" s="113">
        <v>1</v>
      </c>
      <c r="I99" s="114"/>
      <c r="J99" s="115">
        <f>ROUND(I99*H99,2)</f>
        <v>0</v>
      </c>
      <c r="K99" s="111" t="s">
        <v>21</v>
      </c>
      <c r="L99" s="14"/>
      <c r="M99" s="279" t="s">
        <v>21</v>
      </c>
      <c r="N99" s="116" t="s">
        <v>45</v>
      </c>
      <c r="O99" s="251"/>
      <c r="P99" s="117">
        <f>O99*H99</f>
        <v>0</v>
      </c>
      <c r="Q99" s="117">
        <v>0</v>
      </c>
      <c r="R99" s="117">
        <f>Q99*H99</f>
        <v>0</v>
      </c>
      <c r="S99" s="117">
        <v>0</v>
      </c>
      <c r="T99" s="118">
        <f>S99*H99</f>
        <v>0</v>
      </c>
      <c r="AR99" s="259" t="s">
        <v>145</v>
      </c>
      <c r="AT99" s="259" t="s">
        <v>140</v>
      </c>
      <c r="AU99" s="259" t="s">
        <v>83</v>
      </c>
      <c r="AY99" s="259" t="s">
        <v>138</v>
      </c>
      <c r="BE99" s="280">
        <f>IF(N99="základní",J99,0)</f>
        <v>0</v>
      </c>
      <c r="BF99" s="280">
        <f>IF(N99="snížená",J99,0)</f>
        <v>0</v>
      </c>
      <c r="BG99" s="280">
        <f>IF(N99="zákl. přenesená",J99,0)</f>
        <v>0</v>
      </c>
      <c r="BH99" s="280">
        <f>IF(N99="sníž. přenesená",J99,0)</f>
        <v>0</v>
      </c>
      <c r="BI99" s="280">
        <f>IF(N99="nulová",J99,0)</f>
        <v>0</v>
      </c>
      <c r="BJ99" s="259" t="s">
        <v>23</v>
      </c>
      <c r="BK99" s="280">
        <f>ROUND(I99*H99,2)</f>
        <v>0</v>
      </c>
      <c r="BL99" s="259" t="s">
        <v>145</v>
      </c>
      <c r="BM99" s="259" t="s">
        <v>689</v>
      </c>
    </row>
    <row r="100" spans="2:51" s="120" customFormat="1" ht="13.5">
      <c r="B100" s="119"/>
      <c r="D100" s="121" t="s">
        <v>147</v>
      </c>
      <c r="E100" s="122" t="s">
        <v>21</v>
      </c>
      <c r="F100" s="123" t="s">
        <v>690</v>
      </c>
      <c r="H100" s="122" t="s">
        <v>21</v>
      </c>
      <c r="L100" s="119"/>
      <c r="M100" s="124"/>
      <c r="N100" s="125"/>
      <c r="O100" s="125"/>
      <c r="P100" s="125"/>
      <c r="Q100" s="125"/>
      <c r="R100" s="125"/>
      <c r="S100" s="125"/>
      <c r="T100" s="126"/>
      <c r="AT100" s="122" t="s">
        <v>147</v>
      </c>
      <c r="AU100" s="122" t="s">
        <v>83</v>
      </c>
      <c r="AV100" s="120" t="s">
        <v>23</v>
      </c>
      <c r="AW100" s="120" t="s">
        <v>38</v>
      </c>
      <c r="AX100" s="120" t="s">
        <v>74</v>
      </c>
      <c r="AY100" s="122" t="s">
        <v>138</v>
      </c>
    </row>
    <row r="101" spans="2:51" s="120" customFormat="1" ht="13.5">
      <c r="B101" s="119"/>
      <c r="D101" s="121" t="s">
        <v>147</v>
      </c>
      <c r="E101" s="122" t="s">
        <v>21</v>
      </c>
      <c r="F101" s="123" t="s">
        <v>691</v>
      </c>
      <c r="H101" s="122" t="s">
        <v>21</v>
      </c>
      <c r="L101" s="119"/>
      <c r="M101" s="124"/>
      <c r="N101" s="125"/>
      <c r="O101" s="125"/>
      <c r="P101" s="125"/>
      <c r="Q101" s="125"/>
      <c r="R101" s="125"/>
      <c r="S101" s="125"/>
      <c r="T101" s="126"/>
      <c r="AT101" s="122" t="s">
        <v>147</v>
      </c>
      <c r="AU101" s="122" t="s">
        <v>83</v>
      </c>
      <c r="AV101" s="120" t="s">
        <v>23</v>
      </c>
      <c r="AW101" s="120" t="s">
        <v>38</v>
      </c>
      <c r="AX101" s="120" t="s">
        <v>74</v>
      </c>
      <c r="AY101" s="122" t="s">
        <v>138</v>
      </c>
    </row>
    <row r="102" spans="2:51" s="128" customFormat="1" ht="13.5">
      <c r="B102" s="127"/>
      <c r="D102" s="121" t="s">
        <v>147</v>
      </c>
      <c r="E102" s="129" t="s">
        <v>21</v>
      </c>
      <c r="F102" s="130" t="s">
        <v>21</v>
      </c>
      <c r="H102" s="131">
        <v>0</v>
      </c>
      <c r="L102" s="127"/>
      <c r="M102" s="132"/>
      <c r="N102" s="133"/>
      <c r="O102" s="133"/>
      <c r="P102" s="133"/>
      <c r="Q102" s="133"/>
      <c r="R102" s="133"/>
      <c r="S102" s="133"/>
      <c r="T102" s="134"/>
      <c r="AT102" s="129" t="s">
        <v>147</v>
      </c>
      <c r="AU102" s="129" t="s">
        <v>83</v>
      </c>
      <c r="AV102" s="128" t="s">
        <v>83</v>
      </c>
      <c r="AW102" s="128" t="s">
        <v>38</v>
      </c>
      <c r="AX102" s="128" t="s">
        <v>74</v>
      </c>
      <c r="AY102" s="129" t="s">
        <v>138</v>
      </c>
    </row>
    <row r="103" spans="2:51" s="128" customFormat="1" ht="13.5">
      <c r="B103" s="127"/>
      <c r="D103" s="121" t="s">
        <v>147</v>
      </c>
      <c r="E103" s="129" t="s">
        <v>21</v>
      </c>
      <c r="F103" s="130" t="s">
        <v>23</v>
      </c>
      <c r="H103" s="131">
        <v>1</v>
      </c>
      <c r="L103" s="127"/>
      <c r="M103" s="132"/>
      <c r="N103" s="133"/>
      <c r="O103" s="133"/>
      <c r="P103" s="133"/>
      <c r="Q103" s="133"/>
      <c r="R103" s="133"/>
      <c r="S103" s="133"/>
      <c r="T103" s="134"/>
      <c r="AT103" s="129" t="s">
        <v>147</v>
      </c>
      <c r="AU103" s="129" t="s">
        <v>83</v>
      </c>
      <c r="AV103" s="128" t="s">
        <v>83</v>
      </c>
      <c r="AW103" s="128" t="s">
        <v>38</v>
      </c>
      <c r="AX103" s="128" t="s">
        <v>23</v>
      </c>
      <c r="AY103" s="129" t="s">
        <v>138</v>
      </c>
    </row>
    <row r="104" spans="2:65" s="253" customFormat="1" ht="15">
      <c r="B104" s="14"/>
      <c r="C104" s="109" t="s">
        <v>208</v>
      </c>
      <c r="D104" s="109" t="s">
        <v>140</v>
      </c>
      <c r="E104" s="110" t="s">
        <v>692</v>
      </c>
      <c r="F104" s="111" t="s">
        <v>693</v>
      </c>
      <c r="G104" s="112" t="s">
        <v>682</v>
      </c>
      <c r="H104" s="113">
        <v>2</v>
      </c>
      <c r="I104" s="114"/>
      <c r="J104" s="115">
        <f>ROUND(I104*H104,2)</f>
        <v>0</v>
      </c>
      <c r="K104" s="111" t="s">
        <v>21</v>
      </c>
      <c r="L104" s="14"/>
      <c r="M104" s="279" t="s">
        <v>21</v>
      </c>
      <c r="N104" s="116" t="s">
        <v>45</v>
      </c>
      <c r="O104" s="251"/>
      <c r="P104" s="117">
        <f>O104*H104</f>
        <v>0</v>
      </c>
      <c r="Q104" s="117">
        <v>0</v>
      </c>
      <c r="R104" s="117">
        <f>Q104*H104</f>
        <v>0</v>
      </c>
      <c r="S104" s="117">
        <v>0</v>
      </c>
      <c r="T104" s="118">
        <f>S104*H104</f>
        <v>0</v>
      </c>
      <c r="AR104" s="259" t="s">
        <v>145</v>
      </c>
      <c r="AT104" s="259" t="s">
        <v>140</v>
      </c>
      <c r="AU104" s="259" t="s">
        <v>83</v>
      </c>
      <c r="AY104" s="259" t="s">
        <v>138</v>
      </c>
      <c r="BE104" s="280">
        <f>IF(N104="základní",J104,0)</f>
        <v>0</v>
      </c>
      <c r="BF104" s="280">
        <f>IF(N104="snížená",J104,0)</f>
        <v>0</v>
      </c>
      <c r="BG104" s="280">
        <f>IF(N104="zákl. přenesená",J104,0)</f>
        <v>0</v>
      </c>
      <c r="BH104" s="280">
        <f>IF(N104="sníž. přenesená",J104,0)</f>
        <v>0</v>
      </c>
      <c r="BI104" s="280">
        <f>IF(N104="nulová",J104,0)</f>
        <v>0</v>
      </c>
      <c r="BJ104" s="259" t="s">
        <v>23</v>
      </c>
      <c r="BK104" s="280">
        <f>ROUND(I104*H104,2)</f>
        <v>0</v>
      </c>
      <c r="BL104" s="259" t="s">
        <v>145</v>
      </c>
      <c r="BM104" s="259" t="s">
        <v>694</v>
      </c>
    </row>
    <row r="105" spans="2:51" s="120" customFormat="1" ht="13.5">
      <c r="B105" s="119"/>
      <c r="D105" s="121" t="s">
        <v>147</v>
      </c>
      <c r="E105" s="122" t="s">
        <v>21</v>
      </c>
      <c r="F105" s="123" t="s">
        <v>695</v>
      </c>
      <c r="H105" s="122" t="s">
        <v>21</v>
      </c>
      <c r="L105" s="119"/>
      <c r="M105" s="124"/>
      <c r="N105" s="125"/>
      <c r="O105" s="125"/>
      <c r="P105" s="125"/>
      <c r="Q105" s="125"/>
      <c r="R105" s="125"/>
      <c r="S105" s="125"/>
      <c r="T105" s="126"/>
      <c r="AT105" s="122" t="s">
        <v>147</v>
      </c>
      <c r="AU105" s="122" t="s">
        <v>83</v>
      </c>
      <c r="AV105" s="120" t="s">
        <v>23</v>
      </c>
      <c r="AW105" s="120" t="s">
        <v>38</v>
      </c>
      <c r="AX105" s="120" t="s">
        <v>74</v>
      </c>
      <c r="AY105" s="122" t="s">
        <v>138</v>
      </c>
    </row>
    <row r="106" spans="2:51" s="120" customFormat="1" ht="13.5">
      <c r="B106" s="119"/>
      <c r="D106" s="121" t="s">
        <v>147</v>
      </c>
      <c r="E106" s="122" t="s">
        <v>21</v>
      </c>
      <c r="F106" s="123" t="s">
        <v>696</v>
      </c>
      <c r="H106" s="122" t="s">
        <v>21</v>
      </c>
      <c r="L106" s="119"/>
      <c r="M106" s="124"/>
      <c r="N106" s="125"/>
      <c r="O106" s="125"/>
      <c r="P106" s="125"/>
      <c r="Q106" s="125"/>
      <c r="R106" s="125"/>
      <c r="S106" s="125"/>
      <c r="T106" s="126"/>
      <c r="AT106" s="122" t="s">
        <v>147</v>
      </c>
      <c r="AU106" s="122" t="s">
        <v>83</v>
      </c>
      <c r="AV106" s="120" t="s">
        <v>23</v>
      </c>
      <c r="AW106" s="120" t="s">
        <v>38</v>
      </c>
      <c r="AX106" s="120" t="s">
        <v>74</v>
      </c>
      <c r="AY106" s="122" t="s">
        <v>138</v>
      </c>
    </row>
    <row r="107" spans="2:51" s="128" customFormat="1" ht="13.5">
      <c r="B107" s="127"/>
      <c r="D107" s="121" t="s">
        <v>147</v>
      </c>
      <c r="E107" s="129" t="s">
        <v>21</v>
      </c>
      <c r="F107" s="130" t="s">
        <v>697</v>
      </c>
      <c r="H107" s="131">
        <v>1</v>
      </c>
      <c r="L107" s="127"/>
      <c r="M107" s="132"/>
      <c r="N107" s="133"/>
      <c r="O107" s="133"/>
      <c r="P107" s="133"/>
      <c r="Q107" s="133"/>
      <c r="R107" s="133"/>
      <c r="S107" s="133"/>
      <c r="T107" s="134"/>
      <c r="AT107" s="129" t="s">
        <v>147</v>
      </c>
      <c r="AU107" s="129" t="s">
        <v>83</v>
      </c>
      <c r="AV107" s="128" t="s">
        <v>83</v>
      </c>
      <c r="AW107" s="128" t="s">
        <v>38</v>
      </c>
      <c r="AX107" s="128" t="s">
        <v>74</v>
      </c>
      <c r="AY107" s="129" t="s">
        <v>138</v>
      </c>
    </row>
    <row r="108" spans="2:51" s="128" customFormat="1" ht="13.5">
      <c r="B108" s="127"/>
      <c r="D108" s="121" t="s">
        <v>147</v>
      </c>
      <c r="E108" s="129" t="s">
        <v>21</v>
      </c>
      <c r="F108" s="130" t="s">
        <v>698</v>
      </c>
      <c r="H108" s="131">
        <v>1</v>
      </c>
      <c r="L108" s="127"/>
      <c r="M108" s="132"/>
      <c r="N108" s="133"/>
      <c r="O108" s="133"/>
      <c r="P108" s="133"/>
      <c r="Q108" s="133"/>
      <c r="R108" s="133"/>
      <c r="S108" s="133"/>
      <c r="T108" s="134"/>
      <c r="AT108" s="129" t="s">
        <v>147</v>
      </c>
      <c r="AU108" s="129" t="s">
        <v>83</v>
      </c>
      <c r="AV108" s="128" t="s">
        <v>83</v>
      </c>
      <c r="AW108" s="128" t="s">
        <v>38</v>
      </c>
      <c r="AX108" s="128" t="s">
        <v>74</v>
      </c>
      <c r="AY108" s="129" t="s">
        <v>138</v>
      </c>
    </row>
    <row r="109" spans="2:51" s="136" customFormat="1" ht="13.5">
      <c r="B109" s="135"/>
      <c r="D109" s="121" t="s">
        <v>147</v>
      </c>
      <c r="E109" s="137" t="s">
        <v>21</v>
      </c>
      <c r="F109" s="138" t="s">
        <v>152</v>
      </c>
      <c r="H109" s="139">
        <v>2</v>
      </c>
      <c r="L109" s="135"/>
      <c r="M109" s="140"/>
      <c r="N109" s="141"/>
      <c r="O109" s="141"/>
      <c r="P109" s="141"/>
      <c r="Q109" s="141"/>
      <c r="R109" s="141"/>
      <c r="S109" s="141"/>
      <c r="T109" s="142"/>
      <c r="AT109" s="137" t="s">
        <v>147</v>
      </c>
      <c r="AU109" s="137" t="s">
        <v>83</v>
      </c>
      <c r="AV109" s="136" t="s">
        <v>145</v>
      </c>
      <c r="AW109" s="136" t="s">
        <v>38</v>
      </c>
      <c r="AX109" s="136" t="s">
        <v>23</v>
      </c>
      <c r="AY109" s="137" t="s">
        <v>138</v>
      </c>
    </row>
    <row r="110" spans="2:65" s="253" customFormat="1" ht="15">
      <c r="B110" s="14"/>
      <c r="C110" s="109" t="s">
        <v>26</v>
      </c>
      <c r="D110" s="109" t="s">
        <v>140</v>
      </c>
      <c r="E110" s="110" t="s">
        <v>699</v>
      </c>
      <c r="F110" s="111" t="s">
        <v>700</v>
      </c>
      <c r="G110" s="112" t="s">
        <v>682</v>
      </c>
      <c r="H110" s="113">
        <v>1</v>
      </c>
      <c r="I110" s="114"/>
      <c r="J110" s="115">
        <f>ROUND(I110*H110,2)</f>
        <v>0</v>
      </c>
      <c r="K110" s="111" t="s">
        <v>21</v>
      </c>
      <c r="L110" s="14"/>
      <c r="M110" s="279" t="s">
        <v>21</v>
      </c>
      <c r="N110" s="116" t="s">
        <v>45</v>
      </c>
      <c r="O110" s="251"/>
      <c r="P110" s="117">
        <f>O110*H110</f>
        <v>0</v>
      </c>
      <c r="Q110" s="117">
        <v>0</v>
      </c>
      <c r="R110" s="117">
        <f>Q110*H110</f>
        <v>0</v>
      </c>
      <c r="S110" s="117">
        <v>0</v>
      </c>
      <c r="T110" s="118">
        <f>S110*H110</f>
        <v>0</v>
      </c>
      <c r="AR110" s="259" t="s">
        <v>145</v>
      </c>
      <c r="AT110" s="259" t="s">
        <v>140</v>
      </c>
      <c r="AU110" s="259" t="s">
        <v>83</v>
      </c>
      <c r="AY110" s="259" t="s">
        <v>138</v>
      </c>
      <c r="BE110" s="280">
        <f>IF(N110="základní",J110,0)</f>
        <v>0</v>
      </c>
      <c r="BF110" s="280">
        <f>IF(N110="snížená",J110,0)</f>
        <v>0</v>
      </c>
      <c r="BG110" s="280">
        <f>IF(N110="zákl. přenesená",J110,0)</f>
        <v>0</v>
      </c>
      <c r="BH110" s="280">
        <f>IF(N110="sníž. přenesená",J110,0)</f>
        <v>0</v>
      </c>
      <c r="BI110" s="280">
        <f>IF(N110="nulová",J110,0)</f>
        <v>0</v>
      </c>
      <c r="BJ110" s="259" t="s">
        <v>23</v>
      </c>
      <c r="BK110" s="280">
        <f>ROUND(I110*H110,2)</f>
        <v>0</v>
      </c>
      <c r="BL110" s="259" t="s">
        <v>145</v>
      </c>
      <c r="BM110" s="259" t="s">
        <v>701</v>
      </c>
    </row>
    <row r="111" spans="2:51" s="120" customFormat="1" ht="27">
      <c r="B111" s="119"/>
      <c r="D111" s="121" t="s">
        <v>147</v>
      </c>
      <c r="E111" s="122" t="s">
        <v>21</v>
      </c>
      <c r="F111" s="123" t="s">
        <v>702</v>
      </c>
      <c r="H111" s="122" t="s">
        <v>21</v>
      </c>
      <c r="L111" s="119"/>
      <c r="M111" s="124"/>
      <c r="N111" s="125"/>
      <c r="O111" s="125"/>
      <c r="P111" s="125"/>
      <c r="Q111" s="125"/>
      <c r="R111" s="125"/>
      <c r="S111" s="125"/>
      <c r="T111" s="126"/>
      <c r="AT111" s="122" t="s">
        <v>147</v>
      </c>
      <c r="AU111" s="122" t="s">
        <v>83</v>
      </c>
      <c r="AV111" s="120" t="s">
        <v>23</v>
      </c>
      <c r="AW111" s="120" t="s">
        <v>38</v>
      </c>
      <c r="AX111" s="120" t="s">
        <v>74</v>
      </c>
      <c r="AY111" s="122" t="s">
        <v>138</v>
      </c>
    </row>
    <row r="112" spans="2:51" s="128" customFormat="1" ht="13.5">
      <c r="B112" s="127"/>
      <c r="D112" s="121" t="s">
        <v>147</v>
      </c>
      <c r="E112" s="129" t="s">
        <v>21</v>
      </c>
      <c r="F112" s="130" t="s">
        <v>23</v>
      </c>
      <c r="H112" s="131">
        <v>1</v>
      </c>
      <c r="L112" s="127"/>
      <c r="M112" s="132"/>
      <c r="N112" s="133"/>
      <c r="O112" s="133"/>
      <c r="P112" s="133"/>
      <c r="Q112" s="133"/>
      <c r="R112" s="133"/>
      <c r="S112" s="133"/>
      <c r="T112" s="134"/>
      <c r="AT112" s="129" t="s">
        <v>147</v>
      </c>
      <c r="AU112" s="129" t="s">
        <v>83</v>
      </c>
      <c r="AV112" s="128" t="s">
        <v>83</v>
      </c>
      <c r="AW112" s="128" t="s">
        <v>38</v>
      </c>
      <c r="AX112" s="128" t="s">
        <v>23</v>
      </c>
      <c r="AY112" s="129" t="s">
        <v>138</v>
      </c>
    </row>
    <row r="113" spans="2:65" s="253" customFormat="1" ht="15">
      <c r="B113" s="14"/>
      <c r="C113" s="109" t="s">
        <v>216</v>
      </c>
      <c r="D113" s="109" t="s">
        <v>140</v>
      </c>
      <c r="E113" s="110" t="s">
        <v>703</v>
      </c>
      <c r="F113" s="111" t="s">
        <v>704</v>
      </c>
      <c r="G113" s="112" t="s">
        <v>682</v>
      </c>
      <c r="H113" s="113">
        <v>2</v>
      </c>
      <c r="I113" s="114"/>
      <c r="J113" s="115">
        <f>ROUND(I113*H113,2)</f>
        <v>0</v>
      </c>
      <c r="K113" s="111" t="s">
        <v>21</v>
      </c>
      <c r="L113" s="14"/>
      <c r="M113" s="279" t="s">
        <v>21</v>
      </c>
      <c r="N113" s="116" t="s">
        <v>45</v>
      </c>
      <c r="O113" s="251"/>
      <c r="P113" s="117">
        <f>O113*H113</f>
        <v>0</v>
      </c>
      <c r="Q113" s="117">
        <v>0</v>
      </c>
      <c r="R113" s="117">
        <f>Q113*H113</f>
        <v>0</v>
      </c>
      <c r="S113" s="117">
        <v>0</v>
      </c>
      <c r="T113" s="118">
        <f>S113*H113</f>
        <v>0</v>
      </c>
      <c r="AR113" s="259" t="s">
        <v>145</v>
      </c>
      <c r="AT113" s="259" t="s">
        <v>140</v>
      </c>
      <c r="AU113" s="259" t="s">
        <v>83</v>
      </c>
      <c r="AY113" s="259" t="s">
        <v>138</v>
      </c>
      <c r="BE113" s="280">
        <f>IF(N113="základní",J113,0)</f>
        <v>0</v>
      </c>
      <c r="BF113" s="280">
        <f>IF(N113="snížená",J113,0)</f>
        <v>0</v>
      </c>
      <c r="BG113" s="280">
        <f>IF(N113="zákl. přenesená",J113,0)</f>
        <v>0</v>
      </c>
      <c r="BH113" s="280">
        <f>IF(N113="sníž. přenesená",J113,0)</f>
        <v>0</v>
      </c>
      <c r="BI113" s="280">
        <f>IF(N113="nulová",J113,0)</f>
        <v>0</v>
      </c>
      <c r="BJ113" s="259" t="s">
        <v>23</v>
      </c>
      <c r="BK113" s="280">
        <f>ROUND(I113*H113,2)</f>
        <v>0</v>
      </c>
      <c r="BL113" s="259" t="s">
        <v>145</v>
      </c>
      <c r="BM113" s="259" t="s">
        <v>705</v>
      </c>
    </row>
    <row r="114" spans="2:51" s="120" customFormat="1" ht="13.5">
      <c r="B114" s="119"/>
      <c r="D114" s="121" t="s">
        <v>147</v>
      </c>
      <c r="E114" s="122" t="s">
        <v>21</v>
      </c>
      <c r="F114" s="123" t="s">
        <v>706</v>
      </c>
      <c r="H114" s="122" t="s">
        <v>21</v>
      </c>
      <c r="L114" s="119"/>
      <c r="M114" s="124"/>
      <c r="N114" s="125"/>
      <c r="O114" s="125"/>
      <c r="P114" s="125"/>
      <c r="Q114" s="125"/>
      <c r="R114" s="125"/>
      <c r="S114" s="125"/>
      <c r="T114" s="126"/>
      <c r="AT114" s="122" t="s">
        <v>147</v>
      </c>
      <c r="AU114" s="122" t="s">
        <v>83</v>
      </c>
      <c r="AV114" s="120" t="s">
        <v>23</v>
      </c>
      <c r="AW114" s="120" t="s">
        <v>38</v>
      </c>
      <c r="AX114" s="120" t="s">
        <v>74</v>
      </c>
      <c r="AY114" s="122" t="s">
        <v>138</v>
      </c>
    </row>
    <row r="115" spans="2:51" s="120" customFormat="1" ht="13.5">
      <c r="B115" s="119"/>
      <c r="D115" s="121" t="s">
        <v>147</v>
      </c>
      <c r="E115" s="122" t="s">
        <v>21</v>
      </c>
      <c r="F115" s="123" t="s">
        <v>707</v>
      </c>
      <c r="H115" s="122" t="s">
        <v>21</v>
      </c>
      <c r="L115" s="119"/>
      <c r="M115" s="124"/>
      <c r="N115" s="125"/>
      <c r="O115" s="125"/>
      <c r="P115" s="125"/>
      <c r="Q115" s="125"/>
      <c r="R115" s="125"/>
      <c r="S115" s="125"/>
      <c r="T115" s="126"/>
      <c r="AT115" s="122" t="s">
        <v>147</v>
      </c>
      <c r="AU115" s="122" t="s">
        <v>83</v>
      </c>
      <c r="AV115" s="120" t="s">
        <v>23</v>
      </c>
      <c r="AW115" s="120" t="s">
        <v>38</v>
      </c>
      <c r="AX115" s="120" t="s">
        <v>74</v>
      </c>
      <c r="AY115" s="122" t="s">
        <v>138</v>
      </c>
    </row>
    <row r="116" spans="2:51" s="128" customFormat="1" ht="13.5">
      <c r="B116" s="127"/>
      <c r="D116" s="121" t="s">
        <v>147</v>
      </c>
      <c r="E116" s="129" t="s">
        <v>21</v>
      </c>
      <c r="F116" s="130" t="s">
        <v>708</v>
      </c>
      <c r="H116" s="131">
        <v>2</v>
      </c>
      <c r="L116" s="127"/>
      <c r="M116" s="132"/>
      <c r="N116" s="133"/>
      <c r="O116" s="133"/>
      <c r="P116" s="133"/>
      <c r="Q116" s="133"/>
      <c r="R116" s="133"/>
      <c r="S116" s="133"/>
      <c r="T116" s="134"/>
      <c r="AT116" s="129" t="s">
        <v>147</v>
      </c>
      <c r="AU116" s="129" t="s">
        <v>83</v>
      </c>
      <c r="AV116" s="128" t="s">
        <v>83</v>
      </c>
      <c r="AW116" s="128" t="s">
        <v>38</v>
      </c>
      <c r="AX116" s="128" t="s">
        <v>23</v>
      </c>
      <c r="AY116" s="129" t="s">
        <v>138</v>
      </c>
    </row>
    <row r="117" spans="2:65" s="253" customFormat="1" ht="45">
      <c r="B117" s="14"/>
      <c r="C117" s="109" t="s">
        <v>220</v>
      </c>
      <c r="D117" s="109" t="s">
        <v>140</v>
      </c>
      <c r="E117" s="110" t="s">
        <v>638</v>
      </c>
      <c r="F117" s="111" t="s">
        <v>709</v>
      </c>
      <c r="G117" s="112" t="s">
        <v>665</v>
      </c>
      <c r="H117" s="113">
        <v>1</v>
      </c>
      <c r="I117" s="278"/>
      <c r="J117" s="115">
        <f>ROUND(I117*H117,2)</f>
        <v>0</v>
      </c>
      <c r="K117" s="111" t="s">
        <v>21</v>
      </c>
      <c r="L117" s="14"/>
      <c r="M117" s="279" t="s">
        <v>21</v>
      </c>
      <c r="N117" s="116" t="s">
        <v>45</v>
      </c>
      <c r="O117" s="251"/>
      <c r="P117" s="117">
        <f>O117*H117</f>
        <v>0</v>
      </c>
      <c r="Q117" s="117">
        <v>0</v>
      </c>
      <c r="R117" s="117">
        <f>Q117*H117</f>
        <v>0</v>
      </c>
      <c r="S117" s="117">
        <v>0</v>
      </c>
      <c r="T117" s="118">
        <f>S117*H117</f>
        <v>0</v>
      </c>
      <c r="AR117" s="259" t="s">
        <v>145</v>
      </c>
      <c r="AT117" s="259" t="s">
        <v>140</v>
      </c>
      <c r="AU117" s="259" t="s">
        <v>83</v>
      </c>
      <c r="AY117" s="259" t="s">
        <v>138</v>
      </c>
      <c r="BE117" s="280">
        <f>IF(N117="základní",J117,0)</f>
        <v>0</v>
      </c>
      <c r="BF117" s="280">
        <f>IF(N117="snížená",J117,0)</f>
        <v>0</v>
      </c>
      <c r="BG117" s="280">
        <f>IF(N117="zákl. přenesená",J117,0)</f>
        <v>0</v>
      </c>
      <c r="BH117" s="280">
        <f>IF(N117="sníž. přenesená",J117,0)</f>
        <v>0</v>
      </c>
      <c r="BI117" s="280">
        <f>IF(N117="nulová",J117,0)</f>
        <v>0</v>
      </c>
      <c r="BJ117" s="259" t="s">
        <v>23</v>
      </c>
      <c r="BK117" s="280">
        <f>ROUND(I117*H117,2)</f>
        <v>0</v>
      </c>
      <c r="BL117" s="259" t="s">
        <v>145</v>
      </c>
      <c r="BM117" s="259" t="s">
        <v>710</v>
      </c>
    </row>
    <row r="118" spans="2:51" s="128" customFormat="1" ht="13.5">
      <c r="B118" s="127"/>
      <c r="D118" s="121" t="s">
        <v>147</v>
      </c>
      <c r="E118" s="129" t="s">
        <v>21</v>
      </c>
      <c r="F118" s="130" t="s">
        <v>23</v>
      </c>
      <c r="H118" s="131">
        <v>1</v>
      </c>
      <c r="L118" s="127"/>
      <c r="M118" s="132"/>
      <c r="N118" s="133"/>
      <c r="O118" s="133"/>
      <c r="P118" s="133"/>
      <c r="Q118" s="133"/>
      <c r="R118" s="133"/>
      <c r="S118" s="133"/>
      <c r="T118" s="134"/>
      <c r="AT118" s="129" t="s">
        <v>147</v>
      </c>
      <c r="AU118" s="129" t="s">
        <v>83</v>
      </c>
      <c r="AV118" s="128" t="s">
        <v>83</v>
      </c>
      <c r="AW118" s="128" t="s">
        <v>38</v>
      </c>
      <c r="AX118" s="128" t="s">
        <v>23</v>
      </c>
      <c r="AY118" s="129" t="s">
        <v>138</v>
      </c>
    </row>
    <row r="119" spans="2:65" s="253" customFormat="1" ht="90">
      <c r="B119" s="14"/>
      <c r="C119" s="109" t="s">
        <v>227</v>
      </c>
      <c r="D119" s="109" t="s">
        <v>140</v>
      </c>
      <c r="E119" s="110" t="s">
        <v>711</v>
      </c>
      <c r="F119" s="111" t="s">
        <v>712</v>
      </c>
      <c r="G119" s="112" t="s">
        <v>665</v>
      </c>
      <c r="H119" s="113">
        <v>1</v>
      </c>
      <c r="I119" s="278"/>
      <c r="J119" s="115">
        <f>ROUND(I119*H119,2)</f>
        <v>0</v>
      </c>
      <c r="K119" s="111" t="s">
        <v>21</v>
      </c>
      <c r="L119" s="14"/>
      <c r="M119" s="279" t="s">
        <v>21</v>
      </c>
      <c r="N119" s="116" t="s">
        <v>45</v>
      </c>
      <c r="O119" s="251"/>
      <c r="P119" s="117">
        <f>O119*H119</f>
        <v>0</v>
      </c>
      <c r="Q119" s="117">
        <v>0</v>
      </c>
      <c r="R119" s="117">
        <f>Q119*H119</f>
        <v>0</v>
      </c>
      <c r="S119" s="117">
        <v>0</v>
      </c>
      <c r="T119" s="118">
        <f>S119*H119</f>
        <v>0</v>
      </c>
      <c r="AR119" s="259" t="s">
        <v>145</v>
      </c>
      <c r="AT119" s="259" t="s">
        <v>140</v>
      </c>
      <c r="AU119" s="259" t="s">
        <v>83</v>
      </c>
      <c r="AY119" s="259" t="s">
        <v>138</v>
      </c>
      <c r="BE119" s="280">
        <f>IF(N119="základní",J119,0)</f>
        <v>0</v>
      </c>
      <c r="BF119" s="280">
        <f>IF(N119="snížená",J119,0)</f>
        <v>0</v>
      </c>
      <c r="BG119" s="280">
        <f>IF(N119="zákl. přenesená",J119,0)</f>
        <v>0</v>
      </c>
      <c r="BH119" s="280">
        <f>IF(N119="sníž. přenesená",J119,0)</f>
        <v>0</v>
      </c>
      <c r="BI119" s="280">
        <f>IF(N119="nulová",J119,0)</f>
        <v>0</v>
      </c>
      <c r="BJ119" s="259" t="s">
        <v>23</v>
      </c>
      <c r="BK119" s="280">
        <f>ROUND(I119*H119,2)</f>
        <v>0</v>
      </c>
      <c r="BL119" s="259" t="s">
        <v>145</v>
      </c>
      <c r="BM119" s="259" t="s">
        <v>713</v>
      </c>
    </row>
    <row r="120" spans="2:51" s="128" customFormat="1" ht="13.5">
      <c r="B120" s="127"/>
      <c r="D120" s="121" t="s">
        <v>147</v>
      </c>
      <c r="E120" s="129" t="s">
        <v>21</v>
      </c>
      <c r="F120" s="130" t="s">
        <v>23</v>
      </c>
      <c r="H120" s="131">
        <v>1</v>
      </c>
      <c r="L120" s="127"/>
      <c r="M120" s="157"/>
      <c r="N120" s="158"/>
      <c r="O120" s="158"/>
      <c r="P120" s="158"/>
      <c r="Q120" s="158"/>
      <c r="R120" s="158"/>
      <c r="S120" s="158"/>
      <c r="T120" s="159"/>
      <c r="AT120" s="129" t="s">
        <v>147</v>
      </c>
      <c r="AU120" s="129" t="s">
        <v>83</v>
      </c>
      <c r="AV120" s="128" t="s">
        <v>83</v>
      </c>
      <c r="AW120" s="128" t="s">
        <v>38</v>
      </c>
      <c r="AX120" s="128" t="s">
        <v>23</v>
      </c>
      <c r="AY120" s="129" t="s">
        <v>138</v>
      </c>
    </row>
    <row r="121" spans="2:12" s="253" customFormat="1" ht="15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14"/>
    </row>
  </sheetData>
  <mergeCells count="10">
    <mergeCell ref="L2:V2"/>
    <mergeCell ref="E7:H7"/>
    <mergeCell ref="E9:H9"/>
    <mergeCell ref="E24:H24"/>
    <mergeCell ref="E45:H45"/>
    <mergeCell ref="E47:H47"/>
    <mergeCell ref="J51:J52"/>
    <mergeCell ref="E68:H68"/>
    <mergeCell ref="E70:H70"/>
    <mergeCell ref="G1:H1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16"/>
  <sheetViews>
    <sheetView showGridLines="0" workbookViewId="0" topLeftCell="A1"/>
  </sheetViews>
  <sheetFormatPr defaultColWidth="9.140625" defaultRowHeight="15"/>
  <cols>
    <col min="1" max="1" width="7.140625" style="160" customWidth="1"/>
    <col min="2" max="2" width="1.421875" style="160" customWidth="1"/>
    <col min="3" max="4" width="4.28125" style="160" customWidth="1"/>
    <col min="5" max="5" width="10.00390625" style="160" customWidth="1"/>
    <col min="6" max="6" width="7.8515625" style="160" customWidth="1"/>
    <col min="7" max="7" width="4.28125" style="160" customWidth="1"/>
    <col min="8" max="8" width="66.7109375" style="160" customWidth="1"/>
    <col min="9" max="10" width="17.140625" style="160" customWidth="1"/>
    <col min="11" max="11" width="1.421875" style="160" customWidth="1"/>
  </cols>
  <sheetData>
    <row r="1" ht="37.5" customHeight="1"/>
    <row r="2" spans="2:11" ht="7.5" customHeight="1">
      <c r="B2" s="161"/>
      <c r="C2" s="162"/>
      <c r="D2" s="162"/>
      <c r="E2" s="162"/>
      <c r="F2" s="162"/>
      <c r="G2" s="162"/>
      <c r="H2" s="162"/>
      <c r="I2" s="162"/>
      <c r="J2" s="162"/>
      <c r="K2" s="163"/>
    </row>
    <row r="3" spans="2:11" s="164" customFormat="1" ht="45" customHeight="1">
      <c r="B3" s="165"/>
      <c r="C3" s="331" t="s">
        <v>714</v>
      </c>
      <c r="D3" s="331"/>
      <c r="E3" s="331"/>
      <c r="F3" s="331"/>
      <c r="G3" s="331"/>
      <c r="H3" s="331"/>
      <c r="I3" s="331"/>
      <c r="J3" s="331"/>
      <c r="K3" s="166"/>
    </row>
    <row r="4" spans="2:11" ht="25.5" customHeight="1">
      <c r="B4" s="167"/>
      <c r="C4" s="337" t="s">
        <v>715</v>
      </c>
      <c r="D4" s="337"/>
      <c r="E4" s="337"/>
      <c r="F4" s="337"/>
      <c r="G4" s="337"/>
      <c r="H4" s="337"/>
      <c r="I4" s="337"/>
      <c r="J4" s="337"/>
      <c r="K4" s="168"/>
    </row>
    <row r="5" spans="2:11" ht="5.25" customHeight="1">
      <c r="B5" s="167"/>
      <c r="C5" s="169"/>
      <c r="D5" s="169"/>
      <c r="E5" s="169"/>
      <c r="F5" s="169"/>
      <c r="G5" s="169"/>
      <c r="H5" s="169"/>
      <c r="I5" s="169"/>
      <c r="J5" s="169"/>
      <c r="K5" s="168"/>
    </row>
    <row r="6" spans="2:11" ht="15" customHeight="1">
      <c r="B6" s="167"/>
      <c r="C6" s="336" t="s">
        <v>716</v>
      </c>
      <c r="D6" s="336"/>
      <c r="E6" s="336"/>
      <c r="F6" s="336"/>
      <c r="G6" s="336"/>
      <c r="H6" s="336"/>
      <c r="I6" s="336"/>
      <c r="J6" s="336"/>
      <c r="K6" s="168"/>
    </row>
    <row r="7" spans="2:11" ht="15" customHeight="1">
      <c r="B7" s="170"/>
      <c r="C7" s="336" t="s">
        <v>717</v>
      </c>
      <c r="D7" s="336"/>
      <c r="E7" s="336"/>
      <c r="F7" s="336"/>
      <c r="G7" s="336"/>
      <c r="H7" s="336"/>
      <c r="I7" s="336"/>
      <c r="J7" s="336"/>
      <c r="K7" s="168"/>
    </row>
    <row r="8" spans="2:11" ht="12.75" customHeight="1">
      <c r="B8" s="170"/>
      <c r="C8" s="171"/>
      <c r="D8" s="171"/>
      <c r="E8" s="171"/>
      <c r="F8" s="171"/>
      <c r="G8" s="171"/>
      <c r="H8" s="171"/>
      <c r="I8" s="171"/>
      <c r="J8" s="171"/>
      <c r="K8" s="168"/>
    </row>
    <row r="9" spans="2:11" ht="15" customHeight="1">
      <c r="B9" s="170"/>
      <c r="C9" s="336" t="s">
        <v>718</v>
      </c>
      <c r="D9" s="336"/>
      <c r="E9" s="336"/>
      <c r="F9" s="336"/>
      <c r="G9" s="336"/>
      <c r="H9" s="336"/>
      <c r="I9" s="336"/>
      <c r="J9" s="336"/>
      <c r="K9" s="168"/>
    </row>
    <row r="10" spans="2:11" ht="15" customHeight="1">
      <c r="B10" s="170"/>
      <c r="C10" s="171"/>
      <c r="D10" s="336" t="s">
        <v>719</v>
      </c>
      <c r="E10" s="336"/>
      <c r="F10" s="336"/>
      <c r="G10" s="336"/>
      <c r="H10" s="336"/>
      <c r="I10" s="336"/>
      <c r="J10" s="336"/>
      <c r="K10" s="168"/>
    </row>
    <row r="11" spans="2:11" ht="15" customHeight="1">
      <c r="B11" s="170"/>
      <c r="C11" s="172"/>
      <c r="D11" s="336" t="s">
        <v>720</v>
      </c>
      <c r="E11" s="336"/>
      <c r="F11" s="336"/>
      <c r="G11" s="336"/>
      <c r="H11" s="336"/>
      <c r="I11" s="336"/>
      <c r="J11" s="336"/>
      <c r="K11" s="168"/>
    </row>
    <row r="12" spans="2:11" ht="12.75" customHeight="1">
      <c r="B12" s="170"/>
      <c r="C12" s="172"/>
      <c r="D12" s="172"/>
      <c r="E12" s="172"/>
      <c r="F12" s="172"/>
      <c r="G12" s="172"/>
      <c r="H12" s="172"/>
      <c r="I12" s="172"/>
      <c r="J12" s="172"/>
      <c r="K12" s="168"/>
    </row>
    <row r="13" spans="2:11" ht="15" customHeight="1">
      <c r="B13" s="170"/>
      <c r="C13" s="172"/>
      <c r="D13" s="336" t="s">
        <v>721</v>
      </c>
      <c r="E13" s="336"/>
      <c r="F13" s="336"/>
      <c r="G13" s="336"/>
      <c r="H13" s="336"/>
      <c r="I13" s="336"/>
      <c r="J13" s="336"/>
      <c r="K13" s="168"/>
    </row>
    <row r="14" spans="2:11" ht="15" customHeight="1">
      <c r="B14" s="170"/>
      <c r="C14" s="172"/>
      <c r="D14" s="336" t="s">
        <v>722</v>
      </c>
      <c r="E14" s="336"/>
      <c r="F14" s="336"/>
      <c r="G14" s="336"/>
      <c r="H14" s="336"/>
      <c r="I14" s="336"/>
      <c r="J14" s="336"/>
      <c r="K14" s="168"/>
    </row>
    <row r="15" spans="2:11" ht="15" customHeight="1">
      <c r="B15" s="170"/>
      <c r="C15" s="172"/>
      <c r="D15" s="336" t="s">
        <v>723</v>
      </c>
      <c r="E15" s="336"/>
      <c r="F15" s="336"/>
      <c r="G15" s="336"/>
      <c r="H15" s="336"/>
      <c r="I15" s="336"/>
      <c r="J15" s="336"/>
      <c r="K15" s="168"/>
    </row>
    <row r="16" spans="2:11" ht="15" customHeight="1">
      <c r="B16" s="170"/>
      <c r="C16" s="172"/>
      <c r="D16" s="172"/>
      <c r="E16" s="173" t="s">
        <v>81</v>
      </c>
      <c r="F16" s="336" t="s">
        <v>724</v>
      </c>
      <c r="G16" s="336"/>
      <c r="H16" s="336"/>
      <c r="I16" s="336"/>
      <c r="J16" s="336"/>
      <c r="K16" s="168"/>
    </row>
    <row r="17" spans="2:11" ht="15" customHeight="1">
      <c r="B17" s="170"/>
      <c r="C17" s="172"/>
      <c r="D17" s="172"/>
      <c r="E17" s="173" t="s">
        <v>725</v>
      </c>
      <c r="F17" s="336" t="s">
        <v>726</v>
      </c>
      <c r="G17" s="336"/>
      <c r="H17" s="336"/>
      <c r="I17" s="336"/>
      <c r="J17" s="336"/>
      <c r="K17" s="168"/>
    </row>
    <row r="18" spans="2:11" ht="15" customHeight="1">
      <c r="B18" s="170"/>
      <c r="C18" s="172"/>
      <c r="D18" s="172"/>
      <c r="E18" s="173" t="s">
        <v>727</v>
      </c>
      <c r="F18" s="336" t="s">
        <v>728</v>
      </c>
      <c r="G18" s="336"/>
      <c r="H18" s="336"/>
      <c r="I18" s="336"/>
      <c r="J18" s="336"/>
      <c r="K18" s="168"/>
    </row>
    <row r="19" spans="2:11" ht="15" customHeight="1">
      <c r="B19" s="170"/>
      <c r="C19" s="172"/>
      <c r="D19" s="172"/>
      <c r="E19" s="173" t="s">
        <v>729</v>
      </c>
      <c r="F19" s="336" t="s">
        <v>730</v>
      </c>
      <c r="G19" s="336"/>
      <c r="H19" s="336"/>
      <c r="I19" s="336"/>
      <c r="J19" s="336"/>
      <c r="K19" s="168"/>
    </row>
    <row r="20" spans="2:11" ht="15" customHeight="1">
      <c r="B20" s="170"/>
      <c r="C20" s="172"/>
      <c r="D20" s="172"/>
      <c r="E20" s="173" t="s">
        <v>731</v>
      </c>
      <c r="F20" s="336" t="s">
        <v>732</v>
      </c>
      <c r="G20" s="336"/>
      <c r="H20" s="336"/>
      <c r="I20" s="336"/>
      <c r="J20" s="336"/>
      <c r="K20" s="168"/>
    </row>
    <row r="21" spans="2:11" ht="15" customHeight="1">
      <c r="B21" s="170"/>
      <c r="C21" s="172"/>
      <c r="D21" s="172"/>
      <c r="E21" s="173" t="s">
        <v>733</v>
      </c>
      <c r="F21" s="336" t="s">
        <v>734</v>
      </c>
      <c r="G21" s="336"/>
      <c r="H21" s="336"/>
      <c r="I21" s="336"/>
      <c r="J21" s="336"/>
      <c r="K21" s="168"/>
    </row>
    <row r="22" spans="2:11" ht="12.75" customHeight="1">
      <c r="B22" s="170"/>
      <c r="C22" s="172"/>
      <c r="D22" s="172"/>
      <c r="E22" s="172"/>
      <c r="F22" s="172"/>
      <c r="G22" s="172"/>
      <c r="H22" s="172"/>
      <c r="I22" s="172"/>
      <c r="J22" s="172"/>
      <c r="K22" s="168"/>
    </row>
    <row r="23" spans="2:11" ht="15" customHeight="1">
      <c r="B23" s="170"/>
      <c r="C23" s="336" t="s">
        <v>735</v>
      </c>
      <c r="D23" s="336"/>
      <c r="E23" s="336"/>
      <c r="F23" s="336"/>
      <c r="G23" s="336"/>
      <c r="H23" s="336"/>
      <c r="I23" s="336"/>
      <c r="J23" s="336"/>
      <c r="K23" s="168"/>
    </row>
    <row r="24" spans="2:11" ht="15" customHeight="1">
      <c r="B24" s="170"/>
      <c r="C24" s="336" t="s">
        <v>736</v>
      </c>
      <c r="D24" s="336"/>
      <c r="E24" s="336"/>
      <c r="F24" s="336"/>
      <c r="G24" s="336"/>
      <c r="H24" s="336"/>
      <c r="I24" s="336"/>
      <c r="J24" s="336"/>
      <c r="K24" s="168"/>
    </row>
    <row r="25" spans="2:11" ht="15" customHeight="1">
      <c r="B25" s="170"/>
      <c r="C25" s="171"/>
      <c r="D25" s="336" t="s">
        <v>737</v>
      </c>
      <c r="E25" s="336"/>
      <c r="F25" s="336"/>
      <c r="G25" s="336"/>
      <c r="H25" s="336"/>
      <c r="I25" s="336"/>
      <c r="J25" s="336"/>
      <c r="K25" s="168"/>
    </row>
    <row r="26" spans="2:11" ht="15" customHeight="1">
      <c r="B26" s="170"/>
      <c r="C26" s="172"/>
      <c r="D26" s="336" t="s">
        <v>738</v>
      </c>
      <c r="E26" s="336"/>
      <c r="F26" s="336"/>
      <c r="G26" s="336"/>
      <c r="H26" s="336"/>
      <c r="I26" s="336"/>
      <c r="J26" s="336"/>
      <c r="K26" s="168"/>
    </row>
    <row r="27" spans="2:11" ht="12.75" customHeight="1">
      <c r="B27" s="170"/>
      <c r="C27" s="172"/>
      <c r="D27" s="172"/>
      <c r="E27" s="172"/>
      <c r="F27" s="172"/>
      <c r="G27" s="172"/>
      <c r="H27" s="172"/>
      <c r="I27" s="172"/>
      <c r="J27" s="172"/>
      <c r="K27" s="168"/>
    </row>
    <row r="28" spans="2:11" ht="15" customHeight="1">
      <c r="B28" s="170"/>
      <c r="C28" s="172"/>
      <c r="D28" s="336" t="s">
        <v>739</v>
      </c>
      <c r="E28" s="336"/>
      <c r="F28" s="336"/>
      <c r="G28" s="336"/>
      <c r="H28" s="336"/>
      <c r="I28" s="336"/>
      <c r="J28" s="336"/>
      <c r="K28" s="168"/>
    </row>
    <row r="29" spans="2:11" ht="15" customHeight="1">
      <c r="B29" s="170"/>
      <c r="C29" s="172"/>
      <c r="D29" s="336" t="s">
        <v>740</v>
      </c>
      <c r="E29" s="336"/>
      <c r="F29" s="336"/>
      <c r="G29" s="336"/>
      <c r="H29" s="336"/>
      <c r="I29" s="336"/>
      <c r="J29" s="336"/>
      <c r="K29" s="168"/>
    </row>
    <row r="30" spans="2:11" ht="12.75" customHeight="1">
      <c r="B30" s="170"/>
      <c r="C30" s="172"/>
      <c r="D30" s="172"/>
      <c r="E30" s="172"/>
      <c r="F30" s="172"/>
      <c r="G30" s="172"/>
      <c r="H30" s="172"/>
      <c r="I30" s="172"/>
      <c r="J30" s="172"/>
      <c r="K30" s="168"/>
    </row>
    <row r="31" spans="2:11" ht="15" customHeight="1">
      <c r="B31" s="170"/>
      <c r="C31" s="172"/>
      <c r="D31" s="336" t="s">
        <v>741</v>
      </c>
      <c r="E31" s="336"/>
      <c r="F31" s="336"/>
      <c r="G31" s="336"/>
      <c r="H31" s="336"/>
      <c r="I31" s="336"/>
      <c r="J31" s="336"/>
      <c r="K31" s="168"/>
    </row>
    <row r="32" spans="2:11" ht="15" customHeight="1">
      <c r="B32" s="170"/>
      <c r="C32" s="172"/>
      <c r="D32" s="336" t="s">
        <v>742</v>
      </c>
      <c r="E32" s="336"/>
      <c r="F32" s="336"/>
      <c r="G32" s="336"/>
      <c r="H32" s="336"/>
      <c r="I32" s="336"/>
      <c r="J32" s="336"/>
      <c r="K32" s="168"/>
    </row>
    <row r="33" spans="2:11" ht="15" customHeight="1">
      <c r="B33" s="170"/>
      <c r="C33" s="172"/>
      <c r="D33" s="336" t="s">
        <v>743</v>
      </c>
      <c r="E33" s="336"/>
      <c r="F33" s="336"/>
      <c r="G33" s="336"/>
      <c r="H33" s="336"/>
      <c r="I33" s="336"/>
      <c r="J33" s="336"/>
      <c r="K33" s="168"/>
    </row>
    <row r="34" spans="2:11" ht="15" customHeight="1">
      <c r="B34" s="170"/>
      <c r="C34" s="172"/>
      <c r="D34" s="171"/>
      <c r="E34" s="174" t="s">
        <v>123</v>
      </c>
      <c r="F34" s="171"/>
      <c r="G34" s="336" t="s">
        <v>744</v>
      </c>
      <c r="H34" s="336"/>
      <c r="I34" s="336"/>
      <c r="J34" s="336"/>
      <c r="K34" s="168"/>
    </row>
    <row r="35" spans="2:11" ht="30.75" customHeight="1">
      <c r="B35" s="170"/>
      <c r="C35" s="172"/>
      <c r="D35" s="171"/>
      <c r="E35" s="174" t="s">
        <v>745</v>
      </c>
      <c r="F35" s="171"/>
      <c r="G35" s="336" t="s">
        <v>746</v>
      </c>
      <c r="H35" s="336"/>
      <c r="I35" s="336"/>
      <c r="J35" s="336"/>
      <c r="K35" s="168"/>
    </row>
    <row r="36" spans="2:11" ht="15" customHeight="1">
      <c r="B36" s="170"/>
      <c r="C36" s="172"/>
      <c r="D36" s="171"/>
      <c r="E36" s="174" t="s">
        <v>55</v>
      </c>
      <c r="F36" s="171"/>
      <c r="G36" s="336" t="s">
        <v>747</v>
      </c>
      <c r="H36" s="336"/>
      <c r="I36" s="336"/>
      <c r="J36" s="336"/>
      <c r="K36" s="168"/>
    </row>
    <row r="37" spans="2:11" ht="15" customHeight="1">
      <c r="B37" s="170"/>
      <c r="C37" s="172"/>
      <c r="D37" s="171"/>
      <c r="E37" s="174" t="s">
        <v>124</v>
      </c>
      <c r="F37" s="171"/>
      <c r="G37" s="336" t="s">
        <v>748</v>
      </c>
      <c r="H37" s="336"/>
      <c r="I37" s="336"/>
      <c r="J37" s="336"/>
      <c r="K37" s="168"/>
    </row>
    <row r="38" spans="2:11" ht="15" customHeight="1">
      <c r="B38" s="170"/>
      <c r="C38" s="172"/>
      <c r="D38" s="171"/>
      <c r="E38" s="174" t="s">
        <v>125</v>
      </c>
      <c r="F38" s="171"/>
      <c r="G38" s="336" t="s">
        <v>749</v>
      </c>
      <c r="H38" s="336"/>
      <c r="I38" s="336"/>
      <c r="J38" s="336"/>
      <c r="K38" s="168"/>
    </row>
    <row r="39" spans="2:11" ht="15" customHeight="1">
      <c r="B39" s="170"/>
      <c r="C39" s="172"/>
      <c r="D39" s="171"/>
      <c r="E39" s="174" t="s">
        <v>126</v>
      </c>
      <c r="F39" s="171"/>
      <c r="G39" s="336" t="s">
        <v>750</v>
      </c>
      <c r="H39" s="336"/>
      <c r="I39" s="336"/>
      <c r="J39" s="336"/>
      <c r="K39" s="168"/>
    </row>
    <row r="40" spans="2:11" ht="15" customHeight="1">
      <c r="B40" s="170"/>
      <c r="C40" s="172"/>
      <c r="D40" s="171"/>
      <c r="E40" s="174" t="s">
        <v>751</v>
      </c>
      <c r="F40" s="171"/>
      <c r="G40" s="336" t="s">
        <v>752</v>
      </c>
      <c r="H40" s="336"/>
      <c r="I40" s="336"/>
      <c r="J40" s="336"/>
      <c r="K40" s="168"/>
    </row>
    <row r="41" spans="2:11" ht="15" customHeight="1">
      <c r="B41" s="170"/>
      <c r="C41" s="172"/>
      <c r="D41" s="171"/>
      <c r="E41" s="174"/>
      <c r="F41" s="171"/>
      <c r="G41" s="336" t="s">
        <v>753</v>
      </c>
      <c r="H41" s="336"/>
      <c r="I41" s="336"/>
      <c r="J41" s="336"/>
      <c r="K41" s="168"/>
    </row>
    <row r="42" spans="2:11" ht="15" customHeight="1">
      <c r="B42" s="170"/>
      <c r="C42" s="172"/>
      <c r="D42" s="171"/>
      <c r="E42" s="174" t="s">
        <v>754</v>
      </c>
      <c r="F42" s="171"/>
      <c r="G42" s="336" t="s">
        <v>755</v>
      </c>
      <c r="H42" s="336"/>
      <c r="I42" s="336"/>
      <c r="J42" s="336"/>
      <c r="K42" s="168"/>
    </row>
    <row r="43" spans="2:11" ht="15" customHeight="1">
      <c r="B43" s="170"/>
      <c r="C43" s="172"/>
      <c r="D43" s="171"/>
      <c r="E43" s="174" t="s">
        <v>128</v>
      </c>
      <c r="F43" s="171"/>
      <c r="G43" s="336" t="s">
        <v>756</v>
      </c>
      <c r="H43" s="336"/>
      <c r="I43" s="336"/>
      <c r="J43" s="336"/>
      <c r="K43" s="168"/>
    </row>
    <row r="44" spans="2:11" ht="12.75" customHeight="1">
      <c r="B44" s="170"/>
      <c r="C44" s="172"/>
      <c r="D44" s="171"/>
      <c r="E44" s="171"/>
      <c r="F44" s="171"/>
      <c r="G44" s="171"/>
      <c r="H44" s="171"/>
      <c r="I44" s="171"/>
      <c r="J44" s="171"/>
      <c r="K44" s="168"/>
    </row>
    <row r="45" spans="2:11" ht="15" customHeight="1">
      <c r="B45" s="170"/>
      <c r="C45" s="172"/>
      <c r="D45" s="336" t="s">
        <v>757</v>
      </c>
      <c r="E45" s="336"/>
      <c r="F45" s="336"/>
      <c r="G45" s="336"/>
      <c r="H45" s="336"/>
      <c r="I45" s="336"/>
      <c r="J45" s="336"/>
      <c r="K45" s="168"/>
    </row>
    <row r="46" spans="2:11" ht="15" customHeight="1">
      <c r="B46" s="170"/>
      <c r="C46" s="172"/>
      <c r="D46" s="172"/>
      <c r="E46" s="336" t="s">
        <v>758</v>
      </c>
      <c r="F46" s="336"/>
      <c r="G46" s="336"/>
      <c r="H46" s="336"/>
      <c r="I46" s="336"/>
      <c r="J46" s="336"/>
      <c r="K46" s="168"/>
    </row>
    <row r="47" spans="2:11" ht="15" customHeight="1">
      <c r="B47" s="170"/>
      <c r="C47" s="172"/>
      <c r="D47" s="172"/>
      <c r="E47" s="336" t="s">
        <v>759</v>
      </c>
      <c r="F47" s="336"/>
      <c r="G47" s="336"/>
      <c r="H47" s="336"/>
      <c r="I47" s="336"/>
      <c r="J47" s="336"/>
      <c r="K47" s="168"/>
    </row>
    <row r="48" spans="2:11" ht="15" customHeight="1">
      <c r="B48" s="170"/>
      <c r="C48" s="172"/>
      <c r="D48" s="172"/>
      <c r="E48" s="336" t="s">
        <v>760</v>
      </c>
      <c r="F48" s="336"/>
      <c r="G48" s="336"/>
      <c r="H48" s="336"/>
      <c r="I48" s="336"/>
      <c r="J48" s="336"/>
      <c r="K48" s="168"/>
    </row>
    <row r="49" spans="2:11" ht="15" customHeight="1">
      <c r="B49" s="170"/>
      <c r="C49" s="172"/>
      <c r="D49" s="336" t="s">
        <v>761</v>
      </c>
      <c r="E49" s="336"/>
      <c r="F49" s="336"/>
      <c r="G49" s="336"/>
      <c r="H49" s="336"/>
      <c r="I49" s="336"/>
      <c r="J49" s="336"/>
      <c r="K49" s="168"/>
    </row>
    <row r="50" spans="2:11" ht="25.5" customHeight="1">
      <c r="B50" s="167"/>
      <c r="C50" s="337" t="s">
        <v>762</v>
      </c>
      <c r="D50" s="337"/>
      <c r="E50" s="337"/>
      <c r="F50" s="337"/>
      <c r="G50" s="337"/>
      <c r="H50" s="337"/>
      <c r="I50" s="337"/>
      <c r="J50" s="337"/>
      <c r="K50" s="168"/>
    </row>
    <row r="51" spans="2:11" ht="5.25" customHeight="1">
      <c r="B51" s="167"/>
      <c r="C51" s="169"/>
      <c r="D51" s="169"/>
      <c r="E51" s="169"/>
      <c r="F51" s="169"/>
      <c r="G51" s="169"/>
      <c r="H51" s="169"/>
      <c r="I51" s="169"/>
      <c r="J51" s="169"/>
      <c r="K51" s="168"/>
    </row>
    <row r="52" spans="2:11" ht="15" customHeight="1">
      <c r="B52" s="167"/>
      <c r="C52" s="336" t="s">
        <v>763</v>
      </c>
      <c r="D52" s="336"/>
      <c r="E52" s="336"/>
      <c r="F52" s="336"/>
      <c r="G52" s="336"/>
      <c r="H52" s="336"/>
      <c r="I52" s="336"/>
      <c r="J52" s="336"/>
      <c r="K52" s="168"/>
    </row>
    <row r="53" spans="2:11" ht="15" customHeight="1">
      <c r="B53" s="167"/>
      <c r="C53" s="336" t="s">
        <v>764</v>
      </c>
      <c r="D53" s="336"/>
      <c r="E53" s="336"/>
      <c r="F53" s="336"/>
      <c r="G53" s="336"/>
      <c r="H53" s="336"/>
      <c r="I53" s="336"/>
      <c r="J53" s="336"/>
      <c r="K53" s="168"/>
    </row>
    <row r="54" spans="2:11" ht="12.75" customHeight="1">
      <c r="B54" s="167"/>
      <c r="C54" s="171"/>
      <c r="D54" s="171"/>
      <c r="E54" s="171"/>
      <c r="F54" s="171"/>
      <c r="G54" s="171"/>
      <c r="H54" s="171"/>
      <c r="I54" s="171"/>
      <c r="J54" s="171"/>
      <c r="K54" s="168"/>
    </row>
    <row r="55" spans="2:11" ht="15" customHeight="1">
      <c r="B55" s="167"/>
      <c r="C55" s="336" t="s">
        <v>765</v>
      </c>
      <c r="D55" s="336"/>
      <c r="E55" s="336"/>
      <c r="F55" s="336"/>
      <c r="G55" s="336"/>
      <c r="H55" s="336"/>
      <c r="I55" s="336"/>
      <c r="J55" s="336"/>
      <c r="K55" s="168"/>
    </row>
    <row r="56" spans="2:11" ht="15" customHeight="1">
      <c r="B56" s="167"/>
      <c r="C56" s="172"/>
      <c r="D56" s="336" t="s">
        <v>766</v>
      </c>
      <c r="E56" s="336"/>
      <c r="F56" s="336"/>
      <c r="G56" s="336"/>
      <c r="H56" s="336"/>
      <c r="I56" s="336"/>
      <c r="J56" s="336"/>
      <c r="K56" s="168"/>
    </row>
    <row r="57" spans="2:11" ht="15" customHeight="1">
      <c r="B57" s="167"/>
      <c r="C57" s="172"/>
      <c r="D57" s="336" t="s">
        <v>767</v>
      </c>
      <c r="E57" s="336"/>
      <c r="F57" s="336"/>
      <c r="G57" s="336"/>
      <c r="H57" s="336"/>
      <c r="I57" s="336"/>
      <c r="J57" s="336"/>
      <c r="K57" s="168"/>
    </row>
    <row r="58" spans="2:11" ht="15" customHeight="1">
      <c r="B58" s="167"/>
      <c r="C58" s="172"/>
      <c r="D58" s="336" t="s">
        <v>768</v>
      </c>
      <c r="E58" s="336"/>
      <c r="F58" s="336"/>
      <c r="G58" s="336"/>
      <c r="H58" s="336"/>
      <c r="I58" s="336"/>
      <c r="J58" s="336"/>
      <c r="K58" s="168"/>
    </row>
    <row r="59" spans="2:11" ht="15" customHeight="1">
      <c r="B59" s="167"/>
      <c r="C59" s="172"/>
      <c r="D59" s="336" t="s">
        <v>769</v>
      </c>
      <c r="E59" s="336"/>
      <c r="F59" s="336"/>
      <c r="G59" s="336"/>
      <c r="H59" s="336"/>
      <c r="I59" s="336"/>
      <c r="J59" s="336"/>
      <c r="K59" s="168"/>
    </row>
    <row r="60" spans="2:11" ht="15" customHeight="1">
      <c r="B60" s="167"/>
      <c r="C60" s="172"/>
      <c r="D60" s="335" t="s">
        <v>770</v>
      </c>
      <c r="E60" s="335"/>
      <c r="F60" s="335"/>
      <c r="G60" s="335"/>
      <c r="H60" s="335"/>
      <c r="I60" s="335"/>
      <c r="J60" s="335"/>
      <c r="K60" s="168"/>
    </row>
    <row r="61" spans="2:11" ht="15" customHeight="1">
      <c r="B61" s="167"/>
      <c r="C61" s="172"/>
      <c r="D61" s="336" t="s">
        <v>771</v>
      </c>
      <c r="E61" s="336"/>
      <c r="F61" s="336"/>
      <c r="G61" s="336"/>
      <c r="H61" s="336"/>
      <c r="I61" s="336"/>
      <c r="J61" s="336"/>
      <c r="K61" s="168"/>
    </row>
    <row r="62" spans="2:11" ht="12.75" customHeight="1">
      <c r="B62" s="167"/>
      <c r="C62" s="172"/>
      <c r="D62" s="172"/>
      <c r="E62" s="175"/>
      <c r="F62" s="172"/>
      <c r="G62" s="172"/>
      <c r="H62" s="172"/>
      <c r="I62" s="172"/>
      <c r="J62" s="172"/>
      <c r="K62" s="168"/>
    </row>
    <row r="63" spans="2:11" ht="15" customHeight="1">
      <c r="B63" s="167"/>
      <c r="C63" s="172"/>
      <c r="D63" s="336" t="s">
        <v>772</v>
      </c>
      <c r="E63" s="336"/>
      <c r="F63" s="336"/>
      <c r="G63" s="336"/>
      <c r="H63" s="336"/>
      <c r="I63" s="336"/>
      <c r="J63" s="336"/>
      <c r="K63" s="168"/>
    </row>
    <row r="64" spans="2:11" ht="15" customHeight="1">
      <c r="B64" s="167"/>
      <c r="C64" s="172"/>
      <c r="D64" s="335" t="s">
        <v>773</v>
      </c>
      <c r="E64" s="335"/>
      <c r="F64" s="335"/>
      <c r="G64" s="335"/>
      <c r="H64" s="335"/>
      <c r="I64" s="335"/>
      <c r="J64" s="335"/>
      <c r="K64" s="168"/>
    </row>
    <row r="65" spans="2:11" ht="15" customHeight="1">
      <c r="B65" s="167"/>
      <c r="C65" s="172"/>
      <c r="D65" s="336" t="s">
        <v>774</v>
      </c>
      <c r="E65" s="336"/>
      <c r="F65" s="336"/>
      <c r="G65" s="336"/>
      <c r="H65" s="336"/>
      <c r="I65" s="336"/>
      <c r="J65" s="336"/>
      <c r="K65" s="168"/>
    </row>
    <row r="66" spans="2:11" ht="15" customHeight="1">
      <c r="B66" s="167"/>
      <c r="C66" s="172"/>
      <c r="D66" s="336" t="s">
        <v>775</v>
      </c>
      <c r="E66" s="336"/>
      <c r="F66" s="336"/>
      <c r="G66" s="336"/>
      <c r="H66" s="336"/>
      <c r="I66" s="336"/>
      <c r="J66" s="336"/>
      <c r="K66" s="168"/>
    </row>
    <row r="67" spans="2:11" ht="15" customHeight="1">
      <c r="B67" s="167"/>
      <c r="C67" s="172"/>
      <c r="D67" s="336" t="s">
        <v>776</v>
      </c>
      <c r="E67" s="336"/>
      <c r="F67" s="336"/>
      <c r="G67" s="336"/>
      <c r="H67" s="336"/>
      <c r="I67" s="336"/>
      <c r="J67" s="336"/>
      <c r="K67" s="168"/>
    </row>
    <row r="68" spans="2:11" ht="15" customHeight="1">
      <c r="B68" s="167"/>
      <c r="C68" s="172"/>
      <c r="D68" s="336" t="s">
        <v>777</v>
      </c>
      <c r="E68" s="336"/>
      <c r="F68" s="336"/>
      <c r="G68" s="336"/>
      <c r="H68" s="336"/>
      <c r="I68" s="336"/>
      <c r="J68" s="336"/>
      <c r="K68" s="168"/>
    </row>
    <row r="69" spans="2:11" ht="12.75" customHeight="1">
      <c r="B69" s="176"/>
      <c r="C69" s="177"/>
      <c r="D69" s="177"/>
      <c r="E69" s="177"/>
      <c r="F69" s="177"/>
      <c r="G69" s="177"/>
      <c r="H69" s="177"/>
      <c r="I69" s="177"/>
      <c r="J69" s="177"/>
      <c r="K69" s="178"/>
    </row>
    <row r="70" spans="2:11" ht="18.75" customHeight="1">
      <c r="B70" s="179"/>
      <c r="C70" s="179"/>
      <c r="D70" s="179"/>
      <c r="E70" s="179"/>
      <c r="F70" s="179"/>
      <c r="G70" s="179"/>
      <c r="H70" s="179"/>
      <c r="I70" s="179"/>
      <c r="J70" s="179"/>
      <c r="K70" s="180"/>
    </row>
    <row r="71" spans="2:11" ht="18.75" customHeight="1"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2:11" ht="7.5" customHeight="1">
      <c r="B72" s="181"/>
      <c r="C72" s="182"/>
      <c r="D72" s="182"/>
      <c r="E72" s="182"/>
      <c r="F72" s="182"/>
      <c r="G72" s="182"/>
      <c r="H72" s="182"/>
      <c r="I72" s="182"/>
      <c r="J72" s="182"/>
      <c r="K72" s="183"/>
    </row>
    <row r="73" spans="2:11" ht="45" customHeight="1">
      <c r="B73" s="184"/>
      <c r="C73" s="334" t="s">
        <v>94</v>
      </c>
      <c r="D73" s="334"/>
      <c r="E73" s="334"/>
      <c r="F73" s="334"/>
      <c r="G73" s="334"/>
      <c r="H73" s="334"/>
      <c r="I73" s="334"/>
      <c r="J73" s="334"/>
      <c r="K73" s="185"/>
    </row>
    <row r="74" spans="2:11" ht="17.25" customHeight="1">
      <c r="B74" s="184"/>
      <c r="C74" s="186" t="s">
        <v>778</v>
      </c>
      <c r="D74" s="186"/>
      <c r="E74" s="186"/>
      <c r="F74" s="186" t="s">
        <v>779</v>
      </c>
      <c r="G74" s="187"/>
      <c r="H74" s="186" t="s">
        <v>124</v>
      </c>
      <c r="I74" s="186" t="s">
        <v>59</v>
      </c>
      <c r="J74" s="186" t="s">
        <v>780</v>
      </c>
      <c r="K74" s="185"/>
    </row>
    <row r="75" spans="2:11" ht="17.25" customHeight="1">
      <c r="B75" s="184"/>
      <c r="C75" s="188" t="s">
        <v>781</v>
      </c>
      <c r="D75" s="188"/>
      <c r="E75" s="188"/>
      <c r="F75" s="189" t="s">
        <v>782</v>
      </c>
      <c r="G75" s="190"/>
      <c r="H75" s="188"/>
      <c r="I75" s="188"/>
      <c r="J75" s="188" t="s">
        <v>783</v>
      </c>
      <c r="K75" s="185"/>
    </row>
    <row r="76" spans="2:11" ht="5.25" customHeight="1">
      <c r="B76" s="184"/>
      <c r="C76" s="191"/>
      <c r="D76" s="191"/>
      <c r="E76" s="191"/>
      <c r="F76" s="191"/>
      <c r="G76" s="192"/>
      <c r="H76" s="191"/>
      <c r="I76" s="191"/>
      <c r="J76" s="191"/>
      <c r="K76" s="185"/>
    </row>
    <row r="77" spans="2:11" ht="15" customHeight="1">
      <c r="B77" s="184"/>
      <c r="C77" s="174" t="s">
        <v>55</v>
      </c>
      <c r="D77" s="191"/>
      <c r="E77" s="191"/>
      <c r="F77" s="193" t="s">
        <v>784</v>
      </c>
      <c r="G77" s="192"/>
      <c r="H77" s="174" t="s">
        <v>785</v>
      </c>
      <c r="I77" s="174" t="s">
        <v>786</v>
      </c>
      <c r="J77" s="174">
        <v>20</v>
      </c>
      <c r="K77" s="185"/>
    </row>
    <row r="78" spans="2:11" ht="15" customHeight="1">
      <c r="B78" s="184"/>
      <c r="C78" s="174" t="s">
        <v>787</v>
      </c>
      <c r="D78" s="174"/>
      <c r="E78" s="174"/>
      <c r="F78" s="193" t="s">
        <v>784</v>
      </c>
      <c r="G78" s="192"/>
      <c r="H78" s="174" t="s">
        <v>788</v>
      </c>
      <c r="I78" s="174" t="s">
        <v>786</v>
      </c>
      <c r="J78" s="174">
        <v>120</v>
      </c>
      <c r="K78" s="185"/>
    </row>
    <row r="79" spans="2:11" ht="15" customHeight="1">
      <c r="B79" s="194"/>
      <c r="C79" s="174" t="s">
        <v>789</v>
      </c>
      <c r="D79" s="174"/>
      <c r="E79" s="174"/>
      <c r="F79" s="193" t="s">
        <v>790</v>
      </c>
      <c r="G79" s="192"/>
      <c r="H79" s="174" t="s">
        <v>791</v>
      </c>
      <c r="I79" s="174" t="s">
        <v>786</v>
      </c>
      <c r="J79" s="174">
        <v>50</v>
      </c>
      <c r="K79" s="185"/>
    </row>
    <row r="80" spans="2:11" ht="15" customHeight="1">
      <c r="B80" s="194"/>
      <c r="C80" s="174" t="s">
        <v>792</v>
      </c>
      <c r="D80" s="174"/>
      <c r="E80" s="174"/>
      <c r="F80" s="193" t="s">
        <v>784</v>
      </c>
      <c r="G80" s="192"/>
      <c r="H80" s="174" t="s">
        <v>793</v>
      </c>
      <c r="I80" s="174" t="s">
        <v>794</v>
      </c>
      <c r="J80" s="174"/>
      <c r="K80" s="185"/>
    </row>
    <row r="81" spans="2:11" ht="15" customHeight="1">
      <c r="B81" s="194"/>
      <c r="C81" s="195" t="s">
        <v>795</v>
      </c>
      <c r="D81" s="195"/>
      <c r="E81" s="195"/>
      <c r="F81" s="196" t="s">
        <v>790</v>
      </c>
      <c r="G81" s="195"/>
      <c r="H81" s="195" t="s">
        <v>796</v>
      </c>
      <c r="I81" s="195" t="s">
        <v>786</v>
      </c>
      <c r="J81" s="195">
        <v>15</v>
      </c>
      <c r="K81" s="185"/>
    </row>
    <row r="82" spans="2:11" ht="15" customHeight="1">
      <c r="B82" s="194"/>
      <c r="C82" s="195" t="s">
        <v>797</v>
      </c>
      <c r="D82" s="195"/>
      <c r="E82" s="195"/>
      <c r="F82" s="196" t="s">
        <v>790</v>
      </c>
      <c r="G82" s="195"/>
      <c r="H82" s="195" t="s">
        <v>798</v>
      </c>
      <c r="I82" s="195" t="s">
        <v>786</v>
      </c>
      <c r="J82" s="195">
        <v>15</v>
      </c>
      <c r="K82" s="185"/>
    </row>
    <row r="83" spans="2:11" ht="15" customHeight="1">
      <c r="B83" s="194"/>
      <c r="C83" s="195" t="s">
        <v>799</v>
      </c>
      <c r="D83" s="195"/>
      <c r="E83" s="195"/>
      <c r="F83" s="196" t="s">
        <v>790</v>
      </c>
      <c r="G83" s="195"/>
      <c r="H83" s="195" t="s">
        <v>800</v>
      </c>
      <c r="I83" s="195" t="s">
        <v>786</v>
      </c>
      <c r="J83" s="195">
        <v>20</v>
      </c>
      <c r="K83" s="185"/>
    </row>
    <row r="84" spans="2:11" ht="15" customHeight="1">
      <c r="B84" s="194"/>
      <c r="C84" s="195" t="s">
        <v>801</v>
      </c>
      <c r="D84" s="195"/>
      <c r="E84" s="195"/>
      <c r="F84" s="196" t="s">
        <v>790</v>
      </c>
      <c r="G84" s="195"/>
      <c r="H84" s="195" t="s">
        <v>802</v>
      </c>
      <c r="I84" s="195" t="s">
        <v>786</v>
      </c>
      <c r="J84" s="195">
        <v>20</v>
      </c>
      <c r="K84" s="185"/>
    </row>
    <row r="85" spans="2:11" ht="15" customHeight="1">
      <c r="B85" s="194"/>
      <c r="C85" s="174" t="s">
        <v>803</v>
      </c>
      <c r="D85" s="174"/>
      <c r="E85" s="174"/>
      <c r="F85" s="193" t="s">
        <v>790</v>
      </c>
      <c r="G85" s="192"/>
      <c r="H85" s="174" t="s">
        <v>804</v>
      </c>
      <c r="I85" s="174" t="s">
        <v>786</v>
      </c>
      <c r="J85" s="174">
        <v>50</v>
      </c>
      <c r="K85" s="185"/>
    </row>
    <row r="86" spans="2:11" ht="15" customHeight="1">
      <c r="B86" s="194"/>
      <c r="C86" s="174" t="s">
        <v>805</v>
      </c>
      <c r="D86" s="174"/>
      <c r="E86" s="174"/>
      <c r="F86" s="193" t="s">
        <v>790</v>
      </c>
      <c r="G86" s="192"/>
      <c r="H86" s="174" t="s">
        <v>806</v>
      </c>
      <c r="I86" s="174" t="s">
        <v>786</v>
      </c>
      <c r="J86" s="174">
        <v>20</v>
      </c>
      <c r="K86" s="185"/>
    </row>
    <row r="87" spans="2:11" ht="15" customHeight="1">
      <c r="B87" s="194"/>
      <c r="C87" s="174" t="s">
        <v>807</v>
      </c>
      <c r="D87" s="174"/>
      <c r="E87" s="174"/>
      <c r="F87" s="193" t="s">
        <v>790</v>
      </c>
      <c r="G87" s="192"/>
      <c r="H87" s="174" t="s">
        <v>808</v>
      </c>
      <c r="I87" s="174" t="s">
        <v>786</v>
      </c>
      <c r="J87" s="174">
        <v>20</v>
      </c>
      <c r="K87" s="185"/>
    </row>
    <row r="88" spans="2:11" ht="15" customHeight="1">
      <c r="B88" s="194"/>
      <c r="C88" s="174" t="s">
        <v>809</v>
      </c>
      <c r="D88" s="174"/>
      <c r="E88" s="174"/>
      <c r="F88" s="193" t="s">
        <v>790</v>
      </c>
      <c r="G88" s="192"/>
      <c r="H88" s="174" t="s">
        <v>810</v>
      </c>
      <c r="I88" s="174" t="s">
        <v>786</v>
      </c>
      <c r="J88" s="174">
        <v>50</v>
      </c>
      <c r="K88" s="185"/>
    </row>
    <row r="89" spans="2:11" ht="15" customHeight="1">
      <c r="B89" s="194"/>
      <c r="C89" s="174" t="s">
        <v>811</v>
      </c>
      <c r="D89" s="174"/>
      <c r="E89" s="174"/>
      <c r="F89" s="193" t="s">
        <v>790</v>
      </c>
      <c r="G89" s="192"/>
      <c r="H89" s="174" t="s">
        <v>811</v>
      </c>
      <c r="I89" s="174" t="s">
        <v>786</v>
      </c>
      <c r="J89" s="174">
        <v>50</v>
      </c>
      <c r="K89" s="185"/>
    </row>
    <row r="90" spans="2:11" ht="15" customHeight="1">
      <c r="B90" s="194"/>
      <c r="C90" s="174" t="s">
        <v>129</v>
      </c>
      <c r="D90" s="174"/>
      <c r="E90" s="174"/>
      <c r="F90" s="193" t="s">
        <v>790</v>
      </c>
      <c r="G90" s="192"/>
      <c r="H90" s="174" t="s">
        <v>812</v>
      </c>
      <c r="I90" s="174" t="s">
        <v>786</v>
      </c>
      <c r="J90" s="174">
        <v>255</v>
      </c>
      <c r="K90" s="185"/>
    </row>
    <row r="91" spans="2:11" ht="15" customHeight="1">
      <c r="B91" s="194"/>
      <c r="C91" s="174" t="s">
        <v>813</v>
      </c>
      <c r="D91" s="174"/>
      <c r="E91" s="174"/>
      <c r="F91" s="193" t="s">
        <v>784</v>
      </c>
      <c r="G91" s="192"/>
      <c r="H91" s="174" t="s">
        <v>814</v>
      </c>
      <c r="I91" s="174" t="s">
        <v>815</v>
      </c>
      <c r="J91" s="174"/>
      <c r="K91" s="185"/>
    </row>
    <row r="92" spans="2:11" ht="15" customHeight="1">
      <c r="B92" s="194"/>
      <c r="C92" s="174" t="s">
        <v>816</v>
      </c>
      <c r="D92" s="174"/>
      <c r="E92" s="174"/>
      <c r="F92" s="193" t="s">
        <v>784</v>
      </c>
      <c r="G92" s="192"/>
      <c r="H92" s="174" t="s">
        <v>817</v>
      </c>
      <c r="I92" s="174" t="s">
        <v>818</v>
      </c>
      <c r="J92" s="174"/>
      <c r="K92" s="185"/>
    </row>
    <row r="93" spans="2:11" ht="15" customHeight="1">
      <c r="B93" s="194"/>
      <c r="C93" s="174" t="s">
        <v>819</v>
      </c>
      <c r="D93" s="174"/>
      <c r="E93" s="174"/>
      <c r="F93" s="193" t="s">
        <v>784</v>
      </c>
      <c r="G93" s="192"/>
      <c r="H93" s="174" t="s">
        <v>819</v>
      </c>
      <c r="I93" s="174" t="s">
        <v>818</v>
      </c>
      <c r="J93" s="174"/>
      <c r="K93" s="185"/>
    </row>
    <row r="94" spans="2:11" ht="15" customHeight="1">
      <c r="B94" s="194"/>
      <c r="C94" s="174" t="s">
        <v>40</v>
      </c>
      <c r="D94" s="174"/>
      <c r="E94" s="174"/>
      <c r="F94" s="193" t="s">
        <v>784</v>
      </c>
      <c r="G94" s="192"/>
      <c r="H94" s="174" t="s">
        <v>820</v>
      </c>
      <c r="I94" s="174" t="s">
        <v>818</v>
      </c>
      <c r="J94" s="174"/>
      <c r="K94" s="185"/>
    </row>
    <row r="95" spans="2:11" ht="15" customHeight="1">
      <c r="B95" s="194"/>
      <c r="C95" s="174" t="s">
        <v>50</v>
      </c>
      <c r="D95" s="174"/>
      <c r="E95" s="174"/>
      <c r="F95" s="193" t="s">
        <v>784</v>
      </c>
      <c r="G95" s="192"/>
      <c r="H95" s="174" t="s">
        <v>821</v>
      </c>
      <c r="I95" s="174" t="s">
        <v>818</v>
      </c>
      <c r="J95" s="174"/>
      <c r="K95" s="185"/>
    </row>
    <row r="96" spans="2:11" ht="15" customHeight="1">
      <c r="B96" s="197"/>
      <c r="C96" s="198"/>
      <c r="D96" s="198"/>
      <c r="E96" s="198"/>
      <c r="F96" s="198"/>
      <c r="G96" s="198"/>
      <c r="H96" s="198"/>
      <c r="I96" s="198"/>
      <c r="J96" s="198"/>
      <c r="K96" s="199"/>
    </row>
    <row r="97" spans="2:11" ht="18.75" customHeight="1">
      <c r="B97" s="200"/>
      <c r="C97" s="201"/>
      <c r="D97" s="201"/>
      <c r="E97" s="201"/>
      <c r="F97" s="201"/>
      <c r="G97" s="201"/>
      <c r="H97" s="201"/>
      <c r="I97" s="201"/>
      <c r="J97" s="201"/>
      <c r="K97" s="200"/>
    </row>
    <row r="98" spans="2:11" ht="18.75" customHeight="1">
      <c r="B98" s="180"/>
      <c r="C98" s="180"/>
      <c r="D98" s="180"/>
      <c r="E98" s="180"/>
      <c r="F98" s="180"/>
      <c r="G98" s="180"/>
      <c r="H98" s="180"/>
      <c r="I98" s="180"/>
      <c r="J98" s="180"/>
      <c r="K98" s="180"/>
    </row>
    <row r="99" spans="2:11" ht="7.5" customHeight="1">
      <c r="B99" s="181"/>
      <c r="C99" s="182"/>
      <c r="D99" s="182"/>
      <c r="E99" s="182"/>
      <c r="F99" s="182"/>
      <c r="G99" s="182"/>
      <c r="H99" s="182"/>
      <c r="I99" s="182"/>
      <c r="J99" s="182"/>
      <c r="K99" s="183"/>
    </row>
    <row r="100" spans="2:11" ht="45" customHeight="1">
      <c r="B100" s="184"/>
      <c r="C100" s="334" t="s">
        <v>822</v>
      </c>
      <c r="D100" s="334"/>
      <c r="E100" s="334"/>
      <c r="F100" s="334"/>
      <c r="G100" s="334"/>
      <c r="H100" s="334"/>
      <c r="I100" s="334"/>
      <c r="J100" s="334"/>
      <c r="K100" s="185"/>
    </row>
    <row r="101" spans="2:11" ht="17.25" customHeight="1">
      <c r="B101" s="184"/>
      <c r="C101" s="186" t="s">
        <v>778</v>
      </c>
      <c r="D101" s="186"/>
      <c r="E101" s="186"/>
      <c r="F101" s="186" t="s">
        <v>779</v>
      </c>
      <c r="G101" s="187"/>
      <c r="H101" s="186" t="s">
        <v>124</v>
      </c>
      <c r="I101" s="186" t="s">
        <v>59</v>
      </c>
      <c r="J101" s="186" t="s">
        <v>780</v>
      </c>
      <c r="K101" s="185"/>
    </row>
    <row r="102" spans="2:11" ht="17.25" customHeight="1">
      <c r="B102" s="184"/>
      <c r="C102" s="188" t="s">
        <v>781</v>
      </c>
      <c r="D102" s="188"/>
      <c r="E102" s="188"/>
      <c r="F102" s="189" t="s">
        <v>782</v>
      </c>
      <c r="G102" s="190"/>
      <c r="H102" s="188"/>
      <c r="I102" s="188"/>
      <c r="J102" s="188" t="s">
        <v>783</v>
      </c>
      <c r="K102" s="185"/>
    </row>
    <row r="103" spans="2:11" ht="5.25" customHeight="1">
      <c r="B103" s="184"/>
      <c r="C103" s="186"/>
      <c r="D103" s="186"/>
      <c r="E103" s="186"/>
      <c r="F103" s="186"/>
      <c r="G103" s="202"/>
      <c r="H103" s="186"/>
      <c r="I103" s="186"/>
      <c r="J103" s="186"/>
      <c r="K103" s="185"/>
    </row>
    <row r="104" spans="2:11" ht="15" customHeight="1">
      <c r="B104" s="184"/>
      <c r="C104" s="174" t="s">
        <v>55</v>
      </c>
      <c r="D104" s="191"/>
      <c r="E104" s="191"/>
      <c r="F104" s="193" t="s">
        <v>784</v>
      </c>
      <c r="G104" s="202"/>
      <c r="H104" s="174" t="s">
        <v>823</v>
      </c>
      <c r="I104" s="174" t="s">
        <v>786</v>
      </c>
      <c r="J104" s="174">
        <v>20</v>
      </c>
      <c r="K104" s="185"/>
    </row>
    <row r="105" spans="2:11" ht="15" customHeight="1">
      <c r="B105" s="184"/>
      <c r="C105" s="174" t="s">
        <v>787</v>
      </c>
      <c r="D105" s="174"/>
      <c r="E105" s="174"/>
      <c r="F105" s="193" t="s">
        <v>784</v>
      </c>
      <c r="G105" s="174"/>
      <c r="H105" s="174" t="s">
        <v>823</v>
      </c>
      <c r="I105" s="174" t="s">
        <v>786</v>
      </c>
      <c r="J105" s="174">
        <v>120</v>
      </c>
      <c r="K105" s="185"/>
    </row>
    <row r="106" spans="2:11" ht="15" customHeight="1">
      <c r="B106" s="194"/>
      <c r="C106" s="174" t="s">
        <v>789</v>
      </c>
      <c r="D106" s="174"/>
      <c r="E106" s="174"/>
      <c r="F106" s="193" t="s">
        <v>790</v>
      </c>
      <c r="G106" s="174"/>
      <c r="H106" s="174" t="s">
        <v>823</v>
      </c>
      <c r="I106" s="174" t="s">
        <v>786</v>
      </c>
      <c r="J106" s="174">
        <v>50</v>
      </c>
      <c r="K106" s="185"/>
    </row>
    <row r="107" spans="2:11" ht="15" customHeight="1">
      <c r="B107" s="194"/>
      <c r="C107" s="174" t="s">
        <v>792</v>
      </c>
      <c r="D107" s="174"/>
      <c r="E107" s="174"/>
      <c r="F107" s="193" t="s">
        <v>784</v>
      </c>
      <c r="G107" s="174"/>
      <c r="H107" s="174" t="s">
        <v>823</v>
      </c>
      <c r="I107" s="174" t="s">
        <v>794</v>
      </c>
      <c r="J107" s="174"/>
      <c r="K107" s="185"/>
    </row>
    <row r="108" spans="2:11" ht="15" customHeight="1">
      <c r="B108" s="194"/>
      <c r="C108" s="174" t="s">
        <v>803</v>
      </c>
      <c r="D108" s="174"/>
      <c r="E108" s="174"/>
      <c r="F108" s="193" t="s">
        <v>790</v>
      </c>
      <c r="G108" s="174"/>
      <c r="H108" s="174" t="s">
        <v>823</v>
      </c>
      <c r="I108" s="174" t="s">
        <v>786</v>
      </c>
      <c r="J108" s="174">
        <v>50</v>
      </c>
      <c r="K108" s="185"/>
    </row>
    <row r="109" spans="2:11" ht="15" customHeight="1">
      <c r="B109" s="194"/>
      <c r="C109" s="174" t="s">
        <v>811</v>
      </c>
      <c r="D109" s="174"/>
      <c r="E109" s="174"/>
      <c r="F109" s="193" t="s">
        <v>790</v>
      </c>
      <c r="G109" s="174"/>
      <c r="H109" s="174" t="s">
        <v>823</v>
      </c>
      <c r="I109" s="174" t="s">
        <v>786</v>
      </c>
      <c r="J109" s="174">
        <v>50</v>
      </c>
      <c r="K109" s="185"/>
    </row>
    <row r="110" spans="2:11" ht="15" customHeight="1">
      <c r="B110" s="194"/>
      <c r="C110" s="174" t="s">
        <v>809</v>
      </c>
      <c r="D110" s="174"/>
      <c r="E110" s="174"/>
      <c r="F110" s="193" t="s">
        <v>790</v>
      </c>
      <c r="G110" s="174"/>
      <c r="H110" s="174" t="s">
        <v>823</v>
      </c>
      <c r="I110" s="174" t="s">
        <v>786</v>
      </c>
      <c r="J110" s="174">
        <v>50</v>
      </c>
      <c r="K110" s="185"/>
    </row>
    <row r="111" spans="2:11" ht="15" customHeight="1">
      <c r="B111" s="194"/>
      <c r="C111" s="174" t="s">
        <v>55</v>
      </c>
      <c r="D111" s="174"/>
      <c r="E111" s="174"/>
      <c r="F111" s="193" t="s">
        <v>784</v>
      </c>
      <c r="G111" s="174"/>
      <c r="H111" s="174" t="s">
        <v>824</v>
      </c>
      <c r="I111" s="174" t="s">
        <v>786</v>
      </c>
      <c r="J111" s="174">
        <v>20</v>
      </c>
      <c r="K111" s="185"/>
    </row>
    <row r="112" spans="2:11" ht="15" customHeight="1">
      <c r="B112" s="194"/>
      <c r="C112" s="174" t="s">
        <v>825</v>
      </c>
      <c r="D112" s="174"/>
      <c r="E112" s="174"/>
      <c r="F112" s="193" t="s">
        <v>784</v>
      </c>
      <c r="G112" s="174"/>
      <c r="H112" s="174" t="s">
        <v>826</v>
      </c>
      <c r="I112" s="174" t="s">
        <v>786</v>
      </c>
      <c r="J112" s="174">
        <v>120</v>
      </c>
      <c r="K112" s="185"/>
    </row>
    <row r="113" spans="2:11" ht="15" customHeight="1">
      <c r="B113" s="194"/>
      <c r="C113" s="174" t="s">
        <v>40</v>
      </c>
      <c r="D113" s="174"/>
      <c r="E113" s="174"/>
      <c r="F113" s="193" t="s">
        <v>784</v>
      </c>
      <c r="G113" s="174"/>
      <c r="H113" s="174" t="s">
        <v>827</v>
      </c>
      <c r="I113" s="174" t="s">
        <v>818</v>
      </c>
      <c r="J113" s="174"/>
      <c r="K113" s="185"/>
    </row>
    <row r="114" spans="2:11" ht="15" customHeight="1">
      <c r="B114" s="194"/>
      <c r="C114" s="174" t="s">
        <v>50</v>
      </c>
      <c r="D114" s="174"/>
      <c r="E114" s="174"/>
      <c r="F114" s="193" t="s">
        <v>784</v>
      </c>
      <c r="G114" s="174"/>
      <c r="H114" s="174" t="s">
        <v>828</v>
      </c>
      <c r="I114" s="174" t="s">
        <v>818</v>
      </c>
      <c r="J114" s="174"/>
      <c r="K114" s="185"/>
    </row>
    <row r="115" spans="2:11" ht="15" customHeight="1">
      <c r="B115" s="194"/>
      <c r="C115" s="174" t="s">
        <v>59</v>
      </c>
      <c r="D115" s="174"/>
      <c r="E115" s="174"/>
      <c r="F115" s="193" t="s">
        <v>784</v>
      </c>
      <c r="G115" s="174"/>
      <c r="H115" s="174" t="s">
        <v>829</v>
      </c>
      <c r="I115" s="174" t="s">
        <v>830</v>
      </c>
      <c r="J115" s="174"/>
      <c r="K115" s="185"/>
    </row>
    <row r="116" spans="2:11" ht="15" customHeight="1">
      <c r="B116" s="197"/>
      <c r="C116" s="203"/>
      <c r="D116" s="203"/>
      <c r="E116" s="203"/>
      <c r="F116" s="203"/>
      <c r="G116" s="203"/>
      <c r="H116" s="203"/>
      <c r="I116" s="203"/>
      <c r="J116" s="203"/>
      <c r="K116" s="199"/>
    </row>
    <row r="117" spans="2:11" ht="18.75" customHeight="1">
      <c r="B117" s="204"/>
      <c r="C117" s="171"/>
      <c r="D117" s="171"/>
      <c r="E117" s="171"/>
      <c r="F117" s="205"/>
      <c r="G117" s="171"/>
      <c r="H117" s="171"/>
      <c r="I117" s="171"/>
      <c r="J117" s="171"/>
      <c r="K117" s="204"/>
    </row>
    <row r="118" spans="2:11" ht="18.75" customHeight="1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</row>
    <row r="119" spans="2:11" ht="7.5" customHeight="1">
      <c r="B119" s="206"/>
      <c r="C119" s="207"/>
      <c r="D119" s="207"/>
      <c r="E119" s="207"/>
      <c r="F119" s="207"/>
      <c r="G119" s="207"/>
      <c r="H119" s="207"/>
      <c r="I119" s="207"/>
      <c r="J119" s="207"/>
      <c r="K119" s="208"/>
    </row>
    <row r="120" spans="2:11" ht="45" customHeight="1">
      <c r="B120" s="209"/>
      <c r="C120" s="331" t="s">
        <v>831</v>
      </c>
      <c r="D120" s="331"/>
      <c r="E120" s="331"/>
      <c r="F120" s="331"/>
      <c r="G120" s="331"/>
      <c r="H120" s="331"/>
      <c r="I120" s="331"/>
      <c r="J120" s="331"/>
      <c r="K120" s="210"/>
    </row>
    <row r="121" spans="2:11" ht="17.25" customHeight="1">
      <c r="B121" s="211"/>
      <c r="C121" s="186" t="s">
        <v>778</v>
      </c>
      <c r="D121" s="186"/>
      <c r="E121" s="186"/>
      <c r="F121" s="186" t="s">
        <v>779</v>
      </c>
      <c r="G121" s="187"/>
      <c r="H121" s="186" t="s">
        <v>124</v>
      </c>
      <c r="I121" s="186" t="s">
        <v>59</v>
      </c>
      <c r="J121" s="186" t="s">
        <v>780</v>
      </c>
      <c r="K121" s="212"/>
    </row>
    <row r="122" spans="2:11" ht="17.25" customHeight="1">
      <c r="B122" s="211"/>
      <c r="C122" s="188" t="s">
        <v>781</v>
      </c>
      <c r="D122" s="188"/>
      <c r="E122" s="188"/>
      <c r="F122" s="189" t="s">
        <v>782</v>
      </c>
      <c r="G122" s="190"/>
      <c r="H122" s="188"/>
      <c r="I122" s="188"/>
      <c r="J122" s="188" t="s">
        <v>783</v>
      </c>
      <c r="K122" s="212"/>
    </row>
    <row r="123" spans="2:11" ht="5.25" customHeight="1">
      <c r="B123" s="213"/>
      <c r="C123" s="191"/>
      <c r="D123" s="191"/>
      <c r="E123" s="191"/>
      <c r="F123" s="191"/>
      <c r="G123" s="174"/>
      <c r="H123" s="191"/>
      <c r="I123" s="191"/>
      <c r="J123" s="191"/>
      <c r="K123" s="214"/>
    </row>
    <row r="124" spans="2:11" ht="15" customHeight="1">
      <c r="B124" s="213"/>
      <c r="C124" s="174" t="s">
        <v>787</v>
      </c>
      <c r="D124" s="191"/>
      <c r="E124" s="191"/>
      <c r="F124" s="193" t="s">
        <v>784</v>
      </c>
      <c r="G124" s="174"/>
      <c r="H124" s="174" t="s">
        <v>823</v>
      </c>
      <c r="I124" s="174" t="s">
        <v>786</v>
      </c>
      <c r="J124" s="174">
        <v>120</v>
      </c>
      <c r="K124" s="215"/>
    </row>
    <row r="125" spans="2:11" ht="15" customHeight="1">
      <c r="B125" s="213"/>
      <c r="C125" s="174" t="s">
        <v>832</v>
      </c>
      <c r="D125" s="174"/>
      <c r="E125" s="174"/>
      <c r="F125" s="193" t="s">
        <v>784</v>
      </c>
      <c r="G125" s="174"/>
      <c r="H125" s="174" t="s">
        <v>833</v>
      </c>
      <c r="I125" s="174" t="s">
        <v>786</v>
      </c>
      <c r="J125" s="174" t="s">
        <v>834</v>
      </c>
      <c r="K125" s="215"/>
    </row>
    <row r="126" spans="2:11" ht="15" customHeight="1">
      <c r="B126" s="213"/>
      <c r="C126" s="174" t="s">
        <v>733</v>
      </c>
      <c r="D126" s="174"/>
      <c r="E126" s="174"/>
      <c r="F126" s="193" t="s">
        <v>784</v>
      </c>
      <c r="G126" s="174"/>
      <c r="H126" s="174" t="s">
        <v>835</v>
      </c>
      <c r="I126" s="174" t="s">
        <v>786</v>
      </c>
      <c r="J126" s="174" t="s">
        <v>834</v>
      </c>
      <c r="K126" s="215"/>
    </row>
    <row r="127" spans="2:11" ht="15" customHeight="1">
      <c r="B127" s="213"/>
      <c r="C127" s="174" t="s">
        <v>795</v>
      </c>
      <c r="D127" s="174"/>
      <c r="E127" s="174"/>
      <c r="F127" s="193" t="s">
        <v>790</v>
      </c>
      <c r="G127" s="174"/>
      <c r="H127" s="174" t="s">
        <v>796</v>
      </c>
      <c r="I127" s="174" t="s">
        <v>786</v>
      </c>
      <c r="J127" s="174">
        <v>15</v>
      </c>
      <c r="K127" s="215"/>
    </row>
    <row r="128" spans="2:11" ht="15" customHeight="1">
      <c r="B128" s="213"/>
      <c r="C128" s="195" t="s">
        <v>797</v>
      </c>
      <c r="D128" s="195"/>
      <c r="E128" s="195"/>
      <c r="F128" s="196" t="s">
        <v>790</v>
      </c>
      <c r="G128" s="195"/>
      <c r="H128" s="195" t="s">
        <v>798</v>
      </c>
      <c r="I128" s="195" t="s">
        <v>786</v>
      </c>
      <c r="J128" s="195">
        <v>15</v>
      </c>
      <c r="K128" s="215"/>
    </row>
    <row r="129" spans="2:11" ht="15" customHeight="1">
      <c r="B129" s="213"/>
      <c r="C129" s="195" t="s">
        <v>799</v>
      </c>
      <c r="D129" s="195"/>
      <c r="E129" s="195"/>
      <c r="F129" s="196" t="s">
        <v>790</v>
      </c>
      <c r="G129" s="195"/>
      <c r="H129" s="195" t="s">
        <v>800</v>
      </c>
      <c r="I129" s="195" t="s">
        <v>786</v>
      </c>
      <c r="J129" s="195">
        <v>20</v>
      </c>
      <c r="K129" s="215"/>
    </row>
    <row r="130" spans="2:11" ht="15" customHeight="1">
      <c r="B130" s="213"/>
      <c r="C130" s="195" t="s">
        <v>801</v>
      </c>
      <c r="D130" s="195"/>
      <c r="E130" s="195"/>
      <c r="F130" s="196" t="s">
        <v>790</v>
      </c>
      <c r="G130" s="195"/>
      <c r="H130" s="195" t="s">
        <v>802</v>
      </c>
      <c r="I130" s="195" t="s">
        <v>786</v>
      </c>
      <c r="J130" s="195">
        <v>20</v>
      </c>
      <c r="K130" s="215"/>
    </row>
    <row r="131" spans="2:11" ht="15" customHeight="1">
      <c r="B131" s="213"/>
      <c r="C131" s="174" t="s">
        <v>789</v>
      </c>
      <c r="D131" s="174"/>
      <c r="E131" s="174"/>
      <c r="F131" s="193" t="s">
        <v>790</v>
      </c>
      <c r="G131" s="174"/>
      <c r="H131" s="174" t="s">
        <v>823</v>
      </c>
      <c r="I131" s="174" t="s">
        <v>786</v>
      </c>
      <c r="J131" s="174">
        <v>50</v>
      </c>
      <c r="K131" s="215"/>
    </row>
    <row r="132" spans="2:11" ht="15" customHeight="1">
      <c r="B132" s="213"/>
      <c r="C132" s="174" t="s">
        <v>803</v>
      </c>
      <c r="D132" s="174"/>
      <c r="E132" s="174"/>
      <c r="F132" s="193" t="s">
        <v>790</v>
      </c>
      <c r="G132" s="174"/>
      <c r="H132" s="174" t="s">
        <v>823</v>
      </c>
      <c r="I132" s="174" t="s">
        <v>786</v>
      </c>
      <c r="J132" s="174">
        <v>50</v>
      </c>
      <c r="K132" s="215"/>
    </row>
    <row r="133" spans="2:11" ht="15" customHeight="1">
      <c r="B133" s="213"/>
      <c r="C133" s="174" t="s">
        <v>809</v>
      </c>
      <c r="D133" s="174"/>
      <c r="E133" s="174"/>
      <c r="F133" s="193" t="s">
        <v>790</v>
      </c>
      <c r="G133" s="174"/>
      <c r="H133" s="174" t="s">
        <v>823</v>
      </c>
      <c r="I133" s="174" t="s">
        <v>786</v>
      </c>
      <c r="J133" s="174">
        <v>50</v>
      </c>
      <c r="K133" s="215"/>
    </row>
    <row r="134" spans="2:11" ht="15" customHeight="1">
      <c r="B134" s="213"/>
      <c r="C134" s="174" t="s">
        <v>811</v>
      </c>
      <c r="D134" s="174"/>
      <c r="E134" s="174"/>
      <c r="F134" s="193" t="s">
        <v>790</v>
      </c>
      <c r="G134" s="174"/>
      <c r="H134" s="174" t="s">
        <v>823</v>
      </c>
      <c r="I134" s="174" t="s">
        <v>786</v>
      </c>
      <c r="J134" s="174">
        <v>50</v>
      </c>
      <c r="K134" s="215"/>
    </row>
    <row r="135" spans="2:11" ht="15" customHeight="1">
      <c r="B135" s="213"/>
      <c r="C135" s="174" t="s">
        <v>129</v>
      </c>
      <c r="D135" s="174"/>
      <c r="E135" s="174"/>
      <c r="F135" s="193" t="s">
        <v>790</v>
      </c>
      <c r="G135" s="174"/>
      <c r="H135" s="174" t="s">
        <v>836</v>
      </c>
      <c r="I135" s="174" t="s">
        <v>786</v>
      </c>
      <c r="J135" s="174">
        <v>255</v>
      </c>
      <c r="K135" s="215"/>
    </row>
    <row r="136" spans="2:11" ht="15" customHeight="1">
      <c r="B136" s="213"/>
      <c r="C136" s="174" t="s">
        <v>813</v>
      </c>
      <c r="D136" s="174"/>
      <c r="E136" s="174"/>
      <c r="F136" s="193" t="s">
        <v>784</v>
      </c>
      <c r="G136" s="174"/>
      <c r="H136" s="174" t="s">
        <v>837</v>
      </c>
      <c r="I136" s="174" t="s">
        <v>815</v>
      </c>
      <c r="J136" s="174"/>
      <c r="K136" s="215"/>
    </row>
    <row r="137" spans="2:11" ht="15" customHeight="1">
      <c r="B137" s="213"/>
      <c r="C137" s="174" t="s">
        <v>816</v>
      </c>
      <c r="D137" s="174"/>
      <c r="E137" s="174"/>
      <c r="F137" s="193" t="s">
        <v>784</v>
      </c>
      <c r="G137" s="174"/>
      <c r="H137" s="174" t="s">
        <v>838</v>
      </c>
      <c r="I137" s="174" t="s">
        <v>818</v>
      </c>
      <c r="J137" s="174"/>
      <c r="K137" s="215"/>
    </row>
    <row r="138" spans="2:11" ht="15" customHeight="1">
      <c r="B138" s="213"/>
      <c r="C138" s="174" t="s">
        <v>819</v>
      </c>
      <c r="D138" s="174"/>
      <c r="E138" s="174"/>
      <c r="F138" s="193" t="s">
        <v>784</v>
      </c>
      <c r="G138" s="174"/>
      <c r="H138" s="174" t="s">
        <v>819</v>
      </c>
      <c r="I138" s="174" t="s">
        <v>818</v>
      </c>
      <c r="J138" s="174"/>
      <c r="K138" s="215"/>
    </row>
    <row r="139" spans="2:11" ht="15" customHeight="1">
      <c r="B139" s="213"/>
      <c r="C139" s="174" t="s">
        <v>40</v>
      </c>
      <c r="D139" s="174"/>
      <c r="E139" s="174"/>
      <c r="F139" s="193" t="s">
        <v>784</v>
      </c>
      <c r="G139" s="174"/>
      <c r="H139" s="174" t="s">
        <v>839</v>
      </c>
      <c r="I139" s="174" t="s">
        <v>818</v>
      </c>
      <c r="J139" s="174"/>
      <c r="K139" s="215"/>
    </row>
    <row r="140" spans="2:11" ht="15" customHeight="1">
      <c r="B140" s="213"/>
      <c r="C140" s="174" t="s">
        <v>840</v>
      </c>
      <c r="D140" s="174"/>
      <c r="E140" s="174"/>
      <c r="F140" s="193" t="s">
        <v>784</v>
      </c>
      <c r="G140" s="174"/>
      <c r="H140" s="174" t="s">
        <v>841</v>
      </c>
      <c r="I140" s="174" t="s">
        <v>818</v>
      </c>
      <c r="J140" s="174"/>
      <c r="K140" s="215"/>
    </row>
    <row r="141" spans="2:11" ht="15" customHeight="1">
      <c r="B141" s="216"/>
      <c r="C141" s="217"/>
      <c r="D141" s="217"/>
      <c r="E141" s="217"/>
      <c r="F141" s="217"/>
      <c r="G141" s="217"/>
      <c r="H141" s="217"/>
      <c r="I141" s="217"/>
      <c r="J141" s="217"/>
      <c r="K141" s="218"/>
    </row>
    <row r="142" spans="2:11" ht="18.75" customHeight="1">
      <c r="B142" s="171"/>
      <c r="C142" s="171"/>
      <c r="D142" s="171"/>
      <c r="E142" s="171"/>
      <c r="F142" s="205"/>
      <c r="G142" s="171"/>
      <c r="H142" s="171"/>
      <c r="I142" s="171"/>
      <c r="J142" s="171"/>
      <c r="K142" s="171"/>
    </row>
    <row r="143" spans="2:11" ht="18.75" customHeight="1"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</row>
    <row r="144" spans="2:11" ht="7.5" customHeight="1">
      <c r="B144" s="181"/>
      <c r="C144" s="182"/>
      <c r="D144" s="182"/>
      <c r="E144" s="182"/>
      <c r="F144" s="182"/>
      <c r="G144" s="182"/>
      <c r="H144" s="182"/>
      <c r="I144" s="182"/>
      <c r="J144" s="182"/>
      <c r="K144" s="183"/>
    </row>
    <row r="145" spans="2:11" ht="45" customHeight="1">
      <c r="B145" s="184"/>
      <c r="C145" s="334" t="s">
        <v>842</v>
      </c>
      <c r="D145" s="334"/>
      <c r="E145" s="334"/>
      <c r="F145" s="334"/>
      <c r="G145" s="334"/>
      <c r="H145" s="334"/>
      <c r="I145" s="334"/>
      <c r="J145" s="334"/>
      <c r="K145" s="185"/>
    </row>
    <row r="146" spans="2:11" ht="17.25" customHeight="1">
      <c r="B146" s="184"/>
      <c r="C146" s="186" t="s">
        <v>778</v>
      </c>
      <c r="D146" s="186"/>
      <c r="E146" s="186"/>
      <c r="F146" s="186" t="s">
        <v>779</v>
      </c>
      <c r="G146" s="187"/>
      <c r="H146" s="186" t="s">
        <v>124</v>
      </c>
      <c r="I146" s="186" t="s">
        <v>59</v>
      </c>
      <c r="J146" s="186" t="s">
        <v>780</v>
      </c>
      <c r="K146" s="185"/>
    </row>
    <row r="147" spans="2:11" ht="17.25" customHeight="1">
      <c r="B147" s="184"/>
      <c r="C147" s="188" t="s">
        <v>781</v>
      </c>
      <c r="D147" s="188"/>
      <c r="E147" s="188"/>
      <c r="F147" s="189" t="s">
        <v>782</v>
      </c>
      <c r="G147" s="190"/>
      <c r="H147" s="188"/>
      <c r="I147" s="188"/>
      <c r="J147" s="188" t="s">
        <v>783</v>
      </c>
      <c r="K147" s="185"/>
    </row>
    <row r="148" spans="2:11" ht="5.25" customHeight="1">
      <c r="B148" s="194"/>
      <c r="C148" s="191"/>
      <c r="D148" s="191"/>
      <c r="E148" s="191"/>
      <c r="F148" s="191"/>
      <c r="G148" s="192"/>
      <c r="H148" s="191"/>
      <c r="I148" s="191"/>
      <c r="J148" s="191"/>
      <c r="K148" s="215"/>
    </row>
    <row r="149" spans="2:11" ht="15" customHeight="1">
      <c r="B149" s="194"/>
      <c r="C149" s="219" t="s">
        <v>787</v>
      </c>
      <c r="D149" s="174"/>
      <c r="E149" s="174"/>
      <c r="F149" s="220" t="s">
        <v>784</v>
      </c>
      <c r="G149" s="174"/>
      <c r="H149" s="219" t="s">
        <v>823</v>
      </c>
      <c r="I149" s="219" t="s">
        <v>786</v>
      </c>
      <c r="J149" s="219">
        <v>120</v>
      </c>
      <c r="K149" s="215"/>
    </row>
    <row r="150" spans="2:11" ht="15" customHeight="1">
      <c r="B150" s="194"/>
      <c r="C150" s="219" t="s">
        <v>832</v>
      </c>
      <c r="D150" s="174"/>
      <c r="E150" s="174"/>
      <c r="F150" s="220" t="s">
        <v>784</v>
      </c>
      <c r="G150" s="174"/>
      <c r="H150" s="219" t="s">
        <v>843</v>
      </c>
      <c r="I150" s="219" t="s">
        <v>786</v>
      </c>
      <c r="J150" s="219" t="s">
        <v>834</v>
      </c>
      <c r="K150" s="215"/>
    </row>
    <row r="151" spans="2:11" ht="15" customHeight="1">
      <c r="B151" s="194"/>
      <c r="C151" s="219" t="s">
        <v>733</v>
      </c>
      <c r="D151" s="174"/>
      <c r="E151" s="174"/>
      <c r="F151" s="220" t="s">
        <v>784</v>
      </c>
      <c r="G151" s="174"/>
      <c r="H151" s="219" t="s">
        <v>844</v>
      </c>
      <c r="I151" s="219" t="s">
        <v>786</v>
      </c>
      <c r="J151" s="219" t="s">
        <v>834</v>
      </c>
      <c r="K151" s="215"/>
    </row>
    <row r="152" spans="2:11" ht="15" customHeight="1">
      <c r="B152" s="194"/>
      <c r="C152" s="219" t="s">
        <v>789</v>
      </c>
      <c r="D152" s="174"/>
      <c r="E152" s="174"/>
      <c r="F152" s="220" t="s">
        <v>790</v>
      </c>
      <c r="G152" s="174"/>
      <c r="H152" s="219" t="s">
        <v>823</v>
      </c>
      <c r="I152" s="219" t="s">
        <v>786</v>
      </c>
      <c r="J152" s="219">
        <v>50</v>
      </c>
      <c r="K152" s="215"/>
    </row>
    <row r="153" spans="2:11" ht="15" customHeight="1">
      <c r="B153" s="194"/>
      <c r="C153" s="219" t="s">
        <v>792</v>
      </c>
      <c r="D153" s="174"/>
      <c r="E153" s="174"/>
      <c r="F153" s="220" t="s">
        <v>784</v>
      </c>
      <c r="G153" s="174"/>
      <c r="H153" s="219" t="s">
        <v>823</v>
      </c>
      <c r="I153" s="219" t="s">
        <v>794</v>
      </c>
      <c r="J153" s="219"/>
      <c r="K153" s="215"/>
    </row>
    <row r="154" spans="2:11" ht="15" customHeight="1">
      <c r="B154" s="194"/>
      <c r="C154" s="219" t="s">
        <v>803</v>
      </c>
      <c r="D154" s="174"/>
      <c r="E154" s="174"/>
      <c r="F154" s="220" t="s">
        <v>790</v>
      </c>
      <c r="G154" s="174"/>
      <c r="H154" s="219" t="s">
        <v>823</v>
      </c>
      <c r="I154" s="219" t="s">
        <v>786</v>
      </c>
      <c r="J154" s="219">
        <v>50</v>
      </c>
      <c r="K154" s="215"/>
    </row>
    <row r="155" spans="2:11" ht="15" customHeight="1">
      <c r="B155" s="194"/>
      <c r="C155" s="219" t="s">
        <v>811</v>
      </c>
      <c r="D155" s="174"/>
      <c r="E155" s="174"/>
      <c r="F155" s="220" t="s">
        <v>790</v>
      </c>
      <c r="G155" s="174"/>
      <c r="H155" s="219" t="s">
        <v>823</v>
      </c>
      <c r="I155" s="219" t="s">
        <v>786</v>
      </c>
      <c r="J155" s="219">
        <v>50</v>
      </c>
      <c r="K155" s="215"/>
    </row>
    <row r="156" spans="2:11" ht="15" customHeight="1">
      <c r="B156" s="194"/>
      <c r="C156" s="219" t="s">
        <v>809</v>
      </c>
      <c r="D156" s="174"/>
      <c r="E156" s="174"/>
      <c r="F156" s="220" t="s">
        <v>790</v>
      </c>
      <c r="G156" s="174"/>
      <c r="H156" s="219" t="s">
        <v>823</v>
      </c>
      <c r="I156" s="219" t="s">
        <v>786</v>
      </c>
      <c r="J156" s="219">
        <v>50</v>
      </c>
      <c r="K156" s="215"/>
    </row>
    <row r="157" spans="2:11" ht="15" customHeight="1">
      <c r="B157" s="194"/>
      <c r="C157" s="219" t="s">
        <v>109</v>
      </c>
      <c r="D157" s="174"/>
      <c r="E157" s="174"/>
      <c r="F157" s="220" t="s">
        <v>784</v>
      </c>
      <c r="G157" s="174"/>
      <c r="H157" s="219" t="s">
        <v>845</v>
      </c>
      <c r="I157" s="219" t="s">
        <v>786</v>
      </c>
      <c r="J157" s="219" t="s">
        <v>846</v>
      </c>
      <c r="K157" s="215"/>
    </row>
    <row r="158" spans="2:11" ht="15" customHeight="1">
      <c r="B158" s="194"/>
      <c r="C158" s="219" t="s">
        <v>847</v>
      </c>
      <c r="D158" s="174"/>
      <c r="E158" s="174"/>
      <c r="F158" s="220" t="s">
        <v>784</v>
      </c>
      <c r="G158" s="174"/>
      <c r="H158" s="219" t="s">
        <v>848</v>
      </c>
      <c r="I158" s="219" t="s">
        <v>818</v>
      </c>
      <c r="J158" s="219"/>
      <c r="K158" s="215"/>
    </row>
    <row r="159" spans="2:11" ht="15" customHeight="1">
      <c r="B159" s="221"/>
      <c r="C159" s="203"/>
      <c r="D159" s="203"/>
      <c r="E159" s="203"/>
      <c r="F159" s="203"/>
      <c r="G159" s="203"/>
      <c r="H159" s="203"/>
      <c r="I159" s="203"/>
      <c r="J159" s="203"/>
      <c r="K159" s="222"/>
    </row>
    <row r="160" spans="2:11" ht="18.75" customHeight="1">
      <c r="B160" s="171"/>
      <c r="C160" s="174"/>
      <c r="D160" s="174"/>
      <c r="E160" s="174"/>
      <c r="F160" s="193"/>
      <c r="G160" s="174"/>
      <c r="H160" s="174"/>
      <c r="I160" s="174"/>
      <c r="J160" s="174"/>
      <c r="K160" s="171"/>
    </row>
    <row r="161" spans="2:11" ht="18.75" customHeight="1"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</row>
    <row r="162" spans="2:11" ht="7.5" customHeight="1">
      <c r="B162" s="161"/>
      <c r="C162" s="162"/>
      <c r="D162" s="162"/>
      <c r="E162" s="162"/>
      <c r="F162" s="162"/>
      <c r="G162" s="162"/>
      <c r="H162" s="162"/>
      <c r="I162" s="162"/>
      <c r="J162" s="162"/>
      <c r="K162" s="163"/>
    </row>
    <row r="163" spans="2:11" ht="45" customHeight="1">
      <c r="B163" s="165"/>
      <c r="C163" s="331" t="s">
        <v>849</v>
      </c>
      <c r="D163" s="331"/>
      <c r="E163" s="331"/>
      <c r="F163" s="331"/>
      <c r="G163" s="331"/>
      <c r="H163" s="331"/>
      <c r="I163" s="331"/>
      <c r="J163" s="331"/>
      <c r="K163" s="166"/>
    </row>
    <row r="164" spans="2:11" ht="17.25" customHeight="1">
      <c r="B164" s="165"/>
      <c r="C164" s="186" t="s">
        <v>778</v>
      </c>
      <c r="D164" s="186"/>
      <c r="E164" s="186"/>
      <c r="F164" s="186" t="s">
        <v>779</v>
      </c>
      <c r="G164" s="223"/>
      <c r="H164" s="224" t="s">
        <v>124</v>
      </c>
      <c r="I164" s="224" t="s">
        <v>59</v>
      </c>
      <c r="J164" s="186" t="s">
        <v>780</v>
      </c>
      <c r="K164" s="166"/>
    </row>
    <row r="165" spans="2:11" ht="17.25" customHeight="1">
      <c r="B165" s="167"/>
      <c r="C165" s="188" t="s">
        <v>781</v>
      </c>
      <c r="D165" s="188"/>
      <c r="E165" s="188"/>
      <c r="F165" s="189" t="s">
        <v>782</v>
      </c>
      <c r="G165" s="225"/>
      <c r="H165" s="226"/>
      <c r="I165" s="226"/>
      <c r="J165" s="188" t="s">
        <v>783</v>
      </c>
      <c r="K165" s="168"/>
    </row>
    <row r="166" spans="2:11" ht="5.25" customHeight="1">
      <c r="B166" s="194"/>
      <c r="C166" s="191"/>
      <c r="D166" s="191"/>
      <c r="E166" s="191"/>
      <c r="F166" s="191"/>
      <c r="G166" s="192"/>
      <c r="H166" s="191"/>
      <c r="I166" s="191"/>
      <c r="J166" s="191"/>
      <c r="K166" s="215"/>
    </row>
    <row r="167" spans="2:11" ht="15" customHeight="1">
      <c r="B167" s="194"/>
      <c r="C167" s="174" t="s">
        <v>787</v>
      </c>
      <c r="D167" s="174"/>
      <c r="E167" s="174"/>
      <c r="F167" s="193" t="s">
        <v>784</v>
      </c>
      <c r="G167" s="174"/>
      <c r="H167" s="174" t="s">
        <v>823</v>
      </c>
      <c r="I167" s="174" t="s">
        <v>786</v>
      </c>
      <c r="J167" s="174">
        <v>120</v>
      </c>
      <c r="K167" s="215"/>
    </row>
    <row r="168" spans="2:11" ht="15" customHeight="1">
      <c r="B168" s="194"/>
      <c r="C168" s="174" t="s">
        <v>832</v>
      </c>
      <c r="D168" s="174"/>
      <c r="E168" s="174"/>
      <c r="F168" s="193" t="s">
        <v>784</v>
      </c>
      <c r="G168" s="174"/>
      <c r="H168" s="174" t="s">
        <v>833</v>
      </c>
      <c r="I168" s="174" t="s">
        <v>786</v>
      </c>
      <c r="J168" s="174" t="s">
        <v>834</v>
      </c>
      <c r="K168" s="215"/>
    </row>
    <row r="169" spans="2:11" ht="15" customHeight="1">
      <c r="B169" s="194"/>
      <c r="C169" s="174" t="s">
        <v>733</v>
      </c>
      <c r="D169" s="174"/>
      <c r="E169" s="174"/>
      <c r="F169" s="193" t="s">
        <v>784</v>
      </c>
      <c r="G169" s="174"/>
      <c r="H169" s="174" t="s">
        <v>850</v>
      </c>
      <c r="I169" s="174" t="s">
        <v>786</v>
      </c>
      <c r="J169" s="174" t="s">
        <v>834</v>
      </c>
      <c r="K169" s="215"/>
    </row>
    <row r="170" spans="2:11" ht="15" customHeight="1">
      <c r="B170" s="194"/>
      <c r="C170" s="174" t="s">
        <v>789</v>
      </c>
      <c r="D170" s="174"/>
      <c r="E170" s="174"/>
      <c r="F170" s="193" t="s">
        <v>790</v>
      </c>
      <c r="G170" s="174"/>
      <c r="H170" s="174" t="s">
        <v>850</v>
      </c>
      <c r="I170" s="174" t="s">
        <v>786</v>
      </c>
      <c r="J170" s="174">
        <v>50</v>
      </c>
      <c r="K170" s="215"/>
    </row>
    <row r="171" spans="2:11" ht="15" customHeight="1">
      <c r="B171" s="194"/>
      <c r="C171" s="174" t="s">
        <v>792</v>
      </c>
      <c r="D171" s="174"/>
      <c r="E171" s="174"/>
      <c r="F171" s="193" t="s">
        <v>784</v>
      </c>
      <c r="G171" s="174"/>
      <c r="H171" s="174" t="s">
        <v>850</v>
      </c>
      <c r="I171" s="174" t="s">
        <v>794</v>
      </c>
      <c r="J171" s="174"/>
      <c r="K171" s="215"/>
    </row>
    <row r="172" spans="2:11" ht="15" customHeight="1">
      <c r="B172" s="194"/>
      <c r="C172" s="174" t="s">
        <v>803</v>
      </c>
      <c r="D172" s="174"/>
      <c r="E172" s="174"/>
      <c r="F172" s="193" t="s">
        <v>790</v>
      </c>
      <c r="G172" s="174"/>
      <c r="H172" s="174" t="s">
        <v>850</v>
      </c>
      <c r="I172" s="174" t="s">
        <v>786</v>
      </c>
      <c r="J172" s="174">
        <v>50</v>
      </c>
      <c r="K172" s="215"/>
    </row>
    <row r="173" spans="2:11" ht="15" customHeight="1">
      <c r="B173" s="194"/>
      <c r="C173" s="174" t="s">
        <v>811</v>
      </c>
      <c r="D173" s="174"/>
      <c r="E173" s="174"/>
      <c r="F173" s="193" t="s">
        <v>790</v>
      </c>
      <c r="G173" s="174"/>
      <c r="H173" s="174" t="s">
        <v>850</v>
      </c>
      <c r="I173" s="174" t="s">
        <v>786</v>
      </c>
      <c r="J173" s="174">
        <v>50</v>
      </c>
      <c r="K173" s="215"/>
    </row>
    <row r="174" spans="2:11" ht="15" customHeight="1">
      <c r="B174" s="194"/>
      <c r="C174" s="174" t="s">
        <v>809</v>
      </c>
      <c r="D174" s="174"/>
      <c r="E174" s="174"/>
      <c r="F174" s="193" t="s">
        <v>790</v>
      </c>
      <c r="G174" s="174"/>
      <c r="H174" s="174" t="s">
        <v>850</v>
      </c>
      <c r="I174" s="174" t="s">
        <v>786</v>
      </c>
      <c r="J174" s="174">
        <v>50</v>
      </c>
      <c r="K174" s="215"/>
    </row>
    <row r="175" spans="2:11" ht="15" customHeight="1">
      <c r="B175" s="194"/>
      <c r="C175" s="174" t="s">
        <v>123</v>
      </c>
      <c r="D175" s="174"/>
      <c r="E175" s="174"/>
      <c r="F175" s="193" t="s">
        <v>784</v>
      </c>
      <c r="G175" s="174"/>
      <c r="H175" s="174" t="s">
        <v>851</v>
      </c>
      <c r="I175" s="174" t="s">
        <v>852</v>
      </c>
      <c r="J175" s="174"/>
      <c r="K175" s="215"/>
    </row>
    <row r="176" spans="2:11" ht="15" customHeight="1">
      <c r="B176" s="194"/>
      <c r="C176" s="174" t="s">
        <v>59</v>
      </c>
      <c r="D176" s="174"/>
      <c r="E176" s="174"/>
      <c r="F176" s="193" t="s">
        <v>784</v>
      </c>
      <c r="G176" s="174"/>
      <c r="H176" s="174" t="s">
        <v>853</v>
      </c>
      <c r="I176" s="174" t="s">
        <v>854</v>
      </c>
      <c r="J176" s="174">
        <v>1</v>
      </c>
      <c r="K176" s="215"/>
    </row>
    <row r="177" spans="2:11" ht="15" customHeight="1">
      <c r="B177" s="194"/>
      <c r="C177" s="174" t="s">
        <v>55</v>
      </c>
      <c r="D177" s="174"/>
      <c r="E177" s="174"/>
      <c r="F177" s="193" t="s">
        <v>784</v>
      </c>
      <c r="G177" s="174"/>
      <c r="H177" s="174" t="s">
        <v>855</v>
      </c>
      <c r="I177" s="174" t="s">
        <v>786</v>
      </c>
      <c r="J177" s="174">
        <v>20</v>
      </c>
      <c r="K177" s="215"/>
    </row>
    <row r="178" spans="2:11" ht="15" customHeight="1">
      <c r="B178" s="194"/>
      <c r="C178" s="174" t="s">
        <v>124</v>
      </c>
      <c r="D178" s="174"/>
      <c r="E178" s="174"/>
      <c r="F178" s="193" t="s">
        <v>784</v>
      </c>
      <c r="G178" s="174"/>
      <c r="H178" s="174" t="s">
        <v>856</v>
      </c>
      <c r="I178" s="174" t="s">
        <v>786</v>
      </c>
      <c r="J178" s="174">
        <v>255</v>
      </c>
      <c r="K178" s="215"/>
    </row>
    <row r="179" spans="2:11" ht="15" customHeight="1">
      <c r="B179" s="194"/>
      <c r="C179" s="174" t="s">
        <v>125</v>
      </c>
      <c r="D179" s="174"/>
      <c r="E179" s="174"/>
      <c r="F179" s="193" t="s">
        <v>784</v>
      </c>
      <c r="G179" s="174"/>
      <c r="H179" s="174" t="s">
        <v>749</v>
      </c>
      <c r="I179" s="174" t="s">
        <v>786</v>
      </c>
      <c r="J179" s="174">
        <v>10</v>
      </c>
      <c r="K179" s="215"/>
    </row>
    <row r="180" spans="2:11" ht="15" customHeight="1">
      <c r="B180" s="194"/>
      <c r="C180" s="174" t="s">
        <v>126</v>
      </c>
      <c r="D180" s="174"/>
      <c r="E180" s="174"/>
      <c r="F180" s="193" t="s">
        <v>784</v>
      </c>
      <c r="G180" s="174"/>
      <c r="H180" s="174" t="s">
        <v>857</v>
      </c>
      <c r="I180" s="174" t="s">
        <v>818</v>
      </c>
      <c r="J180" s="174"/>
      <c r="K180" s="215"/>
    </row>
    <row r="181" spans="2:11" ht="15" customHeight="1">
      <c r="B181" s="194"/>
      <c r="C181" s="174" t="s">
        <v>858</v>
      </c>
      <c r="D181" s="174"/>
      <c r="E181" s="174"/>
      <c r="F181" s="193" t="s">
        <v>784</v>
      </c>
      <c r="G181" s="174"/>
      <c r="H181" s="174" t="s">
        <v>859</v>
      </c>
      <c r="I181" s="174" t="s">
        <v>818</v>
      </c>
      <c r="J181" s="174"/>
      <c r="K181" s="215"/>
    </row>
    <row r="182" spans="2:11" ht="15" customHeight="1">
      <c r="B182" s="194"/>
      <c r="C182" s="174" t="s">
        <v>847</v>
      </c>
      <c r="D182" s="174"/>
      <c r="E182" s="174"/>
      <c r="F182" s="193" t="s">
        <v>784</v>
      </c>
      <c r="G182" s="174"/>
      <c r="H182" s="174" t="s">
        <v>860</v>
      </c>
      <c r="I182" s="174" t="s">
        <v>818</v>
      </c>
      <c r="J182" s="174"/>
      <c r="K182" s="215"/>
    </row>
    <row r="183" spans="2:11" ht="15" customHeight="1">
      <c r="B183" s="194"/>
      <c r="C183" s="174" t="s">
        <v>128</v>
      </c>
      <c r="D183" s="174"/>
      <c r="E183" s="174"/>
      <c r="F183" s="193" t="s">
        <v>790</v>
      </c>
      <c r="G183" s="174"/>
      <c r="H183" s="174" t="s">
        <v>861</v>
      </c>
      <c r="I183" s="174" t="s">
        <v>786</v>
      </c>
      <c r="J183" s="174">
        <v>50</v>
      </c>
      <c r="K183" s="215"/>
    </row>
    <row r="184" spans="2:11" ht="15" customHeight="1">
      <c r="B184" s="194"/>
      <c r="C184" s="174" t="s">
        <v>862</v>
      </c>
      <c r="D184" s="174"/>
      <c r="E184" s="174"/>
      <c r="F184" s="193" t="s">
        <v>790</v>
      </c>
      <c r="G184" s="174"/>
      <c r="H184" s="174" t="s">
        <v>863</v>
      </c>
      <c r="I184" s="174" t="s">
        <v>864</v>
      </c>
      <c r="J184" s="174"/>
      <c r="K184" s="215"/>
    </row>
    <row r="185" spans="2:11" ht="15" customHeight="1">
      <c r="B185" s="194"/>
      <c r="C185" s="174" t="s">
        <v>865</v>
      </c>
      <c r="D185" s="174"/>
      <c r="E185" s="174"/>
      <c r="F185" s="193" t="s">
        <v>790</v>
      </c>
      <c r="G185" s="174"/>
      <c r="H185" s="174" t="s">
        <v>866</v>
      </c>
      <c r="I185" s="174" t="s">
        <v>864</v>
      </c>
      <c r="J185" s="174"/>
      <c r="K185" s="215"/>
    </row>
    <row r="186" spans="2:11" ht="15" customHeight="1">
      <c r="B186" s="194"/>
      <c r="C186" s="174" t="s">
        <v>867</v>
      </c>
      <c r="D186" s="174"/>
      <c r="E186" s="174"/>
      <c r="F186" s="193" t="s">
        <v>790</v>
      </c>
      <c r="G186" s="174"/>
      <c r="H186" s="174" t="s">
        <v>868</v>
      </c>
      <c r="I186" s="174" t="s">
        <v>864</v>
      </c>
      <c r="J186" s="174"/>
      <c r="K186" s="215"/>
    </row>
    <row r="187" spans="2:11" ht="15" customHeight="1">
      <c r="B187" s="194"/>
      <c r="C187" s="227" t="s">
        <v>869</v>
      </c>
      <c r="D187" s="174"/>
      <c r="E187" s="174"/>
      <c r="F187" s="193" t="s">
        <v>790</v>
      </c>
      <c r="G187" s="174"/>
      <c r="H187" s="174" t="s">
        <v>870</v>
      </c>
      <c r="I187" s="174" t="s">
        <v>871</v>
      </c>
      <c r="J187" s="228" t="s">
        <v>872</v>
      </c>
      <c r="K187" s="215"/>
    </row>
    <row r="188" spans="2:11" ht="15" customHeight="1">
      <c r="B188" s="194"/>
      <c r="C188" s="179" t="s">
        <v>44</v>
      </c>
      <c r="D188" s="174"/>
      <c r="E188" s="174"/>
      <c r="F188" s="193" t="s">
        <v>784</v>
      </c>
      <c r="G188" s="174"/>
      <c r="H188" s="171" t="s">
        <v>873</v>
      </c>
      <c r="I188" s="174" t="s">
        <v>874</v>
      </c>
      <c r="J188" s="174"/>
      <c r="K188" s="215"/>
    </row>
    <row r="189" spans="2:11" ht="15" customHeight="1">
      <c r="B189" s="194"/>
      <c r="C189" s="179" t="s">
        <v>875</v>
      </c>
      <c r="D189" s="174"/>
      <c r="E189" s="174"/>
      <c r="F189" s="193" t="s">
        <v>784</v>
      </c>
      <c r="G189" s="174"/>
      <c r="H189" s="174" t="s">
        <v>876</v>
      </c>
      <c r="I189" s="174" t="s">
        <v>818</v>
      </c>
      <c r="J189" s="174"/>
      <c r="K189" s="215"/>
    </row>
    <row r="190" spans="2:11" ht="15" customHeight="1">
      <c r="B190" s="194"/>
      <c r="C190" s="179" t="s">
        <v>877</v>
      </c>
      <c r="D190" s="174"/>
      <c r="E190" s="174"/>
      <c r="F190" s="193" t="s">
        <v>784</v>
      </c>
      <c r="G190" s="174"/>
      <c r="H190" s="174" t="s">
        <v>878</v>
      </c>
      <c r="I190" s="174" t="s">
        <v>818</v>
      </c>
      <c r="J190" s="174"/>
      <c r="K190" s="215"/>
    </row>
    <row r="191" spans="2:11" ht="15" customHeight="1">
      <c r="B191" s="194"/>
      <c r="C191" s="179" t="s">
        <v>879</v>
      </c>
      <c r="D191" s="174"/>
      <c r="E191" s="174"/>
      <c r="F191" s="193" t="s">
        <v>790</v>
      </c>
      <c r="G191" s="174"/>
      <c r="H191" s="174" t="s">
        <v>880</v>
      </c>
      <c r="I191" s="174" t="s">
        <v>818</v>
      </c>
      <c r="J191" s="174"/>
      <c r="K191" s="215"/>
    </row>
    <row r="192" spans="2:11" ht="15" customHeight="1">
      <c r="B192" s="221"/>
      <c r="C192" s="229"/>
      <c r="D192" s="203"/>
      <c r="E192" s="203"/>
      <c r="F192" s="203"/>
      <c r="G192" s="203"/>
      <c r="H192" s="203"/>
      <c r="I192" s="203"/>
      <c r="J192" s="203"/>
      <c r="K192" s="222"/>
    </row>
    <row r="193" spans="2:11" ht="18.75" customHeight="1">
      <c r="B193" s="171"/>
      <c r="C193" s="174"/>
      <c r="D193" s="174"/>
      <c r="E193" s="174"/>
      <c r="F193" s="193"/>
      <c r="G193" s="174"/>
      <c r="H193" s="174"/>
      <c r="I193" s="174"/>
      <c r="J193" s="174"/>
      <c r="K193" s="171"/>
    </row>
    <row r="194" spans="2:11" ht="18.75" customHeight="1">
      <c r="B194" s="171"/>
      <c r="C194" s="174"/>
      <c r="D194" s="174"/>
      <c r="E194" s="174"/>
      <c r="F194" s="193"/>
      <c r="G194" s="174"/>
      <c r="H194" s="174"/>
      <c r="I194" s="174"/>
      <c r="J194" s="174"/>
      <c r="K194" s="171"/>
    </row>
    <row r="195" spans="2:11" ht="18.75" customHeight="1"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</row>
    <row r="196" spans="2:11" ht="15">
      <c r="B196" s="161"/>
      <c r="C196" s="162"/>
      <c r="D196" s="162"/>
      <c r="E196" s="162"/>
      <c r="F196" s="162"/>
      <c r="G196" s="162"/>
      <c r="H196" s="162"/>
      <c r="I196" s="162"/>
      <c r="J196" s="162"/>
      <c r="K196" s="163"/>
    </row>
    <row r="197" spans="2:11" ht="21">
      <c r="B197" s="165"/>
      <c r="C197" s="331" t="s">
        <v>881</v>
      </c>
      <c r="D197" s="331"/>
      <c r="E197" s="331"/>
      <c r="F197" s="331"/>
      <c r="G197" s="331"/>
      <c r="H197" s="331"/>
      <c r="I197" s="331"/>
      <c r="J197" s="331"/>
      <c r="K197" s="166"/>
    </row>
    <row r="198" spans="2:11" ht="25.5" customHeight="1">
      <c r="B198" s="165"/>
      <c r="C198" s="230" t="s">
        <v>882</v>
      </c>
      <c r="D198" s="230"/>
      <c r="E198" s="230"/>
      <c r="F198" s="230" t="s">
        <v>883</v>
      </c>
      <c r="G198" s="231"/>
      <c r="H198" s="332" t="s">
        <v>884</v>
      </c>
      <c r="I198" s="332"/>
      <c r="J198" s="332"/>
      <c r="K198" s="166"/>
    </row>
    <row r="199" spans="2:11" ht="5.25" customHeight="1">
      <c r="B199" s="194"/>
      <c r="C199" s="191"/>
      <c r="D199" s="191"/>
      <c r="E199" s="191"/>
      <c r="F199" s="191"/>
      <c r="G199" s="174"/>
      <c r="H199" s="191"/>
      <c r="I199" s="191"/>
      <c r="J199" s="191"/>
      <c r="K199" s="215"/>
    </row>
    <row r="200" spans="2:11" ht="15" customHeight="1">
      <c r="B200" s="194"/>
      <c r="C200" s="174" t="s">
        <v>874</v>
      </c>
      <c r="D200" s="174"/>
      <c r="E200" s="174"/>
      <c r="F200" s="193" t="s">
        <v>45</v>
      </c>
      <c r="G200" s="174"/>
      <c r="H200" s="333" t="s">
        <v>885</v>
      </c>
      <c r="I200" s="333"/>
      <c r="J200" s="333"/>
      <c r="K200" s="215"/>
    </row>
    <row r="201" spans="2:11" ht="15" customHeight="1">
      <c r="B201" s="194"/>
      <c r="C201" s="200"/>
      <c r="D201" s="174"/>
      <c r="E201" s="174"/>
      <c r="F201" s="193" t="s">
        <v>46</v>
      </c>
      <c r="G201" s="174"/>
      <c r="H201" s="333" t="s">
        <v>886</v>
      </c>
      <c r="I201" s="333"/>
      <c r="J201" s="333"/>
      <c r="K201" s="215"/>
    </row>
    <row r="202" spans="2:11" ht="15" customHeight="1">
      <c r="B202" s="194"/>
      <c r="C202" s="200"/>
      <c r="D202" s="174"/>
      <c r="E202" s="174"/>
      <c r="F202" s="193" t="s">
        <v>49</v>
      </c>
      <c r="G202" s="174"/>
      <c r="H202" s="333" t="s">
        <v>887</v>
      </c>
      <c r="I202" s="333"/>
      <c r="J202" s="333"/>
      <c r="K202" s="215"/>
    </row>
    <row r="203" spans="2:11" ht="15" customHeight="1">
      <c r="B203" s="194"/>
      <c r="C203" s="174"/>
      <c r="D203" s="174"/>
      <c r="E203" s="174"/>
      <c r="F203" s="193" t="s">
        <v>47</v>
      </c>
      <c r="G203" s="174"/>
      <c r="H203" s="333" t="s">
        <v>888</v>
      </c>
      <c r="I203" s="333"/>
      <c r="J203" s="333"/>
      <c r="K203" s="215"/>
    </row>
    <row r="204" spans="2:11" ht="15" customHeight="1">
      <c r="B204" s="194"/>
      <c r="C204" s="174"/>
      <c r="D204" s="174"/>
      <c r="E204" s="174"/>
      <c r="F204" s="193" t="s">
        <v>48</v>
      </c>
      <c r="G204" s="174"/>
      <c r="H204" s="333" t="s">
        <v>889</v>
      </c>
      <c r="I204" s="333"/>
      <c r="J204" s="333"/>
      <c r="K204" s="215"/>
    </row>
    <row r="205" spans="2:11" ht="15" customHeight="1">
      <c r="B205" s="194"/>
      <c r="C205" s="174"/>
      <c r="D205" s="174"/>
      <c r="E205" s="174"/>
      <c r="F205" s="193"/>
      <c r="G205" s="174"/>
      <c r="H205" s="174"/>
      <c r="I205" s="174"/>
      <c r="J205" s="174"/>
      <c r="K205" s="215"/>
    </row>
    <row r="206" spans="2:11" ht="15" customHeight="1">
      <c r="B206" s="194"/>
      <c r="C206" s="174" t="s">
        <v>830</v>
      </c>
      <c r="D206" s="174"/>
      <c r="E206" s="174"/>
      <c r="F206" s="193" t="s">
        <v>81</v>
      </c>
      <c r="G206" s="174"/>
      <c r="H206" s="333" t="s">
        <v>890</v>
      </c>
      <c r="I206" s="333"/>
      <c r="J206" s="333"/>
      <c r="K206" s="215"/>
    </row>
    <row r="207" spans="2:11" ht="15" customHeight="1">
      <c r="B207" s="194"/>
      <c r="C207" s="200"/>
      <c r="D207" s="174"/>
      <c r="E207" s="174"/>
      <c r="F207" s="193" t="s">
        <v>727</v>
      </c>
      <c r="G207" s="174"/>
      <c r="H207" s="333" t="s">
        <v>728</v>
      </c>
      <c r="I207" s="333"/>
      <c r="J207" s="333"/>
      <c r="K207" s="215"/>
    </row>
    <row r="208" spans="2:11" ht="15" customHeight="1">
      <c r="B208" s="194"/>
      <c r="C208" s="174"/>
      <c r="D208" s="174"/>
      <c r="E208" s="174"/>
      <c r="F208" s="193" t="s">
        <v>725</v>
      </c>
      <c r="G208" s="174"/>
      <c r="H208" s="333" t="s">
        <v>891</v>
      </c>
      <c r="I208" s="333"/>
      <c r="J208" s="333"/>
      <c r="K208" s="215"/>
    </row>
    <row r="209" spans="2:11" ht="15" customHeight="1">
      <c r="B209" s="232"/>
      <c r="C209" s="200"/>
      <c r="D209" s="200"/>
      <c r="E209" s="200"/>
      <c r="F209" s="193" t="s">
        <v>729</v>
      </c>
      <c r="G209" s="179"/>
      <c r="H209" s="330" t="s">
        <v>730</v>
      </c>
      <c r="I209" s="330"/>
      <c r="J209" s="330"/>
      <c r="K209" s="233"/>
    </row>
    <row r="210" spans="2:11" ht="15" customHeight="1">
      <c r="B210" s="232"/>
      <c r="C210" s="200"/>
      <c r="D210" s="200"/>
      <c r="E210" s="200"/>
      <c r="F210" s="193" t="s">
        <v>731</v>
      </c>
      <c r="G210" s="179"/>
      <c r="H210" s="330" t="s">
        <v>892</v>
      </c>
      <c r="I210" s="330"/>
      <c r="J210" s="330"/>
      <c r="K210" s="233"/>
    </row>
    <row r="211" spans="2:11" ht="15" customHeight="1">
      <c r="B211" s="232"/>
      <c r="C211" s="200"/>
      <c r="D211" s="200"/>
      <c r="E211" s="200"/>
      <c r="F211" s="234"/>
      <c r="G211" s="179"/>
      <c r="H211" s="235"/>
      <c r="I211" s="235"/>
      <c r="J211" s="235"/>
      <c r="K211" s="233"/>
    </row>
    <row r="212" spans="2:11" ht="15" customHeight="1">
      <c r="B212" s="232"/>
      <c r="C212" s="174" t="s">
        <v>854</v>
      </c>
      <c r="D212" s="200"/>
      <c r="E212" s="200"/>
      <c r="F212" s="193">
        <v>1</v>
      </c>
      <c r="G212" s="179"/>
      <c r="H212" s="330" t="s">
        <v>893</v>
      </c>
      <c r="I212" s="330"/>
      <c r="J212" s="330"/>
      <c r="K212" s="233"/>
    </row>
    <row r="213" spans="2:11" ht="15" customHeight="1">
      <c r="B213" s="232"/>
      <c r="C213" s="200"/>
      <c r="D213" s="200"/>
      <c r="E213" s="200"/>
      <c r="F213" s="193">
        <v>2</v>
      </c>
      <c r="G213" s="179"/>
      <c r="H213" s="330" t="s">
        <v>894</v>
      </c>
      <c r="I213" s="330"/>
      <c r="J213" s="330"/>
      <c r="K213" s="233"/>
    </row>
    <row r="214" spans="2:11" ht="15" customHeight="1">
      <c r="B214" s="232"/>
      <c r="C214" s="200"/>
      <c r="D214" s="200"/>
      <c r="E214" s="200"/>
      <c r="F214" s="193">
        <v>3</v>
      </c>
      <c r="G214" s="179"/>
      <c r="H214" s="330" t="s">
        <v>895</v>
      </c>
      <c r="I214" s="330"/>
      <c r="J214" s="330"/>
      <c r="K214" s="233"/>
    </row>
    <row r="215" spans="2:11" ht="15" customHeight="1">
      <c r="B215" s="232"/>
      <c r="C215" s="200"/>
      <c r="D215" s="200"/>
      <c r="E215" s="200"/>
      <c r="F215" s="193">
        <v>4</v>
      </c>
      <c r="G215" s="179"/>
      <c r="H215" s="330" t="s">
        <v>896</v>
      </c>
      <c r="I215" s="330"/>
      <c r="J215" s="330"/>
      <c r="K215" s="233"/>
    </row>
    <row r="216" spans="2:11" ht="12.75" customHeight="1">
      <c r="B216" s="236"/>
      <c r="C216" s="237"/>
      <c r="D216" s="237"/>
      <c r="E216" s="237"/>
      <c r="F216" s="237"/>
      <c r="G216" s="237"/>
      <c r="H216" s="237"/>
      <c r="I216" s="237"/>
      <c r="J216" s="237"/>
      <c r="K216" s="238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Dolezel</cp:lastModifiedBy>
  <dcterms:created xsi:type="dcterms:W3CDTF">2018-04-30T09:54:36Z</dcterms:created>
  <dcterms:modified xsi:type="dcterms:W3CDTF">2018-05-02T06:47:39Z</dcterms:modified>
  <cp:category/>
  <cp:version/>
  <cp:contentType/>
  <cp:contentStatus/>
</cp:coreProperties>
</file>