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30" yWindow="495" windowWidth="19800" windowHeight="8880" activeTab="0"/>
  </bookViews>
  <sheets>
    <sheet name="Rekapitulace stavby" sheetId="1" r:id="rId1"/>
    <sheet name="SO 01 - Požerák" sheetId="2" r:id="rId2"/>
    <sheet name="SO 02 - Odpad z nádrže" sheetId="3" r:id="rId3"/>
    <sheet name="SO 03 - Bezpečnostní přel..." sheetId="4" r:id="rId4"/>
    <sheet name="SO 04 - Sjezd do podhrází" sheetId="5" r:id="rId5"/>
    <sheet name="SO 05 - Oprava patních drénů" sheetId="6" r:id="rId6"/>
    <sheet name="SO 06 - Oprava propustků" sheetId="7" r:id="rId7"/>
    <sheet name="SO 07 - VON" sheetId="8" r:id="rId8"/>
    <sheet name="Pokyny pro vyplnění" sheetId="9" r:id="rId9"/>
  </sheets>
  <definedNames>
    <definedName name="_xlnm._FilterDatabase" localSheetId="1" hidden="1">'SO 01 - Požerák'!$C$87:$K$228</definedName>
    <definedName name="_xlnm._FilterDatabase" localSheetId="2" hidden="1">'SO 02 - Odpad z nádrže'!$C$82:$K$213</definedName>
    <definedName name="_xlnm._FilterDatabase" localSheetId="3" hidden="1">'SO 03 - Bezpečnostní přel...'!$C$85:$K$259</definedName>
    <definedName name="_xlnm._FilterDatabase" localSheetId="4" hidden="1">'SO 04 - Sjezd do podhrází'!$C$80:$K$122</definedName>
    <definedName name="_xlnm._FilterDatabase" localSheetId="5" hidden="1">'SO 05 - Oprava patních drénů'!$C$80:$K$181</definedName>
    <definedName name="_xlnm._FilterDatabase" localSheetId="6" hidden="1">'SO 06 - Oprava propustků'!$C$79:$K$109</definedName>
    <definedName name="_xlnm._FilterDatabase" localSheetId="7" hidden="1">'SO 07 - VON'!$C$77:$K$105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'SO 01 - Požerák'!$C$4:$J$36,'SO 01 - Požerák'!$C$42:$J$69,'SO 01 - Požerák'!$C$75:$K$228</definedName>
    <definedName name="_xlnm.Print_Area" localSheetId="2">'SO 02 - Odpad z nádrže'!$C$4:$J$36,'SO 02 - Odpad z nádrže'!$C$42:$J$64,'SO 02 - Odpad z nádrže'!$C$70:$K$213</definedName>
    <definedName name="_xlnm.Print_Area" localSheetId="3">'SO 03 - Bezpečnostní přel...'!$C$4:$J$36,'SO 03 - Bezpečnostní přel...'!$C$42:$J$67,'SO 03 - Bezpečnostní přel...'!$C$73:$K$259</definedName>
    <definedName name="_xlnm.Print_Area" localSheetId="4">'SO 04 - Sjezd do podhrází'!$C$4:$J$36,'SO 04 - Sjezd do podhrází'!$C$42:$J$62,'SO 04 - Sjezd do podhrází'!$C$68:$K$122</definedName>
    <definedName name="_xlnm.Print_Area" localSheetId="5">'SO 05 - Oprava patních drénů'!$C$4:$J$36,'SO 05 - Oprava patních drénů'!$C$42:$J$62,'SO 05 - Oprava patních drénů'!$C$68:$K$181</definedName>
    <definedName name="_xlnm.Print_Area" localSheetId="6">'SO 06 - Oprava propustků'!$C$4:$J$36,'SO 06 - Oprava propustků'!$C$42:$J$61,'SO 06 - Oprava propustků'!$C$67:$K$109</definedName>
    <definedName name="_xlnm.Print_Area" localSheetId="7">'SO 07 - VON'!$C$4:$J$36,'SO 07 - VON'!$C$42:$J$59,'SO 07 - VON'!$C$65:$K$105</definedName>
    <definedName name="_xlnm.Print_Titles" localSheetId="0">'Rekapitulace stavby'!$49:$49</definedName>
    <definedName name="_xlnm.Print_Titles" localSheetId="1">'SO 01 - Požerák'!$87:$87</definedName>
    <definedName name="_xlnm.Print_Titles" localSheetId="2">'SO 02 - Odpad z nádrže'!$82:$82</definedName>
    <definedName name="_xlnm.Print_Titles" localSheetId="3">'SO 03 - Bezpečnostní přel...'!$85:$85</definedName>
    <definedName name="_xlnm.Print_Titles" localSheetId="4">'SO 04 - Sjezd do podhrází'!$80:$80</definedName>
    <definedName name="_xlnm.Print_Titles" localSheetId="5">'SO 05 - Oprava patních drénů'!$80:$80</definedName>
    <definedName name="_xlnm.Print_Titles" localSheetId="6">'SO 06 - Oprava propustků'!$79:$79</definedName>
    <definedName name="_xlnm.Print_Titles" localSheetId="7">'SO 07 - VON'!$77:$77</definedName>
  </definedNames>
  <calcPr calcId="145621"/>
</workbook>
</file>

<file path=xl/sharedStrings.xml><?xml version="1.0" encoding="utf-8"?>
<sst xmlns="http://schemas.openxmlformats.org/spreadsheetml/2006/main" count="7338" uniqueCount="1112">
  <si>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</si>
  <si>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</si>
  <si>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</si>
  <si>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</si>
  <si>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</si>
  <si>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</si>
  <si>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</si>
  <si>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{89d44c3d-c98a-4b48-81a5-93185e0e0c7d}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</si>
  <si>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</si>
  <si>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</si>
  <si>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</si>
  <si>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</si>
  <si>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</si>
  <si>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</si>
  <si>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</si>
  <si>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</si>
  <si>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1684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</si>
  <si>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</si>
  <si>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</si>
  <si>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 Markvartovice, rekonstrukce funkčních objektů (č.stavby 3390)</t>
  </si>
  <si>
    <t>KSO:</t>
  </si>
  <si>
    <t>833 21</t>
  </si>
  <si>
    <t>CC-CZ:</t>
  </si>
  <si>
    <t>21522</t>
  </si>
  <si>
    <t>Místo:</t>
  </si>
  <si>
    <t>Markvartovice</t>
  </si>
  <si>
    <t>Datum:</t>
  </si>
  <si>
    <t>10. 4. 2018</t>
  </si>
  <si>
    <t>CZ-CPV:</t>
  </si>
  <si>
    <t>50800000-3</t>
  </si>
  <si>
    <t>Zadavatel:</t>
  </si>
  <si>
    <t>IČ:</t>
  </si>
  <si>
    <t/>
  </si>
  <si>
    <t>Povodí Odry, s.p., Varenská 3101/49, Ostrava</t>
  </si>
  <si>
    <t>DIČ:</t>
  </si>
  <si>
    <t>Uchazeč:</t>
  </si>
  <si>
    <t>Vyplň údaj</t>
  </si>
  <si>
    <t>Projektant:</t>
  </si>
  <si>
    <t>Lineplan, s.r.o.,28.října1142/168, Ostrava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</si>
  <si>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</si>
  <si>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</si>
  <si>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</si>
  <si>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</si>
  <si>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</si>
  <si>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</si>
  <si>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</si>
  <si>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</si>
  <si>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</si>
  <si>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</si>
  <si>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</si>
  <si>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</si>
  <si>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</si>
  <si>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</si>
  <si>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</si>
  <si>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</si>
  <si>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</si>
  <si>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</si>
  <si>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</si>
  <si>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</si>
  <si>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</si>
  <si>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</si>
  <si>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</si>
  <si>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</si>
  <si>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</si>
  <si>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</si>
  <si>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</si>
  <si>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</si>
  <si>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</si>
  <si>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</si>
  <si>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</si>
  <si>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</si>
  <si>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</si>
  <si>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</si>
  <si>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</si>
  <si>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</si>
  <si>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</si>
  <si>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</si>
  <si>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</si>
  <si>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</si>
  <si>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</si>
  <si>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</si>
  <si>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Požerák</t>
  </si>
  <si>
    <t>STA</t>
  </si>
  <si>
    <t>1</t>
  </si>
  <si>
    <t>{7e3e9439-3535-4d8c-9311-29e1602ce209}</t>
  </si>
  <si>
    <t>2</t>
  </si>
  <si>
    <t>SO 02</t>
  </si>
  <si>
    <t>Odpad z nádrže</t>
  </si>
  <si>
    <t>{9207c1d9-5e84-4edd-b4c4-48d1ac5184b7}</t>
  </si>
  <si>
    <t>SO 03</t>
  </si>
  <si>
    <t>Bezpečnostní přeliv a skluz</t>
  </si>
  <si>
    <t>{98f7dbdf-26e3-4d0f-8f05-3ad17f4568c6}</t>
  </si>
  <si>
    <t>SO 04</t>
  </si>
  <si>
    <t>Sjezd do podhrází</t>
  </si>
  <si>
    <t>{f60b5bbe-d586-4686-b593-a5f7119b8c5d}</t>
  </si>
  <si>
    <t>SO 05</t>
  </si>
  <si>
    <t>Oprava patních drénů</t>
  </si>
  <si>
    <t>{4ae604d6-67bc-4630-ae0e-9276ce567eff}</t>
  </si>
  <si>
    <t>SO 06</t>
  </si>
  <si>
    <t>Oprava propustků</t>
  </si>
  <si>
    <t>{81f8fcae-4c88-4bd9-855c-6f897593e5ba}</t>
  </si>
  <si>
    <t>SO 07</t>
  </si>
  <si>
    <t>VON</t>
  </si>
  <si>
    <t>{92de400a-f115-42f7-8b85-163601b8d9b5}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</si>
  <si>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</si>
  <si>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</si>
  <si>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</si>
  <si>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</si>
  <si>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</si>
  <si>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</si>
  <si>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</si>
  <si>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Požerák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</si>
  <si>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</si>
  <si>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</si>
  <si>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</si>
  <si>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</si>
  <si>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</si>
  <si>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</si>
  <si>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</si>
  <si>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</si>
  <si>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</si>
  <si>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</si>
  <si>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87 - Potrubí z trub plastických a skleněných</t>
  </si>
  <si>
    <t xml:space="preserve">    9 - Ostatní konstrukce a práce-bourání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</si>
  <si>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</si>
  <si>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</si>
  <si>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</si>
  <si>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</si>
  <si>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36-M - Montáž prov.,měř. a regul.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</si>
  <si>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</si>
  <si>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</si>
  <si>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</si>
  <si>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</si>
  <si>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</si>
  <si>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</si>
  <si>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</si>
  <si>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</si>
  <si>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</si>
  <si>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</si>
  <si>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</si>
  <si>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</si>
  <si>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</si>
  <si>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</si>
  <si>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</si>
  <si>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</si>
  <si>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</si>
  <si>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</si>
  <si>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</si>
  <si>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</si>
  <si>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</t>
  </si>
  <si>
    <t>m3</t>
  </si>
  <si>
    <t>CS ÚRS 2017 01</t>
  </si>
  <si>
    <t>4</t>
  </si>
  <si>
    <t>1759441359</t>
  </si>
  <si>
    <t>P</t>
  </si>
  <si>
    <t>Poznámka k položce:
dle přílohy D.1.1.1-Technická zpráva, kap. A.3 a kap.J.</t>
  </si>
  <si>
    <t>VV</t>
  </si>
  <si>
    <t>21*0,4</t>
  </si>
  <si>
    <t>115101201</t>
  </si>
  <si>
    <t>Čerpání vody na dopravní výšku do 10 m průměrný přítok do 500 l/min</t>
  </si>
  <si>
    <t>hod</t>
  </si>
  <si>
    <t>-398167278</t>
  </si>
  <si>
    <t xml:space="preserve">Poznámka k položce:
předpoklad čerpání vody z vodotečí 2 měsíce, celodenně
2 x čerpadlo
dle přílohy D.1.1.1-Technická zpráva, kap. A.3 </t>
  </si>
  <si>
    <t>24*60</t>
  </si>
  <si>
    <t>3</t>
  </si>
  <si>
    <t>115101301</t>
  </si>
  <si>
    <t>Pohotovost čerpací soupravy pro dopravní výšku do 10 m přítok do 500 l/min</t>
  </si>
  <si>
    <t>den</t>
  </si>
  <si>
    <t>-1950935786</t>
  </si>
  <si>
    <t xml:space="preserve">Poznámka k položce:
dle přílohy D.1.1.1-Technická zpráva, kap. A.3 </t>
  </si>
  <si>
    <t>133202012</t>
  </si>
  <si>
    <t>Hloubení zapažených i nezapažených šachet plocha výkopu do 20 m2 ručním nebo pneumatickým nářadím s případným nutným přemístěním výkopku ve výkopišti v horninách soudržných tř. 3, plocha výkopu přes 4 do 20 m2</t>
  </si>
  <si>
    <t>41471865</t>
  </si>
  <si>
    <t>Poznámka k položce:
Úprava základové spáry (ruční dotěžení)
dle přílohy D.1.1.1-Technická zpráva, kap. A.3 a kap.J.</t>
  </si>
  <si>
    <t>21,65*0,1</t>
  </si>
  <si>
    <t>5</t>
  </si>
  <si>
    <t>981511114</t>
  </si>
  <si>
    <t>Demolice konstrukcí objektů postupným rozebíráním konstrukcí ze železobetonu</t>
  </si>
  <si>
    <t>93676779</t>
  </si>
  <si>
    <t>6</t>
  </si>
  <si>
    <t>121101102</t>
  </si>
  <si>
    <t>Sejmutí ornice s přemístěním na vzdálenost do 100 m</t>
  </si>
  <si>
    <t>1892944623</t>
  </si>
  <si>
    <t>44,85*0,1</t>
  </si>
  <si>
    <t>7</t>
  </si>
  <si>
    <t>124203101</t>
  </si>
  <si>
    <t>Vykopávky do 1000 m3 pro koryta vodotečí v hornině tř. 3</t>
  </si>
  <si>
    <t>743441990</t>
  </si>
  <si>
    <t>8</t>
  </si>
  <si>
    <t>122201109</t>
  </si>
  <si>
    <t>Příplatek za lepivost u odkopávek v hornině tř. 1 až 3</t>
  </si>
  <si>
    <t>359896616</t>
  </si>
  <si>
    <t>Poznámka k položce:
50 %, dle přílohy D.1.1.1-Technická zpráva, kap. A.3 a kap.J.</t>
  </si>
  <si>
    <t>91,25/2</t>
  </si>
  <si>
    <t>9</t>
  </si>
  <si>
    <t>161101101</t>
  </si>
  <si>
    <t>Svislé přemístění výkopku z horniny tř. 1 až 4 hl výkopu do 2,5 m</t>
  </si>
  <si>
    <t>-1505694254</t>
  </si>
  <si>
    <t>10</t>
  </si>
  <si>
    <t>162701105</t>
  </si>
  <si>
    <t>Vodorovné přemístění do 10000 m výkopku z horniny tř. 1 až 4</t>
  </si>
  <si>
    <t>-382016081</t>
  </si>
  <si>
    <t>Poznámka k položce:
odvoz na kládku do 10 km
dle přílohy D.1.1.1-Technická zpráva, kap. A.3 a kap.J.</t>
  </si>
  <si>
    <t>91,25-69,50</t>
  </si>
  <si>
    <t>11</t>
  </si>
  <si>
    <t>174101101</t>
  </si>
  <si>
    <t>Zásyp jam, šachet rýh nebo kolem objektů sypaninou se zhutněním</t>
  </si>
  <si>
    <t>1639177860</t>
  </si>
  <si>
    <t>12</t>
  </si>
  <si>
    <t>171201201</t>
  </si>
  <si>
    <t>Uložení sypaniny na skládky</t>
  </si>
  <si>
    <t>643876412</t>
  </si>
  <si>
    <t>13</t>
  </si>
  <si>
    <t>171201211</t>
  </si>
  <si>
    <t>Poplatek za uložení odpadu ze sypaniny na skládce (skládkovné)</t>
  </si>
  <si>
    <t>t</t>
  </si>
  <si>
    <t>1407069515</t>
  </si>
  <si>
    <t>21,75*2</t>
  </si>
  <si>
    <t>14</t>
  </si>
  <si>
    <t>181301103</t>
  </si>
  <si>
    <t>Rozprostření ornice tl vrstvy do 200 mm pl do 500 m2 v rovině nebo ve svahu do 1:5</t>
  </si>
  <si>
    <t>m2</t>
  </si>
  <si>
    <t>-1189817567</t>
  </si>
  <si>
    <t>181411121</t>
  </si>
  <si>
    <t>Založení lučního trávníku výsevem plochy do 1000 m2 v rovině a ve svahu do 1:5</t>
  </si>
  <si>
    <t>-415953218</t>
  </si>
  <si>
    <t>16</t>
  </si>
  <si>
    <t>M</t>
  </si>
  <si>
    <t>005724700</t>
  </si>
  <si>
    <t>osivo směs travní krajinná - technická</t>
  </si>
  <si>
    <t>kg</t>
  </si>
  <si>
    <t>-1443972969</t>
  </si>
  <si>
    <t>44,85*0,03*1,05</t>
  </si>
  <si>
    <t>Svislé a kompletní konstrukce</t>
  </si>
  <si>
    <t>17</t>
  </si>
  <si>
    <t>274315223</t>
  </si>
  <si>
    <t>Základové pasy z betonu prostého C 12/15</t>
  </si>
  <si>
    <t>1738606794</t>
  </si>
  <si>
    <t>22,58*0,1</t>
  </si>
  <si>
    <t>18</t>
  </si>
  <si>
    <t>321311116</t>
  </si>
  <si>
    <t>Konstrukce vodních staveb z betonu prostého mrazuvzdorného tř. C 30/37</t>
  </si>
  <si>
    <t>-1392215616</t>
  </si>
  <si>
    <t>požerák, prah lávky, patka nátoku</t>
  </si>
  <si>
    <t>26,41+0,99+4,41</t>
  </si>
  <si>
    <t>19</t>
  </si>
  <si>
    <t>321351010</t>
  </si>
  <si>
    <t>Bednění konstrukcí vodních staveb rovinné - zřízení</t>
  </si>
  <si>
    <t>958104753</t>
  </si>
  <si>
    <t>86,71+5,11+17,97</t>
  </si>
  <si>
    <t>20</t>
  </si>
  <si>
    <t>321352010</t>
  </si>
  <si>
    <t>Bednění konstrukcí vodních staveb rovinné - odstranění</t>
  </si>
  <si>
    <t>-1477731536</t>
  </si>
  <si>
    <t>321361211</t>
  </si>
  <si>
    <t>Výztuž železobetonových konstrukcí vodních staveb z oceli 11 373 D do 12 mm</t>
  </si>
  <si>
    <t>-1210542232</t>
  </si>
  <si>
    <t>Poznámka k položce:
dle výkazu výztuže a dle přílohy D.1.1.1-Technická zpráva, kap. A.3 a kap.J.</t>
  </si>
  <si>
    <t>1494,50/1000</t>
  </si>
  <si>
    <t>22</t>
  </si>
  <si>
    <t>321361212</t>
  </si>
  <si>
    <t>Výztuž železobetonových konstrukcí vodních staveb z oceli 11 373 D do 32 mm</t>
  </si>
  <si>
    <t>690001017</t>
  </si>
  <si>
    <t>Poznámka k položce:
dle výkazu výztuže TK 18 a dle přílohy D.1.1.1-Technická zpráva, kap. A.3 a kap.J.</t>
  </si>
  <si>
    <t>43,82/1000</t>
  </si>
  <si>
    <t>23</t>
  </si>
  <si>
    <t>171101105</t>
  </si>
  <si>
    <t>Uložení sypaniny z hornin soudržných do násypů zhutněných do 103 % PS</t>
  </si>
  <si>
    <t>381820689</t>
  </si>
  <si>
    <t>24</t>
  </si>
  <si>
    <t>327591111</t>
  </si>
  <si>
    <t>Zřízení výplně za opěrami a protimrazové klíny z jílu</t>
  </si>
  <si>
    <t>334477165</t>
  </si>
  <si>
    <t>25</t>
  </si>
  <si>
    <t>NC 01</t>
  </si>
  <si>
    <t>Zemina jílovinová</t>
  </si>
  <si>
    <t>-1431198515</t>
  </si>
  <si>
    <t>Poznámka k položce:
Nákup a dovoz lílu pro zásypy a výplně
dle přílohy D.1.1.1-Technická zpráva, kap. A.3 a kap.J.</t>
  </si>
  <si>
    <t>1,03*2</t>
  </si>
  <si>
    <t>27,80*2</t>
  </si>
  <si>
    <t>Součet</t>
  </si>
  <si>
    <t>Vodorovné konstrukce</t>
  </si>
  <si>
    <t>54</t>
  </si>
  <si>
    <t>465513127</t>
  </si>
  <si>
    <t>Dlažba z lomového kamene na cementovou maltu s vyspárováním tl 200 mm</t>
  </si>
  <si>
    <t>1877990684</t>
  </si>
  <si>
    <t>27</t>
  </si>
  <si>
    <t>451313111</t>
  </si>
  <si>
    <t>Podklad pod dlažbu z betonu prostého tl. přes 150 do 200 mm</t>
  </si>
  <si>
    <t>288184766</t>
  </si>
  <si>
    <t>Trubní vedení</t>
  </si>
  <si>
    <t>28</t>
  </si>
  <si>
    <t>812472121</t>
  </si>
  <si>
    <t>Montáž potrubí z trub TBP těsněných pryžovými kroužky otevřený výkop sklon do 20 % DN 800</t>
  </si>
  <si>
    <t>m</t>
  </si>
  <si>
    <t>-1783598239</t>
  </si>
  <si>
    <t>29</t>
  </si>
  <si>
    <t>592224120</t>
  </si>
  <si>
    <t>trouba hrdlová přímá bet.  800/2000 80 x 200 x 11,5 cm</t>
  </si>
  <si>
    <t>kus</t>
  </si>
  <si>
    <t>1762688196</t>
  </si>
  <si>
    <t>30</t>
  </si>
  <si>
    <t>899623151</t>
  </si>
  <si>
    <t>Obetonování potrubí nebo zdiva stok betonem prostým tř. C 16/20 otevřený výkop</t>
  </si>
  <si>
    <t>381596923</t>
  </si>
  <si>
    <t>Poznámka k položce:
dle přílohy D.1.1.1-Technická zpráva, kap. A.3 a kap.J.
obetonování roury DN 800</t>
  </si>
  <si>
    <t>31</t>
  </si>
  <si>
    <t>NC  02</t>
  </si>
  <si>
    <t>Segmentový těsnící prstenec pro bet. potrubí DN 800 vč. montáže</t>
  </si>
  <si>
    <t>1059990920</t>
  </si>
  <si>
    <t>32</t>
  </si>
  <si>
    <t>NC  03</t>
  </si>
  <si>
    <t>Montáž opravných armatur opravných pasů na potrubí z trub litinových, ocelových nebo plastických hmot DN 1200</t>
  </si>
  <si>
    <t>659041993</t>
  </si>
  <si>
    <t>Poznámka k položce:
dodávka vč. montáže dle přílohy D.1.6.1-Technická zpráva, kap. A.3 a kap.J.
ocelová průchodka DN 1200 , dl. 0,8 m</t>
  </si>
  <si>
    <t>87</t>
  </si>
  <si>
    <t>Potrubí z trub plastických a skleněných</t>
  </si>
  <si>
    <t>33</t>
  </si>
  <si>
    <t>891352322</t>
  </si>
  <si>
    <t>Montáž kanalizačních armatur na potrubí stavítek DN 200</t>
  </si>
  <si>
    <t>-294837748</t>
  </si>
  <si>
    <t>34</t>
  </si>
  <si>
    <t>422215070</t>
  </si>
  <si>
    <t>šoupě s vřetenem oboustranně těsnicí DN 200</t>
  </si>
  <si>
    <t>1931737635</t>
  </si>
  <si>
    <t xml:space="preserve">Poznámka k položce:
dle přílohy D.1.1.1-Technická zpráva, kap. A.3 a kap.J.
</t>
  </si>
  <si>
    <t>35</t>
  </si>
  <si>
    <t>NC  04</t>
  </si>
  <si>
    <t>Příčník zajištění ovládací tyče šoupátka</t>
  </si>
  <si>
    <t>-1160061888</t>
  </si>
  <si>
    <t>Poznámka k položce:
dle přílohy D.1.1.1-Technická zpráva, kap. A.3 a kap.J.
2 ks / 15,19 kg</t>
  </si>
  <si>
    <t>2*15,19</t>
  </si>
  <si>
    <t>36</t>
  </si>
  <si>
    <t>NC  05</t>
  </si>
  <si>
    <t>Montáž příčníků ovládací tyče šoupátka</t>
  </si>
  <si>
    <t>2146985870</t>
  </si>
  <si>
    <t>Poznámka k položce:
dle přílohy D.1.1.1-Technická zpráva, kap. A.3 a kap.J.
ukotvení ke stěnám požeráku pomocí chemické kotvy vč. spojovacího materiálu
8 ks/1 příčník</t>
  </si>
  <si>
    <t>37</t>
  </si>
  <si>
    <t>NC  06</t>
  </si>
  <si>
    <t>Pe prostup DN 200 dl. 400 mm</t>
  </si>
  <si>
    <t>2093619773</t>
  </si>
  <si>
    <t>Poznámka k položce:
Dodávka vč. montáže prostupu, škrtící profil požeráku
dle přílohy D.1.1.1-Technická zpráva, kap. A.3 a kap.J.</t>
  </si>
  <si>
    <t>Ostatní konstrukce a práce-bourání</t>
  </si>
  <si>
    <t>38</t>
  </si>
  <si>
    <t>934956124</t>
  </si>
  <si>
    <t>Hradítka z dubového dřeva tl do 50 mm - dlužová stěna</t>
  </si>
  <si>
    <t>-1170071911</t>
  </si>
  <si>
    <t>Poznámka k položce:
dubové fošny tl. 45 mm, se zámkem, rozm. 1,27x0,15 m
dle přílohy D.1.1.1-Technická zpráva, kap. A.3 a kap.J.
vč. 5 % prořez</t>
  </si>
  <si>
    <t>2*4,12*1,05</t>
  </si>
  <si>
    <t>39</t>
  </si>
  <si>
    <t>997321211</t>
  </si>
  <si>
    <t>Svislá doprava suti a vybouraných hmot v do 4 m</t>
  </si>
  <si>
    <t>1718932406</t>
  </si>
  <si>
    <t>40</t>
  </si>
  <si>
    <t>997321511</t>
  </si>
  <si>
    <t>Vodorovná doprava suti a vybouraných hmot po suchu do 1 km</t>
  </si>
  <si>
    <t>1387109056</t>
  </si>
  <si>
    <t>41</t>
  </si>
  <si>
    <t>997321519</t>
  </si>
  <si>
    <t>Příplatek ZKD 1km vodorovné dopravy suti a vybouraných hmot po suchu</t>
  </si>
  <si>
    <t>-1188905055</t>
  </si>
  <si>
    <t>Poznámka k položce:
dle přílohy D.1.1.1-Technická zpráva, kap. A.3 a kap.J.
do 10 km</t>
  </si>
  <si>
    <t>51,454*10</t>
  </si>
  <si>
    <t>42</t>
  </si>
  <si>
    <t>979099111</t>
  </si>
  <si>
    <t>Poplatek za skládku - beton bez příměsi</t>
  </si>
  <si>
    <t>1214828799</t>
  </si>
  <si>
    <t>Poznámka k položce:
podezdívka oplocení
dle přílohy D.1.1.1-Technická zpráva, kap. A.3 a kap.J.</t>
  </si>
  <si>
    <t>43</t>
  </si>
  <si>
    <t>979099131</t>
  </si>
  <si>
    <t>Poplatek za skládku - kámen bez příměsi</t>
  </si>
  <si>
    <t>-519678864</t>
  </si>
  <si>
    <t>44</t>
  </si>
  <si>
    <t>NC  07</t>
  </si>
  <si>
    <t>Demontáž ocelových a dřevěných konstrukcí</t>
  </si>
  <si>
    <t>soubor</t>
  </si>
  <si>
    <t>309041800</t>
  </si>
  <si>
    <t>Poznámka k položce:
Demontáž ocel. lávky vč. dřevěné pochůzí plochy, zábradlí, poklopu, česle, drážek pro dluže, drážky pro vodočetnou lať,
včetně nákladů na nezávadnou  likvidaci a odvozu na skládku a poplatku za skládku
dle přílohy D.1.1.1-Technická zpráva, kap. A.3 a kap.J.</t>
  </si>
  <si>
    <t>998</t>
  </si>
  <si>
    <t>Přesun hmot</t>
  </si>
  <si>
    <t>45</t>
  </si>
  <si>
    <t>998332011</t>
  </si>
  <si>
    <t>Přesun hmot pro úpravy vodních toků a kanály</t>
  </si>
  <si>
    <t>-195448918</t>
  </si>
  <si>
    <t>PSV</t>
  </si>
  <si>
    <t>Práce a dodávky PSV</t>
  </si>
  <si>
    <t>767</t>
  </si>
  <si>
    <t>Konstrukce zámečnické</t>
  </si>
  <si>
    <t>46</t>
  </si>
  <si>
    <t>767995117</t>
  </si>
  <si>
    <t>Montáž atypických zámečnických konstrukcí jednotlivě</t>
  </si>
  <si>
    <t>415183755</t>
  </si>
  <si>
    <t>Poznámka k položce:
dle výkresu zámečnické výrobky  D1.1.6.2,  ZV 01 - ZV 10
dle přílohy D.1.1.1-Technická zpráva, kap. A.3 a kap.J.</t>
  </si>
  <si>
    <t>ZV 01-ZV 10</t>
  </si>
  <si>
    <t>2703,27</t>
  </si>
  <si>
    <t>47</t>
  </si>
  <si>
    <t>NC  08</t>
  </si>
  <si>
    <t>Pororošt kompozitní krytí požeráku a pororošty kompozitní lávka</t>
  </si>
  <si>
    <t>1022214014</t>
  </si>
  <si>
    <t>3,14+10,35</t>
  </si>
  <si>
    <t>48</t>
  </si>
  <si>
    <t>NC  09</t>
  </si>
  <si>
    <t>Zábradlí ze svislých a vodorovných ocelových tyčí  sestava vč. výroby</t>
  </si>
  <si>
    <t>-894072344</t>
  </si>
  <si>
    <t>Poznámka k položce:
ocelové zábradlí lávky v. 1,1 m,
dle přílohy D.1.1.1-Technická zpráva, kap. A.3 a kap.J.
a dle specifikace výkr.zámečnické výrobky ZV 01, č. výkr. D.1.1.6.2</t>
  </si>
  <si>
    <t>49</t>
  </si>
  <si>
    <t>NC  10</t>
  </si>
  <si>
    <t>Ocelová lávka</t>
  </si>
  <si>
    <t>-166532760</t>
  </si>
  <si>
    <t xml:space="preserve">Poznámka k položce:
dl. 10,35 m, dle přílohy D.1.1.1-Technická zpráva, kap. A.3 a kap.J.
a  dle specifikace výkr.zámečnické výrobky ZV 01, č. výkr. D.1.1.6.2
</t>
  </si>
  <si>
    <t>50</t>
  </si>
  <si>
    <t>NC  11</t>
  </si>
  <si>
    <t>Zámečnické výrobky</t>
  </si>
  <si>
    <t>-1998919814</t>
  </si>
  <si>
    <t>Poznámka k položce:
ocelový žebřík vč. kotvení, drážky pro dluže  a držáky pro česle , česle,  držáky pro vodočetnou lať, rámy pro uložení pororoštů, zábradlí požeráku, ocel. chráničky pro kabely, vč. povrchové úpravy
dle přílohy D.1.1.1-Technická zpráva, kap. A.3 a kap.J.
a dle specifikace výkr.zámečnické výrobky ZV 02- ZV10, č. výkr. D.1.1.6.2</t>
  </si>
  <si>
    <t>51</t>
  </si>
  <si>
    <t>NC  12</t>
  </si>
  <si>
    <t>Pozinkování zámečnických výrobků ZV 1 a ZV 10</t>
  </si>
  <si>
    <t>1429935087</t>
  </si>
  <si>
    <t xml:space="preserve">Poznámka k položce:
dle přílohy D.1.1.1-Technická zpráva, kap. A.3 a kap.J.
a dle specifikace výkr.zámečnické výrobky ZV 01, ZV 10, č. výkr. D.1.1.6.2
</t>
  </si>
  <si>
    <t>1219,5+219,4</t>
  </si>
  <si>
    <t>52</t>
  </si>
  <si>
    <t>998767101</t>
  </si>
  <si>
    <t>Přesun hmot pro zámečnické konstrukce</t>
  </si>
  <si>
    <t>1501204933</t>
  </si>
  <si>
    <t>Práce a dodávky M</t>
  </si>
  <si>
    <t>36-M</t>
  </si>
  <si>
    <t>Montáž prov.,měř. a regul. zařízení</t>
  </si>
  <si>
    <t>53</t>
  </si>
  <si>
    <t>NC 13</t>
  </si>
  <si>
    <t>Přenos dat</t>
  </si>
  <si>
    <t>64</t>
  </si>
  <si>
    <t>-35023345</t>
  </si>
  <si>
    <t>Poznámka k položce:
Telemetrická jednotka v síti GSM se skříní a pojistnou deskou, s akumulátorem 42 Ah, 12 V a tenzometrické čidlo.
Přenos dat musí být kompatibilní se systémem Povodí Odry, s.p.
dle přílohy D.1.1.1-Technická zpráva, kap. A.3 a kap.J.</t>
  </si>
  <si>
    <t>SO 02 - Odpad z nádrže</t>
  </si>
  <si>
    <t>794483732</t>
  </si>
  <si>
    <t>Poznámka k položce:
dle přílohy D.1.2.1-Technická zpráva, kap. A.3 a kap.J.</t>
  </si>
  <si>
    <t>719885163</t>
  </si>
  <si>
    <t>Poznámka k položce:
Úprava základové spáry (ruční dotěžení)
dle přílohy D.1.2.1-Technická zpráva, kap. A.3 a kap.J.</t>
  </si>
  <si>
    <t>89*0,1</t>
  </si>
  <si>
    <t>975543758</t>
  </si>
  <si>
    <t>131,25*0,1</t>
  </si>
  <si>
    <t>-2080481713</t>
  </si>
  <si>
    <t>-457567170</t>
  </si>
  <si>
    <t>Poznámka k položce:
dle přílohy D.1.2.1-Technická zpráva, kap. A.3 a kap.J.
50 %</t>
  </si>
  <si>
    <t>137,39/2</t>
  </si>
  <si>
    <t>-599922107</t>
  </si>
  <si>
    <t>162301101</t>
  </si>
  <si>
    <t>Vodorovné přemístění do 500 m výkopku/sypaniny z horniny tř. 1 až 4</t>
  </si>
  <si>
    <t>1868267272</t>
  </si>
  <si>
    <t>-1689239635</t>
  </si>
  <si>
    <t>Poznámka k položce:
odvoz na kládku do 10 km
dle přílohy D.1.2.1-Technická zpráva, kap. A.3 a kap.J.</t>
  </si>
  <si>
    <t>137,39-104,51</t>
  </si>
  <si>
    <t>-771663559</t>
  </si>
  <si>
    <t>-1311911442</t>
  </si>
  <si>
    <t>304181402</t>
  </si>
  <si>
    <t>32,88*2</t>
  </si>
  <si>
    <t>181301101</t>
  </si>
  <si>
    <t>Rozprostření ornice tl vrstvy do 100 mm pl do 500 m2 v rovině nebo ve svahu do 1:5</t>
  </si>
  <si>
    <t>-668005320</t>
  </si>
  <si>
    <t>-690844343</t>
  </si>
  <si>
    <t>803070517</t>
  </si>
  <si>
    <t>131,25*0,03*1,05</t>
  </si>
  <si>
    <t>-2080082404</t>
  </si>
  <si>
    <t>59,20*0,1</t>
  </si>
  <si>
    <t>-1589958755</t>
  </si>
  <si>
    <t>betonové konstrukce odpadu a čela</t>
  </si>
  <si>
    <t>69,40+3,15</t>
  </si>
  <si>
    <t>-1935098519</t>
  </si>
  <si>
    <t>Poznámka k položce:
dle výkazu výztuže a dle přílohy D.1.2.1-Technická zpráva, kap. A.3 a kap.J.</t>
  </si>
  <si>
    <t>D1-D3</t>
  </si>
  <si>
    <t>1995,85</t>
  </si>
  <si>
    <t>D4</t>
  </si>
  <si>
    <t>1460,15</t>
  </si>
  <si>
    <t>DS 3 ks</t>
  </si>
  <si>
    <t>368,25</t>
  </si>
  <si>
    <t>3824,25/1000</t>
  </si>
  <si>
    <t>856773761</t>
  </si>
  <si>
    <t>Poznámka k položce:
dle výkazu výztuže TK 18
dle přílohy D.1.2.1-Technická zpráva, kap. A.3 a kap.J.</t>
  </si>
  <si>
    <t>D1-D3 TK 14</t>
  </si>
  <si>
    <t>79,48</t>
  </si>
  <si>
    <t>D4 TK 14</t>
  </si>
  <si>
    <t>54,55</t>
  </si>
  <si>
    <t>134,03/1000</t>
  </si>
  <si>
    <t>321368211</t>
  </si>
  <si>
    <t>Výztuž železobetonových konstrukcí vodních staveb ze svařovaných sítí</t>
  </si>
  <si>
    <t>-633479197</t>
  </si>
  <si>
    <t>Poznámka k položce:
Kari sítě oka 100/100/8 dle výkazu výztuže a
dle přílohy D.1.2.1-Technická zpráva, kap. A.3 a kap.J.</t>
  </si>
  <si>
    <t>60,74/1000</t>
  </si>
  <si>
    <t>862171102</t>
  </si>
  <si>
    <t>114,40+10,85</t>
  </si>
  <si>
    <t>473852689</t>
  </si>
  <si>
    <t>321351030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</si>
  <si>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</si>
  <si>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-1515239372</t>
  </si>
  <si>
    <t>321352030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</si>
  <si>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</si>
  <si>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1887119077</t>
  </si>
  <si>
    <t>348501213</t>
  </si>
  <si>
    <t>Oplocení z dřevěné půlkulatiny výšky do 2 m</t>
  </si>
  <si>
    <t>-796682516</t>
  </si>
  <si>
    <t>Poznámka k položce:
dle tabulky TKZP</t>
  </si>
  <si>
    <t>931994102</t>
  </si>
  <si>
    <t>Těsnění dilatační spáry betonové konstrukce povrchovým těsnicím pásem</t>
  </si>
  <si>
    <t>353991024</t>
  </si>
  <si>
    <t>3*4,18</t>
  </si>
  <si>
    <t>26</t>
  </si>
  <si>
    <t>931992121</t>
  </si>
  <si>
    <t>Výplň dilatačních spár z extrudovaného polystyrénu tl 20 mm</t>
  </si>
  <si>
    <t>340575211</t>
  </si>
  <si>
    <t>3*1,81</t>
  </si>
  <si>
    <t>931994111</t>
  </si>
  <si>
    <t>Těsnění styčné spáry u prefa dílců bobtnajícím profilem</t>
  </si>
  <si>
    <t>922398414</t>
  </si>
  <si>
    <t>931994142</t>
  </si>
  <si>
    <t>Těsnění dilatační spáry betonové konstrukce polyuretanovým tmelem</t>
  </si>
  <si>
    <t>-1470647295</t>
  </si>
  <si>
    <t>211571102</t>
  </si>
  <si>
    <t>Obsyp potrubí z vrstvy z kameniva tříděného do 8 mm</t>
  </si>
  <si>
    <t>25748550</t>
  </si>
  <si>
    <t>Poznámka k položce:
obsyp drenáže dle  přílohy D.1.2.1-Technická zpráva, kap. A.3 a kap.J.</t>
  </si>
  <si>
    <t>451573111</t>
  </si>
  <si>
    <t>Lože pod potrubí otevřený výkop z písku</t>
  </si>
  <si>
    <t>837741191</t>
  </si>
  <si>
    <t>Poznámka k položce:
podsyp drenáže dle přílohy D.1.2.1-Technická zpráva, kap. A.3 a kap.J.</t>
  </si>
  <si>
    <t>37*1*0,1</t>
  </si>
  <si>
    <t>457532111</t>
  </si>
  <si>
    <t>Filtrační vrstvy z hrubéhotěženého kameniva se zhutněním frakce 0/32</t>
  </si>
  <si>
    <t>-304135464</t>
  </si>
  <si>
    <t>Poznámka k položce:
zásyp a obsyp drenáže dle přílohy D.1.2.1-Technická zpráva, kap. A.3 a kap.J.</t>
  </si>
  <si>
    <t>457971121</t>
  </si>
  <si>
    <t>Zřízení vrstvy z geotextilie o sklonu přes 10° do 35° š do 3 m</t>
  </si>
  <si>
    <t>-1763307327</t>
  </si>
  <si>
    <t>Poznámka k položce:
dle přílohy D.1.2.1-Technická zpráva, kap. A.3 a kap.J.
pod drenáž</t>
  </si>
  <si>
    <t>693110420</t>
  </si>
  <si>
    <t>geotextilie netkaná, 400 g/m2, šíře 300 cm</t>
  </si>
  <si>
    <t>-1036308297</t>
  </si>
  <si>
    <t>Poznámka k položce:
Plošná hmotnost: 400 g/m2, Pevnost v tahu (podélně/příčně): 4,0/4,5 kN/m, Statické protržení (CBR): 800 N, Funkce: F, F+S  Šířka: 3 m, Délka nábalu: 50 m
vč. přesahu a prořezu 15 %
dle přílohy D.1.2.1-Technická zpráva, kap. A.3 a kap.J.</t>
  </si>
  <si>
    <t>35,89*1,15</t>
  </si>
  <si>
    <t>463212111</t>
  </si>
  <si>
    <t>Rovnanina z lomového kamene upraveného s vyklínováním spár úlomky kamene</t>
  </si>
  <si>
    <t>-45475605</t>
  </si>
  <si>
    <t>48,13*0,6</t>
  </si>
  <si>
    <t>463212191</t>
  </si>
  <si>
    <t>Příplatek za vypracováni líce rovnaniny</t>
  </si>
  <si>
    <t>354045327</t>
  </si>
  <si>
    <t>812372121</t>
  </si>
  <si>
    <t>Montáž potrubí z trub betonových hrdlových v otevřeném výkopu ve sklonu do 20 % z trub těsněných pryžovými kroužky [SIOME-TBP a VIHY-TBP ] DN 300</t>
  </si>
  <si>
    <t>2061842649</t>
  </si>
  <si>
    <t>Poznámka k položce:
nahrazení 2 m potrubí DN 300 zaústění kanalizace
dle přílohy D.1.2.1-Technická zpráva, kap. A.3 a kap.J.</t>
  </si>
  <si>
    <t>592215960</t>
  </si>
  <si>
    <t>trouba betonová přímá, na pero a polodrážku D30x125x4 cm</t>
  </si>
  <si>
    <t>-1366709568</t>
  </si>
  <si>
    <t>871218113</t>
  </si>
  <si>
    <t>Kladení drenážního potrubí z flexibilního PVC průměru do 100 mm</t>
  </si>
  <si>
    <t>2110318445</t>
  </si>
  <si>
    <t>286112230</t>
  </si>
  <si>
    <t>trubka drenážní flexibilní  D 100 mm</t>
  </si>
  <si>
    <t>207090671</t>
  </si>
  <si>
    <t>37*1,1</t>
  </si>
  <si>
    <t>NC  14</t>
  </si>
  <si>
    <t>-1916566882</t>
  </si>
  <si>
    <t>Poznámka k položce:
Dodávka vč. montáže prostupu, škrtící profil
dle přílohy D.1.2.1-Technická zpráva, kap. A.3 a kap.J.</t>
  </si>
  <si>
    <t>NC  15</t>
  </si>
  <si>
    <t>Pe prostup pro kanalizaci DN 400 dl. 400 mm</t>
  </si>
  <si>
    <t>-454410375</t>
  </si>
  <si>
    <t>NC  16</t>
  </si>
  <si>
    <t>Pe prostupy pro podélnou drenáž DN 150, dl. 400 mm</t>
  </si>
  <si>
    <t>-1232525471</t>
  </si>
  <si>
    <t>Poznámka k položce:
Dodávka vč. montáže prostupu, škrtící profil 
dle přílohy D.1.2.1-Technická zpráva, kap. A.3 a kap.J.</t>
  </si>
  <si>
    <t>-1681376885</t>
  </si>
  <si>
    <t>-1553122805</t>
  </si>
  <si>
    <t>-1964412013</t>
  </si>
  <si>
    <t>93,60*10</t>
  </si>
  <si>
    <t>-1702671202</t>
  </si>
  <si>
    <t>Poznámka k položce:
podezdívka oplocení
dle přílohy D.1.2.1-Technická zpráva, kap. A.3 a kap.J.</t>
  </si>
  <si>
    <t>NC 17</t>
  </si>
  <si>
    <t>Rozebrání dřevěné ohrady dl. 72 m</t>
  </si>
  <si>
    <t>-844646706</t>
  </si>
  <si>
    <t>Poznámka k položce:
dle přílohy D.1.2.1-Technická zpráva, kap. A.3 a kap.J.
včetně likvidace dřevní hmoty a dopravy a poplatku za skládku</t>
  </si>
  <si>
    <t>-1939848271</t>
  </si>
  <si>
    <t>SO 03 - Bezpečnostní přeliv a skluz</t>
  </si>
  <si>
    <t xml:space="preserve">    789 - Povrchové úpravy ocelových konstrukcí a technologických zařízení</t>
  </si>
  <si>
    <t>151721111</t>
  </si>
  <si>
    <t>Pažení do ocelových zápor bez ohledu na druh pažin, s odstraněním pažení, hloubky výkopu do 4 m</t>
  </si>
  <si>
    <t>1353086102</t>
  </si>
  <si>
    <t>Poznámka k položce:
pažení přelivu a skluzu
dle přílohy D.1.3.1-Technická zpráva, kap. A.3 a kap.J.</t>
  </si>
  <si>
    <t>52,20+24,52</t>
  </si>
  <si>
    <t>1370994821</t>
  </si>
  <si>
    <t>Poznámka k položce:
dle přílohy D.1.3.1-Technická zpráva, kap. A.3 a kap.J.</t>
  </si>
  <si>
    <t>-1211528161</t>
  </si>
  <si>
    <t>Poznámka k položce:
Úprava základové spáry (ruční dotěžení)
dle přílohy D.1.3.1-Technická zpráva, kap. A.3 a kap.J.</t>
  </si>
  <si>
    <t>-1429875156</t>
  </si>
  <si>
    <t>112,34*0,10</t>
  </si>
  <si>
    <t>-924856903</t>
  </si>
  <si>
    <t>1746936923</t>
  </si>
  <si>
    <t>Poznámka k položce:
50 %, dle přílohy D.1.3.1-Technická zpráva, kap. A.3 a kap.J.</t>
  </si>
  <si>
    <t>120,15/2</t>
  </si>
  <si>
    <t>-1213197441</t>
  </si>
  <si>
    <t>1257439385</t>
  </si>
  <si>
    <t>34277736</t>
  </si>
  <si>
    <t>Poznámka k položce:
odvoz na kládku do 10 km
dle přílohy D.1.3.1-Technická zpráva, kap. A.3 a kap.J.</t>
  </si>
  <si>
    <t>294,57-234,69</t>
  </si>
  <si>
    <t>1465004946</t>
  </si>
  <si>
    <t>-730160033</t>
  </si>
  <si>
    <t>378851888</t>
  </si>
  <si>
    <t>59,88*2</t>
  </si>
  <si>
    <t>-1905541996</t>
  </si>
  <si>
    <t>-466539726</t>
  </si>
  <si>
    <t>-1443595465</t>
  </si>
  <si>
    <t>112,34*0,03*1,05</t>
  </si>
  <si>
    <t>-386090115</t>
  </si>
  <si>
    <t>přeliv</t>
  </si>
  <si>
    <t>62,44</t>
  </si>
  <si>
    <t>skluz</t>
  </si>
  <si>
    <t>77,44</t>
  </si>
  <si>
    <t>Mezisoučet</t>
  </si>
  <si>
    <t>139,88*0,1</t>
  </si>
  <si>
    <t>321213345</t>
  </si>
  <si>
    <t>Zdivo z lomového kamene vodních staveb obkladní s vyspárováním</t>
  </si>
  <si>
    <t>190723358</t>
  </si>
  <si>
    <t>Poznámka k položce:
dle přílohy D.1.3.1-Technická zpráva, kap. A.3 a kap.J.
žulový kámen s vyvrtaným otvorem, obložení  přelivu včetně kotvení
29 ks/0,10 m3</t>
  </si>
  <si>
    <t>29*0,1</t>
  </si>
  <si>
    <t>-666844021</t>
  </si>
  <si>
    <t>betonové konstrukce  přelivu a skluzu</t>
  </si>
  <si>
    <t>66,64+86,08</t>
  </si>
  <si>
    <t>-1892254440</t>
  </si>
  <si>
    <t>Poznámka k položce:
dle výkazu výztuže a dle přílohy D.1.3.1-Technická zpráva, kap. A.3 a kap.J.</t>
  </si>
  <si>
    <t>3596,44-267,28</t>
  </si>
  <si>
    <t>1179,93-67,01</t>
  </si>
  <si>
    <t>1012,01-67,01</t>
  </si>
  <si>
    <t>1011,51-34,29</t>
  </si>
  <si>
    <t>4193,94-91,95</t>
  </si>
  <si>
    <t>DS přeliv 2 ks</t>
  </si>
  <si>
    <t>263,63</t>
  </si>
  <si>
    <t>DS skluz 6 ks</t>
  </si>
  <si>
    <t>763,55</t>
  </si>
  <si>
    <t>11493,47/1000</t>
  </si>
  <si>
    <t>746622803</t>
  </si>
  <si>
    <t>Poznámka k položce:
dle výkazu výztuže TK 18 a dle přílohy D.1.3.1-Technická zpráva, kap. A.3 a kap.J.</t>
  </si>
  <si>
    <t>přeliv TK 14</t>
  </si>
  <si>
    <t>267,28</t>
  </si>
  <si>
    <t>D.2.1, D.2.2., D.2.3, D.2.4-D.2.6,  TK 14</t>
  </si>
  <si>
    <t>67,01+67,01+34,29+91,95</t>
  </si>
  <si>
    <t>527,54/1000</t>
  </si>
  <si>
    <t>177973980</t>
  </si>
  <si>
    <t>-820552520</t>
  </si>
  <si>
    <t>327351219</t>
  </si>
  <si>
    <t>Bednění opěrných zdí a valů svislých i skloněných, výšky do 20 m Příplatek k ceně -1211 za zakřivení zdi o poloměru do 20 m</t>
  </si>
  <si>
    <t>-1673819074</t>
  </si>
  <si>
    <t xml:space="preserve">Poznámka k položce:
půdorysně zakřivené úseky bednění
dle přílohy D.1.3.1-Technická zpráva, kap. A.3 a kap.J.
60 % </t>
  </si>
  <si>
    <t>363,18*0,6</t>
  </si>
  <si>
    <t>1560621012</t>
  </si>
  <si>
    <t>2*3,10</t>
  </si>
  <si>
    <t>6*2,25</t>
  </si>
  <si>
    <t>-2070583103</t>
  </si>
  <si>
    <t>2*5,10</t>
  </si>
  <si>
    <t>6*5,20</t>
  </si>
  <si>
    <t>-391594637</t>
  </si>
  <si>
    <t>5,5</t>
  </si>
  <si>
    <t xml:space="preserve">skluz </t>
  </si>
  <si>
    <t>Těsnění dilatační spáry betonové konstrukce polyuretanovým tmelem do pl 4,0 cm2</t>
  </si>
  <si>
    <t>-1042686231</t>
  </si>
  <si>
    <t>1875940549</t>
  </si>
  <si>
    <t>Poznámka k položce:
obsyp drenáže dle přílohy D.1.3.1-Technická zpráva, kap. A.3 a kap.J.</t>
  </si>
  <si>
    <t>115048728</t>
  </si>
  <si>
    <t>Poznámka k položce:
podsyp drenáže dle přílohy D.1.3.1-Technická zpráva, kap. A.3 a kap.J.</t>
  </si>
  <si>
    <t>78,50*1*0,1</t>
  </si>
  <si>
    <t>-364539449</t>
  </si>
  <si>
    <t>Poznámka k položce:
zásyp a obsyp drenáže dle přílohy D.1.3.1-Technická zpráva, kap. A.3 a kap.J.</t>
  </si>
  <si>
    <t>-109540417</t>
  </si>
  <si>
    <t>Poznámka k položce:
dle přílohy D.1.3.1-Technická zpráva, kap. A.3 a kap.J. pod drenáž</t>
  </si>
  <si>
    <t>646327296</t>
  </si>
  <si>
    <t>Poznámka k položce:
Plošná hmotnost: 400 g/m2, Pevnost v tahu (podélně/příčně): 4,0/4,5 kN/m, Statické protržení (CBR): 800 N, Funkce: F, F+S  Šířka: 3 m, Délka nábalu: 50 m
vč. přesahu a prořezu 15 %
dle přílohy D.1.3.1-Technická zpráva, kap. A.3 a kap.J.</t>
  </si>
  <si>
    <t>76,15*1,15</t>
  </si>
  <si>
    <t>1420054353</t>
  </si>
  <si>
    <t>40*0,4</t>
  </si>
  <si>
    <t>1861709807</t>
  </si>
  <si>
    <t>-991209299</t>
  </si>
  <si>
    <t>1451189258</t>
  </si>
  <si>
    <t>78,50*1,1</t>
  </si>
  <si>
    <t>NC  18</t>
  </si>
  <si>
    <t>1314076314</t>
  </si>
  <si>
    <t>Poznámka k položce:
Dodávka vč. montáže prostupu, škrtící profil 
dle přílohy D.1.3.1-Technická zpráva, kap. A.3 a kap.J.</t>
  </si>
  <si>
    <t>NC 19</t>
  </si>
  <si>
    <t>Vrty příklepovými vrtáky D do 32 mm do cihelného zdiva nebo prostého betonu</t>
  </si>
  <si>
    <t>396070998</t>
  </si>
  <si>
    <t>Poznámka k položce:
vrtání otvorů do betonu prům. 29 mm, hl. 0,6 m
kotvení žulového obložení přelivu
včetně vyplnění injektážní pryskyřičnou směsí
dle přílohy D.1.3.1-Technická zpráva, kap. A.3 a kap.J.</t>
  </si>
  <si>
    <t>29*0,6</t>
  </si>
  <si>
    <t>54880</t>
  </si>
  <si>
    <t>Kotva pro uchycení kamenného obkladu dl. 85 mm</t>
  </si>
  <si>
    <t>20891574</t>
  </si>
  <si>
    <t>Poznámka k položce:
kotvení obložení přelivu
dle přílohy D.1.3.1-Technická zpráva, kap. A.3 a kap.J.</t>
  </si>
  <si>
    <t>453838940</t>
  </si>
  <si>
    <t>206661389</t>
  </si>
  <si>
    <t>592172582</t>
  </si>
  <si>
    <t>Poznámka k položce:
do 10 km, dle přílohy D.1.3.1-Technická zpráva, kap. A.3 a kap.J.</t>
  </si>
  <si>
    <t>240,30*10</t>
  </si>
  <si>
    <t>31660490</t>
  </si>
  <si>
    <t>240,30</t>
  </si>
  <si>
    <t>2043818153</t>
  </si>
  <si>
    <t>1655722052</t>
  </si>
  <si>
    <t>NC 20</t>
  </si>
  <si>
    <t>1886962769</t>
  </si>
  <si>
    <t>Poznámka k položce:
ocelové zábradlí lávky v. 1,1 m, 2 ks svarů, 2 x 1 m, prodloužení 2x trubka 48,3*2,9 mm se zalomením dle přílohy D.1.3.1-Technická zpráva, kap. A.3 a kap.J.</t>
  </si>
  <si>
    <t>-562211987</t>
  </si>
  <si>
    <t>789</t>
  </si>
  <si>
    <t>Povrchové úpravy ocelových konstrukcí a technologických zařízení</t>
  </si>
  <si>
    <t>789325210</t>
  </si>
  <si>
    <t>Nátěr ocelových konstrukcí třídy I dvousložkový epoxidový základní, tloušťky do 40 μm</t>
  </si>
  <si>
    <t>-1753304833</t>
  </si>
  <si>
    <t>Poznámka k položce:
syntetický, dle přílohy D.1.3.1-Technická zpráva, kap. A.3 a kap.J.</t>
  </si>
  <si>
    <t>3,14*0,0483*2</t>
  </si>
  <si>
    <t>789325220</t>
  </si>
  <si>
    <t>Nátěr ocelových konstrukcí třídy I dvousložkový epoxidový krycí (vrchní), tloušťky do 40 μm</t>
  </si>
  <si>
    <t>-1963285977</t>
  </si>
  <si>
    <t>Poznámka k položce:
syntetický zelený, dle přílohy D.1.3.1-Technická zpráva, kap. A.3 a kap.J.</t>
  </si>
  <si>
    <t>SO 04 - Sjezd do podhrází</t>
  </si>
  <si>
    <t xml:space="preserve">    5 - Komunikace pozemní</t>
  </si>
  <si>
    <t>122202201</t>
  </si>
  <si>
    <t>Odkopávky a prokopávky nezapažené pro silnice objemu do 100 m3 v hornině tř. 3</t>
  </si>
  <si>
    <t>166842010</t>
  </si>
  <si>
    <t>Poznámka k položce:
dle přílohy D.1.4.1-Technická zpráva, kap. A.3 a kap.J.</t>
  </si>
  <si>
    <t>122202209</t>
  </si>
  <si>
    <t>Příplatek k odkopávkám a prokopávkám pro silnice v hornině tř. 3 za lepivost</t>
  </si>
  <si>
    <t>1441037746</t>
  </si>
  <si>
    <t>Poznámka k položce:
50 % , dle přílohy D.1.4.1-Technická zpráva, kap. A.3 a kap.J.</t>
  </si>
  <si>
    <t>51,15/2</t>
  </si>
  <si>
    <t>-1452576699</t>
  </si>
  <si>
    <t>Poznámka k položce:
odvoz na kládku do 10 km
dle přílohy D.1.4.1-Technická zpráva, kap. A.3 a kap.J.</t>
  </si>
  <si>
    <t>1133968905</t>
  </si>
  <si>
    <t>1675993999</t>
  </si>
  <si>
    <t>51,50*2</t>
  </si>
  <si>
    <t>1007856204</t>
  </si>
  <si>
    <t>181301113</t>
  </si>
  <si>
    <t>Rozprostření ornice pl přes 500 m2 v rovině nebo ve svahu do 1:5 tl vrstvy do 200 mm</t>
  </si>
  <si>
    <t>-175888192</t>
  </si>
  <si>
    <t>Založení  trávníku výsevem v rovině a ve svahu do 1:5</t>
  </si>
  <si>
    <t>1852864744</t>
  </si>
  <si>
    <t>Poznámka k položce:
dle vzorových příčných řezů a dle přílohy D.1.4.1-Technická zpráva, kap. A.3 a kap.J.
zatravnění svahů</t>
  </si>
  <si>
    <t>64086982</t>
  </si>
  <si>
    <t>40,50*0,03*1,05</t>
  </si>
  <si>
    <t>938329506</t>
  </si>
  <si>
    <t>-246099501</t>
  </si>
  <si>
    <t>Poznámka k položce:
Plošná hmotnost: 400 g/m2, Pevnost v tahu (podélně/příčně): 4,0/4,5 kN/m, Statické protržení (CBR): 800 N, Funkce: F, F+S  Šířka: 3 m, Délka nábalu: 50 m
vč. přesahu a prořezu 15 %
dle přílohy D.1.4.1-Technická zpráva, kap. A.3 a kap.J.</t>
  </si>
  <si>
    <t>121,20*1,15</t>
  </si>
  <si>
    <t>457979122</t>
  </si>
  <si>
    <t>Příplatek za připevnění geotextilie k podkladu o sklonu přes 10° do 35° 8 skob na 10 m2</t>
  </si>
  <si>
    <t>-1292282063</t>
  </si>
  <si>
    <t>Komunikace pozemní</t>
  </si>
  <si>
    <t>564211111</t>
  </si>
  <si>
    <t>Podklad nebo podsyp ze štěrkopísku ŠP tl 50 mm</t>
  </si>
  <si>
    <t>-1471176276</t>
  </si>
  <si>
    <t>564761111</t>
  </si>
  <si>
    <t>Podklad z kameniva hrubého drceného vel. 32-63 mm tl 200 mm</t>
  </si>
  <si>
    <t>-608641128</t>
  </si>
  <si>
    <t>564831111</t>
  </si>
  <si>
    <t>Podklad kamenivo fr. vel. 0-32 tl 100 mm</t>
  </si>
  <si>
    <t>-1720635831</t>
  </si>
  <si>
    <t>998225111</t>
  </si>
  <si>
    <t>Přesun hmot pro pozemní komunikace s krytem z kameniva</t>
  </si>
  <si>
    <t>-866879751</t>
  </si>
  <si>
    <t>SO 05 - Oprava patních drénů</t>
  </si>
  <si>
    <t>132201201</t>
  </si>
  <si>
    <t>Hloubení rýh š do 2000 mm v hornině tř. 3 objemu do 100 m3</t>
  </si>
  <si>
    <t>1215596805</t>
  </si>
  <si>
    <t>Poznámka k položce:
dle přílohy D.1.5.1-Technická zpráva, kap. A.3 a kap.J. ,  rýha š. 0,8 m prům. hl. 1,1 m</t>
  </si>
  <si>
    <t>pravá větev</t>
  </si>
  <si>
    <t>levá větev</t>
  </si>
  <si>
    <t>39,36</t>
  </si>
  <si>
    <t>132201209</t>
  </si>
  <si>
    <t>Příplatek za lepivost k hloubení rýh š do 2000 mm v hornině tř. 3</t>
  </si>
  <si>
    <t>1608714271</t>
  </si>
  <si>
    <t>Poznámka k položce:
dle přílohy D.1.5.1-Technická zpráva, kap. A.3 a kap.J.
50 %</t>
  </si>
  <si>
    <t>75,36/2</t>
  </si>
  <si>
    <t>1495720092</t>
  </si>
  <si>
    <t>Poznámka k položce:
odvoz na kládku do 10 km
dle přílohy D.1.5.1-Technická zpráva, kap. A.3 a kap.J.</t>
  </si>
  <si>
    <t>303046908</t>
  </si>
  <si>
    <t>Poznámka k položce:
dle přílohy D.1.5.1-Technická zpráva, kap. A.3 a kap.J.</t>
  </si>
  <si>
    <t>-549168392</t>
  </si>
  <si>
    <t>75,36*2</t>
  </si>
  <si>
    <t>-931520131</t>
  </si>
  <si>
    <t>25,80</t>
  </si>
  <si>
    <t>28,21</t>
  </si>
  <si>
    <t>-193554880</t>
  </si>
  <si>
    <t>Poznámka k položce:
dle vzorových příčných řezů a dle přílohy D.1.5.1-Technická zpráva, kap. A.3 a kap.J.
zatravnění svahů</t>
  </si>
  <si>
    <t>-1080724723</t>
  </si>
  <si>
    <t>54,01*0,03*1,05</t>
  </si>
  <si>
    <t>1996882084</t>
  </si>
  <si>
    <t>0,48</t>
  </si>
  <si>
    <t>0,52</t>
  </si>
  <si>
    <t>-1519934600</t>
  </si>
  <si>
    <t>10,50</t>
  </si>
  <si>
    <t>11,48</t>
  </si>
  <si>
    <t>-100274868</t>
  </si>
  <si>
    <t>22,50</t>
  </si>
  <si>
    <t>24,60</t>
  </si>
  <si>
    <t>457572211</t>
  </si>
  <si>
    <t>Filtrační vrstvy z kameniva těženého hrubého se zhutněním frakce 16/32</t>
  </si>
  <si>
    <t>-707420150</t>
  </si>
  <si>
    <t>2,50</t>
  </si>
  <si>
    <t>-1215299513</t>
  </si>
  <si>
    <t>25,80+24</t>
  </si>
  <si>
    <t>28,21+26,24</t>
  </si>
  <si>
    <t>-1154684412</t>
  </si>
  <si>
    <t>Poznámka k položce:
Plošná hmotnost: 400 g/m2, Pevnost v tahu (podélně/příčně): 4,0/4,5 kN/m, Statické protržení (CBR): 800 N, Funkce: F, F+S  Šířka: 3 m, Délka nábalu: 50 m
vč. přesahu a prořezu 15 %
dle přílohy D.1.5.1-Technická zpráva, kap. A.3 a kap.J.</t>
  </si>
  <si>
    <t>104,25*1,15</t>
  </si>
  <si>
    <t>351553544</t>
  </si>
  <si>
    <t>871238111</t>
  </si>
  <si>
    <t>Kladení drenážního potrubí z  PVC průměru do 200 mm</t>
  </si>
  <si>
    <t>-735438133</t>
  </si>
  <si>
    <t>32,80</t>
  </si>
  <si>
    <t>286112260</t>
  </si>
  <si>
    <t>trubka drenážní flexibilní  D 200 mm</t>
  </si>
  <si>
    <t>427351758</t>
  </si>
  <si>
    <t>Poznámka k položce:
dle přílohy D.1.5.1-Technická zpráva, kap. A.3 a kap.J., vč. prořezu 10 %</t>
  </si>
  <si>
    <t>62,80*1,1</t>
  </si>
  <si>
    <t>NC 21</t>
  </si>
  <si>
    <t>Montáž zpětné klapky otevřený výkop DN 200</t>
  </si>
  <si>
    <t>-1377565892</t>
  </si>
  <si>
    <t>Poznámka k položce:
dle přílohy D.1.5.1-Technická zpráva, kap. A.3 a kap.J.
s osazenbím na potrubí vč. utěsnění</t>
  </si>
  <si>
    <t xml:space="preserve">pravý a levý výkop </t>
  </si>
  <si>
    <t>1+1</t>
  </si>
  <si>
    <t>NC 22</t>
  </si>
  <si>
    <t>Plastová zpětná klapka na potrubí DN 200</t>
  </si>
  <si>
    <t>-705185817</t>
  </si>
  <si>
    <t>Poznámka k položce:
dle přílohy D.1.5.1-Technická zpráva, kap. A.3 a kap.J.
s osazením na potrubí, vč. utěsnění</t>
  </si>
  <si>
    <t xml:space="preserve">pravá a levá větev </t>
  </si>
  <si>
    <t>286616600</t>
  </si>
  <si>
    <t>Drenážní šachta plastová korugovaná s poklopem DN 400</t>
  </si>
  <si>
    <t>1726204130</t>
  </si>
  <si>
    <t>Poznámka k položce:
dodávka včetně montáže, výškové úpravy dle terénu a poklopu komplet, v cca 1 m, 
dle přílohy D.1.5.1-Technická zpráva, kap. A.3 a kap.J.</t>
  </si>
  <si>
    <t>4+4</t>
  </si>
  <si>
    <t>286617540</t>
  </si>
  <si>
    <t>poklop plastový šachtový PA 425 mm</t>
  </si>
  <si>
    <t>1366646111</t>
  </si>
  <si>
    <t>286619410</t>
  </si>
  <si>
    <t>adaptér šachtový teleskopický 600 D400 vč.těsnění</t>
  </si>
  <si>
    <t>-1367425891</t>
  </si>
  <si>
    <t>-2104144667</t>
  </si>
  <si>
    <t>SO 06 - Oprava propustků</t>
  </si>
  <si>
    <t xml:space="preserve">    6 - Úpravy povrchů, podlahy a osazování výplní</t>
  </si>
  <si>
    <t>Úpravy povrchů, podlahy a osazování výplní</t>
  </si>
  <si>
    <t>622131121</t>
  </si>
  <si>
    <t>Penetrace vnějších stěn nanášená ručně</t>
  </si>
  <si>
    <t>-362219649</t>
  </si>
  <si>
    <t>Poznámka k položce:
dle přílohy D.1.6.1-Technická zpráva, kap. A.3 a kap.J.</t>
  </si>
  <si>
    <t>628195001</t>
  </si>
  <si>
    <t>Očištění nesoudržných částí zdiva nebo betonu zdí a valů před započetím oprav ručně</t>
  </si>
  <si>
    <t>1841954173</t>
  </si>
  <si>
    <t>Poznámka k položce:
dle přílohy D.1.6.1-Technická zpráva, kap. A.3 a kap.J.
mechanické očištění</t>
  </si>
  <si>
    <t>629995101</t>
  </si>
  <si>
    <t>Očištění vnějších ploch tlakovou vodou</t>
  </si>
  <si>
    <t>979845725</t>
  </si>
  <si>
    <t>629995219</t>
  </si>
  <si>
    <t>Očištění vnějších ploch otryskáním nesušeným křemičitým pískem betonového povrchu</t>
  </si>
  <si>
    <t>1167079524</t>
  </si>
  <si>
    <t>NC 23</t>
  </si>
  <si>
    <t xml:space="preserve">Navlhčení povrchů </t>
  </si>
  <si>
    <t>1720331286</t>
  </si>
  <si>
    <t>985311114</t>
  </si>
  <si>
    <t>Reprofilace stěn betonových polymercementovými sanačními maltami</t>
  </si>
  <si>
    <t>1074276472</t>
  </si>
  <si>
    <t>Poznámka k položce:
dle přílohy D.1.6.1-Technická zpráva, kap. A.3 a kap.J.
malta opravná, sanační, na cementové bázi, ručně</t>
  </si>
  <si>
    <t>985324211</t>
  </si>
  <si>
    <t>Ochranný nátěr betonu dvojnásobný s impregnací (OS-B)</t>
  </si>
  <si>
    <t>-458105224</t>
  </si>
  <si>
    <t>Poznámka k položce:
dle přílohy D.1.6.1-Technická zpráva, kap. A.3 a kap.J., ochranný, sjednocovací, flexibilní nátěr a impregnace</t>
  </si>
  <si>
    <t>-284213238</t>
  </si>
  <si>
    <t>695277421</t>
  </si>
  <si>
    <t>1294756014</t>
  </si>
  <si>
    <t>0,075*10</t>
  </si>
  <si>
    <t>-1890594791</t>
  </si>
  <si>
    <t>0,075*2</t>
  </si>
  <si>
    <t>1436097713</t>
  </si>
  <si>
    <t>SO 07 - VON</t>
  </si>
  <si>
    <t>OST - Ostatní</t>
  </si>
  <si>
    <t xml:space="preserve">    O01 - Ostatní</t>
  </si>
  <si>
    <t>OST</t>
  </si>
  <si>
    <t>Ostatní</t>
  </si>
  <si>
    <t>O01</t>
  </si>
  <si>
    <t>R 005</t>
  </si>
  <si>
    <t>Zajištění a zabezpečení staveniště, zřízení a likvidace zařízení staveniště, včetně přístupů, skládek, deponií.</t>
  </si>
  <si>
    <t>262144</t>
  </si>
  <si>
    <t>-1405150331</t>
  </si>
  <si>
    <t xml:space="preserve">Poznámka k položce:
Zajištění a zabezpečení staveniště, 
zřízení a likvidace zařízení staveniště, 
včetně přístupů, skládek, deponií.
</t>
  </si>
  <si>
    <t>R-006</t>
  </si>
  <si>
    <t>Zpracování havarijního plánu</t>
  </si>
  <si>
    <t>-232860630</t>
  </si>
  <si>
    <t xml:space="preserve">Poznámka k položce:
dle STZ 
</t>
  </si>
  <si>
    <t>R-007</t>
  </si>
  <si>
    <t>Odlov ryb</t>
  </si>
  <si>
    <t>946633743</t>
  </si>
  <si>
    <t>R-008</t>
  </si>
  <si>
    <t>Přechodné dopravní značení a to v rozsahu nezbytném pro řádné a bezpečné provádění stavby</t>
  </si>
  <si>
    <t>-316068185</t>
  </si>
  <si>
    <t>Poznámka k položce:
výjezd vozidel stavby 2 x
kontrola, údržba, demontáž 
předpoklad 1 měsíc</t>
  </si>
  <si>
    <t>R-009</t>
  </si>
  <si>
    <t>Aktualizace (přizpůsobení) nebo zpracování plánu bezpečnosti a ochrany zdraví při práci.</t>
  </si>
  <si>
    <t>618592103</t>
  </si>
  <si>
    <t>Poznámka k položce:
Aktualizace (přizpůsobení) nebo zpracování plánu bezpečnosti a ochrany zdraví při práci.</t>
  </si>
  <si>
    <t>R-010</t>
  </si>
  <si>
    <t>Zpracování povodňového  plánu</t>
  </si>
  <si>
    <t>-282949045</t>
  </si>
  <si>
    <t>R-011</t>
  </si>
  <si>
    <t>Náklady na provedení  opatření vyplývajících z povodňového a havarijního plánu</t>
  </si>
  <si>
    <t>667427933</t>
  </si>
  <si>
    <t>Poznámka k položce:
možnost případného použití norné stěny, sorpčních prostředků</t>
  </si>
  <si>
    <t>R-012</t>
  </si>
  <si>
    <t xml:space="preserve">Vytýčení ing. sítí </t>
  </si>
  <si>
    <t>-1221462133</t>
  </si>
  <si>
    <t>Poznámka k položce:
Vytýčení ing. sítí, včetně zajištění případné aktualizace vyjádření správců sítí, která pozbudou platnosti v období mezi předáním staveniště a vytyčením sítí. Zajištění všech nezbytných opatření, jimiž bude předejito porušení jakékoliv inženýrské sítě během výstavby.</t>
  </si>
  <si>
    <t>R-013</t>
  </si>
  <si>
    <t>PD skutečného provedení stavby</t>
  </si>
  <si>
    <t>975655766</t>
  </si>
  <si>
    <t xml:space="preserve">Poznámka k položce:
Zpracování a předání dokumentace skutečného provedení stavby (3paré + 1 v elektronické formě) objednateli a zaměření skutečného provedení stavby – geodetická část dokumentace (3paré + 1 v elektronické formě), v rozsahu odpovídajícím příslušným právním předpisům. 
Pořízení fotodokumentace stavby.
</t>
  </si>
  <si>
    <t>R-014</t>
  </si>
  <si>
    <t>Vytýčení stavby odp. geodetem před realizací stavby</t>
  </si>
  <si>
    <t>1770252218</t>
  </si>
  <si>
    <t>Poznámka k položce:
Vytyčení  stavby polohové a prostorové před zahájením prací, provedení  geodetických prací odborně způsobilou osobou v oboru zeměměřičství</t>
  </si>
  <si>
    <t>R-015</t>
  </si>
  <si>
    <t>Přístupy na staveniště  a dočasné přejezdy přes tok</t>
  </si>
  <si>
    <t>1490147283</t>
  </si>
  <si>
    <t>Poznámka k položce:
dle STZ a situace ZOV
dočasné účelové komunikace z panelů dl. 26 m a 16 m , š. 3 m, vyrovnání a zhutnění podkladu, (dovoz, složení, montáž, demontáž, naložení a odvoz panelů)
po demontáži možnost dalšího použití- koeficient obratovosti panelů 50 %</t>
  </si>
  <si>
    <t>R-016</t>
  </si>
  <si>
    <t>Předání pozemků vlastníkům</t>
  </si>
  <si>
    <t>1796050442</t>
  </si>
  <si>
    <t xml:space="preserve">Poznámka k položce:
Protokolární předání stavbou dotčených pozemků a komunikací, uvedených do původního stavu, zpět jejich vlastníkům. </t>
  </si>
  <si>
    <t>R-017</t>
  </si>
  <si>
    <t>Vyvěšení štítku povolení stavby</t>
  </si>
  <si>
    <t>1037728758</t>
  </si>
  <si>
    <t>Poznámka k položce:
Zajištění umístění štítku o povolení stavby a případně stejnopisu oznámení o zahájení prací oblastnímu inspektorátu práce na viditelném místě u vstupu na staveniště.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</si>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</sst>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8" fillId="0" borderId="0" xfId="0" applyFont="1" applyBorder="1" applyAlignment="1" applyProtection="1">
      <alignment vertical="center" wrapText="1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7" t="s">
        <v>16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9"/>
      <c r="AQ5" s="31"/>
      <c r="BE5" s="35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9" t="s">
        <v>19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9"/>
      <c r="AQ6" s="31"/>
      <c r="BE6" s="35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6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6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6"/>
      <c r="BS9" s="24" t="s">
        <v>8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56"/>
      <c r="BS10" s="24" t="s">
        <v>8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5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6"/>
      <c r="BS12" s="24" t="s">
        <v>8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40" t="s">
        <v>36</v>
      </c>
      <c r="AO13" s="29"/>
      <c r="AP13" s="29"/>
      <c r="AQ13" s="31"/>
      <c r="BE13" s="356"/>
      <c r="BS13" s="24" t="s">
        <v>8</v>
      </c>
    </row>
    <row r="14" spans="2:71" ht="13.5">
      <c r="B14" s="28"/>
      <c r="C14" s="29"/>
      <c r="D14" s="29"/>
      <c r="E14" s="360" t="s">
        <v>36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7" t="s">
        <v>34</v>
      </c>
      <c r="AL14" s="29"/>
      <c r="AM14" s="29"/>
      <c r="AN14" s="40" t="s">
        <v>36</v>
      </c>
      <c r="AO14" s="29"/>
      <c r="AP14" s="29"/>
      <c r="AQ14" s="31"/>
      <c r="BE14" s="35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6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32</v>
      </c>
      <c r="AO16" s="29"/>
      <c r="AP16" s="29"/>
      <c r="AQ16" s="31"/>
      <c r="BE16" s="356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32</v>
      </c>
      <c r="AO17" s="29"/>
      <c r="AP17" s="29"/>
      <c r="AQ17" s="31"/>
      <c r="BE17" s="356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6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6"/>
      <c r="BS19" s="24" t="s">
        <v>8</v>
      </c>
    </row>
    <row r="20" spans="2:71" ht="22.5" customHeight="1">
      <c r="B20" s="28"/>
      <c r="C20" s="29"/>
      <c r="D20" s="29"/>
      <c r="E20" s="362" t="s">
        <v>32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9"/>
      <c r="AP20" s="29"/>
      <c r="AQ20" s="31"/>
      <c r="BE20" s="35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6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6"/>
    </row>
    <row r="23" spans="2:57" s="1" customFormat="1" ht="25.9" customHeight="1">
      <c r="B23" s="42"/>
      <c r="C23" s="43"/>
      <c r="D23" s="44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3">
        <f>ROUND(AG51,2)</f>
        <v>0</v>
      </c>
      <c r="AL23" s="364"/>
      <c r="AM23" s="364"/>
      <c r="AN23" s="364"/>
      <c r="AO23" s="364"/>
      <c r="AP23" s="43"/>
      <c r="AQ23" s="46"/>
      <c r="BE23" s="356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6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5" t="s">
        <v>42</v>
      </c>
      <c r="M25" s="365"/>
      <c r="N25" s="365"/>
      <c r="O25" s="365"/>
      <c r="P25" s="43"/>
      <c r="Q25" s="43"/>
      <c r="R25" s="43"/>
      <c r="S25" s="43"/>
      <c r="T25" s="43"/>
      <c r="U25" s="43"/>
      <c r="V25" s="43"/>
      <c r="W25" s="365" t="s">
        <v>43</v>
      </c>
      <c r="X25" s="365"/>
      <c r="Y25" s="365"/>
      <c r="Z25" s="365"/>
      <c r="AA25" s="365"/>
      <c r="AB25" s="365"/>
      <c r="AC25" s="365"/>
      <c r="AD25" s="365"/>
      <c r="AE25" s="365"/>
      <c r="AF25" s="43"/>
      <c r="AG25" s="43"/>
      <c r="AH25" s="43"/>
      <c r="AI25" s="43"/>
      <c r="AJ25" s="43"/>
      <c r="AK25" s="365" t="s">
        <v>44</v>
      </c>
      <c r="AL25" s="365"/>
      <c r="AM25" s="365"/>
      <c r="AN25" s="365"/>
      <c r="AO25" s="365"/>
      <c r="AP25" s="43"/>
      <c r="AQ25" s="46"/>
      <c r="BE25" s="356"/>
    </row>
    <row r="26" spans="2:57" s="2" customFormat="1" ht="14.45" customHeight="1">
      <c r="B26" s="48"/>
      <c r="C26" s="49"/>
      <c r="D26" s="50" t="s">
        <v>45</v>
      </c>
      <c r="E26" s="49"/>
      <c r="F26" s="50" t="s">
        <v>46</v>
      </c>
      <c r="G26" s="49"/>
      <c r="H26" s="49"/>
      <c r="I26" s="49"/>
      <c r="J26" s="49"/>
      <c r="K26" s="49"/>
      <c r="L26" s="366">
        <v>0.21</v>
      </c>
      <c r="M26" s="367"/>
      <c r="N26" s="367"/>
      <c r="O26" s="367"/>
      <c r="P26" s="49"/>
      <c r="Q26" s="49"/>
      <c r="R26" s="49"/>
      <c r="S26" s="49"/>
      <c r="T26" s="49"/>
      <c r="U26" s="49"/>
      <c r="V26" s="49"/>
      <c r="W26" s="368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9"/>
      <c r="AG26" s="49"/>
      <c r="AH26" s="49"/>
      <c r="AI26" s="49"/>
      <c r="AJ26" s="49"/>
      <c r="AK26" s="368">
        <f>ROUND(AV51,2)</f>
        <v>0</v>
      </c>
      <c r="AL26" s="367"/>
      <c r="AM26" s="367"/>
      <c r="AN26" s="367"/>
      <c r="AO26" s="367"/>
      <c r="AP26" s="49"/>
      <c r="AQ26" s="51"/>
      <c r="BE26" s="356"/>
    </row>
    <row r="27" spans="2:57" s="2" customFormat="1" ht="14.45" customHeight="1">
      <c r="B27" s="48"/>
      <c r="C27" s="49"/>
      <c r="D27" s="49"/>
      <c r="E27" s="49"/>
      <c r="F27" s="50" t="s">
        <v>47</v>
      </c>
      <c r="G27" s="49"/>
      <c r="H27" s="49"/>
      <c r="I27" s="49"/>
      <c r="J27" s="49"/>
      <c r="K27" s="49"/>
      <c r="L27" s="366">
        <v>0.15</v>
      </c>
      <c r="M27" s="367"/>
      <c r="N27" s="367"/>
      <c r="O27" s="367"/>
      <c r="P27" s="49"/>
      <c r="Q27" s="49"/>
      <c r="R27" s="49"/>
      <c r="S27" s="49"/>
      <c r="T27" s="49"/>
      <c r="U27" s="49"/>
      <c r="V27" s="49"/>
      <c r="W27" s="368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9"/>
      <c r="AG27" s="49"/>
      <c r="AH27" s="49"/>
      <c r="AI27" s="49"/>
      <c r="AJ27" s="49"/>
      <c r="AK27" s="368">
        <f>ROUND(AW51,2)</f>
        <v>0</v>
      </c>
      <c r="AL27" s="367"/>
      <c r="AM27" s="367"/>
      <c r="AN27" s="367"/>
      <c r="AO27" s="367"/>
      <c r="AP27" s="49"/>
      <c r="AQ27" s="51"/>
      <c r="BE27" s="356"/>
    </row>
    <row r="28" spans="2:57" s="2" customFormat="1" ht="14.45" customHeight="1" hidden="1">
      <c r="B28" s="48"/>
      <c r="C28" s="49"/>
      <c r="D28" s="49"/>
      <c r="E28" s="49"/>
      <c r="F28" s="50" t="s">
        <v>48</v>
      </c>
      <c r="G28" s="49"/>
      <c r="H28" s="49"/>
      <c r="I28" s="49"/>
      <c r="J28" s="49"/>
      <c r="K28" s="49"/>
      <c r="L28" s="366">
        <v>0.21</v>
      </c>
      <c r="M28" s="367"/>
      <c r="N28" s="367"/>
      <c r="O28" s="367"/>
      <c r="P28" s="49"/>
      <c r="Q28" s="49"/>
      <c r="R28" s="49"/>
      <c r="S28" s="49"/>
      <c r="T28" s="49"/>
      <c r="U28" s="49"/>
      <c r="V28" s="49"/>
      <c r="W28" s="368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9"/>
      <c r="AG28" s="49"/>
      <c r="AH28" s="49"/>
      <c r="AI28" s="49"/>
      <c r="AJ28" s="49"/>
      <c r="AK28" s="368">
        <v>0</v>
      </c>
      <c r="AL28" s="367"/>
      <c r="AM28" s="367"/>
      <c r="AN28" s="367"/>
      <c r="AO28" s="367"/>
      <c r="AP28" s="49"/>
      <c r="AQ28" s="51"/>
      <c r="BE28" s="356"/>
    </row>
    <row r="29" spans="2:57" s="2" customFormat="1" ht="14.45" customHeight="1" hidden="1">
      <c r="B29" s="48"/>
      <c r="C29" s="49"/>
      <c r="D29" s="49"/>
      <c r="E29" s="49"/>
      <c r="F29" s="50" t="s">
        <v>49</v>
      </c>
      <c r="G29" s="49"/>
      <c r="H29" s="49"/>
      <c r="I29" s="49"/>
      <c r="J29" s="49"/>
      <c r="K29" s="49"/>
      <c r="L29" s="366">
        <v>0.15</v>
      </c>
      <c r="M29" s="367"/>
      <c r="N29" s="367"/>
      <c r="O29" s="367"/>
      <c r="P29" s="49"/>
      <c r="Q29" s="49"/>
      <c r="R29" s="49"/>
      <c r="S29" s="49"/>
      <c r="T29" s="49"/>
      <c r="U29" s="49"/>
      <c r="V29" s="49"/>
      <c r="W29" s="368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9"/>
      <c r="AG29" s="49"/>
      <c r="AH29" s="49"/>
      <c r="AI29" s="49"/>
      <c r="AJ29" s="49"/>
      <c r="AK29" s="368">
        <v>0</v>
      </c>
      <c r="AL29" s="367"/>
      <c r="AM29" s="367"/>
      <c r="AN29" s="367"/>
      <c r="AO29" s="367"/>
      <c r="AP29" s="49"/>
      <c r="AQ29" s="51"/>
      <c r="BE29" s="356"/>
    </row>
    <row r="30" spans="2:57" s="2" customFormat="1" ht="14.45" customHeight="1" hidden="1">
      <c r="B30" s="48"/>
      <c r="C30" s="49"/>
      <c r="D30" s="49"/>
      <c r="E30" s="49"/>
      <c r="F30" s="50" t="s">
        <v>50</v>
      </c>
      <c r="G30" s="49"/>
      <c r="H30" s="49"/>
      <c r="I30" s="49"/>
      <c r="J30" s="49"/>
      <c r="K30" s="49"/>
      <c r="L30" s="366">
        <v>0</v>
      </c>
      <c r="M30" s="367"/>
      <c r="N30" s="367"/>
      <c r="O30" s="367"/>
      <c r="P30" s="49"/>
      <c r="Q30" s="49"/>
      <c r="R30" s="49"/>
      <c r="S30" s="49"/>
      <c r="T30" s="49"/>
      <c r="U30" s="49"/>
      <c r="V30" s="49"/>
      <c r="W30" s="368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9"/>
      <c r="AG30" s="49"/>
      <c r="AH30" s="49"/>
      <c r="AI30" s="49"/>
      <c r="AJ30" s="49"/>
      <c r="AK30" s="368">
        <v>0</v>
      </c>
      <c r="AL30" s="367"/>
      <c r="AM30" s="367"/>
      <c r="AN30" s="367"/>
      <c r="AO30" s="367"/>
      <c r="AP30" s="49"/>
      <c r="AQ30" s="51"/>
      <c r="BE30" s="356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6"/>
    </row>
    <row r="32" spans="2:57" s="1" customFormat="1" ht="25.9" customHeight="1">
      <c r="B32" s="42"/>
      <c r="C32" s="52"/>
      <c r="D32" s="53" t="s">
        <v>51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52</v>
      </c>
      <c r="U32" s="54"/>
      <c r="V32" s="54"/>
      <c r="W32" s="54"/>
      <c r="X32" s="369" t="s">
        <v>53</v>
      </c>
      <c r="Y32" s="370"/>
      <c r="Z32" s="370"/>
      <c r="AA32" s="370"/>
      <c r="AB32" s="370"/>
      <c r="AC32" s="54"/>
      <c r="AD32" s="54"/>
      <c r="AE32" s="54"/>
      <c r="AF32" s="54"/>
      <c r="AG32" s="54"/>
      <c r="AH32" s="54"/>
      <c r="AI32" s="54"/>
      <c r="AJ32" s="54"/>
      <c r="AK32" s="371">
        <f>SUM(AK23:AK30)</f>
        <v>0</v>
      </c>
      <c r="AL32" s="370"/>
      <c r="AM32" s="370"/>
      <c r="AN32" s="370"/>
      <c r="AO32" s="372"/>
      <c r="AP32" s="52"/>
      <c r="AQ32" s="56"/>
      <c r="BE32" s="356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54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1684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3" t="str">
        <f>K6</f>
        <v>SN Markvartovice, rekonstrukce funkčních objektů (č.stavby 3390)</v>
      </c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Markvartovice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5" t="str">
        <f>IF(AN8="","",AN8)</f>
        <v>10. 4. 2018</v>
      </c>
      <c r="AN44" s="375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30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Povodí Odry, s.p., Varenská 3101/49, Ostrava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37</v>
      </c>
      <c r="AJ46" s="64"/>
      <c r="AK46" s="64"/>
      <c r="AL46" s="64"/>
      <c r="AM46" s="376" t="str">
        <f>IF(E17="","",E17)</f>
        <v>Lineplan, s.r.o.,28.října1142/168, Ostrava</v>
      </c>
      <c r="AN46" s="376"/>
      <c r="AO46" s="376"/>
      <c r="AP46" s="376"/>
      <c r="AQ46" s="64"/>
      <c r="AR46" s="62"/>
      <c r="AS46" s="377" t="s">
        <v>55</v>
      </c>
      <c r="AT46" s="378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35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9"/>
      <c r="AT47" s="380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1"/>
      <c r="AT48" s="382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3" t="s">
        <v>56</v>
      </c>
      <c r="D49" s="384"/>
      <c r="E49" s="384"/>
      <c r="F49" s="384"/>
      <c r="G49" s="384"/>
      <c r="H49" s="80"/>
      <c r="I49" s="385" t="s">
        <v>57</v>
      </c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6" t="s">
        <v>58</v>
      </c>
      <c r="AH49" s="384"/>
      <c r="AI49" s="384"/>
      <c r="AJ49" s="384"/>
      <c r="AK49" s="384"/>
      <c r="AL49" s="384"/>
      <c r="AM49" s="384"/>
      <c r="AN49" s="385" t="s">
        <v>59</v>
      </c>
      <c r="AO49" s="384"/>
      <c r="AP49" s="384"/>
      <c r="AQ49" s="81" t="s">
        <v>60</v>
      </c>
      <c r="AR49" s="62"/>
      <c r="AS49" s="82" t="s">
        <v>61</v>
      </c>
      <c r="AT49" s="83" t="s">
        <v>62</v>
      </c>
      <c r="AU49" s="83" t="s">
        <v>63</v>
      </c>
      <c r="AV49" s="83" t="s">
        <v>64</v>
      </c>
      <c r="AW49" s="83" t="s">
        <v>65</v>
      </c>
      <c r="AX49" s="83" t="s">
        <v>66</v>
      </c>
      <c r="AY49" s="83" t="s">
        <v>67</v>
      </c>
      <c r="AZ49" s="83" t="s">
        <v>68</v>
      </c>
      <c r="BA49" s="83" t="s">
        <v>69</v>
      </c>
      <c r="BB49" s="83" t="s">
        <v>70</v>
      </c>
      <c r="BC49" s="83" t="s">
        <v>71</v>
      </c>
      <c r="BD49" s="84" t="s">
        <v>72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73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0">
        <f>ROUND(SUM(AG52:AG58),2)</f>
        <v>0</v>
      </c>
      <c r="AH51" s="390"/>
      <c r="AI51" s="390"/>
      <c r="AJ51" s="390"/>
      <c r="AK51" s="390"/>
      <c r="AL51" s="390"/>
      <c r="AM51" s="390"/>
      <c r="AN51" s="391">
        <f aca="true" t="shared" si="0" ref="AN51:AN58">SUM(AG51,AT51)</f>
        <v>0</v>
      </c>
      <c r="AO51" s="391"/>
      <c r="AP51" s="391"/>
      <c r="AQ51" s="90" t="s">
        <v>32</v>
      </c>
      <c r="AR51" s="72"/>
      <c r="AS51" s="91">
        <f>ROUND(SUM(AS52:AS58),2)</f>
        <v>0</v>
      </c>
      <c r="AT51" s="92">
        <f aca="true" t="shared" si="1" ref="AT51:AT58">ROUND(SUM(AV51:AW51),2)</f>
        <v>0</v>
      </c>
      <c r="AU51" s="93">
        <f>ROUND(SUM(AU52:AU58),5)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ROUND(SUM(AZ52:AZ58),2)</f>
        <v>0</v>
      </c>
      <c r="BA51" s="92">
        <f>ROUND(SUM(BA52:BA58),2)</f>
        <v>0</v>
      </c>
      <c r="BB51" s="92">
        <f>ROUND(SUM(BB52:BB58),2)</f>
        <v>0</v>
      </c>
      <c r="BC51" s="92">
        <f>ROUND(SUM(BC52:BC58),2)</f>
        <v>0</v>
      </c>
      <c r="BD51" s="94">
        <f>ROUND(SUM(BD52:BD58),2)</f>
        <v>0</v>
      </c>
      <c r="BS51" s="95" t="s">
        <v>74</v>
      </c>
      <c r="BT51" s="95" t="s">
        <v>75</v>
      </c>
      <c r="BU51" s="96" t="s">
        <v>76</v>
      </c>
      <c r="BV51" s="95" t="s">
        <v>77</v>
      </c>
      <c r="BW51" s="95" t="s">
        <v>7</v>
      </c>
      <c r="BX51" s="95" t="s">
        <v>78</v>
      </c>
      <c r="CL51" s="95" t="s">
        <v>21</v>
      </c>
    </row>
    <row r="52" spans="1:91" s="5" customFormat="1" ht="22.5" customHeight="1">
      <c r="A52" s="97" t="s">
        <v>79</v>
      </c>
      <c r="B52" s="98"/>
      <c r="C52" s="99"/>
      <c r="D52" s="389" t="s">
        <v>80</v>
      </c>
      <c r="E52" s="389"/>
      <c r="F52" s="389"/>
      <c r="G52" s="389"/>
      <c r="H52" s="389"/>
      <c r="I52" s="100"/>
      <c r="J52" s="389" t="s">
        <v>81</v>
      </c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7">
        <f>'SO 01 - Požerák'!J27</f>
        <v>0</v>
      </c>
      <c r="AH52" s="388"/>
      <c r="AI52" s="388"/>
      <c r="AJ52" s="388"/>
      <c r="AK52" s="388"/>
      <c r="AL52" s="388"/>
      <c r="AM52" s="388"/>
      <c r="AN52" s="387">
        <f t="shared" si="0"/>
        <v>0</v>
      </c>
      <c r="AO52" s="388"/>
      <c r="AP52" s="388"/>
      <c r="AQ52" s="101" t="s">
        <v>82</v>
      </c>
      <c r="AR52" s="102"/>
      <c r="AS52" s="103">
        <v>0</v>
      </c>
      <c r="AT52" s="104">
        <f t="shared" si="1"/>
        <v>0</v>
      </c>
      <c r="AU52" s="105">
        <f>'SO 01 - Požerák'!P88</f>
        <v>0</v>
      </c>
      <c r="AV52" s="104">
        <f>'SO 01 - Požerák'!J30</f>
        <v>0</v>
      </c>
      <c r="AW52" s="104">
        <f>'SO 01 - Požerák'!J31</f>
        <v>0</v>
      </c>
      <c r="AX52" s="104">
        <f>'SO 01 - Požerák'!J32</f>
        <v>0</v>
      </c>
      <c r="AY52" s="104">
        <f>'SO 01 - Požerák'!J33</f>
        <v>0</v>
      </c>
      <c r="AZ52" s="104">
        <f>'SO 01 - Požerák'!F30</f>
        <v>0</v>
      </c>
      <c r="BA52" s="104">
        <f>'SO 01 - Požerák'!F31</f>
        <v>0</v>
      </c>
      <c r="BB52" s="104">
        <f>'SO 01 - Požerák'!F32</f>
        <v>0</v>
      </c>
      <c r="BC52" s="104">
        <f>'SO 01 - Požerák'!F33</f>
        <v>0</v>
      </c>
      <c r="BD52" s="106">
        <f>'SO 01 - Požerák'!F34</f>
        <v>0</v>
      </c>
      <c r="BT52" s="107" t="s">
        <v>83</v>
      </c>
      <c r="BV52" s="107" t="s">
        <v>77</v>
      </c>
      <c r="BW52" s="107" t="s">
        <v>84</v>
      </c>
      <c r="BX52" s="107" t="s">
        <v>7</v>
      </c>
      <c r="CL52" s="107" t="s">
        <v>21</v>
      </c>
      <c r="CM52" s="107" t="s">
        <v>85</v>
      </c>
    </row>
    <row r="53" spans="1:91" s="5" customFormat="1" ht="22.5" customHeight="1">
      <c r="A53" s="97" t="s">
        <v>79</v>
      </c>
      <c r="B53" s="98"/>
      <c r="C53" s="99"/>
      <c r="D53" s="389" t="s">
        <v>86</v>
      </c>
      <c r="E53" s="389"/>
      <c r="F53" s="389"/>
      <c r="G53" s="389"/>
      <c r="H53" s="389"/>
      <c r="I53" s="100"/>
      <c r="J53" s="389" t="s">
        <v>87</v>
      </c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7">
        <f>'SO 02 - Odpad z nádrže'!J27</f>
        <v>0</v>
      </c>
      <c r="AH53" s="388"/>
      <c r="AI53" s="388"/>
      <c r="AJ53" s="388"/>
      <c r="AK53" s="388"/>
      <c r="AL53" s="388"/>
      <c r="AM53" s="388"/>
      <c r="AN53" s="387">
        <f t="shared" si="0"/>
        <v>0</v>
      </c>
      <c r="AO53" s="388"/>
      <c r="AP53" s="388"/>
      <c r="AQ53" s="101" t="s">
        <v>82</v>
      </c>
      <c r="AR53" s="102"/>
      <c r="AS53" s="103">
        <v>0</v>
      </c>
      <c r="AT53" s="104">
        <f t="shared" si="1"/>
        <v>0</v>
      </c>
      <c r="AU53" s="105">
        <f>'SO 02 - Odpad z nádrže'!P83</f>
        <v>0</v>
      </c>
      <c r="AV53" s="104">
        <f>'SO 02 - Odpad z nádrže'!J30</f>
        <v>0</v>
      </c>
      <c r="AW53" s="104">
        <f>'SO 02 - Odpad z nádrže'!J31</f>
        <v>0</v>
      </c>
      <c r="AX53" s="104">
        <f>'SO 02 - Odpad z nádrže'!J32</f>
        <v>0</v>
      </c>
      <c r="AY53" s="104">
        <f>'SO 02 - Odpad z nádrže'!J33</f>
        <v>0</v>
      </c>
      <c r="AZ53" s="104">
        <f>'SO 02 - Odpad z nádrže'!F30</f>
        <v>0</v>
      </c>
      <c r="BA53" s="104">
        <f>'SO 02 - Odpad z nádrže'!F31</f>
        <v>0</v>
      </c>
      <c r="BB53" s="104">
        <f>'SO 02 - Odpad z nádrže'!F32</f>
        <v>0</v>
      </c>
      <c r="BC53" s="104">
        <f>'SO 02 - Odpad z nádrže'!F33</f>
        <v>0</v>
      </c>
      <c r="BD53" s="106">
        <f>'SO 02 - Odpad z nádrže'!F34</f>
        <v>0</v>
      </c>
      <c r="BT53" s="107" t="s">
        <v>83</v>
      </c>
      <c r="BV53" s="107" t="s">
        <v>77</v>
      </c>
      <c r="BW53" s="107" t="s">
        <v>88</v>
      </c>
      <c r="BX53" s="107" t="s">
        <v>7</v>
      </c>
      <c r="CL53" s="107" t="s">
        <v>21</v>
      </c>
      <c r="CM53" s="107" t="s">
        <v>85</v>
      </c>
    </row>
    <row r="54" spans="1:91" s="5" customFormat="1" ht="22.5" customHeight="1">
      <c r="A54" s="97" t="s">
        <v>79</v>
      </c>
      <c r="B54" s="98"/>
      <c r="C54" s="99"/>
      <c r="D54" s="389" t="s">
        <v>89</v>
      </c>
      <c r="E54" s="389"/>
      <c r="F54" s="389"/>
      <c r="G54" s="389"/>
      <c r="H54" s="389"/>
      <c r="I54" s="100"/>
      <c r="J54" s="389" t="s">
        <v>90</v>
      </c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7">
        <f>'SO 03 - Bezpečnostní přel...'!J27</f>
        <v>0</v>
      </c>
      <c r="AH54" s="388"/>
      <c r="AI54" s="388"/>
      <c r="AJ54" s="388"/>
      <c r="AK54" s="388"/>
      <c r="AL54" s="388"/>
      <c r="AM54" s="388"/>
      <c r="AN54" s="387">
        <f t="shared" si="0"/>
        <v>0</v>
      </c>
      <c r="AO54" s="388"/>
      <c r="AP54" s="388"/>
      <c r="AQ54" s="101" t="s">
        <v>82</v>
      </c>
      <c r="AR54" s="102"/>
      <c r="AS54" s="103">
        <v>0</v>
      </c>
      <c r="AT54" s="104">
        <f t="shared" si="1"/>
        <v>0</v>
      </c>
      <c r="AU54" s="105">
        <f>'SO 03 - Bezpečnostní přel...'!P86</f>
        <v>0</v>
      </c>
      <c r="AV54" s="104">
        <f>'SO 03 - Bezpečnostní přel...'!J30</f>
        <v>0</v>
      </c>
      <c r="AW54" s="104">
        <f>'SO 03 - Bezpečnostní přel...'!J31</f>
        <v>0</v>
      </c>
      <c r="AX54" s="104">
        <f>'SO 03 - Bezpečnostní přel...'!J32</f>
        <v>0</v>
      </c>
      <c r="AY54" s="104">
        <f>'SO 03 - Bezpečnostní přel...'!J33</f>
        <v>0</v>
      </c>
      <c r="AZ54" s="104">
        <f>'SO 03 - Bezpečnostní přel...'!F30</f>
        <v>0</v>
      </c>
      <c r="BA54" s="104">
        <f>'SO 03 - Bezpečnostní přel...'!F31</f>
        <v>0</v>
      </c>
      <c r="BB54" s="104">
        <f>'SO 03 - Bezpečnostní přel...'!F32</f>
        <v>0</v>
      </c>
      <c r="BC54" s="104">
        <f>'SO 03 - Bezpečnostní přel...'!F33</f>
        <v>0</v>
      </c>
      <c r="BD54" s="106">
        <f>'SO 03 - Bezpečnostní přel...'!F34</f>
        <v>0</v>
      </c>
      <c r="BT54" s="107" t="s">
        <v>83</v>
      </c>
      <c r="BV54" s="107" t="s">
        <v>77</v>
      </c>
      <c r="BW54" s="107" t="s">
        <v>91</v>
      </c>
      <c r="BX54" s="107" t="s">
        <v>7</v>
      </c>
      <c r="CL54" s="107" t="s">
        <v>21</v>
      </c>
      <c r="CM54" s="107" t="s">
        <v>85</v>
      </c>
    </row>
    <row r="55" spans="1:91" s="5" customFormat="1" ht="22.5" customHeight="1">
      <c r="A55" s="97" t="s">
        <v>79</v>
      </c>
      <c r="B55" s="98"/>
      <c r="C55" s="99"/>
      <c r="D55" s="389" t="s">
        <v>92</v>
      </c>
      <c r="E55" s="389"/>
      <c r="F55" s="389"/>
      <c r="G55" s="389"/>
      <c r="H55" s="389"/>
      <c r="I55" s="100"/>
      <c r="J55" s="389" t="s">
        <v>93</v>
      </c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7">
        <f>'SO 04 - Sjezd do podhrází'!J27</f>
        <v>0</v>
      </c>
      <c r="AH55" s="388"/>
      <c r="AI55" s="388"/>
      <c r="AJ55" s="388"/>
      <c r="AK55" s="388"/>
      <c r="AL55" s="388"/>
      <c r="AM55" s="388"/>
      <c r="AN55" s="387">
        <f t="shared" si="0"/>
        <v>0</v>
      </c>
      <c r="AO55" s="388"/>
      <c r="AP55" s="388"/>
      <c r="AQ55" s="101" t="s">
        <v>82</v>
      </c>
      <c r="AR55" s="102"/>
      <c r="AS55" s="103">
        <v>0</v>
      </c>
      <c r="AT55" s="104">
        <f t="shared" si="1"/>
        <v>0</v>
      </c>
      <c r="AU55" s="105">
        <f>'SO 04 - Sjezd do podhrází'!P81</f>
        <v>0</v>
      </c>
      <c r="AV55" s="104">
        <f>'SO 04 - Sjezd do podhrází'!J30</f>
        <v>0</v>
      </c>
      <c r="AW55" s="104">
        <f>'SO 04 - Sjezd do podhrází'!J31</f>
        <v>0</v>
      </c>
      <c r="AX55" s="104">
        <f>'SO 04 - Sjezd do podhrází'!J32</f>
        <v>0</v>
      </c>
      <c r="AY55" s="104">
        <f>'SO 04 - Sjezd do podhrází'!J33</f>
        <v>0</v>
      </c>
      <c r="AZ55" s="104">
        <f>'SO 04 - Sjezd do podhrází'!F30</f>
        <v>0</v>
      </c>
      <c r="BA55" s="104">
        <f>'SO 04 - Sjezd do podhrází'!F31</f>
        <v>0</v>
      </c>
      <c r="BB55" s="104">
        <f>'SO 04 - Sjezd do podhrází'!F32</f>
        <v>0</v>
      </c>
      <c r="BC55" s="104">
        <f>'SO 04 - Sjezd do podhrází'!F33</f>
        <v>0</v>
      </c>
      <c r="BD55" s="106">
        <f>'SO 04 - Sjezd do podhrází'!F34</f>
        <v>0</v>
      </c>
      <c r="BT55" s="107" t="s">
        <v>83</v>
      </c>
      <c r="BV55" s="107" t="s">
        <v>77</v>
      </c>
      <c r="BW55" s="107" t="s">
        <v>94</v>
      </c>
      <c r="BX55" s="107" t="s">
        <v>7</v>
      </c>
      <c r="CL55" s="107" t="s">
        <v>21</v>
      </c>
      <c r="CM55" s="107" t="s">
        <v>85</v>
      </c>
    </row>
    <row r="56" spans="1:91" s="5" customFormat="1" ht="22.5" customHeight="1">
      <c r="A56" s="97" t="s">
        <v>79</v>
      </c>
      <c r="B56" s="98"/>
      <c r="C56" s="99"/>
      <c r="D56" s="389" t="s">
        <v>95</v>
      </c>
      <c r="E56" s="389"/>
      <c r="F56" s="389"/>
      <c r="G56" s="389"/>
      <c r="H56" s="389"/>
      <c r="I56" s="100"/>
      <c r="J56" s="389" t="s">
        <v>96</v>
      </c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7">
        <f>'SO 05 - Oprava patních drénů'!J27</f>
        <v>0</v>
      </c>
      <c r="AH56" s="388"/>
      <c r="AI56" s="388"/>
      <c r="AJ56" s="388"/>
      <c r="AK56" s="388"/>
      <c r="AL56" s="388"/>
      <c r="AM56" s="388"/>
      <c r="AN56" s="387">
        <f t="shared" si="0"/>
        <v>0</v>
      </c>
      <c r="AO56" s="388"/>
      <c r="AP56" s="388"/>
      <c r="AQ56" s="101" t="s">
        <v>82</v>
      </c>
      <c r="AR56" s="102"/>
      <c r="AS56" s="103">
        <v>0</v>
      </c>
      <c r="AT56" s="104">
        <f t="shared" si="1"/>
        <v>0</v>
      </c>
      <c r="AU56" s="105">
        <f>'SO 05 - Oprava patních drénů'!P81</f>
        <v>0</v>
      </c>
      <c r="AV56" s="104">
        <f>'SO 05 - Oprava patních drénů'!J30</f>
        <v>0</v>
      </c>
      <c r="AW56" s="104">
        <f>'SO 05 - Oprava patních drénů'!J31</f>
        <v>0</v>
      </c>
      <c r="AX56" s="104">
        <f>'SO 05 - Oprava patních drénů'!J32</f>
        <v>0</v>
      </c>
      <c r="AY56" s="104">
        <f>'SO 05 - Oprava patních drénů'!J33</f>
        <v>0</v>
      </c>
      <c r="AZ56" s="104">
        <f>'SO 05 - Oprava patních drénů'!F30</f>
        <v>0</v>
      </c>
      <c r="BA56" s="104">
        <f>'SO 05 - Oprava patních drénů'!F31</f>
        <v>0</v>
      </c>
      <c r="BB56" s="104">
        <f>'SO 05 - Oprava patních drénů'!F32</f>
        <v>0</v>
      </c>
      <c r="BC56" s="104">
        <f>'SO 05 - Oprava patních drénů'!F33</f>
        <v>0</v>
      </c>
      <c r="BD56" s="106">
        <f>'SO 05 - Oprava patních drénů'!F34</f>
        <v>0</v>
      </c>
      <c r="BT56" s="107" t="s">
        <v>83</v>
      </c>
      <c r="BV56" s="107" t="s">
        <v>77</v>
      </c>
      <c r="BW56" s="107" t="s">
        <v>97</v>
      </c>
      <c r="BX56" s="107" t="s">
        <v>7</v>
      </c>
      <c r="CL56" s="107" t="s">
        <v>21</v>
      </c>
      <c r="CM56" s="107" t="s">
        <v>85</v>
      </c>
    </row>
    <row r="57" spans="1:91" s="5" customFormat="1" ht="22.5" customHeight="1">
      <c r="A57" s="97" t="s">
        <v>79</v>
      </c>
      <c r="B57" s="98"/>
      <c r="C57" s="99"/>
      <c r="D57" s="389" t="s">
        <v>98</v>
      </c>
      <c r="E57" s="389"/>
      <c r="F57" s="389"/>
      <c r="G57" s="389"/>
      <c r="H57" s="389"/>
      <c r="I57" s="100"/>
      <c r="J57" s="389" t="s">
        <v>99</v>
      </c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7">
        <f>'SO 06 - Oprava propustků'!J27</f>
        <v>0</v>
      </c>
      <c r="AH57" s="388"/>
      <c r="AI57" s="388"/>
      <c r="AJ57" s="388"/>
      <c r="AK57" s="388"/>
      <c r="AL57" s="388"/>
      <c r="AM57" s="388"/>
      <c r="AN57" s="387">
        <f t="shared" si="0"/>
        <v>0</v>
      </c>
      <c r="AO57" s="388"/>
      <c r="AP57" s="388"/>
      <c r="AQ57" s="101" t="s">
        <v>82</v>
      </c>
      <c r="AR57" s="102"/>
      <c r="AS57" s="103">
        <v>0</v>
      </c>
      <c r="AT57" s="104">
        <f t="shared" si="1"/>
        <v>0</v>
      </c>
      <c r="AU57" s="105">
        <f>'SO 06 - Oprava propustků'!P80</f>
        <v>0</v>
      </c>
      <c r="AV57" s="104">
        <f>'SO 06 - Oprava propustků'!J30</f>
        <v>0</v>
      </c>
      <c r="AW57" s="104">
        <f>'SO 06 - Oprava propustků'!J31</f>
        <v>0</v>
      </c>
      <c r="AX57" s="104">
        <f>'SO 06 - Oprava propustků'!J32</f>
        <v>0</v>
      </c>
      <c r="AY57" s="104">
        <f>'SO 06 - Oprava propustků'!J33</f>
        <v>0</v>
      </c>
      <c r="AZ57" s="104">
        <f>'SO 06 - Oprava propustků'!F30</f>
        <v>0</v>
      </c>
      <c r="BA57" s="104">
        <f>'SO 06 - Oprava propustků'!F31</f>
        <v>0</v>
      </c>
      <c r="BB57" s="104">
        <f>'SO 06 - Oprava propustků'!F32</f>
        <v>0</v>
      </c>
      <c r="BC57" s="104">
        <f>'SO 06 - Oprava propustků'!F33</f>
        <v>0</v>
      </c>
      <c r="BD57" s="106">
        <f>'SO 06 - Oprava propustků'!F34</f>
        <v>0</v>
      </c>
      <c r="BT57" s="107" t="s">
        <v>83</v>
      </c>
      <c r="BV57" s="107" t="s">
        <v>77</v>
      </c>
      <c r="BW57" s="107" t="s">
        <v>100</v>
      </c>
      <c r="BX57" s="107" t="s">
        <v>7</v>
      </c>
      <c r="CL57" s="107" t="s">
        <v>21</v>
      </c>
      <c r="CM57" s="107" t="s">
        <v>85</v>
      </c>
    </row>
    <row r="58" spans="1:91" s="5" customFormat="1" ht="22.5" customHeight="1">
      <c r="A58" s="97" t="s">
        <v>79</v>
      </c>
      <c r="B58" s="98"/>
      <c r="C58" s="99"/>
      <c r="D58" s="389" t="s">
        <v>101</v>
      </c>
      <c r="E58" s="389"/>
      <c r="F58" s="389"/>
      <c r="G58" s="389"/>
      <c r="H58" s="389"/>
      <c r="I58" s="100"/>
      <c r="J58" s="389" t="s">
        <v>102</v>
      </c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7">
        <f>'SO 07 - VON'!J27</f>
        <v>0</v>
      </c>
      <c r="AH58" s="388"/>
      <c r="AI58" s="388"/>
      <c r="AJ58" s="388"/>
      <c r="AK58" s="388"/>
      <c r="AL58" s="388"/>
      <c r="AM58" s="388"/>
      <c r="AN58" s="387">
        <f t="shared" si="0"/>
        <v>0</v>
      </c>
      <c r="AO58" s="388"/>
      <c r="AP58" s="388"/>
      <c r="AQ58" s="101" t="s">
        <v>82</v>
      </c>
      <c r="AR58" s="102"/>
      <c r="AS58" s="108">
        <v>0</v>
      </c>
      <c r="AT58" s="109">
        <f t="shared" si="1"/>
        <v>0</v>
      </c>
      <c r="AU58" s="110">
        <f>'SO 07 - VON'!P78</f>
        <v>0</v>
      </c>
      <c r="AV58" s="109">
        <f>'SO 07 - VON'!J30</f>
        <v>0</v>
      </c>
      <c r="AW58" s="109">
        <f>'SO 07 - VON'!J31</f>
        <v>0</v>
      </c>
      <c r="AX58" s="109">
        <f>'SO 07 - VON'!J32</f>
        <v>0</v>
      </c>
      <c r="AY58" s="109">
        <f>'SO 07 - VON'!J33</f>
        <v>0</v>
      </c>
      <c r="AZ58" s="109">
        <f>'SO 07 - VON'!F30</f>
        <v>0</v>
      </c>
      <c r="BA58" s="109">
        <f>'SO 07 - VON'!F31</f>
        <v>0</v>
      </c>
      <c r="BB58" s="109">
        <f>'SO 07 - VON'!F32</f>
        <v>0</v>
      </c>
      <c r="BC58" s="109">
        <f>'SO 07 - VON'!F33</f>
        <v>0</v>
      </c>
      <c r="BD58" s="111">
        <f>'SO 07 - VON'!F34</f>
        <v>0</v>
      </c>
      <c r="BT58" s="107" t="s">
        <v>83</v>
      </c>
      <c r="BV58" s="107" t="s">
        <v>77</v>
      </c>
      <c r="BW58" s="107" t="s">
        <v>103</v>
      </c>
      <c r="BX58" s="107" t="s">
        <v>7</v>
      </c>
      <c r="CL58" s="107" t="s">
        <v>21</v>
      </c>
      <c r="CM58" s="107" t="s">
        <v>85</v>
      </c>
    </row>
    <row r="59" spans="2:44" s="1" customFormat="1" ht="30" customHeight="1">
      <c r="B59" s="42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2"/>
    </row>
    <row r="60" spans="2:44" s="1" customFormat="1" ht="6.95" customHeight="1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62"/>
    </row>
  </sheetData>
  <sheetProtection password="CC35" sheet="1" objects="1" scenarios="1" formatCells="0" formatColumns="0" formatRows="0" sort="0" autoFilter="0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Požerák'!C2" display="/"/>
    <hyperlink ref="A53" location="'SO 02 - Odpad z nádrže'!C2" display="/"/>
    <hyperlink ref="A54" location="'SO 03 - Bezpečnostní přel...'!C2" display="/"/>
    <hyperlink ref="A55" location="'SO 04 - Sjezd do podhrází'!C2" display="/"/>
    <hyperlink ref="A56" location="'SO 05 - Oprava patních drénů'!C2" display="/"/>
    <hyperlink ref="A57" location="'SO 06 - Oprava propustků'!C2" display="/"/>
    <hyperlink ref="A58" location="'SO 07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111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ROUND(SUM(BE88:BE228),2)</f>
        <v>0</v>
      </c>
      <c r="G30" s="43"/>
      <c r="H30" s="43"/>
      <c r="I30" s="132">
        <v>0.21</v>
      </c>
      <c r="J30" s="131">
        <f>ROUND(ROUND((SUM(BE88:BE228)),2)*I30,2)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ROUND(SUM(BF88:BF228),2)</f>
        <v>0</v>
      </c>
      <c r="G31" s="43"/>
      <c r="H31" s="43"/>
      <c r="I31" s="132">
        <v>0.15</v>
      </c>
      <c r="J31" s="131">
        <f>ROUND(ROUND((SUM(BF88:BF228)),2)*I31,2)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ROUND(SUM(BG88:BG228),2)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ROUND(SUM(BH88:BH228),2)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ROUND(SUM(BI88:BI228),2)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01 - Požerák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J88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J89</f>
        <v>0</v>
      </c>
      <c r="K57" s="156"/>
    </row>
    <row r="58" spans="2:11" s="8" customFormat="1" ht="19.9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J90</f>
        <v>0</v>
      </c>
      <c r="K58" s="163"/>
    </row>
    <row r="59" spans="2:11" s="8" customFormat="1" ht="19.9" customHeight="1">
      <c r="B59" s="157"/>
      <c r="C59" s="158"/>
      <c r="D59" s="159" t="s">
        <v>119</v>
      </c>
      <c r="E59" s="160"/>
      <c r="F59" s="160"/>
      <c r="G59" s="160"/>
      <c r="H59" s="160"/>
      <c r="I59" s="161"/>
      <c r="J59" s="162">
        <f>J131</f>
        <v>0</v>
      </c>
      <c r="K59" s="163"/>
    </row>
    <row r="60" spans="2:11" s="8" customFormat="1" ht="19.9" customHeight="1">
      <c r="B60" s="157"/>
      <c r="C60" s="158"/>
      <c r="D60" s="159" t="s">
        <v>120</v>
      </c>
      <c r="E60" s="160"/>
      <c r="F60" s="160"/>
      <c r="G60" s="160"/>
      <c r="H60" s="160"/>
      <c r="I60" s="161"/>
      <c r="J60" s="162">
        <f>J159</f>
        <v>0</v>
      </c>
      <c r="K60" s="163"/>
    </row>
    <row r="61" spans="2:11" s="8" customFormat="1" ht="19.9" customHeight="1">
      <c r="B61" s="157"/>
      <c r="C61" s="158"/>
      <c r="D61" s="159" t="s">
        <v>121</v>
      </c>
      <c r="E61" s="160"/>
      <c r="F61" s="160"/>
      <c r="G61" s="160"/>
      <c r="H61" s="160"/>
      <c r="I61" s="161"/>
      <c r="J61" s="162">
        <f>J164</f>
        <v>0</v>
      </c>
      <c r="K61" s="163"/>
    </row>
    <row r="62" spans="2:11" s="8" customFormat="1" ht="19.9" customHeight="1">
      <c r="B62" s="157"/>
      <c r="C62" s="158"/>
      <c r="D62" s="159" t="s">
        <v>122</v>
      </c>
      <c r="E62" s="160"/>
      <c r="F62" s="160"/>
      <c r="G62" s="160"/>
      <c r="H62" s="160"/>
      <c r="I62" s="161"/>
      <c r="J62" s="162">
        <f>J175</f>
        <v>0</v>
      </c>
      <c r="K62" s="163"/>
    </row>
    <row r="63" spans="2:11" s="8" customFormat="1" ht="19.9" customHeight="1">
      <c r="B63" s="157"/>
      <c r="C63" s="158"/>
      <c r="D63" s="159" t="s">
        <v>123</v>
      </c>
      <c r="E63" s="160"/>
      <c r="F63" s="160"/>
      <c r="G63" s="160"/>
      <c r="H63" s="160"/>
      <c r="I63" s="161"/>
      <c r="J63" s="162">
        <f>J187</f>
        <v>0</v>
      </c>
      <c r="K63" s="163"/>
    </row>
    <row r="64" spans="2:11" s="8" customFormat="1" ht="19.9" customHeight="1">
      <c r="B64" s="157"/>
      <c r="C64" s="158"/>
      <c r="D64" s="159" t="s">
        <v>124</v>
      </c>
      <c r="E64" s="160"/>
      <c r="F64" s="160"/>
      <c r="G64" s="160"/>
      <c r="H64" s="160"/>
      <c r="I64" s="161"/>
      <c r="J64" s="162">
        <f>J204</f>
        <v>0</v>
      </c>
      <c r="K64" s="163"/>
    </row>
    <row r="65" spans="2:11" s="7" customFormat="1" ht="24.95" customHeight="1">
      <c r="B65" s="150"/>
      <c r="C65" s="151"/>
      <c r="D65" s="152" t="s">
        <v>125</v>
      </c>
      <c r="E65" s="153"/>
      <c r="F65" s="153"/>
      <c r="G65" s="153"/>
      <c r="H65" s="153"/>
      <c r="I65" s="154"/>
      <c r="J65" s="155">
        <f>J206</f>
        <v>0</v>
      </c>
      <c r="K65" s="156"/>
    </row>
    <row r="66" spans="2:11" s="8" customFormat="1" ht="19.9" customHeight="1">
      <c r="B66" s="157"/>
      <c r="C66" s="158"/>
      <c r="D66" s="159" t="s">
        <v>126</v>
      </c>
      <c r="E66" s="160"/>
      <c r="F66" s="160"/>
      <c r="G66" s="160"/>
      <c r="H66" s="160"/>
      <c r="I66" s="161"/>
      <c r="J66" s="162">
        <f>J207</f>
        <v>0</v>
      </c>
      <c r="K66" s="163"/>
    </row>
    <row r="67" spans="2:11" s="7" customFormat="1" ht="24.95" customHeight="1">
      <c r="B67" s="150"/>
      <c r="C67" s="151"/>
      <c r="D67" s="152" t="s">
        <v>127</v>
      </c>
      <c r="E67" s="153"/>
      <c r="F67" s="153"/>
      <c r="G67" s="153"/>
      <c r="H67" s="153"/>
      <c r="I67" s="154"/>
      <c r="J67" s="155">
        <f>J225</f>
        <v>0</v>
      </c>
      <c r="K67" s="156"/>
    </row>
    <row r="68" spans="2:11" s="8" customFormat="1" ht="19.9" customHeight="1">
      <c r="B68" s="157"/>
      <c r="C68" s="158"/>
      <c r="D68" s="159" t="s">
        <v>128</v>
      </c>
      <c r="E68" s="160"/>
      <c r="F68" s="160"/>
      <c r="G68" s="160"/>
      <c r="H68" s="160"/>
      <c r="I68" s="161"/>
      <c r="J68" s="162">
        <f>J226</f>
        <v>0</v>
      </c>
      <c r="K68" s="163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9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40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43"/>
      <c r="J74" s="61"/>
      <c r="K74" s="61"/>
      <c r="L74" s="62"/>
    </row>
    <row r="75" spans="2:12" s="1" customFormat="1" ht="36.95" customHeight="1">
      <c r="B75" s="42"/>
      <c r="C75" s="63" t="s">
        <v>129</v>
      </c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4.45" customHeight="1">
      <c r="B77" s="42"/>
      <c r="C77" s="66" t="s">
        <v>18</v>
      </c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22.5" customHeight="1">
      <c r="B78" s="42"/>
      <c r="C78" s="64"/>
      <c r="D78" s="64"/>
      <c r="E78" s="397" t="str">
        <f>E7</f>
        <v>SN Markvartovice, rekonstrukce funkčních objektů (č.stavby 3390)</v>
      </c>
      <c r="F78" s="398"/>
      <c r="G78" s="398"/>
      <c r="H78" s="398"/>
      <c r="I78" s="164"/>
      <c r="J78" s="64"/>
      <c r="K78" s="64"/>
      <c r="L78" s="62"/>
    </row>
    <row r="79" spans="2:12" s="1" customFormat="1" ht="14.45" customHeight="1">
      <c r="B79" s="42"/>
      <c r="C79" s="66" t="s">
        <v>110</v>
      </c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23.25" customHeight="1">
      <c r="B80" s="42"/>
      <c r="C80" s="64"/>
      <c r="D80" s="64"/>
      <c r="E80" s="373" t="str">
        <f>E9</f>
        <v>SO 01 - Požerák</v>
      </c>
      <c r="F80" s="399"/>
      <c r="G80" s="399"/>
      <c r="H80" s="399"/>
      <c r="I80" s="16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8" customHeight="1">
      <c r="B82" s="42"/>
      <c r="C82" s="66" t="s">
        <v>24</v>
      </c>
      <c r="D82" s="64"/>
      <c r="E82" s="64"/>
      <c r="F82" s="165" t="str">
        <f>F12</f>
        <v>Markvartovice</v>
      </c>
      <c r="G82" s="64"/>
      <c r="H82" s="64"/>
      <c r="I82" s="166" t="s">
        <v>26</v>
      </c>
      <c r="J82" s="74" t="str">
        <f>IF(J12="","",J12)</f>
        <v>10. 4. 2018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4"/>
      <c r="J83" s="64"/>
      <c r="K83" s="64"/>
      <c r="L83" s="62"/>
    </row>
    <row r="84" spans="2:12" s="1" customFormat="1" ht="13.5">
      <c r="B84" s="42"/>
      <c r="C84" s="66" t="s">
        <v>30</v>
      </c>
      <c r="D84" s="64"/>
      <c r="E84" s="64"/>
      <c r="F84" s="165" t="str">
        <f>E15</f>
        <v>Povodí Odry, s.p., Varenská 3101/49, Ostrava</v>
      </c>
      <c r="G84" s="64"/>
      <c r="H84" s="64"/>
      <c r="I84" s="166" t="s">
        <v>37</v>
      </c>
      <c r="J84" s="165" t="str">
        <f>E21</f>
        <v>Lineplan, s.r.o.,28.října1142/168, Ostrava</v>
      </c>
      <c r="K84" s="64"/>
      <c r="L84" s="62"/>
    </row>
    <row r="85" spans="2:12" s="1" customFormat="1" ht="14.45" customHeight="1">
      <c r="B85" s="42"/>
      <c r="C85" s="66" t="s">
        <v>35</v>
      </c>
      <c r="D85" s="64"/>
      <c r="E85" s="64"/>
      <c r="F85" s="165" t="str">
        <f>IF(E18="","",E18)</f>
        <v/>
      </c>
      <c r="G85" s="64"/>
      <c r="H85" s="64"/>
      <c r="I85" s="164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64"/>
      <c r="J86" s="64"/>
      <c r="K86" s="64"/>
      <c r="L86" s="62"/>
    </row>
    <row r="87" spans="2:20" s="9" customFormat="1" ht="29.25" customHeight="1">
      <c r="B87" s="167"/>
      <c r="C87" s="168" t="s">
        <v>130</v>
      </c>
      <c r="D87" s="169" t="s">
        <v>60</v>
      </c>
      <c r="E87" s="169" t="s">
        <v>56</v>
      </c>
      <c r="F87" s="169" t="s">
        <v>131</v>
      </c>
      <c r="G87" s="169" t="s">
        <v>132</v>
      </c>
      <c r="H87" s="169" t="s">
        <v>133</v>
      </c>
      <c r="I87" s="170" t="s">
        <v>134</v>
      </c>
      <c r="J87" s="169" t="s">
        <v>114</v>
      </c>
      <c r="K87" s="171" t="s">
        <v>135</v>
      </c>
      <c r="L87" s="172"/>
      <c r="M87" s="82" t="s">
        <v>136</v>
      </c>
      <c r="N87" s="83" t="s">
        <v>45</v>
      </c>
      <c r="O87" s="83" t="s">
        <v>137</v>
      </c>
      <c r="P87" s="83" t="s">
        <v>138</v>
      </c>
      <c r="Q87" s="83" t="s">
        <v>139</v>
      </c>
      <c r="R87" s="83" t="s">
        <v>140</v>
      </c>
      <c r="S87" s="83" t="s">
        <v>141</v>
      </c>
      <c r="T87" s="84" t="s">
        <v>142</v>
      </c>
    </row>
    <row r="88" spans="2:63" s="1" customFormat="1" ht="29.25" customHeight="1">
      <c r="B88" s="42"/>
      <c r="C88" s="88" t="s">
        <v>115</v>
      </c>
      <c r="D88" s="64"/>
      <c r="E88" s="64"/>
      <c r="F88" s="64"/>
      <c r="G88" s="64"/>
      <c r="H88" s="64"/>
      <c r="I88" s="164"/>
      <c r="J88" s="173">
        <f>BK88</f>
        <v>0</v>
      </c>
      <c r="K88" s="64"/>
      <c r="L88" s="62"/>
      <c r="M88" s="85"/>
      <c r="N88" s="86"/>
      <c r="O88" s="86"/>
      <c r="P88" s="174">
        <f>P89+P206+P225</f>
        <v>0</v>
      </c>
      <c r="Q88" s="86"/>
      <c r="R88" s="174">
        <f>R89+R206+R225</f>
        <v>131.10487498000003</v>
      </c>
      <c r="S88" s="86"/>
      <c r="T88" s="175">
        <f>T89+T206+T225</f>
        <v>51.453500000000005</v>
      </c>
      <c r="AT88" s="24" t="s">
        <v>74</v>
      </c>
      <c r="AU88" s="24" t="s">
        <v>116</v>
      </c>
      <c r="BK88" s="176">
        <f>BK89+BK206+BK225</f>
        <v>0</v>
      </c>
    </row>
    <row r="89" spans="2:63" s="10" customFormat="1" ht="37.35" customHeight="1">
      <c r="B89" s="177"/>
      <c r="C89" s="178"/>
      <c r="D89" s="179" t="s">
        <v>74</v>
      </c>
      <c r="E89" s="180" t="s">
        <v>143</v>
      </c>
      <c r="F89" s="180" t="s">
        <v>144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P90+P131+P159+P164+P175+P187+P204</f>
        <v>0</v>
      </c>
      <c r="Q89" s="185"/>
      <c r="R89" s="186">
        <f>R90+R131+R159+R164+R175+R187+R204</f>
        <v>131.10487498000003</v>
      </c>
      <c r="S89" s="185"/>
      <c r="T89" s="187">
        <f>T90+T131+T159+T164+T175+T187+T204</f>
        <v>51.453500000000005</v>
      </c>
      <c r="AR89" s="188" t="s">
        <v>83</v>
      </c>
      <c r="AT89" s="189" t="s">
        <v>74</v>
      </c>
      <c r="AU89" s="189" t="s">
        <v>75</v>
      </c>
      <c r="AY89" s="188" t="s">
        <v>145</v>
      </c>
      <c r="BK89" s="190">
        <f>BK90+BK131+BK159+BK164+BK175+BK187+BK204</f>
        <v>0</v>
      </c>
    </row>
    <row r="90" spans="2:63" s="10" customFormat="1" ht="19.9" customHeight="1">
      <c r="B90" s="177"/>
      <c r="C90" s="178"/>
      <c r="D90" s="191" t="s">
        <v>74</v>
      </c>
      <c r="E90" s="192" t="s">
        <v>83</v>
      </c>
      <c r="F90" s="192" t="s">
        <v>146</v>
      </c>
      <c r="G90" s="178"/>
      <c r="H90" s="178"/>
      <c r="I90" s="181"/>
      <c r="J90" s="193">
        <f>BK90</f>
        <v>0</v>
      </c>
      <c r="K90" s="178"/>
      <c r="L90" s="183"/>
      <c r="M90" s="184"/>
      <c r="N90" s="185"/>
      <c r="O90" s="185"/>
      <c r="P90" s="186">
        <f>SUM(P91:P130)</f>
        <v>0</v>
      </c>
      <c r="Q90" s="185"/>
      <c r="R90" s="186">
        <f>SUM(R91:R130)</f>
        <v>0.003548</v>
      </c>
      <c r="S90" s="185"/>
      <c r="T90" s="187">
        <f>SUM(T91:T130)</f>
        <v>51.453500000000005</v>
      </c>
      <c r="AR90" s="188" t="s">
        <v>83</v>
      </c>
      <c r="AT90" s="189" t="s">
        <v>74</v>
      </c>
      <c r="AU90" s="189" t="s">
        <v>83</v>
      </c>
      <c r="AY90" s="188" t="s">
        <v>145</v>
      </c>
      <c r="BK90" s="190">
        <f>SUM(BK91:BK130)</f>
        <v>0</v>
      </c>
    </row>
    <row r="91" spans="2:65" s="1" customFormat="1" ht="22.5" customHeight="1">
      <c r="B91" s="42"/>
      <c r="C91" s="194" t="s">
        <v>83</v>
      </c>
      <c r="D91" s="194" t="s">
        <v>147</v>
      </c>
      <c r="E91" s="195" t="s">
        <v>148</v>
      </c>
      <c r="F91" s="196" t="s">
        <v>149</v>
      </c>
      <c r="G91" s="197" t="s">
        <v>150</v>
      </c>
      <c r="H91" s="198">
        <v>8.4</v>
      </c>
      <c r="I91" s="199"/>
      <c r="J91" s="200">
        <f>ROUND(I91*H91,2)</f>
        <v>0</v>
      </c>
      <c r="K91" s="196" t="s">
        <v>151</v>
      </c>
      <c r="L91" s="62"/>
      <c r="M91" s="201" t="s">
        <v>32</v>
      </c>
      <c r="N91" s="202" t="s">
        <v>46</v>
      </c>
      <c r="O91" s="43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24" t="s">
        <v>152</v>
      </c>
      <c r="AT91" s="24" t="s">
        <v>147</v>
      </c>
      <c r="AU91" s="24" t="s">
        <v>85</v>
      </c>
      <c r="AY91" s="24" t="s">
        <v>145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83</v>
      </c>
      <c r="BK91" s="205">
        <f>ROUND(I91*H91,2)</f>
        <v>0</v>
      </c>
      <c r="BL91" s="24" t="s">
        <v>152</v>
      </c>
      <c r="BM91" s="24" t="s">
        <v>153</v>
      </c>
    </row>
    <row r="92" spans="2:47" s="1" customFormat="1" ht="27">
      <c r="B92" s="42"/>
      <c r="C92" s="64"/>
      <c r="D92" s="206" t="s">
        <v>154</v>
      </c>
      <c r="E92" s="64"/>
      <c r="F92" s="207" t="s">
        <v>155</v>
      </c>
      <c r="G92" s="64"/>
      <c r="H92" s="64"/>
      <c r="I92" s="164"/>
      <c r="J92" s="64"/>
      <c r="K92" s="64"/>
      <c r="L92" s="62"/>
      <c r="M92" s="208"/>
      <c r="N92" s="43"/>
      <c r="O92" s="43"/>
      <c r="P92" s="43"/>
      <c r="Q92" s="43"/>
      <c r="R92" s="43"/>
      <c r="S92" s="43"/>
      <c r="T92" s="79"/>
      <c r="AT92" s="24" t="s">
        <v>154</v>
      </c>
      <c r="AU92" s="24" t="s">
        <v>85</v>
      </c>
    </row>
    <row r="93" spans="2:51" s="11" customFormat="1" ht="13.5">
      <c r="B93" s="209"/>
      <c r="C93" s="210"/>
      <c r="D93" s="211" t="s">
        <v>156</v>
      </c>
      <c r="E93" s="212" t="s">
        <v>32</v>
      </c>
      <c r="F93" s="213" t="s">
        <v>157</v>
      </c>
      <c r="G93" s="210"/>
      <c r="H93" s="214">
        <v>8.4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156</v>
      </c>
      <c r="AU93" s="220" t="s">
        <v>85</v>
      </c>
      <c r="AV93" s="11" t="s">
        <v>85</v>
      </c>
      <c r="AW93" s="11" t="s">
        <v>39</v>
      </c>
      <c r="AX93" s="11" t="s">
        <v>83</v>
      </c>
      <c r="AY93" s="220" t="s">
        <v>145</v>
      </c>
    </row>
    <row r="94" spans="2:65" s="1" customFormat="1" ht="22.5" customHeight="1">
      <c r="B94" s="42"/>
      <c r="C94" s="194" t="s">
        <v>85</v>
      </c>
      <c r="D94" s="194" t="s">
        <v>147</v>
      </c>
      <c r="E94" s="195" t="s">
        <v>158</v>
      </c>
      <c r="F94" s="196" t="s">
        <v>159</v>
      </c>
      <c r="G94" s="197" t="s">
        <v>160</v>
      </c>
      <c r="H94" s="198">
        <v>1440</v>
      </c>
      <c r="I94" s="199"/>
      <c r="J94" s="200">
        <f>ROUND(I94*H94,2)</f>
        <v>0</v>
      </c>
      <c r="K94" s="196" t="s">
        <v>151</v>
      </c>
      <c r="L94" s="62"/>
      <c r="M94" s="201" t="s">
        <v>32</v>
      </c>
      <c r="N94" s="202" t="s">
        <v>46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152</v>
      </c>
      <c r="AT94" s="24" t="s">
        <v>147</v>
      </c>
      <c r="AU94" s="24" t="s">
        <v>85</v>
      </c>
      <c r="AY94" s="24" t="s">
        <v>145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83</v>
      </c>
      <c r="BK94" s="205">
        <f>ROUND(I94*H94,2)</f>
        <v>0</v>
      </c>
      <c r="BL94" s="24" t="s">
        <v>152</v>
      </c>
      <c r="BM94" s="24" t="s">
        <v>161</v>
      </c>
    </row>
    <row r="95" spans="2:47" s="1" customFormat="1" ht="54">
      <c r="B95" s="42"/>
      <c r="C95" s="64"/>
      <c r="D95" s="206" t="s">
        <v>154</v>
      </c>
      <c r="E95" s="64"/>
      <c r="F95" s="207" t="s">
        <v>162</v>
      </c>
      <c r="G95" s="64"/>
      <c r="H95" s="64"/>
      <c r="I95" s="164"/>
      <c r="J95" s="64"/>
      <c r="K95" s="64"/>
      <c r="L95" s="62"/>
      <c r="M95" s="208"/>
      <c r="N95" s="43"/>
      <c r="O95" s="43"/>
      <c r="P95" s="43"/>
      <c r="Q95" s="43"/>
      <c r="R95" s="43"/>
      <c r="S95" s="43"/>
      <c r="T95" s="79"/>
      <c r="AT95" s="24" t="s">
        <v>154</v>
      </c>
      <c r="AU95" s="24" t="s">
        <v>85</v>
      </c>
    </row>
    <row r="96" spans="2:51" s="11" customFormat="1" ht="13.5">
      <c r="B96" s="209"/>
      <c r="C96" s="210"/>
      <c r="D96" s="211" t="s">
        <v>156</v>
      </c>
      <c r="E96" s="212" t="s">
        <v>32</v>
      </c>
      <c r="F96" s="213" t="s">
        <v>163</v>
      </c>
      <c r="G96" s="210"/>
      <c r="H96" s="214">
        <v>1440</v>
      </c>
      <c r="I96" s="215"/>
      <c r="J96" s="210"/>
      <c r="K96" s="210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156</v>
      </c>
      <c r="AU96" s="220" t="s">
        <v>85</v>
      </c>
      <c r="AV96" s="11" t="s">
        <v>85</v>
      </c>
      <c r="AW96" s="11" t="s">
        <v>39</v>
      </c>
      <c r="AX96" s="11" t="s">
        <v>83</v>
      </c>
      <c r="AY96" s="220" t="s">
        <v>145</v>
      </c>
    </row>
    <row r="97" spans="2:65" s="1" customFormat="1" ht="22.5" customHeight="1">
      <c r="B97" s="42"/>
      <c r="C97" s="194" t="s">
        <v>164</v>
      </c>
      <c r="D97" s="194" t="s">
        <v>147</v>
      </c>
      <c r="E97" s="195" t="s">
        <v>165</v>
      </c>
      <c r="F97" s="196" t="s">
        <v>166</v>
      </c>
      <c r="G97" s="197" t="s">
        <v>167</v>
      </c>
      <c r="H97" s="198">
        <v>60</v>
      </c>
      <c r="I97" s="199"/>
      <c r="J97" s="200">
        <f>ROUND(I97*H97,2)</f>
        <v>0</v>
      </c>
      <c r="K97" s="196" t="s">
        <v>151</v>
      </c>
      <c r="L97" s="62"/>
      <c r="M97" s="201" t="s">
        <v>32</v>
      </c>
      <c r="N97" s="202" t="s">
        <v>46</v>
      </c>
      <c r="O97" s="43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24" t="s">
        <v>152</v>
      </c>
      <c r="AT97" s="24" t="s">
        <v>147</v>
      </c>
      <c r="AU97" s="24" t="s">
        <v>85</v>
      </c>
      <c r="AY97" s="24" t="s">
        <v>145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83</v>
      </c>
      <c r="BK97" s="205">
        <f>ROUND(I97*H97,2)</f>
        <v>0</v>
      </c>
      <c r="BL97" s="24" t="s">
        <v>152</v>
      </c>
      <c r="BM97" s="24" t="s">
        <v>168</v>
      </c>
    </row>
    <row r="98" spans="2:47" s="1" customFormat="1" ht="27">
      <c r="B98" s="42"/>
      <c r="C98" s="64"/>
      <c r="D98" s="211" t="s">
        <v>154</v>
      </c>
      <c r="E98" s="64"/>
      <c r="F98" s="221" t="s">
        <v>169</v>
      </c>
      <c r="G98" s="64"/>
      <c r="H98" s="64"/>
      <c r="I98" s="164"/>
      <c r="J98" s="64"/>
      <c r="K98" s="64"/>
      <c r="L98" s="62"/>
      <c r="M98" s="208"/>
      <c r="N98" s="43"/>
      <c r="O98" s="43"/>
      <c r="P98" s="43"/>
      <c r="Q98" s="43"/>
      <c r="R98" s="43"/>
      <c r="S98" s="43"/>
      <c r="T98" s="79"/>
      <c r="AT98" s="24" t="s">
        <v>154</v>
      </c>
      <c r="AU98" s="24" t="s">
        <v>85</v>
      </c>
    </row>
    <row r="99" spans="2:65" s="1" customFormat="1" ht="44.25" customHeight="1">
      <c r="B99" s="42"/>
      <c r="C99" s="194" t="s">
        <v>152</v>
      </c>
      <c r="D99" s="194" t="s">
        <v>147</v>
      </c>
      <c r="E99" s="195" t="s">
        <v>170</v>
      </c>
      <c r="F99" s="196" t="s">
        <v>171</v>
      </c>
      <c r="G99" s="197" t="s">
        <v>150</v>
      </c>
      <c r="H99" s="198">
        <v>2.165</v>
      </c>
      <c r="I99" s="199"/>
      <c r="J99" s="200">
        <f>ROUND(I99*H99,2)</f>
        <v>0</v>
      </c>
      <c r="K99" s="196" t="s">
        <v>151</v>
      </c>
      <c r="L99" s="62"/>
      <c r="M99" s="201" t="s">
        <v>32</v>
      </c>
      <c r="N99" s="202" t="s">
        <v>46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152</v>
      </c>
      <c r="AT99" s="24" t="s">
        <v>147</v>
      </c>
      <c r="AU99" s="24" t="s">
        <v>85</v>
      </c>
      <c r="AY99" s="24" t="s">
        <v>145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83</v>
      </c>
      <c r="BK99" s="205">
        <f>ROUND(I99*H99,2)</f>
        <v>0</v>
      </c>
      <c r="BL99" s="24" t="s">
        <v>152</v>
      </c>
      <c r="BM99" s="24" t="s">
        <v>172</v>
      </c>
    </row>
    <row r="100" spans="2:47" s="1" customFormat="1" ht="40.5">
      <c r="B100" s="42"/>
      <c r="C100" s="64"/>
      <c r="D100" s="206" t="s">
        <v>154</v>
      </c>
      <c r="E100" s="64"/>
      <c r="F100" s="207" t="s">
        <v>173</v>
      </c>
      <c r="G100" s="64"/>
      <c r="H100" s="64"/>
      <c r="I100" s="164"/>
      <c r="J100" s="64"/>
      <c r="K100" s="64"/>
      <c r="L100" s="62"/>
      <c r="M100" s="208"/>
      <c r="N100" s="43"/>
      <c r="O100" s="43"/>
      <c r="P100" s="43"/>
      <c r="Q100" s="43"/>
      <c r="R100" s="43"/>
      <c r="S100" s="43"/>
      <c r="T100" s="79"/>
      <c r="AT100" s="24" t="s">
        <v>154</v>
      </c>
      <c r="AU100" s="24" t="s">
        <v>85</v>
      </c>
    </row>
    <row r="101" spans="2:51" s="11" customFormat="1" ht="13.5">
      <c r="B101" s="209"/>
      <c r="C101" s="210"/>
      <c r="D101" s="211" t="s">
        <v>156</v>
      </c>
      <c r="E101" s="212" t="s">
        <v>32</v>
      </c>
      <c r="F101" s="213" t="s">
        <v>174</v>
      </c>
      <c r="G101" s="210"/>
      <c r="H101" s="214">
        <v>2.165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156</v>
      </c>
      <c r="AU101" s="220" t="s">
        <v>85</v>
      </c>
      <c r="AV101" s="11" t="s">
        <v>85</v>
      </c>
      <c r="AW101" s="11" t="s">
        <v>39</v>
      </c>
      <c r="AX101" s="11" t="s">
        <v>83</v>
      </c>
      <c r="AY101" s="220" t="s">
        <v>145</v>
      </c>
    </row>
    <row r="102" spans="2:65" s="1" customFormat="1" ht="22.5" customHeight="1">
      <c r="B102" s="42"/>
      <c r="C102" s="194" t="s">
        <v>175</v>
      </c>
      <c r="D102" s="194" t="s">
        <v>147</v>
      </c>
      <c r="E102" s="195" t="s">
        <v>176</v>
      </c>
      <c r="F102" s="196" t="s">
        <v>177</v>
      </c>
      <c r="G102" s="197" t="s">
        <v>150</v>
      </c>
      <c r="H102" s="198">
        <v>21.35</v>
      </c>
      <c r="I102" s="199"/>
      <c r="J102" s="200">
        <f>ROUND(I102*H102,2)</f>
        <v>0</v>
      </c>
      <c r="K102" s="196" t="s">
        <v>151</v>
      </c>
      <c r="L102" s="62"/>
      <c r="M102" s="201" t="s">
        <v>32</v>
      </c>
      <c r="N102" s="202" t="s">
        <v>46</v>
      </c>
      <c r="O102" s="43"/>
      <c r="P102" s="203">
        <f>O102*H102</f>
        <v>0</v>
      </c>
      <c r="Q102" s="203">
        <v>0.0001</v>
      </c>
      <c r="R102" s="203">
        <f>Q102*H102</f>
        <v>0.002135</v>
      </c>
      <c r="S102" s="203">
        <v>2.41</v>
      </c>
      <c r="T102" s="204">
        <f>S102*H102</f>
        <v>51.453500000000005</v>
      </c>
      <c r="AR102" s="24" t="s">
        <v>152</v>
      </c>
      <c r="AT102" s="24" t="s">
        <v>147</v>
      </c>
      <c r="AU102" s="24" t="s">
        <v>85</v>
      </c>
      <c r="AY102" s="24" t="s">
        <v>145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83</v>
      </c>
      <c r="BK102" s="205">
        <f>ROUND(I102*H102,2)</f>
        <v>0</v>
      </c>
      <c r="BL102" s="24" t="s">
        <v>152</v>
      </c>
      <c r="BM102" s="24" t="s">
        <v>178</v>
      </c>
    </row>
    <row r="103" spans="2:47" s="1" customFormat="1" ht="27">
      <c r="B103" s="42"/>
      <c r="C103" s="64"/>
      <c r="D103" s="211" t="s">
        <v>154</v>
      </c>
      <c r="E103" s="64"/>
      <c r="F103" s="221" t="s">
        <v>155</v>
      </c>
      <c r="G103" s="64"/>
      <c r="H103" s="64"/>
      <c r="I103" s="164"/>
      <c r="J103" s="64"/>
      <c r="K103" s="64"/>
      <c r="L103" s="62"/>
      <c r="M103" s="208"/>
      <c r="N103" s="43"/>
      <c r="O103" s="43"/>
      <c r="P103" s="43"/>
      <c r="Q103" s="43"/>
      <c r="R103" s="43"/>
      <c r="S103" s="43"/>
      <c r="T103" s="79"/>
      <c r="AT103" s="24" t="s">
        <v>154</v>
      </c>
      <c r="AU103" s="24" t="s">
        <v>85</v>
      </c>
    </row>
    <row r="104" spans="2:65" s="1" customFormat="1" ht="22.5" customHeight="1">
      <c r="B104" s="42"/>
      <c r="C104" s="194" t="s">
        <v>179</v>
      </c>
      <c r="D104" s="194" t="s">
        <v>147</v>
      </c>
      <c r="E104" s="195" t="s">
        <v>180</v>
      </c>
      <c r="F104" s="196" t="s">
        <v>181</v>
      </c>
      <c r="G104" s="197" t="s">
        <v>150</v>
      </c>
      <c r="H104" s="198">
        <v>4.485</v>
      </c>
      <c r="I104" s="199"/>
      <c r="J104" s="200">
        <f>ROUND(I104*H104,2)</f>
        <v>0</v>
      </c>
      <c r="K104" s="196" t="s">
        <v>151</v>
      </c>
      <c r="L104" s="62"/>
      <c r="M104" s="201" t="s">
        <v>32</v>
      </c>
      <c r="N104" s="202" t="s">
        <v>46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152</v>
      </c>
      <c r="AT104" s="24" t="s">
        <v>147</v>
      </c>
      <c r="AU104" s="24" t="s">
        <v>85</v>
      </c>
      <c r="AY104" s="24" t="s">
        <v>145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83</v>
      </c>
      <c r="BK104" s="205">
        <f>ROUND(I104*H104,2)</f>
        <v>0</v>
      </c>
      <c r="BL104" s="24" t="s">
        <v>152</v>
      </c>
      <c r="BM104" s="24" t="s">
        <v>182</v>
      </c>
    </row>
    <row r="105" spans="2:47" s="1" customFormat="1" ht="27">
      <c r="B105" s="42"/>
      <c r="C105" s="64"/>
      <c r="D105" s="206" t="s">
        <v>154</v>
      </c>
      <c r="E105" s="64"/>
      <c r="F105" s="207" t="s">
        <v>155</v>
      </c>
      <c r="G105" s="64"/>
      <c r="H105" s="64"/>
      <c r="I105" s="164"/>
      <c r="J105" s="64"/>
      <c r="K105" s="64"/>
      <c r="L105" s="62"/>
      <c r="M105" s="208"/>
      <c r="N105" s="43"/>
      <c r="O105" s="43"/>
      <c r="P105" s="43"/>
      <c r="Q105" s="43"/>
      <c r="R105" s="43"/>
      <c r="S105" s="43"/>
      <c r="T105" s="79"/>
      <c r="AT105" s="24" t="s">
        <v>154</v>
      </c>
      <c r="AU105" s="24" t="s">
        <v>85</v>
      </c>
    </row>
    <row r="106" spans="2:51" s="11" customFormat="1" ht="13.5">
      <c r="B106" s="209"/>
      <c r="C106" s="210"/>
      <c r="D106" s="211" t="s">
        <v>156</v>
      </c>
      <c r="E106" s="212" t="s">
        <v>32</v>
      </c>
      <c r="F106" s="213" t="s">
        <v>183</v>
      </c>
      <c r="G106" s="210"/>
      <c r="H106" s="214">
        <v>4.485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156</v>
      </c>
      <c r="AU106" s="220" t="s">
        <v>85</v>
      </c>
      <c r="AV106" s="11" t="s">
        <v>85</v>
      </c>
      <c r="AW106" s="11" t="s">
        <v>39</v>
      </c>
      <c r="AX106" s="11" t="s">
        <v>83</v>
      </c>
      <c r="AY106" s="220" t="s">
        <v>145</v>
      </c>
    </row>
    <row r="107" spans="2:65" s="1" customFormat="1" ht="22.5" customHeight="1">
      <c r="B107" s="42"/>
      <c r="C107" s="194" t="s">
        <v>184</v>
      </c>
      <c r="D107" s="194" t="s">
        <v>147</v>
      </c>
      <c r="E107" s="195" t="s">
        <v>185</v>
      </c>
      <c r="F107" s="196" t="s">
        <v>186</v>
      </c>
      <c r="G107" s="197" t="s">
        <v>150</v>
      </c>
      <c r="H107" s="198">
        <v>91.25</v>
      </c>
      <c r="I107" s="199"/>
      <c r="J107" s="200">
        <f>ROUND(I107*H107,2)</f>
        <v>0</v>
      </c>
      <c r="K107" s="196" t="s">
        <v>32</v>
      </c>
      <c r="L107" s="62"/>
      <c r="M107" s="201" t="s">
        <v>32</v>
      </c>
      <c r="N107" s="202" t="s">
        <v>46</v>
      </c>
      <c r="O107" s="43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152</v>
      </c>
      <c r="AT107" s="24" t="s">
        <v>147</v>
      </c>
      <c r="AU107" s="24" t="s">
        <v>85</v>
      </c>
      <c r="AY107" s="24" t="s">
        <v>145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83</v>
      </c>
      <c r="BK107" s="205">
        <f>ROUND(I107*H107,2)</f>
        <v>0</v>
      </c>
      <c r="BL107" s="24" t="s">
        <v>152</v>
      </c>
      <c r="BM107" s="24" t="s">
        <v>187</v>
      </c>
    </row>
    <row r="108" spans="2:47" s="1" customFormat="1" ht="27">
      <c r="B108" s="42"/>
      <c r="C108" s="64"/>
      <c r="D108" s="211" t="s">
        <v>154</v>
      </c>
      <c r="E108" s="64"/>
      <c r="F108" s="221" t="s">
        <v>155</v>
      </c>
      <c r="G108" s="64"/>
      <c r="H108" s="64"/>
      <c r="I108" s="164"/>
      <c r="J108" s="64"/>
      <c r="K108" s="64"/>
      <c r="L108" s="62"/>
      <c r="M108" s="208"/>
      <c r="N108" s="43"/>
      <c r="O108" s="43"/>
      <c r="P108" s="43"/>
      <c r="Q108" s="43"/>
      <c r="R108" s="43"/>
      <c r="S108" s="43"/>
      <c r="T108" s="79"/>
      <c r="AT108" s="24" t="s">
        <v>154</v>
      </c>
      <c r="AU108" s="24" t="s">
        <v>85</v>
      </c>
    </row>
    <row r="109" spans="2:65" s="1" customFormat="1" ht="22.5" customHeight="1">
      <c r="B109" s="42"/>
      <c r="C109" s="194" t="s">
        <v>188</v>
      </c>
      <c r="D109" s="194" t="s">
        <v>147</v>
      </c>
      <c r="E109" s="195" t="s">
        <v>189</v>
      </c>
      <c r="F109" s="196" t="s">
        <v>190</v>
      </c>
      <c r="G109" s="197" t="s">
        <v>150</v>
      </c>
      <c r="H109" s="198">
        <v>45.625</v>
      </c>
      <c r="I109" s="199"/>
      <c r="J109" s="200">
        <f>ROUND(I109*H109,2)</f>
        <v>0</v>
      </c>
      <c r="K109" s="196" t="s">
        <v>151</v>
      </c>
      <c r="L109" s="62"/>
      <c r="M109" s="201" t="s">
        <v>32</v>
      </c>
      <c r="N109" s="202" t="s">
        <v>46</v>
      </c>
      <c r="O109" s="43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24" t="s">
        <v>152</v>
      </c>
      <c r="AT109" s="24" t="s">
        <v>147</v>
      </c>
      <c r="AU109" s="24" t="s">
        <v>85</v>
      </c>
      <c r="AY109" s="24" t="s">
        <v>145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24" t="s">
        <v>83</v>
      </c>
      <c r="BK109" s="205">
        <f>ROUND(I109*H109,2)</f>
        <v>0</v>
      </c>
      <c r="BL109" s="24" t="s">
        <v>152</v>
      </c>
      <c r="BM109" s="24" t="s">
        <v>191</v>
      </c>
    </row>
    <row r="110" spans="2:47" s="1" customFormat="1" ht="27">
      <c r="B110" s="42"/>
      <c r="C110" s="64"/>
      <c r="D110" s="206" t="s">
        <v>154</v>
      </c>
      <c r="E110" s="64"/>
      <c r="F110" s="207" t="s">
        <v>192</v>
      </c>
      <c r="G110" s="64"/>
      <c r="H110" s="64"/>
      <c r="I110" s="164"/>
      <c r="J110" s="64"/>
      <c r="K110" s="64"/>
      <c r="L110" s="62"/>
      <c r="M110" s="208"/>
      <c r="N110" s="43"/>
      <c r="O110" s="43"/>
      <c r="P110" s="43"/>
      <c r="Q110" s="43"/>
      <c r="R110" s="43"/>
      <c r="S110" s="43"/>
      <c r="T110" s="79"/>
      <c r="AT110" s="24" t="s">
        <v>154</v>
      </c>
      <c r="AU110" s="24" t="s">
        <v>85</v>
      </c>
    </row>
    <row r="111" spans="2:51" s="11" customFormat="1" ht="13.5">
      <c r="B111" s="209"/>
      <c r="C111" s="210"/>
      <c r="D111" s="211" t="s">
        <v>156</v>
      </c>
      <c r="E111" s="212" t="s">
        <v>32</v>
      </c>
      <c r="F111" s="213" t="s">
        <v>193</v>
      </c>
      <c r="G111" s="210"/>
      <c r="H111" s="214">
        <v>45.625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156</v>
      </c>
      <c r="AU111" s="220" t="s">
        <v>85</v>
      </c>
      <c r="AV111" s="11" t="s">
        <v>85</v>
      </c>
      <c r="AW111" s="11" t="s">
        <v>39</v>
      </c>
      <c r="AX111" s="11" t="s">
        <v>83</v>
      </c>
      <c r="AY111" s="220" t="s">
        <v>145</v>
      </c>
    </row>
    <row r="112" spans="2:65" s="1" customFormat="1" ht="22.5" customHeight="1">
      <c r="B112" s="42"/>
      <c r="C112" s="194" t="s">
        <v>194</v>
      </c>
      <c r="D112" s="194" t="s">
        <v>147</v>
      </c>
      <c r="E112" s="195" t="s">
        <v>195</v>
      </c>
      <c r="F112" s="196" t="s">
        <v>196</v>
      </c>
      <c r="G112" s="197" t="s">
        <v>150</v>
      </c>
      <c r="H112" s="198">
        <v>91.25</v>
      </c>
      <c r="I112" s="199"/>
      <c r="J112" s="200">
        <f>ROUND(I112*H112,2)</f>
        <v>0</v>
      </c>
      <c r="K112" s="196" t="s">
        <v>32</v>
      </c>
      <c r="L112" s="62"/>
      <c r="M112" s="201" t="s">
        <v>32</v>
      </c>
      <c r="N112" s="202" t="s">
        <v>46</v>
      </c>
      <c r="O112" s="43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152</v>
      </c>
      <c r="AT112" s="24" t="s">
        <v>147</v>
      </c>
      <c r="AU112" s="24" t="s">
        <v>85</v>
      </c>
      <c r="AY112" s="24" t="s">
        <v>145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83</v>
      </c>
      <c r="BK112" s="205">
        <f>ROUND(I112*H112,2)</f>
        <v>0</v>
      </c>
      <c r="BL112" s="24" t="s">
        <v>152</v>
      </c>
      <c r="BM112" s="24" t="s">
        <v>197</v>
      </c>
    </row>
    <row r="113" spans="2:47" s="1" customFormat="1" ht="27">
      <c r="B113" s="42"/>
      <c r="C113" s="64"/>
      <c r="D113" s="211" t="s">
        <v>154</v>
      </c>
      <c r="E113" s="64"/>
      <c r="F113" s="221" t="s">
        <v>155</v>
      </c>
      <c r="G113" s="64"/>
      <c r="H113" s="64"/>
      <c r="I113" s="164"/>
      <c r="J113" s="64"/>
      <c r="K113" s="64"/>
      <c r="L113" s="62"/>
      <c r="M113" s="208"/>
      <c r="N113" s="43"/>
      <c r="O113" s="43"/>
      <c r="P113" s="43"/>
      <c r="Q113" s="43"/>
      <c r="R113" s="43"/>
      <c r="S113" s="43"/>
      <c r="T113" s="79"/>
      <c r="AT113" s="24" t="s">
        <v>154</v>
      </c>
      <c r="AU113" s="24" t="s">
        <v>85</v>
      </c>
    </row>
    <row r="114" spans="2:65" s="1" customFormat="1" ht="22.5" customHeight="1">
      <c r="B114" s="42"/>
      <c r="C114" s="194" t="s">
        <v>198</v>
      </c>
      <c r="D114" s="194" t="s">
        <v>147</v>
      </c>
      <c r="E114" s="195" t="s">
        <v>199</v>
      </c>
      <c r="F114" s="196" t="s">
        <v>200</v>
      </c>
      <c r="G114" s="197" t="s">
        <v>150</v>
      </c>
      <c r="H114" s="198">
        <v>21.75</v>
      </c>
      <c r="I114" s="199"/>
      <c r="J114" s="200">
        <f>ROUND(I114*H114,2)</f>
        <v>0</v>
      </c>
      <c r="K114" s="196" t="s">
        <v>32</v>
      </c>
      <c r="L114" s="62"/>
      <c r="M114" s="201" t="s">
        <v>32</v>
      </c>
      <c r="N114" s="202" t="s">
        <v>46</v>
      </c>
      <c r="O114" s="43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152</v>
      </c>
      <c r="AT114" s="24" t="s">
        <v>147</v>
      </c>
      <c r="AU114" s="24" t="s">
        <v>85</v>
      </c>
      <c r="AY114" s="24" t="s">
        <v>145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83</v>
      </c>
      <c r="BK114" s="205">
        <f>ROUND(I114*H114,2)</f>
        <v>0</v>
      </c>
      <c r="BL114" s="24" t="s">
        <v>152</v>
      </c>
      <c r="BM114" s="24" t="s">
        <v>201</v>
      </c>
    </row>
    <row r="115" spans="2:47" s="1" customFormat="1" ht="40.5">
      <c r="B115" s="42"/>
      <c r="C115" s="64"/>
      <c r="D115" s="206" t="s">
        <v>154</v>
      </c>
      <c r="E115" s="64"/>
      <c r="F115" s="207" t="s">
        <v>202</v>
      </c>
      <c r="G115" s="64"/>
      <c r="H115" s="64"/>
      <c r="I115" s="164"/>
      <c r="J115" s="64"/>
      <c r="K115" s="64"/>
      <c r="L115" s="62"/>
      <c r="M115" s="208"/>
      <c r="N115" s="43"/>
      <c r="O115" s="43"/>
      <c r="P115" s="43"/>
      <c r="Q115" s="43"/>
      <c r="R115" s="43"/>
      <c r="S115" s="43"/>
      <c r="T115" s="79"/>
      <c r="AT115" s="24" t="s">
        <v>154</v>
      </c>
      <c r="AU115" s="24" t="s">
        <v>85</v>
      </c>
    </row>
    <row r="116" spans="2:51" s="11" customFormat="1" ht="13.5">
      <c r="B116" s="209"/>
      <c r="C116" s="210"/>
      <c r="D116" s="211" t="s">
        <v>156</v>
      </c>
      <c r="E116" s="212" t="s">
        <v>32</v>
      </c>
      <c r="F116" s="213" t="s">
        <v>203</v>
      </c>
      <c r="G116" s="210"/>
      <c r="H116" s="214">
        <v>21.75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156</v>
      </c>
      <c r="AU116" s="220" t="s">
        <v>85</v>
      </c>
      <c r="AV116" s="11" t="s">
        <v>85</v>
      </c>
      <c r="AW116" s="11" t="s">
        <v>39</v>
      </c>
      <c r="AX116" s="11" t="s">
        <v>83</v>
      </c>
      <c r="AY116" s="220" t="s">
        <v>145</v>
      </c>
    </row>
    <row r="117" spans="2:65" s="1" customFormat="1" ht="22.5" customHeight="1">
      <c r="B117" s="42"/>
      <c r="C117" s="194" t="s">
        <v>204</v>
      </c>
      <c r="D117" s="194" t="s">
        <v>147</v>
      </c>
      <c r="E117" s="195" t="s">
        <v>205</v>
      </c>
      <c r="F117" s="196" t="s">
        <v>206</v>
      </c>
      <c r="G117" s="197" t="s">
        <v>150</v>
      </c>
      <c r="H117" s="198">
        <v>69.5</v>
      </c>
      <c r="I117" s="199"/>
      <c r="J117" s="200">
        <f>ROUND(I117*H117,2)</f>
        <v>0</v>
      </c>
      <c r="K117" s="196" t="s">
        <v>32</v>
      </c>
      <c r="L117" s="62"/>
      <c r="M117" s="201" t="s">
        <v>32</v>
      </c>
      <c r="N117" s="202" t="s">
        <v>46</v>
      </c>
      <c r="O117" s="43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4" t="s">
        <v>152</v>
      </c>
      <c r="AT117" s="24" t="s">
        <v>147</v>
      </c>
      <c r="AU117" s="24" t="s">
        <v>85</v>
      </c>
      <c r="AY117" s="24" t="s">
        <v>145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83</v>
      </c>
      <c r="BK117" s="205">
        <f>ROUND(I117*H117,2)</f>
        <v>0</v>
      </c>
      <c r="BL117" s="24" t="s">
        <v>152</v>
      </c>
      <c r="BM117" s="24" t="s">
        <v>207</v>
      </c>
    </row>
    <row r="118" spans="2:47" s="1" customFormat="1" ht="27">
      <c r="B118" s="42"/>
      <c r="C118" s="64"/>
      <c r="D118" s="211" t="s">
        <v>154</v>
      </c>
      <c r="E118" s="64"/>
      <c r="F118" s="221" t="s">
        <v>155</v>
      </c>
      <c r="G118" s="64"/>
      <c r="H118" s="64"/>
      <c r="I118" s="164"/>
      <c r="J118" s="64"/>
      <c r="K118" s="64"/>
      <c r="L118" s="62"/>
      <c r="M118" s="208"/>
      <c r="N118" s="43"/>
      <c r="O118" s="43"/>
      <c r="P118" s="43"/>
      <c r="Q118" s="43"/>
      <c r="R118" s="43"/>
      <c r="S118" s="43"/>
      <c r="T118" s="79"/>
      <c r="AT118" s="24" t="s">
        <v>154</v>
      </c>
      <c r="AU118" s="24" t="s">
        <v>85</v>
      </c>
    </row>
    <row r="119" spans="2:65" s="1" customFormat="1" ht="22.5" customHeight="1">
      <c r="B119" s="42"/>
      <c r="C119" s="194" t="s">
        <v>208</v>
      </c>
      <c r="D119" s="194" t="s">
        <v>147</v>
      </c>
      <c r="E119" s="195" t="s">
        <v>209</v>
      </c>
      <c r="F119" s="196" t="s">
        <v>210</v>
      </c>
      <c r="G119" s="197" t="s">
        <v>150</v>
      </c>
      <c r="H119" s="198">
        <v>21.75</v>
      </c>
      <c r="I119" s="199"/>
      <c r="J119" s="200">
        <f>ROUND(I119*H119,2)</f>
        <v>0</v>
      </c>
      <c r="K119" s="196" t="s">
        <v>151</v>
      </c>
      <c r="L119" s="62"/>
      <c r="M119" s="201" t="s">
        <v>32</v>
      </c>
      <c r="N119" s="202" t="s">
        <v>46</v>
      </c>
      <c r="O119" s="43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4" t="s">
        <v>152</v>
      </c>
      <c r="AT119" s="24" t="s">
        <v>147</v>
      </c>
      <c r="AU119" s="24" t="s">
        <v>85</v>
      </c>
      <c r="AY119" s="24" t="s">
        <v>145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4" t="s">
        <v>83</v>
      </c>
      <c r="BK119" s="205">
        <f>ROUND(I119*H119,2)</f>
        <v>0</v>
      </c>
      <c r="BL119" s="24" t="s">
        <v>152</v>
      </c>
      <c r="BM119" s="24" t="s">
        <v>211</v>
      </c>
    </row>
    <row r="120" spans="2:47" s="1" customFormat="1" ht="27">
      <c r="B120" s="42"/>
      <c r="C120" s="64"/>
      <c r="D120" s="211" t="s">
        <v>154</v>
      </c>
      <c r="E120" s="64"/>
      <c r="F120" s="221" t="s">
        <v>155</v>
      </c>
      <c r="G120" s="64"/>
      <c r="H120" s="64"/>
      <c r="I120" s="164"/>
      <c r="J120" s="64"/>
      <c r="K120" s="64"/>
      <c r="L120" s="62"/>
      <c r="M120" s="208"/>
      <c r="N120" s="43"/>
      <c r="O120" s="43"/>
      <c r="P120" s="43"/>
      <c r="Q120" s="43"/>
      <c r="R120" s="43"/>
      <c r="S120" s="43"/>
      <c r="T120" s="79"/>
      <c r="AT120" s="24" t="s">
        <v>154</v>
      </c>
      <c r="AU120" s="24" t="s">
        <v>85</v>
      </c>
    </row>
    <row r="121" spans="2:65" s="1" customFormat="1" ht="22.5" customHeight="1">
      <c r="B121" s="42"/>
      <c r="C121" s="194" t="s">
        <v>212</v>
      </c>
      <c r="D121" s="194" t="s">
        <v>147</v>
      </c>
      <c r="E121" s="195" t="s">
        <v>213</v>
      </c>
      <c r="F121" s="196" t="s">
        <v>214</v>
      </c>
      <c r="G121" s="197" t="s">
        <v>215</v>
      </c>
      <c r="H121" s="198">
        <v>43.5</v>
      </c>
      <c r="I121" s="199"/>
      <c r="J121" s="200">
        <f>ROUND(I121*H121,2)</f>
        <v>0</v>
      </c>
      <c r="K121" s="196" t="s">
        <v>151</v>
      </c>
      <c r="L121" s="62"/>
      <c r="M121" s="201" t="s">
        <v>32</v>
      </c>
      <c r="N121" s="202" t="s">
        <v>46</v>
      </c>
      <c r="O121" s="4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152</v>
      </c>
      <c r="AT121" s="24" t="s">
        <v>147</v>
      </c>
      <c r="AU121" s="24" t="s">
        <v>85</v>
      </c>
      <c r="AY121" s="24" t="s">
        <v>145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83</v>
      </c>
      <c r="BK121" s="205">
        <f>ROUND(I121*H121,2)</f>
        <v>0</v>
      </c>
      <c r="BL121" s="24" t="s">
        <v>152</v>
      </c>
      <c r="BM121" s="24" t="s">
        <v>216</v>
      </c>
    </row>
    <row r="122" spans="2:47" s="1" customFormat="1" ht="27">
      <c r="B122" s="42"/>
      <c r="C122" s="64"/>
      <c r="D122" s="206" t="s">
        <v>154</v>
      </c>
      <c r="E122" s="64"/>
      <c r="F122" s="207" t="s">
        <v>155</v>
      </c>
      <c r="G122" s="64"/>
      <c r="H122" s="64"/>
      <c r="I122" s="164"/>
      <c r="J122" s="64"/>
      <c r="K122" s="64"/>
      <c r="L122" s="62"/>
      <c r="M122" s="208"/>
      <c r="N122" s="43"/>
      <c r="O122" s="43"/>
      <c r="P122" s="43"/>
      <c r="Q122" s="43"/>
      <c r="R122" s="43"/>
      <c r="S122" s="43"/>
      <c r="T122" s="79"/>
      <c r="AT122" s="24" t="s">
        <v>154</v>
      </c>
      <c r="AU122" s="24" t="s">
        <v>85</v>
      </c>
    </row>
    <row r="123" spans="2:51" s="11" customFormat="1" ht="13.5">
      <c r="B123" s="209"/>
      <c r="C123" s="210"/>
      <c r="D123" s="211" t="s">
        <v>156</v>
      </c>
      <c r="E123" s="212" t="s">
        <v>32</v>
      </c>
      <c r="F123" s="213" t="s">
        <v>217</v>
      </c>
      <c r="G123" s="210"/>
      <c r="H123" s="214">
        <v>43.5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85</v>
      </c>
      <c r="AV123" s="11" t="s">
        <v>85</v>
      </c>
      <c r="AW123" s="11" t="s">
        <v>39</v>
      </c>
      <c r="AX123" s="11" t="s">
        <v>83</v>
      </c>
      <c r="AY123" s="220" t="s">
        <v>145</v>
      </c>
    </row>
    <row r="124" spans="2:65" s="1" customFormat="1" ht="22.5" customHeight="1">
      <c r="B124" s="42"/>
      <c r="C124" s="194" t="s">
        <v>218</v>
      </c>
      <c r="D124" s="194" t="s">
        <v>147</v>
      </c>
      <c r="E124" s="195" t="s">
        <v>219</v>
      </c>
      <c r="F124" s="196" t="s">
        <v>220</v>
      </c>
      <c r="G124" s="197" t="s">
        <v>221</v>
      </c>
      <c r="H124" s="198">
        <v>44.85</v>
      </c>
      <c r="I124" s="199"/>
      <c r="J124" s="200">
        <f>ROUND(I124*H124,2)</f>
        <v>0</v>
      </c>
      <c r="K124" s="196" t="s">
        <v>151</v>
      </c>
      <c r="L124" s="62"/>
      <c r="M124" s="201" t="s">
        <v>32</v>
      </c>
      <c r="N124" s="202" t="s">
        <v>46</v>
      </c>
      <c r="O124" s="43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152</v>
      </c>
      <c r="AT124" s="24" t="s">
        <v>147</v>
      </c>
      <c r="AU124" s="24" t="s">
        <v>85</v>
      </c>
      <c r="AY124" s="24" t="s">
        <v>145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83</v>
      </c>
      <c r="BK124" s="205">
        <f>ROUND(I124*H124,2)</f>
        <v>0</v>
      </c>
      <c r="BL124" s="24" t="s">
        <v>152</v>
      </c>
      <c r="BM124" s="24" t="s">
        <v>222</v>
      </c>
    </row>
    <row r="125" spans="2:47" s="1" customFormat="1" ht="27">
      <c r="B125" s="42"/>
      <c r="C125" s="64"/>
      <c r="D125" s="211" t="s">
        <v>154</v>
      </c>
      <c r="E125" s="64"/>
      <c r="F125" s="221" t="s">
        <v>155</v>
      </c>
      <c r="G125" s="64"/>
      <c r="H125" s="64"/>
      <c r="I125" s="164"/>
      <c r="J125" s="64"/>
      <c r="K125" s="64"/>
      <c r="L125" s="62"/>
      <c r="M125" s="208"/>
      <c r="N125" s="43"/>
      <c r="O125" s="43"/>
      <c r="P125" s="43"/>
      <c r="Q125" s="43"/>
      <c r="R125" s="43"/>
      <c r="S125" s="43"/>
      <c r="T125" s="79"/>
      <c r="AT125" s="24" t="s">
        <v>154</v>
      </c>
      <c r="AU125" s="24" t="s">
        <v>85</v>
      </c>
    </row>
    <row r="126" spans="2:65" s="1" customFormat="1" ht="22.5" customHeight="1">
      <c r="B126" s="42"/>
      <c r="C126" s="194" t="s">
        <v>10</v>
      </c>
      <c r="D126" s="194" t="s">
        <v>147</v>
      </c>
      <c r="E126" s="195" t="s">
        <v>223</v>
      </c>
      <c r="F126" s="196" t="s">
        <v>224</v>
      </c>
      <c r="G126" s="197" t="s">
        <v>221</v>
      </c>
      <c r="H126" s="198">
        <v>44.85</v>
      </c>
      <c r="I126" s="199"/>
      <c r="J126" s="200">
        <f>ROUND(I126*H126,2)</f>
        <v>0</v>
      </c>
      <c r="K126" s="196" t="s">
        <v>151</v>
      </c>
      <c r="L126" s="62"/>
      <c r="M126" s="201" t="s">
        <v>32</v>
      </c>
      <c r="N126" s="202" t="s">
        <v>46</v>
      </c>
      <c r="O126" s="43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4" t="s">
        <v>152</v>
      </c>
      <c r="AT126" s="24" t="s">
        <v>147</v>
      </c>
      <c r="AU126" s="24" t="s">
        <v>85</v>
      </c>
      <c r="AY126" s="24" t="s">
        <v>145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83</v>
      </c>
      <c r="BK126" s="205">
        <f>ROUND(I126*H126,2)</f>
        <v>0</v>
      </c>
      <c r="BL126" s="24" t="s">
        <v>152</v>
      </c>
      <c r="BM126" s="24" t="s">
        <v>225</v>
      </c>
    </row>
    <row r="127" spans="2:47" s="1" customFormat="1" ht="27">
      <c r="B127" s="42"/>
      <c r="C127" s="64"/>
      <c r="D127" s="211" t="s">
        <v>154</v>
      </c>
      <c r="E127" s="64"/>
      <c r="F127" s="221" t="s">
        <v>155</v>
      </c>
      <c r="G127" s="64"/>
      <c r="H127" s="64"/>
      <c r="I127" s="164"/>
      <c r="J127" s="64"/>
      <c r="K127" s="64"/>
      <c r="L127" s="62"/>
      <c r="M127" s="208"/>
      <c r="N127" s="43"/>
      <c r="O127" s="43"/>
      <c r="P127" s="43"/>
      <c r="Q127" s="43"/>
      <c r="R127" s="43"/>
      <c r="S127" s="43"/>
      <c r="T127" s="79"/>
      <c r="AT127" s="24" t="s">
        <v>154</v>
      </c>
      <c r="AU127" s="24" t="s">
        <v>85</v>
      </c>
    </row>
    <row r="128" spans="2:65" s="1" customFormat="1" ht="22.5" customHeight="1">
      <c r="B128" s="42"/>
      <c r="C128" s="222" t="s">
        <v>226</v>
      </c>
      <c r="D128" s="222" t="s">
        <v>227</v>
      </c>
      <c r="E128" s="223" t="s">
        <v>228</v>
      </c>
      <c r="F128" s="224" t="s">
        <v>229</v>
      </c>
      <c r="G128" s="225" t="s">
        <v>230</v>
      </c>
      <c r="H128" s="226">
        <v>1.413</v>
      </c>
      <c r="I128" s="227"/>
      <c r="J128" s="228">
        <f>ROUND(I128*H128,2)</f>
        <v>0</v>
      </c>
      <c r="K128" s="224" t="s">
        <v>32</v>
      </c>
      <c r="L128" s="229"/>
      <c r="M128" s="230" t="s">
        <v>32</v>
      </c>
      <c r="N128" s="231" t="s">
        <v>46</v>
      </c>
      <c r="O128" s="43"/>
      <c r="P128" s="203">
        <f>O128*H128</f>
        <v>0</v>
      </c>
      <c r="Q128" s="203">
        <v>0.001</v>
      </c>
      <c r="R128" s="203">
        <f>Q128*H128</f>
        <v>0.001413</v>
      </c>
      <c r="S128" s="203">
        <v>0</v>
      </c>
      <c r="T128" s="204">
        <f>S128*H128</f>
        <v>0</v>
      </c>
      <c r="AR128" s="24" t="s">
        <v>188</v>
      </c>
      <c r="AT128" s="24" t="s">
        <v>227</v>
      </c>
      <c r="AU128" s="24" t="s">
        <v>85</v>
      </c>
      <c r="AY128" s="24" t="s">
        <v>145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83</v>
      </c>
      <c r="BK128" s="205">
        <f>ROUND(I128*H128,2)</f>
        <v>0</v>
      </c>
      <c r="BL128" s="24" t="s">
        <v>152</v>
      </c>
      <c r="BM128" s="24" t="s">
        <v>231</v>
      </c>
    </row>
    <row r="129" spans="2:47" s="1" customFormat="1" ht="27">
      <c r="B129" s="42"/>
      <c r="C129" s="64"/>
      <c r="D129" s="206" t="s">
        <v>154</v>
      </c>
      <c r="E129" s="64"/>
      <c r="F129" s="207" t="s">
        <v>155</v>
      </c>
      <c r="G129" s="64"/>
      <c r="H129" s="64"/>
      <c r="I129" s="164"/>
      <c r="J129" s="64"/>
      <c r="K129" s="64"/>
      <c r="L129" s="62"/>
      <c r="M129" s="208"/>
      <c r="N129" s="43"/>
      <c r="O129" s="43"/>
      <c r="P129" s="43"/>
      <c r="Q129" s="43"/>
      <c r="R129" s="43"/>
      <c r="S129" s="43"/>
      <c r="T129" s="79"/>
      <c r="AT129" s="24" t="s">
        <v>154</v>
      </c>
      <c r="AU129" s="24" t="s">
        <v>85</v>
      </c>
    </row>
    <row r="130" spans="2:51" s="11" customFormat="1" ht="13.5">
      <c r="B130" s="209"/>
      <c r="C130" s="210"/>
      <c r="D130" s="206" t="s">
        <v>156</v>
      </c>
      <c r="E130" s="232" t="s">
        <v>32</v>
      </c>
      <c r="F130" s="233" t="s">
        <v>232</v>
      </c>
      <c r="G130" s="210"/>
      <c r="H130" s="234">
        <v>1.413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156</v>
      </c>
      <c r="AU130" s="220" t="s">
        <v>85</v>
      </c>
      <c r="AV130" s="11" t="s">
        <v>85</v>
      </c>
      <c r="AW130" s="11" t="s">
        <v>39</v>
      </c>
      <c r="AX130" s="11" t="s">
        <v>83</v>
      </c>
      <c r="AY130" s="220" t="s">
        <v>145</v>
      </c>
    </row>
    <row r="131" spans="2:63" s="10" customFormat="1" ht="29.85" customHeight="1">
      <c r="B131" s="177"/>
      <c r="C131" s="178"/>
      <c r="D131" s="191" t="s">
        <v>74</v>
      </c>
      <c r="E131" s="192" t="s">
        <v>164</v>
      </c>
      <c r="F131" s="192" t="s">
        <v>233</v>
      </c>
      <c r="G131" s="178"/>
      <c r="H131" s="178"/>
      <c r="I131" s="181"/>
      <c r="J131" s="193">
        <f>BK131</f>
        <v>0</v>
      </c>
      <c r="K131" s="178"/>
      <c r="L131" s="183"/>
      <c r="M131" s="184"/>
      <c r="N131" s="185"/>
      <c r="O131" s="185"/>
      <c r="P131" s="186">
        <f>SUM(P132:P158)</f>
        <v>0</v>
      </c>
      <c r="Q131" s="185"/>
      <c r="R131" s="186">
        <f>SUM(R132:R158)</f>
        <v>95.73814186000001</v>
      </c>
      <c r="S131" s="185"/>
      <c r="T131" s="187">
        <f>SUM(T132:T158)</f>
        <v>0</v>
      </c>
      <c r="AR131" s="188" t="s">
        <v>83</v>
      </c>
      <c r="AT131" s="189" t="s">
        <v>74</v>
      </c>
      <c r="AU131" s="189" t="s">
        <v>83</v>
      </c>
      <c r="AY131" s="188" t="s">
        <v>145</v>
      </c>
      <c r="BK131" s="190">
        <f>SUM(BK132:BK158)</f>
        <v>0</v>
      </c>
    </row>
    <row r="132" spans="2:65" s="1" customFormat="1" ht="22.5" customHeight="1">
      <c r="B132" s="42"/>
      <c r="C132" s="194" t="s">
        <v>234</v>
      </c>
      <c r="D132" s="194" t="s">
        <v>147</v>
      </c>
      <c r="E132" s="195" t="s">
        <v>235</v>
      </c>
      <c r="F132" s="196" t="s">
        <v>236</v>
      </c>
      <c r="G132" s="197" t="s">
        <v>150</v>
      </c>
      <c r="H132" s="198">
        <v>2.258</v>
      </c>
      <c r="I132" s="199"/>
      <c r="J132" s="200">
        <f>ROUND(I132*H132,2)</f>
        <v>0</v>
      </c>
      <c r="K132" s="196" t="s">
        <v>151</v>
      </c>
      <c r="L132" s="62"/>
      <c r="M132" s="201" t="s">
        <v>32</v>
      </c>
      <c r="N132" s="202" t="s">
        <v>46</v>
      </c>
      <c r="O132" s="43"/>
      <c r="P132" s="203">
        <f>O132*H132</f>
        <v>0</v>
      </c>
      <c r="Q132" s="203">
        <v>2.25634</v>
      </c>
      <c r="R132" s="203">
        <f>Q132*H132</f>
        <v>5.09481572</v>
      </c>
      <c r="S132" s="203">
        <v>0</v>
      </c>
      <c r="T132" s="204">
        <f>S132*H132</f>
        <v>0</v>
      </c>
      <c r="AR132" s="24" t="s">
        <v>152</v>
      </c>
      <c r="AT132" s="24" t="s">
        <v>147</v>
      </c>
      <c r="AU132" s="24" t="s">
        <v>85</v>
      </c>
      <c r="AY132" s="24" t="s">
        <v>145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4" t="s">
        <v>83</v>
      </c>
      <c r="BK132" s="205">
        <f>ROUND(I132*H132,2)</f>
        <v>0</v>
      </c>
      <c r="BL132" s="24" t="s">
        <v>152</v>
      </c>
      <c r="BM132" s="24" t="s">
        <v>237</v>
      </c>
    </row>
    <row r="133" spans="2:47" s="1" customFormat="1" ht="27">
      <c r="B133" s="42"/>
      <c r="C133" s="64"/>
      <c r="D133" s="206" t="s">
        <v>154</v>
      </c>
      <c r="E133" s="64"/>
      <c r="F133" s="207" t="s">
        <v>155</v>
      </c>
      <c r="G133" s="64"/>
      <c r="H133" s="64"/>
      <c r="I133" s="164"/>
      <c r="J133" s="64"/>
      <c r="K133" s="64"/>
      <c r="L133" s="62"/>
      <c r="M133" s="208"/>
      <c r="N133" s="43"/>
      <c r="O133" s="43"/>
      <c r="P133" s="43"/>
      <c r="Q133" s="43"/>
      <c r="R133" s="43"/>
      <c r="S133" s="43"/>
      <c r="T133" s="79"/>
      <c r="AT133" s="24" t="s">
        <v>154</v>
      </c>
      <c r="AU133" s="24" t="s">
        <v>85</v>
      </c>
    </row>
    <row r="134" spans="2:51" s="11" customFormat="1" ht="13.5">
      <c r="B134" s="209"/>
      <c r="C134" s="210"/>
      <c r="D134" s="211" t="s">
        <v>156</v>
      </c>
      <c r="E134" s="212" t="s">
        <v>32</v>
      </c>
      <c r="F134" s="213" t="s">
        <v>238</v>
      </c>
      <c r="G134" s="210"/>
      <c r="H134" s="214">
        <v>2.258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156</v>
      </c>
      <c r="AU134" s="220" t="s">
        <v>85</v>
      </c>
      <c r="AV134" s="11" t="s">
        <v>85</v>
      </c>
      <c r="AW134" s="11" t="s">
        <v>39</v>
      </c>
      <c r="AX134" s="11" t="s">
        <v>83</v>
      </c>
      <c r="AY134" s="220" t="s">
        <v>145</v>
      </c>
    </row>
    <row r="135" spans="2:65" s="1" customFormat="1" ht="22.5" customHeight="1">
      <c r="B135" s="42"/>
      <c r="C135" s="194" t="s">
        <v>239</v>
      </c>
      <c r="D135" s="194" t="s">
        <v>147</v>
      </c>
      <c r="E135" s="195" t="s">
        <v>240</v>
      </c>
      <c r="F135" s="196" t="s">
        <v>241</v>
      </c>
      <c r="G135" s="197" t="s">
        <v>150</v>
      </c>
      <c r="H135" s="198">
        <v>31.81</v>
      </c>
      <c r="I135" s="199"/>
      <c r="J135" s="200">
        <f>ROUND(I135*H135,2)</f>
        <v>0</v>
      </c>
      <c r="K135" s="196" t="s">
        <v>151</v>
      </c>
      <c r="L135" s="62"/>
      <c r="M135" s="201" t="s">
        <v>32</v>
      </c>
      <c r="N135" s="202" t="s">
        <v>46</v>
      </c>
      <c r="O135" s="43"/>
      <c r="P135" s="203">
        <f>O135*H135</f>
        <v>0</v>
      </c>
      <c r="Q135" s="203">
        <v>2.76766</v>
      </c>
      <c r="R135" s="203">
        <f>Q135*H135</f>
        <v>88.0392646</v>
      </c>
      <c r="S135" s="203">
        <v>0</v>
      </c>
      <c r="T135" s="204">
        <f>S135*H135</f>
        <v>0</v>
      </c>
      <c r="AR135" s="24" t="s">
        <v>152</v>
      </c>
      <c r="AT135" s="24" t="s">
        <v>147</v>
      </c>
      <c r="AU135" s="24" t="s">
        <v>85</v>
      </c>
      <c r="AY135" s="24" t="s">
        <v>145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83</v>
      </c>
      <c r="BK135" s="205">
        <f>ROUND(I135*H135,2)</f>
        <v>0</v>
      </c>
      <c r="BL135" s="24" t="s">
        <v>152</v>
      </c>
      <c r="BM135" s="24" t="s">
        <v>242</v>
      </c>
    </row>
    <row r="136" spans="2:47" s="1" customFormat="1" ht="27">
      <c r="B136" s="42"/>
      <c r="C136" s="64"/>
      <c r="D136" s="206" t="s">
        <v>154</v>
      </c>
      <c r="E136" s="64"/>
      <c r="F136" s="207" t="s">
        <v>155</v>
      </c>
      <c r="G136" s="64"/>
      <c r="H136" s="64"/>
      <c r="I136" s="164"/>
      <c r="J136" s="64"/>
      <c r="K136" s="64"/>
      <c r="L136" s="62"/>
      <c r="M136" s="208"/>
      <c r="N136" s="43"/>
      <c r="O136" s="43"/>
      <c r="P136" s="43"/>
      <c r="Q136" s="43"/>
      <c r="R136" s="43"/>
      <c r="S136" s="43"/>
      <c r="T136" s="79"/>
      <c r="AT136" s="24" t="s">
        <v>154</v>
      </c>
      <c r="AU136" s="24" t="s">
        <v>85</v>
      </c>
    </row>
    <row r="137" spans="2:51" s="12" customFormat="1" ht="13.5">
      <c r="B137" s="235"/>
      <c r="C137" s="236"/>
      <c r="D137" s="206" t="s">
        <v>156</v>
      </c>
      <c r="E137" s="237" t="s">
        <v>32</v>
      </c>
      <c r="F137" s="238" t="s">
        <v>243</v>
      </c>
      <c r="G137" s="236"/>
      <c r="H137" s="239" t="s">
        <v>32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156</v>
      </c>
      <c r="AU137" s="245" t="s">
        <v>85</v>
      </c>
      <c r="AV137" s="12" t="s">
        <v>83</v>
      </c>
      <c r="AW137" s="12" t="s">
        <v>39</v>
      </c>
      <c r="AX137" s="12" t="s">
        <v>75</v>
      </c>
      <c r="AY137" s="245" t="s">
        <v>145</v>
      </c>
    </row>
    <row r="138" spans="2:51" s="11" customFormat="1" ht="13.5">
      <c r="B138" s="209"/>
      <c r="C138" s="210"/>
      <c r="D138" s="211" t="s">
        <v>156</v>
      </c>
      <c r="E138" s="212" t="s">
        <v>32</v>
      </c>
      <c r="F138" s="213" t="s">
        <v>244</v>
      </c>
      <c r="G138" s="210"/>
      <c r="H138" s="214">
        <v>31.81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156</v>
      </c>
      <c r="AU138" s="220" t="s">
        <v>85</v>
      </c>
      <c r="AV138" s="11" t="s">
        <v>85</v>
      </c>
      <c r="AW138" s="11" t="s">
        <v>39</v>
      </c>
      <c r="AX138" s="11" t="s">
        <v>83</v>
      </c>
      <c r="AY138" s="220" t="s">
        <v>145</v>
      </c>
    </row>
    <row r="139" spans="2:65" s="1" customFormat="1" ht="22.5" customHeight="1">
      <c r="B139" s="42"/>
      <c r="C139" s="194" t="s">
        <v>245</v>
      </c>
      <c r="D139" s="194" t="s">
        <v>147</v>
      </c>
      <c r="E139" s="195" t="s">
        <v>246</v>
      </c>
      <c r="F139" s="196" t="s">
        <v>247</v>
      </c>
      <c r="G139" s="197" t="s">
        <v>221</v>
      </c>
      <c r="H139" s="198">
        <v>109.79</v>
      </c>
      <c r="I139" s="199"/>
      <c r="J139" s="200">
        <f>ROUND(I139*H139,2)</f>
        <v>0</v>
      </c>
      <c r="K139" s="196" t="s">
        <v>151</v>
      </c>
      <c r="L139" s="62"/>
      <c r="M139" s="201" t="s">
        <v>32</v>
      </c>
      <c r="N139" s="202" t="s">
        <v>46</v>
      </c>
      <c r="O139" s="43"/>
      <c r="P139" s="203">
        <f>O139*H139</f>
        <v>0</v>
      </c>
      <c r="Q139" s="203">
        <v>0.00765</v>
      </c>
      <c r="R139" s="203">
        <f>Q139*H139</f>
        <v>0.8398935</v>
      </c>
      <c r="S139" s="203">
        <v>0</v>
      </c>
      <c r="T139" s="204">
        <f>S139*H139</f>
        <v>0</v>
      </c>
      <c r="AR139" s="24" t="s">
        <v>152</v>
      </c>
      <c r="AT139" s="24" t="s">
        <v>147</v>
      </c>
      <c r="AU139" s="24" t="s">
        <v>85</v>
      </c>
      <c r="AY139" s="24" t="s">
        <v>145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4" t="s">
        <v>83</v>
      </c>
      <c r="BK139" s="205">
        <f>ROUND(I139*H139,2)</f>
        <v>0</v>
      </c>
      <c r="BL139" s="24" t="s">
        <v>152</v>
      </c>
      <c r="BM139" s="24" t="s">
        <v>248</v>
      </c>
    </row>
    <row r="140" spans="2:47" s="1" customFormat="1" ht="27">
      <c r="B140" s="42"/>
      <c r="C140" s="64"/>
      <c r="D140" s="206" t="s">
        <v>154</v>
      </c>
      <c r="E140" s="64"/>
      <c r="F140" s="207" t="s">
        <v>155</v>
      </c>
      <c r="G140" s="64"/>
      <c r="H140" s="64"/>
      <c r="I140" s="164"/>
      <c r="J140" s="64"/>
      <c r="K140" s="64"/>
      <c r="L140" s="62"/>
      <c r="M140" s="208"/>
      <c r="N140" s="43"/>
      <c r="O140" s="43"/>
      <c r="P140" s="43"/>
      <c r="Q140" s="43"/>
      <c r="R140" s="43"/>
      <c r="S140" s="43"/>
      <c r="T140" s="79"/>
      <c r="AT140" s="24" t="s">
        <v>154</v>
      </c>
      <c r="AU140" s="24" t="s">
        <v>85</v>
      </c>
    </row>
    <row r="141" spans="2:51" s="11" customFormat="1" ht="13.5">
      <c r="B141" s="209"/>
      <c r="C141" s="210"/>
      <c r="D141" s="211" t="s">
        <v>156</v>
      </c>
      <c r="E141" s="212" t="s">
        <v>32</v>
      </c>
      <c r="F141" s="213" t="s">
        <v>249</v>
      </c>
      <c r="G141" s="210"/>
      <c r="H141" s="214">
        <v>109.79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156</v>
      </c>
      <c r="AU141" s="220" t="s">
        <v>85</v>
      </c>
      <c r="AV141" s="11" t="s">
        <v>85</v>
      </c>
      <c r="AW141" s="11" t="s">
        <v>39</v>
      </c>
      <c r="AX141" s="11" t="s">
        <v>83</v>
      </c>
      <c r="AY141" s="220" t="s">
        <v>145</v>
      </c>
    </row>
    <row r="142" spans="2:65" s="1" customFormat="1" ht="22.5" customHeight="1">
      <c r="B142" s="42"/>
      <c r="C142" s="194" t="s">
        <v>250</v>
      </c>
      <c r="D142" s="194" t="s">
        <v>147</v>
      </c>
      <c r="E142" s="195" t="s">
        <v>251</v>
      </c>
      <c r="F142" s="196" t="s">
        <v>252</v>
      </c>
      <c r="G142" s="197" t="s">
        <v>221</v>
      </c>
      <c r="H142" s="198">
        <v>109.79</v>
      </c>
      <c r="I142" s="199"/>
      <c r="J142" s="200">
        <f>ROUND(I142*H142,2)</f>
        <v>0</v>
      </c>
      <c r="K142" s="196" t="s">
        <v>151</v>
      </c>
      <c r="L142" s="62"/>
      <c r="M142" s="201" t="s">
        <v>32</v>
      </c>
      <c r="N142" s="202" t="s">
        <v>46</v>
      </c>
      <c r="O142" s="43"/>
      <c r="P142" s="203">
        <f>O142*H142</f>
        <v>0</v>
      </c>
      <c r="Q142" s="203">
        <v>0.00086</v>
      </c>
      <c r="R142" s="203">
        <f>Q142*H142</f>
        <v>0.0944194</v>
      </c>
      <c r="S142" s="203">
        <v>0</v>
      </c>
      <c r="T142" s="204">
        <f>S142*H142</f>
        <v>0</v>
      </c>
      <c r="AR142" s="24" t="s">
        <v>152</v>
      </c>
      <c r="AT142" s="24" t="s">
        <v>147</v>
      </c>
      <c r="AU142" s="24" t="s">
        <v>85</v>
      </c>
      <c r="AY142" s="24" t="s">
        <v>145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83</v>
      </c>
      <c r="BK142" s="205">
        <f>ROUND(I142*H142,2)</f>
        <v>0</v>
      </c>
      <c r="BL142" s="24" t="s">
        <v>152</v>
      </c>
      <c r="BM142" s="24" t="s">
        <v>253</v>
      </c>
    </row>
    <row r="143" spans="2:47" s="1" customFormat="1" ht="27">
      <c r="B143" s="42"/>
      <c r="C143" s="64"/>
      <c r="D143" s="211" t="s">
        <v>154</v>
      </c>
      <c r="E143" s="64"/>
      <c r="F143" s="221" t="s">
        <v>155</v>
      </c>
      <c r="G143" s="64"/>
      <c r="H143" s="64"/>
      <c r="I143" s="164"/>
      <c r="J143" s="64"/>
      <c r="K143" s="64"/>
      <c r="L143" s="62"/>
      <c r="M143" s="208"/>
      <c r="N143" s="43"/>
      <c r="O143" s="43"/>
      <c r="P143" s="43"/>
      <c r="Q143" s="43"/>
      <c r="R143" s="43"/>
      <c r="S143" s="43"/>
      <c r="T143" s="79"/>
      <c r="AT143" s="24" t="s">
        <v>154</v>
      </c>
      <c r="AU143" s="24" t="s">
        <v>85</v>
      </c>
    </row>
    <row r="144" spans="2:65" s="1" customFormat="1" ht="22.5" customHeight="1">
      <c r="B144" s="42"/>
      <c r="C144" s="194" t="s">
        <v>9</v>
      </c>
      <c r="D144" s="194" t="s">
        <v>147</v>
      </c>
      <c r="E144" s="195" t="s">
        <v>254</v>
      </c>
      <c r="F144" s="196" t="s">
        <v>255</v>
      </c>
      <c r="G144" s="197" t="s">
        <v>215</v>
      </c>
      <c r="H144" s="198">
        <v>1.495</v>
      </c>
      <c r="I144" s="199"/>
      <c r="J144" s="200">
        <f>ROUND(I144*H144,2)</f>
        <v>0</v>
      </c>
      <c r="K144" s="196" t="s">
        <v>151</v>
      </c>
      <c r="L144" s="62"/>
      <c r="M144" s="201" t="s">
        <v>32</v>
      </c>
      <c r="N144" s="202" t="s">
        <v>46</v>
      </c>
      <c r="O144" s="43"/>
      <c r="P144" s="203">
        <f>O144*H144</f>
        <v>0</v>
      </c>
      <c r="Q144" s="203">
        <v>1.0858</v>
      </c>
      <c r="R144" s="203">
        <f>Q144*H144</f>
        <v>1.6232710000000004</v>
      </c>
      <c r="S144" s="203">
        <v>0</v>
      </c>
      <c r="T144" s="204">
        <f>S144*H144</f>
        <v>0</v>
      </c>
      <c r="AR144" s="24" t="s">
        <v>152</v>
      </c>
      <c r="AT144" s="24" t="s">
        <v>147</v>
      </c>
      <c r="AU144" s="24" t="s">
        <v>85</v>
      </c>
      <c r="AY144" s="24" t="s">
        <v>145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24" t="s">
        <v>83</v>
      </c>
      <c r="BK144" s="205">
        <f>ROUND(I144*H144,2)</f>
        <v>0</v>
      </c>
      <c r="BL144" s="24" t="s">
        <v>152</v>
      </c>
      <c r="BM144" s="24" t="s">
        <v>256</v>
      </c>
    </row>
    <row r="145" spans="2:47" s="1" customFormat="1" ht="27">
      <c r="B145" s="42"/>
      <c r="C145" s="64"/>
      <c r="D145" s="206" t="s">
        <v>154</v>
      </c>
      <c r="E145" s="64"/>
      <c r="F145" s="207" t="s">
        <v>257</v>
      </c>
      <c r="G145" s="64"/>
      <c r="H145" s="64"/>
      <c r="I145" s="164"/>
      <c r="J145" s="64"/>
      <c r="K145" s="64"/>
      <c r="L145" s="62"/>
      <c r="M145" s="208"/>
      <c r="N145" s="43"/>
      <c r="O145" s="43"/>
      <c r="P145" s="43"/>
      <c r="Q145" s="43"/>
      <c r="R145" s="43"/>
      <c r="S145" s="43"/>
      <c r="T145" s="79"/>
      <c r="AT145" s="24" t="s">
        <v>154</v>
      </c>
      <c r="AU145" s="24" t="s">
        <v>85</v>
      </c>
    </row>
    <row r="146" spans="2:51" s="11" customFormat="1" ht="13.5">
      <c r="B146" s="209"/>
      <c r="C146" s="210"/>
      <c r="D146" s="211" t="s">
        <v>156</v>
      </c>
      <c r="E146" s="212" t="s">
        <v>32</v>
      </c>
      <c r="F146" s="213" t="s">
        <v>258</v>
      </c>
      <c r="G146" s="210"/>
      <c r="H146" s="214">
        <v>1.495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156</v>
      </c>
      <c r="AU146" s="220" t="s">
        <v>85</v>
      </c>
      <c r="AV146" s="11" t="s">
        <v>85</v>
      </c>
      <c r="AW146" s="11" t="s">
        <v>39</v>
      </c>
      <c r="AX146" s="11" t="s">
        <v>83</v>
      </c>
      <c r="AY146" s="220" t="s">
        <v>145</v>
      </c>
    </row>
    <row r="147" spans="2:65" s="1" customFormat="1" ht="22.5" customHeight="1">
      <c r="B147" s="42"/>
      <c r="C147" s="194" t="s">
        <v>259</v>
      </c>
      <c r="D147" s="194" t="s">
        <v>147</v>
      </c>
      <c r="E147" s="195" t="s">
        <v>260</v>
      </c>
      <c r="F147" s="196" t="s">
        <v>261</v>
      </c>
      <c r="G147" s="197" t="s">
        <v>215</v>
      </c>
      <c r="H147" s="198">
        <v>0.044</v>
      </c>
      <c r="I147" s="199"/>
      <c r="J147" s="200">
        <f>ROUND(I147*H147,2)</f>
        <v>0</v>
      </c>
      <c r="K147" s="196" t="s">
        <v>151</v>
      </c>
      <c r="L147" s="62"/>
      <c r="M147" s="201" t="s">
        <v>32</v>
      </c>
      <c r="N147" s="202" t="s">
        <v>46</v>
      </c>
      <c r="O147" s="43"/>
      <c r="P147" s="203">
        <f>O147*H147</f>
        <v>0</v>
      </c>
      <c r="Q147" s="203">
        <v>1.05631</v>
      </c>
      <c r="R147" s="203">
        <f>Q147*H147</f>
        <v>0.04647764</v>
      </c>
      <c r="S147" s="203">
        <v>0</v>
      </c>
      <c r="T147" s="204">
        <f>S147*H147</f>
        <v>0</v>
      </c>
      <c r="AR147" s="24" t="s">
        <v>152</v>
      </c>
      <c r="AT147" s="24" t="s">
        <v>147</v>
      </c>
      <c r="AU147" s="24" t="s">
        <v>85</v>
      </c>
      <c r="AY147" s="24" t="s">
        <v>145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4" t="s">
        <v>83</v>
      </c>
      <c r="BK147" s="205">
        <f>ROUND(I147*H147,2)</f>
        <v>0</v>
      </c>
      <c r="BL147" s="24" t="s">
        <v>152</v>
      </c>
      <c r="BM147" s="24" t="s">
        <v>262</v>
      </c>
    </row>
    <row r="148" spans="2:47" s="1" customFormat="1" ht="27">
      <c r="B148" s="42"/>
      <c r="C148" s="64"/>
      <c r="D148" s="206" t="s">
        <v>154</v>
      </c>
      <c r="E148" s="64"/>
      <c r="F148" s="207" t="s">
        <v>263</v>
      </c>
      <c r="G148" s="64"/>
      <c r="H148" s="64"/>
      <c r="I148" s="164"/>
      <c r="J148" s="64"/>
      <c r="K148" s="64"/>
      <c r="L148" s="62"/>
      <c r="M148" s="208"/>
      <c r="N148" s="43"/>
      <c r="O148" s="43"/>
      <c r="P148" s="43"/>
      <c r="Q148" s="43"/>
      <c r="R148" s="43"/>
      <c r="S148" s="43"/>
      <c r="T148" s="79"/>
      <c r="AT148" s="24" t="s">
        <v>154</v>
      </c>
      <c r="AU148" s="24" t="s">
        <v>85</v>
      </c>
    </row>
    <row r="149" spans="2:51" s="11" customFormat="1" ht="13.5">
      <c r="B149" s="209"/>
      <c r="C149" s="210"/>
      <c r="D149" s="211" t="s">
        <v>156</v>
      </c>
      <c r="E149" s="212" t="s">
        <v>32</v>
      </c>
      <c r="F149" s="213" t="s">
        <v>264</v>
      </c>
      <c r="G149" s="210"/>
      <c r="H149" s="214">
        <v>0.044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156</v>
      </c>
      <c r="AU149" s="220" t="s">
        <v>85</v>
      </c>
      <c r="AV149" s="11" t="s">
        <v>85</v>
      </c>
      <c r="AW149" s="11" t="s">
        <v>39</v>
      </c>
      <c r="AX149" s="11" t="s">
        <v>83</v>
      </c>
      <c r="AY149" s="220" t="s">
        <v>145</v>
      </c>
    </row>
    <row r="150" spans="2:65" s="1" customFormat="1" ht="22.5" customHeight="1">
      <c r="B150" s="42"/>
      <c r="C150" s="194" t="s">
        <v>265</v>
      </c>
      <c r="D150" s="194" t="s">
        <v>147</v>
      </c>
      <c r="E150" s="195" t="s">
        <v>266</v>
      </c>
      <c r="F150" s="196" t="s">
        <v>267</v>
      </c>
      <c r="G150" s="197" t="s">
        <v>150</v>
      </c>
      <c r="H150" s="198">
        <v>27.8</v>
      </c>
      <c r="I150" s="199"/>
      <c r="J150" s="200">
        <f>ROUND(I150*H150,2)</f>
        <v>0</v>
      </c>
      <c r="K150" s="196" t="s">
        <v>151</v>
      </c>
      <c r="L150" s="62"/>
      <c r="M150" s="201" t="s">
        <v>32</v>
      </c>
      <c r="N150" s="202" t="s">
        <v>46</v>
      </c>
      <c r="O150" s="43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AR150" s="24" t="s">
        <v>152</v>
      </c>
      <c r="AT150" s="24" t="s">
        <v>147</v>
      </c>
      <c r="AU150" s="24" t="s">
        <v>85</v>
      </c>
      <c r="AY150" s="24" t="s">
        <v>145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24" t="s">
        <v>83</v>
      </c>
      <c r="BK150" s="205">
        <f>ROUND(I150*H150,2)</f>
        <v>0</v>
      </c>
      <c r="BL150" s="24" t="s">
        <v>152</v>
      </c>
      <c r="BM150" s="24" t="s">
        <v>268</v>
      </c>
    </row>
    <row r="151" spans="2:47" s="1" customFormat="1" ht="27">
      <c r="B151" s="42"/>
      <c r="C151" s="64"/>
      <c r="D151" s="211" t="s">
        <v>154</v>
      </c>
      <c r="E151" s="64"/>
      <c r="F151" s="221" t="s">
        <v>155</v>
      </c>
      <c r="G151" s="64"/>
      <c r="H151" s="64"/>
      <c r="I151" s="164"/>
      <c r="J151" s="64"/>
      <c r="K151" s="64"/>
      <c r="L151" s="62"/>
      <c r="M151" s="208"/>
      <c r="N151" s="43"/>
      <c r="O151" s="43"/>
      <c r="P151" s="43"/>
      <c r="Q151" s="43"/>
      <c r="R151" s="43"/>
      <c r="S151" s="43"/>
      <c r="T151" s="79"/>
      <c r="AT151" s="24" t="s">
        <v>154</v>
      </c>
      <c r="AU151" s="24" t="s">
        <v>85</v>
      </c>
    </row>
    <row r="152" spans="2:65" s="1" customFormat="1" ht="22.5" customHeight="1">
      <c r="B152" s="42"/>
      <c r="C152" s="194" t="s">
        <v>269</v>
      </c>
      <c r="D152" s="194" t="s">
        <v>147</v>
      </c>
      <c r="E152" s="195" t="s">
        <v>270</v>
      </c>
      <c r="F152" s="196" t="s">
        <v>271</v>
      </c>
      <c r="G152" s="197" t="s">
        <v>150</v>
      </c>
      <c r="H152" s="198">
        <v>1.03</v>
      </c>
      <c r="I152" s="199"/>
      <c r="J152" s="200">
        <f>ROUND(I152*H152,2)</f>
        <v>0</v>
      </c>
      <c r="K152" s="196" t="s">
        <v>151</v>
      </c>
      <c r="L152" s="62"/>
      <c r="M152" s="201" t="s">
        <v>32</v>
      </c>
      <c r="N152" s="202" t="s">
        <v>46</v>
      </c>
      <c r="O152" s="43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AR152" s="24" t="s">
        <v>152</v>
      </c>
      <c r="AT152" s="24" t="s">
        <v>147</v>
      </c>
      <c r="AU152" s="24" t="s">
        <v>85</v>
      </c>
      <c r="AY152" s="24" t="s">
        <v>145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4" t="s">
        <v>83</v>
      </c>
      <c r="BK152" s="205">
        <f>ROUND(I152*H152,2)</f>
        <v>0</v>
      </c>
      <c r="BL152" s="24" t="s">
        <v>152</v>
      </c>
      <c r="BM152" s="24" t="s">
        <v>272</v>
      </c>
    </row>
    <row r="153" spans="2:47" s="1" customFormat="1" ht="27">
      <c r="B153" s="42"/>
      <c r="C153" s="64"/>
      <c r="D153" s="211" t="s">
        <v>154</v>
      </c>
      <c r="E153" s="64"/>
      <c r="F153" s="221" t="s">
        <v>155</v>
      </c>
      <c r="G153" s="64"/>
      <c r="H153" s="64"/>
      <c r="I153" s="164"/>
      <c r="J153" s="64"/>
      <c r="K153" s="64"/>
      <c r="L153" s="62"/>
      <c r="M153" s="208"/>
      <c r="N153" s="43"/>
      <c r="O153" s="43"/>
      <c r="P153" s="43"/>
      <c r="Q153" s="43"/>
      <c r="R153" s="43"/>
      <c r="S153" s="43"/>
      <c r="T153" s="79"/>
      <c r="AT153" s="24" t="s">
        <v>154</v>
      </c>
      <c r="AU153" s="24" t="s">
        <v>85</v>
      </c>
    </row>
    <row r="154" spans="2:65" s="1" customFormat="1" ht="22.5" customHeight="1">
      <c r="B154" s="42"/>
      <c r="C154" s="222" t="s">
        <v>273</v>
      </c>
      <c r="D154" s="222" t="s">
        <v>227</v>
      </c>
      <c r="E154" s="223" t="s">
        <v>274</v>
      </c>
      <c r="F154" s="224" t="s">
        <v>275</v>
      </c>
      <c r="G154" s="225" t="s">
        <v>215</v>
      </c>
      <c r="H154" s="226">
        <v>57.66</v>
      </c>
      <c r="I154" s="227"/>
      <c r="J154" s="228">
        <f>ROUND(I154*H154,2)</f>
        <v>0</v>
      </c>
      <c r="K154" s="224" t="s">
        <v>32</v>
      </c>
      <c r="L154" s="229"/>
      <c r="M154" s="230" t="s">
        <v>32</v>
      </c>
      <c r="N154" s="231" t="s">
        <v>46</v>
      </c>
      <c r="O154" s="4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AR154" s="24" t="s">
        <v>188</v>
      </c>
      <c r="AT154" s="24" t="s">
        <v>227</v>
      </c>
      <c r="AU154" s="24" t="s">
        <v>85</v>
      </c>
      <c r="AY154" s="24" t="s">
        <v>145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24" t="s">
        <v>83</v>
      </c>
      <c r="BK154" s="205">
        <f>ROUND(I154*H154,2)</f>
        <v>0</v>
      </c>
      <c r="BL154" s="24" t="s">
        <v>152</v>
      </c>
      <c r="BM154" s="24" t="s">
        <v>276</v>
      </c>
    </row>
    <row r="155" spans="2:47" s="1" customFormat="1" ht="40.5">
      <c r="B155" s="42"/>
      <c r="C155" s="64"/>
      <c r="D155" s="206" t="s">
        <v>154</v>
      </c>
      <c r="E155" s="64"/>
      <c r="F155" s="207" t="s">
        <v>277</v>
      </c>
      <c r="G155" s="64"/>
      <c r="H155" s="64"/>
      <c r="I155" s="164"/>
      <c r="J155" s="64"/>
      <c r="K155" s="64"/>
      <c r="L155" s="62"/>
      <c r="M155" s="208"/>
      <c r="N155" s="43"/>
      <c r="O155" s="43"/>
      <c r="P155" s="43"/>
      <c r="Q155" s="43"/>
      <c r="R155" s="43"/>
      <c r="S155" s="43"/>
      <c r="T155" s="79"/>
      <c r="AT155" s="24" t="s">
        <v>154</v>
      </c>
      <c r="AU155" s="24" t="s">
        <v>85</v>
      </c>
    </row>
    <row r="156" spans="2:51" s="11" customFormat="1" ht="13.5">
      <c r="B156" s="209"/>
      <c r="C156" s="210"/>
      <c r="D156" s="206" t="s">
        <v>156</v>
      </c>
      <c r="E156" s="232" t="s">
        <v>32</v>
      </c>
      <c r="F156" s="233" t="s">
        <v>278</v>
      </c>
      <c r="G156" s="210"/>
      <c r="H156" s="234">
        <v>2.06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156</v>
      </c>
      <c r="AU156" s="220" t="s">
        <v>85</v>
      </c>
      <c r="AV156" s="11" t="s">
        <v>85</v>
      </c>
      <c r="AW156" s="11" t="s">
        <v>39</v>
      </c>
      <c r="AX156" s="11" t="s">
        <v>75</v>
      </c>
      <c r="AY156" s="220" t="s">
        <v>145</v>
      </c>
    </row>
    <row r="157" spans="2:51" s="11" customFormat="1" ht="13.5">
      <c r="B157" s="209"/>
      <c r="C157" s="210"/>
      <c r="D157" s="206" t="s">
        <v>156</v>
      </c>
      <c r="E157" s="232" t="s">
        <v>32</v>
      </c>
      <c r="F157" s="233" t="s">
        <v>279</v>
      </c>
      <c r="G157" s="210"/>
      <c r="H157" s="234">
        <v>55.6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156</v>
      </c>
      <c r="AU157" s="220" t="s">
        <v>85</v>
      </c>
      <c r="AV157" s="11" t="s">
        <v>85</v>
      </c>
      <c r="AW157" s="11" t="s">
        <v>39</v>
      </c>
      <c r="AX157" s="11" t="s">
        <v>75</v>
      </c>
      <c r="AY157" s="220" t="s">
        <v>145</v>
      </c>
    </row>
    <row r="158" spans="2:51" s="13" customFormat="1" ht="13.5">
      <c r="B158" s="246"/>
      <c r="C158" s="247"/>
      <c r="D158" s="206" t="s">
        <v>156</v>
      </c>
      <c r="E158" s="248" t="s">
        <v>32</v>
      </c>
      <c r="F158" s="249" t="s">
        <v>280</v>
      </c>
      <c r="G158" s="247"/>
      <c r="H158" s="250">
        <v>57.66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156</v>
      </c>
      <c r="AU158" s="256" t="s">
        <v>85</v>
      </c>
      <c r="AV158" s="13" t="s">
        <v>152</v>
      </c>
      <c r="AW158" s="13" t="s">
        <v>39</v>
      </c>
      <c r="AX158" s="13" t="s">
        <v>83</v>
      </c>
      <c r="AY158" s="256" t="s">
        <v>145</v>
      </c>
    </row>
    <row r="159" spans="2:63" s="10" customFormat="1" ht="29.85" customHeight="1">
      <c r="B159" s="177"/>
      <c r="C159" s="178"/>
      <c r="D159" s="191" t="s">
        <v>74</v>
      </c>
      <c r="E159" s="192" t="s">
        <v>152</v>
      </c>
      <c r="F159" s="192" t="s">
        <v>281</v>
      </c>
      <c r="G159" s="178"/>
      <c r="H159" s="178"/>
      <c r="I159" s="181"/>
      <c r="J159" s="193">
        <f>BK159</f>
        <v>0</v>
      </c>
      <c r="K159" s="178"/>
      <c r="L159" s="183"/>
      <c r="M159" s="184"/>
      <c r="N159" s="185"/>
      <c r="O159" s="185"/>
      <c r="P159" s="186">
        <f>SUM(P160:P163)</f>
        <v>0</v>
      </c>
      <c r="Q159" s="185"/>
      <c r="R159" s="186">
        <f>SUM(R160:R163)</f>
        <v>27.359098200000002</v>
      </c>
      <c r="S159" s="185"/>
      <c r="T159" s="187">
        <f>SUM(T160:T163)</f>
        <v>0</v>
      </c>
      <c r="AR159" s="188" t="s">
        <v>83</v>
      </c>
      <c r="AT159" s="189" t="s">
        <v>74</v>
      </c>
      <c r="AU159" s="189" t="s">
        <v>83</v>
      </c>
      <c r="AY159" s="188" t="s">
        <v>145</v>
      </c>
      <c r="BK159" s="190">
        <f>SUM(BK160:BK163)</f>
        <v>0</v>
      </c>
    </row>
    <row r="160" spans="2:65" s="1" customFormat="1" ht="22.5" customHeight="1">
      <c r="B160" s="42"/>
      <c r="C160" s="194" t="s">
        <v>282</v>
      </c>
      <c r="D160" s="194" t="s">
        <v>147</v>
      </c>
      <c r="E160" s="195" t="s">
        <v>283</v>
      </c>
      <c r="F160" s="196" t="s">
        <v>284</v>
      </c>
      <c r="G160" s="197" t="s">
        <v>221</v>
      </c>
      <c r="H160" s="198">
        <v>22.26</v>
      </c>
      <c r="I160" s="199"/>
      <c r="J160" s="200">
        <f>ROUND(I160*H160,2)</f>
        <v>0</v>
      </c>
      <c r="K160" s="196" t="s">
        <v>151</v>
      </c>
      <c r="L160" s="62"/>
      <c r="M160" s="201" t="s">
        <v>32</v>
      </c>
      <c r="N160" s="202" t="s">
        <v>46</v>
      </c>
      <c r="O160" s="43"/>
      <c r="P160" s="203">
        <f>O160*H160</f>
        <v>0</v>
      </c>
      <c r="Q160" s="203">
        <v>0.74327</v>
      </c>
      <c r="R160" s="203">
        <f>Q160*H160</f>
        <v>16.5451902</v>
      </c>
      <c r="S160" s="203">
        <v>0</v>
      </c>
      <c r="T160" s="204">
        <f>S160*H160</f>
        <v>0</v>
      </c>
      <c r="AR160" s="24" t="s">
        <v>152</v>
      </c>
      <c r="AT160" s="24" t="s">
        <v>147</v>
      </c>
      <c r="AU160" s="24" t="s">
        <v>85</v>
      </c>
      <c r="AY160" s="24" t="s">
        <v>145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24" t="s">
        <v>83</v>
      </c>
      <c r="BK160" s="205">
        <f>ROUND(I160*H160,2)</f>
        <v>0</v>
      </c>
      <c r="BL160" s="24" t="s">
        <v>152</v>
      </c>
      <c r="BM160" s="24" t="s">
        <v>285</v>
      </c>
    </row>
    <row r="161" spans="2:47" s="1" customFormat="1" ht="27">
      <c r="B161" s="42"/>
      <c r="C161" s="64"/>
      <c r="D161" s="211" t="s">
        <v>154</v>
      </c>
      <c r="E161" s="64"/>
      <c r="F161" s="221" t="s">
        <v>155</v>
      </c>
      <c r="G161" s="64"/>
      <c r="H161" s="64"/>
      <c r="I161" s="164"/>
      <c r="J161" s="64"/>
      <c r="K161" s="64"/>
      <c r="L161" s="62"/>
      <c r="M161" s="208"/>
      <c r="N161" s="43"/>
      <c r="O161" s="43"/>
      <c r="P161" s="43"/>
      <c r="Q161" s="43"/>
      <c r="R161" s="43"/>
      <c r="S161" s="43"/>
      <c r="T161" s="79"/>
      <c r="AT161" s="24" t="s">
        <v>154</v>
      </c>
      <c r="AU161" s="24" t="s">
        <v>85</v>
      </c>
    </row>
    <row r="162" spans="2:65" s="1" customFormat="1" ht="22.5" customHeight="1">
      <c r="B162" s="42"/>
      <c r="C162" s="194" t="s">
        <v>286</v>
      </c>
      <c r="D162" s="194" t="s">
        <v>147</v>
      </c>
      <c r="E162" s="195" t="s">
        <v>287</v>
      </c>
      <c r="F162" s="196" t="s">
        <v>288</v>
      </c>
      <c r="G162" s="197" t="s">
        <v>221</v>
      </c>
      <c r="H162" s="198">
        <v>22.26</v>
      </c>
      <c r="I162" s="199"/>
      <c r="J162" s="200">
        <f>ROUND(I162*H162,2)</f>
        <v>0</v>
      </c>
      <c r="K162" s="196" t="s">
        <v>151</v>
      </c>
      <c r="L162" s="62"/>
      <c r="M162" s="201" t="s">
        <v>32</v>
      </c>
      <c r="N162" s="202" t="s">
        <v>46</v>
      </c>
      <c r="O162" s="43"/>
      <c r="P162" s="203">
        <f>O162*H162</f>
        <v>0</v>
      </c>
      <c r="Q162" s="203">
        <v>0.4858</v>
      </c>
      <c r="R162" s="203">
        <f>Q162*H162</f>
        <v>10.813908000000001</v>
      </c>
      <c r="S162" s="203">
        <v>0</v>
      </c>
      <c r="T162" s="204">
        <f>S162*H162</f>
        <v>0</v>
      </c>
      <c r="AR162" s="24" t="s">
        <v>152</v>
      </c>
      <c r="AT162" s="24" t="s">
        <v>147</v>
      </c>
      <c r="AU162" s="24" t="s">
        <v>85</v>
      </c>
      <c r="AY162" s="24" t="s">
        <v>145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24" t="s">
        <v>83</v>
      </c>
      <c r="BK162" s="205">
        <f>ROUND(I162*H162,2)</f>
        <v>0</v>
      </c>
      <c r="BL162" s="24" t="s">
        <v>152</v>
      </c>
      <c r="BM162" s="24" t="s">
        <v>289</v>
      </c>
    </row>
    <row r="163" spans="2:47" s="1" customFormat="1" ht="27">
      <c r="B163" s="42"/>
      <c r="C163" s="64"/>
      <c r="D163" s="206" t="s">
        <v>154</v>
      </c>
      <c r="E163" s="64"/>
      <c r="F163" s="207" t="s">
        <v>155</v>
      </c>
      <c r="G163" s="64"/>
      <c r="H163" s="64"/>
      <c r="I163" s="164"/>
      <c r="J163" s="64"/>
      <c r="K163" s="64"/>
      <c r="L163" s="62"/>
      <c r="M163" s="208"/>
      <c r="N163" s="43"/>
      <c r="O163" s="43"/>
      <c r="P163" s="43"/>
      <c r="Q163" s="43"/>
      <c r="R163" s="43"/>
      <c r="S163" s="43"/>
      <c r="T163" s="79"/>
      <c r="AT163" s="24" t="s">
        <v>154</v>
      </c>
      <c r="AU163" s="24" t="s">
        <v>85</v>
      </c>
    </row>
    <row r="164" spans="2:63" s="10" customFormat="1" ht="29.85" customHeight="1">
      <c r="B164" s="177"/>
      <c r="C164" s="178"/>
      <c r="D164" s="191" t="s">
        <v>74</v>
      </c>
      <c r="E164" s="192" t="s">
        <v>188</v>
      </c>
      <c r="F164" s="192" t="s">
        <v>290</v>
      </c>
      <c r="G164" s="178"/>
      <c r="H164" s="178"/>
      <c r="I164" s="181"/>
      <c r="J164" s="193">
        <f>BK164</f>
        <v>0</v>
      </c>
      <c r="K164" s="178"/>
      <c r="L164" s="183"/>
      <c r="M164" s="184"/>
      <c r="N164" s="185"/>
      <c r="O164" s="185"/>
      <c r="P164" s="186">
        <f>SUM(P165:P174)</f>
        <v>0</v>
      </c>
      <c r="Q164" s="185"/>
      <c r="R164" s="186">
        <f>SUM(R165:R174)</f>
        <v>7.5139879999999994</v>
      </c>
      <c r="S164" s="185"/>
      <c r="T164" s="187">
        <f>SUM(T165:T174)</f>
        <v>0</v>
      </c>
      <c r="AR164" s="188" t="s">
        <v>83</v>
      </c>
      <c r="AT164" s="189" t="s">
        <v>74</v>
      </c>
      <c r="AU164" s="189" t="s">
        <v>83</v>
      </c>
      <c r="AY164" s="188" t="s">
        <v>145</v>
      </c>
      <c r="BK164" s="190">
        <f>SUM(BK165:BK174)</f>
        <v>0</v>
      </c>
    </row>
    <row r="165" spans="2:65" s="1" customFormat="1" ht="31.5" customHeight="1">
      <c r="B165" s="42"/>
      <c r="C165" s="194" t="s">
        <v>291</v>
      </c>
      <c r="D165" s="194" t="s">
        <v>147</v>
      </c>
      <c r="E165" s="195" t="s">
        <v>292</v>
      </c>
      <c r="F165" s="196" t="s">
        <v>293</v>
      </c>
      <c r="G165" s="197" t="s">
        <v>294</v>
      </c>
      <c r="H165" s="198">
        <v>2</v>
      </c>
      <c r="I165" s="199"/>
      <c r="J165" s="200">
        <f>ROUND(I165*H165,2)</f>
        <v>0</v>
      </c>
      <c r="K165" s="196" t="s">
        <v>151</v>
      </c>
      <c r="L165" s="62"/>
      <c r="M165" s="201" t="s">
        <v>32</v>
      </c>
      <c r="N165" s="202" t="s">
        <v>46</v>
      </c>
      <c r="O165" s="43"/>
      <c r="P165" s="203">
        <f>O165*H165</f>
        <v>0</v>
      </c>
      <c r="Q165" s="203">
        <v>2E-05</v>
      </c>
      <c r="R165" s="203">
        <f>Q165*H165</f>
        <v>4E-05</v>
      </c>
      <c r="S165" s="203">
        <v>0</v>
      </c>
      <c r="T165" s="204">
        <f>S165*H165</f>
        <v>0</v>
      </c>
      <c r="AR165" s="24" t="s">
        <v>152</v>
      </c>
      <c r="AT165" s="24" t="s">
        <v>147</v>
      </c>
      <c r="AU165" s="24" t="s">
        <v>85</v>
      </c>
      <c r="AY165" s="24" t="s">
        <v>145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4" t="s">
        <v>83</v>
      </c>
      <c r="BK165" s="205">
        <f>ROUND(I165*H165,2)</f>
        <v>0</v>
      </c>
      <c r="BL165" s="24" t="s">
        <v>152</v>
      </c>
      <c r="BM165" s="24" t="s">
        <v>295</v>
      </c>
    </row>
    <row r="166" spans="2:47" s="1" customFormat="1" ht="27">
      <c r="B166" s="42"/>
      <c r="C166" s="64"/>
      <c r="D166" s="211" t="s">
        <v>154</v>
      </c>
      <c r="E166" s="64"/>
      <c r="F166" s="221" t="s">
        <v>155</v>
      </c>
      <c r="G166" s="64"/>
      <c r="H166" s="64"/>
      <c r="I166" s="164"/>
      <c r="J166" s="64"/>
      <c r="K166" s="64"/>
      <c r="L166" s="62"/>
      <c r="M166" s="208"/>
      <c r="N166" s="43"/>
      <c r="O166" s="43"/>
      <c r="P166" s="43"/>
      <c r="Q166" s="43"/>
      <c r="R166" s="43"/>
      <c r="S166" s="43"/>
      <c r="T166" s="79"/>
      <c r="AT166" s="24" t="s">
        <v>154</v>
      </c>
      <c r="AU166" s="24" t="s">
        <v>85</v>
      </c>
    </row>
    <row r="167" spans="2:65" s="1" customFormat="1" ht="22.5" customHeight="1">
      <c r="B167" s="42"/>
      <c r="C167" s="222" t="s">
        <v>296</v>
      </c>
      <c r="D167" s="222" t="s">
        <v>227</v>
      </c>
      <c r="E167" s="223" t="s">
        <v>297</v>
      </c>
      <c r="F167" s="224" t="s">
        <v>298</v>
      </c>
      <c r="G167" s="225" t="s">
        <v>299</v>
      </c>
      <c r="H167" s="226">
        <v>1</v>
      </c>
      <c r="I167" s="227"/>
      <c r="J167" s="228">
        <f>ROUND(I167*H167,2)</f>
        <v>0</v>
      </c>
      <c r="K167" s="224" t="s">
        <v>151</v>
      </c>
      <c r="L167" s="229"/>
      <c r="M167" s="230" t="s">
        <v>32</v>
      </c>
      <c r="N167" s="231" t="s">
        <v>46</v>
      </c>
      <c r="O167" s="43"/>
      <c r="P167" s="203">
        <f>O167*H167</f>
        <v>0</v>
      </c>
      <c r="Q167" s="203">
        <v>2.45</v>
      </c>
      <c r="R167" s="203">
        <f>Q167*H167</f>
        <v>2.45</v>
      </c>
      <c r="S167" s="203">
        <v>0</v>
      </c>
      <c r="T167" s="204">
        <f>S167*H167</f>
        <v>0</v>
      </c>
      <c r="AR167" s="24" t="s">
        <v>188</v>
      </c>
      <c r="AT167" s="24" t="s">
        <v>227</v>
      </c>
      <c r="AU167" s="24" t="s">
        <v>85</v>
      </c>
      <c r="AY167" s="24" t="s">
        <v>145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4" t="s">
        <v>83</v>
      </c>
      <c r="BK167" s="205">
        <f>ROUND(I167*H167,2)</f>
        <v>0</v>
      </c>
      <c r="BL167" s="24" t="s">
        <v>152</v>
      </c>
      <c r="BM167" s="24" t="s">
        <v>300</v>
      </c>
    </row>
    <row r="168" spans="2:47" s="1" customFormat="1" ht="27">
      <c r="B168" s="42"/>
      <c r="C168" s="64"/>
      <c r="D168" s="211" t="s">
        <v>154</v>
      </c>
      <c r="E168" s="64"/>
      <c r="F168" s="221" t="s">
        <v>155</v>
      </c>
      <c r="G168" s="64"/>
      <c r="H168" s="64"/>
      <c r="I168" s="164"/>
      <c r="J168" s="64"/>
      <c r="K168" s="64"/>
      <c r="L168" s="62"/>
      <c r="M168" s="208"/>
      <c r="N168" s="43"/>
      <c r="O168" s="43"/>
      <c r="P168" s="43"/>
      <c r="Q168" s="43"/>
      <c r="R168" s="43"/>
      <c r="S168" s="43"/>
      <c r="T168" s="79"/>
      <c r="AT168" s="24" t="s">
        <v>154</v>
      </c>
      <c r="AU168" s="24" t="s">
        <v>85</v>
      </c>
    </row>
    <row r="169" spans="2:65" s="1" customFormat="1" ht="22.5" customHeight="1">
      <c r="B169" s="42"/>
      <c r="C169" s="194" t="s">
        <v>301</v>
      </c>
      <c r="D169" s="194" t="s">
        <v>147</v>
      </c>
      <c r="E169" s="195" t="s">
        <v>302</v>
      </c>
      <c r="F169" s="196" t="s">
        <v>303</v>
      </c>
      <c r="G169" s="197" t="s">
        <v>150</v>
      </c>
      <c r="H169" s="198">
        <v>2.2</v>
      </c>
      <c r="I169" s="199"/>
      <c r="J169" s="200">
        <f>ROUND(I169*H169,2)</f>
        <v>0</v>
      </c>
      <c r="K169" s="196" t="s">
        <v>151</v>
      </c>
      <c r="L169" s="62"/>
      <c r="M169" s="201" t="s">
        <v>32</v>
      </c>
      <c r="N169" s="202" t="s">
        <v>46</v>
      </c>
      <c r="O169" s="43"/>
      <c r="P169" s="203">
        <f>O169*H169</f>
        <v>0</v>
      </c>
      <c r="Q169" s="203">
        <v>2.25634</v>
      </c>
      <c r="R169" s="203">
        <f>Q169*H169</f>
        <v>4.963948</v>
      </c>
      <c r="S169" s="203">
        <v>0</v>
      </c>
      <c r="T169" s="204">
        <f>S169*H169</f>
        <v>0</v>
      </c>
      <c r="AR169" s="24" t="s">
        <v>152</v>
      </c>
      <c r="AT169" s="24" t="s">
        <v>147</v>
      </c>
      <c r="AU169" s="24" t="s">
        <v>85</v>
      </c>
      <c r="AY169" s="24" t="s">
        <v>145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4" t="s">
        <v>83</v>
      </c>
      <c r="BK169" s="205">
        <f>ROUND(I169*H169,2)</f>
        <v>0</v>
      </c>
      <c r="BL169" s="24" t="s">
        <v>152</v>
      </c>
      <c r="BM169" s="24" t="s">
        <v>304</v>
      </c>
    </row>
    <row r="170" spans="2:47" s="1" customFormat="1" ht="40.5">
      <c r="B170" s="42"/>
      <c r="C170" s="64"/>
      <c r="D170" s="211" t="s">
        <v>154</v>
      </c>
      <c r="E170" s="64"/>
      <c r="F170" s="221" t="s">
        <v>305</v>
      </c>
      <c r="G170" s="64"/>
      <c r="H170" s="64"/>
      <c r="I170" s="164"/>
      <c r="J170" s="64"/>
      <c r="K170" s="64"/>
      <c r="L170" s="62"/>
      <c r="M170" s="208"/>
      <c r="N170" s="43"/>
      <c r="O170" s="43"/>
      <c r="P170" s="43"/>
      <c r="Q170" s="43"/>
      <c r="R170" s="43"/>
      <c r="S170" s="43"/>
      <c r="T170" s="79"/>
      <c r="AT170" s="24" t="s">
        <v>154</v>
      </c>
      <c r="AU170" s="24" t="s">
        <v>85</v>
      </c>
    </row>
    <row r="171" spans="2:65" s="1" customFormat="1" ht="22.5" customHeight="1">
      <c r="B171" s="42"/>
      <c r="C171" s="194" t="s">
        <v>306</v>
      </c>
      <c r="D171" s="194" t="s">
        <v>147</v>
      </c>
      <c r="E171" s="195" t="s">
        <v>307</v>
      </c>
      <c r="F171" s="196" t="s">
        <v>308</v>
      </c>
      <c r="G171" s="197" t="s">
        <v>32</v>
      </c>
      <c r="H171" s="198">
        <v>1</v>
      </c>
      <c r="I171" s="199"/>
      <c r="J171" s="200">
        <f>ROUND(I171*H171,2)</f>
        <v>0</v>
      </c>
      <c r="K171" s="196" t="s">
        <v>32</v>
      </c>
      <c r="L171" s="62"/>
      <c r="M171" s="201" t="s">
        <v>32</v>
      </c>
      <c r="N171" s="202" t="s">
        <v>46</v>
      </c>
      <c r="O171" s="43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AR171" s="24" t="s">
        <v>152</v>
      </c>
      <c r="AT171" s="24" t="s">
        <v>147</v>
      </c>
      <c r="AU171" s="24" t="s">
        <v>85</v>
      </c>
      <c r="AY171" s="24" t="s">
        <v>145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4" t="s">
        <v>83</v>
      </c>
      <c r="BK171" s="205">
        <f>ROUND(I171*H171,2)</f>
        <v>0</v>
      </c>
      <c r="BL171" s="24" t="s">
        <v>152</v>
      </c>
      <c r="BM171" s="24" t="s">
        <v>309</v>
      </c>
    </row>
    <row r="172" spans="2:47" s="1" customFormat="1" ht="27">
      <c r="B172" s="42"/>
      <c r="C172" s="64"/>
      <c r="D172" s="211" t="s">
        <v>154</v>
      </c>
      <c r="E172" s="64"/>
      <c r="F172" s="221" t="s">
        <v>155</v>
      </c>
      <c r="G172" s="64"/>
      <c r="H172" s="64"/>
      <c r="I172" s="164"/>
      <c r="J172" s="64"/>
      <c r="K172" s="64"/>
      <c r="L172" s="62"/>
      <c r="M172" s="208"/>
      <c r="N172" s="43"/>
      <c r="O172" s="43"/>
      <c r="P172" s="43"/>
      <c r="Q172" s="43"/>
      <c r="R172" s="43"/>
      <c r="S172" s="43"/>
      <c r="T172" s="79"/>
      <c r="AT172" s="24" t="s">
        <v>154</v>
      </c>
      <c r="AU172" s="24" t="s">
        <v>85</v>
      </c>
    </row>
    <row r="173" spans="2:65" s="1" customFormat="1" ht="31.5" customHeight="1">
      <c r="B173" s="42"/>
      <c r="C173" s="194" t="s">
        <v>310</v>
      </c>
      <c r="D173" s="194" t="s">
        <v>147</v>
      </c>
      <c r="E173" s="195" t="s">
        <v>311</v>
      </c>
      <c r="F173" s="196" t="s">
        <v>312</v>
      </c>
      <c r="G173" s="197" t="s">
        <v>299</v>
      </c>
      <c r="H173" s="198">
        <v>1</v>
      </c>
      <c r="I173" s="199"/>
      <c r="J173" s="200">
        <f>ROUND(I173*H173,2)</f>
        <v>0</v>
      </c>
      <c r="K173" s="196" t="s">
        <v>32</v>
      </c>
      <c r="L173" s="62"/>
      <c r="M173" s="201" t="s">
        <v>32</v>
      </c>
      <c r="N173" s="202" t="s">
        <v>46</v>
      </c>
      <c r="O173" s="43"/>
      <c r="P173" s="203">
        <f>O173*H173</f>
        <v>0</v>
      </c>
      <c r="Q173" s="203">
        <v>0.1</v>
      </c>
      <c r="R173" s="203">
        <f>Q173*H173</f>
        <v>0.1</v>
      </c>
      <c r="S173" s="203">
        <v>0</v>
      </c>
      <c r="T173" s="204">
        <f>S173*H173</f>
        <v>0</v>
      </c>
      <c r="AR173" s="24" t="s">
        <v>152</v>
      </c>
      <c r="AT173" s="24" t="s">
        <v>147</v>
      </c>
      <c r="AU173" s="24" t="s">
        <v>85</v>
      </c>
      <c r="AY173" s="24" t="s">
        <v>145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4" t="s">
        <v>83</v>
      </c>
      <c r="BK173" s="205">
        <f>ROUND(I173*H173,2)</f>
        <v>0</v>
      </c>
      <c r="BL173" s="24" t="s">
        <v>152</v>
      </c>
      <c r="BM173" s="24" t="s">
        <v>313</v>
      </c>
    </row>
    <row r="174" spans="2:47" s="1" customFormat="1" ht="40.5">
      <c r="B174" s="42"/>
      <c r="C174" s="64"/>
      <c r="D174" s="206" t="s">
        <v>154</v>
      </c>
      <c r="E174" s="64"/>
      <c r="F174" s="207" t="s">
        <v>314</v>
      </c>
      <c r="G174" s="64"/>
      <c r="H174" s="64"/>
      <c r="I174" s="164"/>
      <c r="J174" s="64"/>
      <c r="K174" s="64"/>
      <c r="L174" s="62"/>
      <c r="M174" s="208"/>
      <c r="N174" s="43"/>
      <c r="O174" s="43"/>
      <c r="P174" s="43"/>
      <c r="Q174" s="43"/>
      <c r="R174" s="43"/>
      <c r="S174" s="43"/>
      <c r="T174" s="79"/>
      <c r="AT174" s="24" t="s">
        <v>154</v>
      </c>
      <c r="AU174" s="24" t="s">
        <v>85</v>
      </c>
    </row>
    <row r="175" spans="2:63" s="10" customFormat="1" ht="29.85" customHeight="1">
      <c r="B175" s="177"/>
      <c r="C175" s="178"/>
      <c r="D175" s="191" t="s">
        <v>74</v>
      </c>
      <c r="E175" s="192" t="s">
        <v>315</v>
      </c>
      <c r="F175" s="192" t="s">
        <v>316</v>
      </c>
      <c r="G175" s="178"/>
      <c r="H175" s="178"/>
      <c r="I175" s="181"/>
      <c r="J175" s="193">
        <f>BK175</f>
        <v>0</v>
      </c>
      <c r="K175" s="178"/>
      <c r="L175" s="183"/>
      <c r="M175" s="184"/>
      <c r="N175" s="185"/>
      <c r="O175" s="185"/>
      <c r="P175" s="186">
        <f>SUM(P176:P186)</f>
        <v>0</v>
      </c>
      <c r="Q175" s="185"/>
      <c r="R175" s="186">
        <f>SUM(R176:R186)</f>
        <v>0.09029</v>
      </c>
      <c r="S175" s="185"/>
      <c r="T175" s="187">
        <f>SUM(T176:T186)</f>
        <v>0</v>
      </c>
      <c r="AR175" s="188" t="s">
        <v>83</v>
      </c>
      <c r="AT175" s="189" t="s">
        <v>74</v>
      </c>
      <c r="AU175" s="189" t="s">
        <v>83</v>
      </c>
      <c r="AY175" s="188" t="s">
        <v>145</v>
      </c>
      <c r="BK175" s="190">
        <f>SUM(BK176:BK186)</f>
        <v>0</v>
      </c>
    </row>
    <row r="176" spans="2:65" s="1" customFormat="1" ht="22.5" customHeight="1">
      <c r="B176" s="42"/>
      <c r="C176" s="194" t="s">
        <v>317</v>
      </c>
      <c r="D176" s="194" t="s">
        <v>147</v>
      </c>
      <c r="E176" s="195" t="s">
        <v>318</v>
      </c>
      <c r="F176" s="196" t="s">
        <v>319</v>
      </c>
      <c r="G176" s="197" t="s">
        <v>299</v>
      </c>
      <c r="H176" s="198">
        <v>1</v>
      </c>
      <c r="I176" s="199"/>
      <c r="J176" s="200">
        <f>ROUND(I176*H176,2)</f>
        <v>0</v>
      </c>
      <c r="K176" s="196" t="s">
        <v>151</v>
      </c>
      <c r="L176" s="62"/>
      <c r="M176" s="201" t="s">
        <v>32</v>
      </c>
      <c r="N176" s="202" t="s">
        <v>46</v>
      </c>
      <c r="O176" s="43"/>
      <c r="P176" s="203">
        <f>O176*H176</f>
        <v>0</v>
      </c>
      <c r="Q176" s="203">
        <v>0.04729</v>
      </c>
      <c r="R176" s="203">
        <f>Q176*H176</f>
        <v>0.04729</v>
      </c>
      <c r="S176" s="203">
        <v>0</v>
      </c>
      <c r="T176" s="204">
        <f>S176*H176</f>
        <v>0</v>
      </c>
      <c r="AR176" s="24" t="s">
        <v>152</v>
      </c>
      <c r="AT176" s="24" t="s">
        <v>147</v>
      </c>
      <c r="AU176" s="24" t="s">
        <v>85</v>
      </c>
      <c r="AY176" s="24" t="s">
        <v>145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83</v>
      </c>
      <c r="BK176" s="205">
        <f>ROUND(I176*H176,2)</f>
        <v>0</v>
      </c>
      <c r="BL176" s="24" t="s">
        <v>152</v>
      </c>
      <c r="BM176" s="24" t="s">
        <v>320</v>
      </c>
    </row>
    <row r="177" spans="2:47" s="1" customFormat="1" ht="27">
      <c r="B177" s="42"/>
      <c r="C177" s="64"/>
      <c r="D177" s="211" t="s">
        <v>154</v>
      </c>
      <c r="E177" s="64"/>
      <c r="F177" s="221" t="s">
        <v>155</v>
      </c>
      <c r="G177" s="64"/>
      <c r="H177" s="64"/>
      <c r="I177" s="164"/>
      <c r="J177" s="64"/>
      <c r="K177" s="64"/>
      <c r="L177" s="62"/>
      <c r="M177" s="208"/>
      <c r="N177" s="43"/>
      <c r="O177" s="43"/>
      <c r="P177" s="43"/>
      <c r="Q177" s="43"/>
      <c r="R177" s="43"/>
      <c r="S177" s="43"/>
      <c r="T177" s="79"/>
      <c r="AT177" s="24" t="s">
        <v>154</v>
      </c>
      <c r="AU177" s="24" t="s">
        <v>85</v>
      </c>
    </row>
    <row r="178" spans="2:65" s="1" customFormat="1" ht="22.5" customHeight="1">
      <c r="B178" s="42"/>
      <c r="C178" s="222" t="s">
        <v>321</v>
      </c>
      <c r="D178" s="222" t="s">
        <v>227</v>
      </c>
      <c r="E178" s="223" t="s">
        <v>322</v>
      </c>
      <c r="F178" s="224" t="s">
        <v>323</v>
      </c>
      <c r="G178" s="225" t="s">
        <v>299</v>
      </c>
      <c r="H178" s="226">
        <v>1</v>
      </c>
      <c r="I178" s="227"/>
      <c r="J178" s="228">
        <f>ROUND(I178*H178,2)</f>
        <v>0</v>
      </c>
      <c r="K178" s="224" t="s">
        <v>151</v>
      </c>
      <c r="L178" s="229"/>
      <c r="M178" s="230" t="s">
        <v>32</v>
      </c>
      <c r="N178" s="231" t="s">
        <v>46</v>
      </c>
      <c r="O178" s="43"/>
      <c r="P178" s="203">
        <f>O178*H178</f>
        <v>0</v>
      </c>
      <c r="Q178" s="203">
        <v>0.043</v>
      </c>
      <c r="R178" s="203">
        <f>Q178*H178</f>
        <v>0.043</v>
      </c>
      <c r="S178" s="203">
        <v>0</v>
      </c>
      <c r="T178" s="204">
        <f>S178*H178</f>
        <v>0</v>
      </c>
      <c r="AR178" s="24" t="s">
        <v>188</v>
      </c>
      <c r="AT178" s="24" t="s">
        <v>227</v>
      </c>
      <c r="AU178" s="24" t="s">
        <v>85</v>
      </c>
      <c r="AY178" s="24" t="s">
        <v>145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83</v>
      </c>
      <c r="BK178" s="205">
        <f>ROUND(I178*H178,2)</f>
        <v>0</v>
      </c>
      <c r="BL178" s="24" t="s">
        <v>152</v>
      </c>
      <c r="BM178" s="24" t="s">
        <v>324</v>
      </c>
    </row>
    <row r="179" spans="2:47" s="1" customFormat="1" ht="40.5">
      <c r="B179" s="42"/>
      <c r="C179" s="64"/>
      <c r="D179" s="211" t="s">
        <v>154</v>
      </c>
      <c r="E179" s="64"/>
      <c r="F179" s="221" t="s">
        <v>325</v>
      </c>
      <c r="G179" s="64"/>
      <c r="H179" s="64"/>
      <c r="I179" s="164"/>
      <c r="J179" s="64"/>
      <c r="K179" s="64"/>
      <c r="L179" s="62"/>
      <c r="M179" s="208"/>
      <c r="N179" s="43"/>
      <c r="O179" s="43"/>
      <c r="P179" s="43"/>
      <c r="Q179" s="43"/>
      <c r="R179" s="43"/>
      <c r="S179" s="43"/>
      <c r="T179" s="79"/>
      <c r="AT179" s="24" t="s">
        <v>154</v>
      </c>
      <c r="AU179" s="24" t="s">
        <v>85</v>
      </c>
    </row>
    <row r="180" spans="2:65" s="1" customFormat="1" ht="22.5" customHeight="1">
      <c r="B180" s="42"/>
      <c r="C180" s="194" t="s">
        <v>326</v>
      </c>
      <c r="D180" s="194" t="s">
        <v>147</v>
      </c>
      <c r="E180" s="195" t="s">
        <v>327</v>
      </c>
      <c r="F180" s="196" t="s">
        <v>328</v>
      </c>
      <c r="G180" s="197" t="s">
        <v>230</v>
      </c>
      <c r="H180" s="198">
        <v>30.38</v>
      </c>
      <c r="I180" s="199"/>
      <c r="J180" s="200">
        <f>ROUND(I180*H180,2)</f>
        <v>0</v>
      </c>
      <c r="K180" s="196" t="s">
        <v>32</v>
      </c>
      <c r="L180" s="62"/>
      <c r="M180" s="201" t="s">
        <v>32</v>
      </c>
      <c r="N180" s="202" t="s">
        <v>46</v>
      </c>
      <c r="O180" s="43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AR180" s="24" t="s">
        <v>152</v>
      </c>
      <c r="AT180" s="24" t="s">
        <v>147</v>
      </c>
      <c r="AU180" s="24" t="s">
        <v>85</v>
      </c>
      <c r="AY180" s="24" t="s">
        <v>145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4" t="s">
        <v>83</v>
      </c>
      <c r="BK180" s="205">
        <f>ROUND(I180*H180,2)</f>
        <v>0</v>
      </c>
      <c r="BL180" s="24" t="s">
        <v>152</v>
      </c>
      <c r="BM180" s="24" t="s">
        <v>329</v>
      </c>
    </row>
    <row r="181" spans="2:47" s="1" customFormat="1" ht="40.5">
      <c r="B181" s="42"/>
      <c r="C181" s="64"/>
      <c r="D181" s="206" t="s">
        <v>154</v>
      </c>
      <c r="E181" s="64"/>
      <c r="F181" s="207" t="s">
        <v>330</v>
      </c>
      <c r="G181" s="64"/>
      <c r="H181" s="64"/>
      <c r="I181" s="164"/>
      <c r="J181" s="64"/>
      <c r="K181" s="64"/>
      <c r="L181" s="62"/>
      <c r="M181" s="208"/>
      <c r="N181" s="43"/>
      <c r="O181" s="43"/>
      <c r="P181" s="43"/>
      <c r="Q181" s="43"/>
      <c r="R181" s="43"/>
      <c r="S181" s="43"/>
      <c r="T181" s="79"/>
      <c r="AT181" s="24" t="s">
        <v>154</v>
      </c>
      <c r="AU181" s="24" t="s">
        <v>85</v>
      </c>
    </row>
    <row r="182" spans="2:51" s="11" customFormat="1" ht="13.5">
      <c r="B182" s="209"/>
      <c r="C182" s="210"/>
      <c r="D182" s="211" t="s">
        <v>156</v>
      </c>
      <c r="E182" s="212" t="s">
        <v>32</v>
      </c>
      <c r="F182" s="213" t="s">
        <v>331</v>
      </c>
      <c r="G182" s="210"/>
      <c r="H182" s="214">
        <v>30.38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156</v>
      </c>
      <c r="AU182" s="220" t="s">
        <v>85</v>
      </c>
      <c r="AV182" s="11" t="s">
        <v>85</v>
      </c>
      <c r="AW182" s="11" t="s">
        <v>39</v>
      </c>
      <c r="AX182" s="11" t="s">
        <v>83</v>
      </c>
      <c r="AY182" s="220" t="s">
        <v>145</v>
      </c>
    </row>
    <row r="183" spans="2:65" s="1" customFormat="1" ht="22.5" customHeight="1">
      <c r="B183" s="42"/>
      <c r="C183" s="194" t="s">
        <v>332</v>
      </c>
      <c r="D183" s="194" t="s">
        <v>147</v>
      </c>
      <c r="E183" s="195" t="s">
        <v>333</v>
      </c>
      <c r="F183" s="196" t="s">
        <v>334</v>
      </c>
      <c r="G183" s="197" t="s">
        <v>299</v>
      </c>
      <c r="H183" s="198">
        <v>2</v>
      </c>
      <c r="I183" s="199"/>
      <c r="J183" s="200">
        <f>ROUND(I183*H183,2)</f>
        <v>0</v>
      </c>
      <c r="K183" s="196" t="s">
        <v>32</v>
      </c>
      <c r="L183" s="62"/>
      <c r="M183" s="201" t="s">
        <v>32</v>
      </c>
      <c r="N183" s="202" t="s">
        <v>46</v>
      </c>
      <c r="O183" s="43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4" t="s">
        <v>152</v>
      </c>
      <c r="AT183" s="24" t="s">
        <v>147</v>
      </c>
      <c r="AU183" s="24" t="s">
        <v>85</v>
      </c>
      <c r="AY183" s="24" t="s">
        <v>145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4" t="s">
        <v>83</v>
      </c>
      <c r="BK183" s="205">
        <f>ROUND(I183*H183,2)</f>
        <v>0</v>
      </c>
      <c r="BL183" s="24" t="s">
        <v>152</v>
      </c>
      <c r="BM183" s="24" t="s">
        <v>335</v>
      </c>
    </row>
    <row r="184" spans="2:47" s="1" customFormat="1" ht="54">
      <c r="B184" s="42"/>
      <c r="C184" s="64"/>
      <c r="D184" s="211" t="s">
        <v>154</v>
      </c>
      <c r="E184" s="64"/>
      <c r="F184" s="221" t="s">
        <v>336</v>
      </c>
      <c r="G184" s="64"/>
      <c r="H184" s="64"/>
      <c r="I184" s="164"/>
      <c r="J184" s="64"/>
      <c r="K184" s="64"/>
      <c r="L184" s="62"/>
      <c r="M184" s="208"/>
      <c r="N184" s="43"/>
      <c r="O184" s="43"/>
      <c r="P184" s="43"/>
      <c r="Q184" s="43"/>
      <c r="R184" s="43"/>
      <c r="S184" s="43"/>
      <c r="T184" s="79"/>
      <c r="AT184" s="24" t="s">
        <v>154</v>
      </c>
      <c r="AU184" s="24" t="s">
        <v>85</v>
      </c>
    </row>
    <row r="185" spans="2:65" s="1" customFormat="1" ht="22.5" customHeight="1">
      <c r="B185" s="42"/>
      <c r="C185" s="194" t="s">
        <v>337</v>
      </c>
      <c r="D185" s="194" t="s">
        <v>147</v>
      </c>
      <c r="E185" s="195" t="s">
        <v>338</v>
      </c>
      <c r="F185" s="196" t="s">
        <v>339</v>
      </c>
      <c r="G185" s="197" t="s">
        <v>299</v>
      </c>
      <c r="H185" s="198">
        <v>1</v>
      </c>
      <c r="I185" s="199"/>
      <c r="J185" s="200">
        <f>ROUND(I185*H185,2)</f>
        <v>0</v>
      </c>
      <c r="K185" s="196" t="s">
        <v>32</v>
      </c>
      <c r="L185" s="62"/>
      <c r="M185" s="201" t="s">
        <v>32</v>
      </c>
      <c r="N185" s="202" t="s">
        <v>46</v>
      </c>
      <c r="O185" s="43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AR185" s="24" t="s">
        <v>152</v>
      </c>
      <c r="AT185" s="24" t="s">
        <v>147</v>
      </c>
      <c r="AU185" s="24" t="s">
        <v>85</v>
      </c>
      <c r="AY185" s="24" t="s">
        <v>145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4" t="s">
        <v>83</v>
      </c>
      <c r="BK185" s="205">
        <f>ROUND(I185*H185,2)</f>
        <v>0</v>
      </c>
      <c r="BL185" s="24" t="s">
        <v>152</v>
      </c>
      <c r="BM185" s="24" t="s">
        <v>340</v>
      </c>
    </row>
    <row r="186" spans="2:47" s="1" customFormat="1" ht="40.5">
      <c r="B186" s="42"/>
      <c r="C186" s="64"/>
      <c r="D186" s="206" t="s">
        <v>154</v>
      </c>
      <c r="E186" s="64"/>
      <c r="F186" s="207" t="s">
        <v>341</v>
      </c>
      <c r="G186" s="64"/>
      <c r="H186" s="64"/>
      <c r="I186" s="164"/>
      <c r="J186" s="64"/>
      <c r="K186" s="64"/>
      <c r="L186" s="62"/>
      <c r="M186" s="208"/>
      <c r="N186" s="43"/>
      <c r="O186" s="43"/>
      <c r="P186" s="43"/>
      <c r="Q186" s="43"/>
      <c r="R186" s="43"/>
      <c r="S186" s="43"/>
      <c r="T186" s="79"/>
      <c r="AT186" s="24" t="s">
        <v>154</v>
      </c>
      <c r="AU186" s="24" t="s">
        <v>85</v>
      </c>
    </row>
    <row r="187" spans="2:63" s="10" customFormat="1" ht="29.85" customHeight="1">
      <c r="B187" s="177"/>
      <c r="C187" s="178"/>
      <c r="D187" s="191" t="s">
        <v>74</v>
      </c>
      <c r="E187" s="192" t="s">
        <v>194</v>
      </c>
      <c r="F187" s="192" t="s">
        <v>342</v>
      </c>
      <c r="G187" s="178"/>
      <c r="H187" s="178"/>
      <c r="I187" s="181"/>
      <c r="J187" s="193">
        <f>BK187</f>
        <v>0</v>
      </c>
      <c r="K187" s="178"/>
      <c r="L187" s="183"/>
      <c r="M187" s="184"/>
      <c r="N187" s="185"/>
      <c r="O187" s="185"/>
      <c r="P187" s="186">
        <f>SUM(P188:P203)</f>
        <v>0</v>
      </c>
      <c r="Q187" s="185"/>
      <c r="R187" s="186">
        <f>SUM(R188:R203)</f>
        <v>0.39980891999999996</v>
      </c>
      <c r="S187" s="185"/>
      <c r="T187" s="187">
        <f>SUM(T188:T203)</f>
        <v>0</v>
      </c>
      <c r="AR187" s="188" t="s">
        <v>83</v>
      </c>
      <c r="AT187" s="189" t="s">
        <v>74</v>
      </c>
      <c r="AU187" s="189" t="s">
        <v>83</v>
      </c>
      <c r="AY187" s="188" t="s">
        <v>145</v>
      </c>
      <c r="BK187" s="190">
        <f>SUM(BK188:BK203)</f>
        <v>0</v>
      </c>
    </row>
    <row r="188" spans="2:65" s="1" customFormat="1" ht="22.5" customHeight="1">
      <c r="B188" s="42"/>
      <c r="C188" s="194" t="s">
        <v>343</v>
      </c>
      <c r="D188" s="194" t="s">
        <v>147</v>
      </c>
      <c r="E188" s="195" t="s">
        <v>344</v>
      </c>
      <c r="F188" s="196" t="s">
        <v>345</v>
      </c>
      <c r="G188" s="197" t="s">
        <v>221</v>
      </c>
      <c r="H188" s="198">
        <v>8.652</v>
      </c>
      <c r="I188" s="199"/>
      <c r="J188" s="200">
        <f>ROUND(I188*H188,2)</f>
        <v>0</v>
      </c>
      <c r="K188" s="196" t="s">
        <v>151</v>
      </c>
      <c r="L188" s="62"/>
      <c r="M188" s="201" t="s">
        <v>32</v>
      </c>
      <c r="N188" s="202" t="s">
        <v>46</v>
      </c>
      <c r="O188" s="43"/>
      <c r="P188" s="203">
        <f>O188*H188</f>
        <v>0</v>
      </c>
      <c r="Q188" s="203">
        <v>0.04621</v>
      </c>
      <c r="R188" s="203">
        <f>Q188*H188</f>
        <v>0.39980891999999996</v>
      </c>
      <c r="S188" s="203">
        <v>0</v>
      </c>
      <c r="T188" s="204">
        <f>S188*H188</f>
        <v>0</v>
      </c>
      <c r="AR188" s="24" t="s">
        <v>152</v>
      </c>
      <c r="AT188" s="24" t="s">
        <v>147</v>
      </c>
      <c r="AU188" s="24" t="s">
        <v>85</v>
      </c>
      <c r="AY188" s="24" t="s">
        <v>145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83</v>
      </c>
      <c r="BK188" s="205">
        <f>ROUND(I188*H188,2)</f>
        <v>0</v>
      </c>
      <c r="BL188" s="24" t="s">
        <v>152</v>
      </c>
      <c r="BM188" s="24" t="s">
        <v>346</v>
      </c>
    </row>
    <row r="189" spans="2:47" s="1" customFormat="1" ht="54">
      <c r="B189" s="42"/>
      <c r="C189" s="64"/>
      <c r="D189" s="206" t="s">
        <v>154</v>
      </c>
      <c r="E189" s="64"/>
      <c r="F189" s="207" t="s">
        <v>347</v>
      </c>
      <c r="G189" s="64"/>
      <c r="H189" s="64"/>
      <c r="I189" s="164"/>
      <c r="J189" s="64"/>
      <c r="K189" s="64"/>
      <c r="L189" s="62"/>
      <c r="M189" s="208"/>
      <c r="N189" s="43"/>
      <c r="O189" s="43"/>
      <c r="P189" s="43"/>
      <c r="Q189" s="43"/>
      <c r="R189" s="43"/>
      <c r="S189" s="43"/>
      <c r="T189" s="79"/>
      <c r="AT189" s="24" t="s">
        <v>154</v>
      </c>
      <c r="AU189" s="24" t="s">
        <v>85</v>
      </c>
    </row>
    <row r="190" spans="2:51" s="11" customFormat="1" ht="13.5">
      <c r="B190" s="209"/>
      <c r="C190" s="210"/>
      <c r="D190" s="211" t="s">
        <v>156</v>
      </c>
      <c r="E190" s="212" t="s">
        <v>32</v>
      </c>
      <c r="F190" s="213" t="s">
        <v>348</v>
      </c>
      <c r="G190" s="210"/>
      <c r="H190" s="214">
        <v>8.652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156</v>
      </c>
      <c r="AU190" s="220" t="s">
        <v>85</v>
      </c>
      <c r="AV190" s="11" t="s">
        <v>85</v>
      </c>
      <c r="AW190" s="11" t="s">
        <v>39</v>
      </c>
      <c r="AX190" s="11" t="s">
        <v>83</v>
      </c>
      <c r="AY190" s="220" t="s">
        <v>145</v>
      </c>
    </row>
    <row r="191" spans="2:65" s="1" customFormat="1" ht="22.5" customHeight="1">
      <c r="B191" s="42"/>
      <c r="C191" s="194" t="s">
        <v>349</v>
      </c>
      <c r="D191" s="194" t="s">
        <v>147</v>
      </c>
      <c r="E191" s="195" t="s">
        <v>350</v>
      </c>
      <c r="F191" s="196" t="s">
        <v>351</v>
      </c>
      <c r="G191" s="197" t="s">
        <v>215</v>
      </c>
      <c r="H191" s="198">
        <v>51.454</v>
      </c>
      <c r="I191" s="199"/>
      <c r="J191" s="200">
        <f>ROUND(I191*H191,2)</f>
        <v>0</v>
      </c>
      <c r="K191" s="196" t="s">
        <v>151</v>
      </c>
      <c r="L191" s="62"/>
      <c r="M191" s="201" t="s">
        <v>32</v>
      </c>
      <c r="N191" s="202" t="s">
        <v>46</v>
      </c>
      <c r="O191" s="43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AR191" s="24" t="s">
        <v>152</v>
      </c>
      <c r="AT191" s="24" t="s">
        <v>147</v>
      </c>
      <c r="AU191" s="24" t="s">
        <v>85</v>
      </c>
      <c r="AY191" s="24" t="s">
        <v>145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4" t="s">
        <v>83</v>
      </c>
      <c r="BK191" s="205">
        <f>ROUND(I191*H191,2)</f>
        <v>0</v>
      </c>
      <c r="BL191" s="24" t="s">
        <v>152</v>
      </c>
      <c r="BM191" s="24" t="s">
        <v>352</v>
      </c>
    </row>
    <row r="192" spans="2:47" s="1" customFormat="1" ht="27">
      <c r="B192" s="42"/>
      <c r="C192" s="64"/>
      <c r="D192" s="211" t="s">
        <v>154</v>
      </c>
      <c r="E192" s="64"/>
      <c r="F192" s="221" t="s">
        <v>155</v>
      </c>
      <c r="G192" s="64"/>
      <c r="H192" s="64"/>
      <c r="I192" s="164"/>
      <c r="J192" s="64"/>
      <c r="K192" s="64"/>
      <c r="L192" s="62"/>
      <c r="M192" s="208"/>
      <c r="N192" s="43"/>
      <c r="O192" s="43"/>
      <c r="P192" s="43"/>
      <c r="Q192" s="43"/>
      <c r="R192" s="43"/>
      <c r="S192" s="43"/>
      <c r="T192" s="79"/>
      <c r="AT192" s="24" t="s">
        <v>154</v>
      </c>
      <c r="AU192" s="24" t="s">
        <v>85</v>
      </c>
    </row>
    <row r="193" spans="2:65" s="1" customFormat="1" ht="22.5" customHeight="1">
      <c r="B193" s="42"/>
      <c r="C193" s="194" t="s">
        <v>353</v>
      </c>
      <c r="D193" s="194" t="s">
        <v>147</v>
      </c>
      <c r="E193" s="195" t="s">
        <v>354</v>
      </c>
      <c r="F193" s="196" t="s">
        <v>355</v>
      </c>
      <c r="G193" s="197" t="s">
        <v>215</v>
      </c>
      <c r="H193" s="198">
        <v>51.454</v>
      </c>
      <c r="I193" s="199"/>
      <c r="J193" s="200">
        <f>ROUND(I193*H193,2)</f>
        <v>0</v>
      </c>
      <c r="K193" s="196" t="s">
        <v>151</v>
      </c>
      <c r="L193" s="62"/>
      <c r="M193" s="201" t="s">
        <v>32</v>
      </c>
      <c r="N193" s="202" t="s">
        <v>46</v>
      </c>
      <c r="O193" s="43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AR193" s="24" t="s">
        <v>152</v>
      </c>
      <c r="AT193" s="24" t="s">
        <v>147</v>
      </c>
      <c r="AU193" s="24" t="s">
        <v>85</v>
      </c>
      <c r="AY193" s="24" t="s">
        <v>145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4" t="s">
        <v>83</v>
      </c>
      <c r="BK193" s="205">
        <f>ROUND(I193*H193,2)</f>
        <v>0</v>
      </c>
      <c r="BL193" s="24" t="s">
        <v>152</v>
      </c>
      <c r="BM193" s="24" t="s">
        <v>356</v>
      </c>
    </row>
    <row r="194" spans="2:47" s="1" customFormat="1" ht="27">
      <c r="B194" s="42"/>
      <c r="C194" s="64"/>
      <c r="D194" s="211" t="s">
        <v>154</v>
      </c>
      <c r="E194" s="64"/>
      <c r="F194" s="221" t="s">
        <v>155</v>
      </c>
      <c r="G194" s="64"/>
      <c r="H194" s="64"/>
      <c r="I194" s="164"/>
      <c r="J194" s="64"/>
      <c r="K194" s="64"/>
      <c r="L194" s="62"/>
      <c r="M194" s="208"/>
      <c r="N194" s="43"/>
      <c r="O194" s="43"/>
      <c r="P194" s="43"/>
      <c r="Q194" s="43"/>
      <c r="R194" s="43"/>
      <c r="S194" s="43"/>
      <c r="T194" s="79"/>
      <c r="AT194" s="24" t="s">
        <v>154</v>
      </c>
      <c r="AU194" s="24" t="s">
        <v>85</v>
      </c>
    </row>
    <row r="195" spans="2:65" s="1" customFormat="1" ht="22.5" customHeight="1">
      <c r="B195" s="42"/>
      <c r="C195" s="194" t="s">
        <v>357</v>
      </c>
      <c r="D195" s="194" t="s">
        <v>147</v>
      </c>
      <c r="E195" s="195" t="s">
        <v>358</v>
      </c>
      <c r="F195" s="196" t="s">
        <v>359</v>
      </c>
      <c r="G195" s="197" t="s">
        <v>215</v>
      </c>
      <c r="H195" s="198">
        <v>514.54</v>
      </c>
      <c r="I195" s="199"/>
      <c r="J195" s="200">
        <f>ROUND(I195*H195,2)</f>
        <v>0</v>
      </c>
      <c r="K195" s="196" t="s">
        <v>151</v>
      </c>
      <c r="L195" s="62"/>
      <c r="M195" s="201" t="s">
        <v>32</v>
      </c>
      <c r="N195" s="202" t="s">
        <v>46</v>
      </c>
      <c r="O195" s="43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4" t="s">
        <v>152</v>
      </c>
      <c r="AT195" s="24" t="s">
        <v>147</v>
      </c>
      <c r="AU195" s="24" t="s">
        <v>85</v>
      </c>
      <c r="AY195" s="24" t="s">
        <v>145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4" t="s">
        <v>83</v>
      </c>
      <c r="BK195" s="205">
        <f>ROUND(I195*H195,2)</f>
        <v>0</v>
      </c>
      <c r="BL195" s="24" t="s">
        <v>152</v>
      </c>
      <c r="BM195" s="24" t="s">
        <v>360</v>
      </c>
    </row>
    <row r="196" spans="2:47" s="1" customFormat="1" ht="40.5">
      <c r="B196" s="42"/>
      <c r="C196" s="64"/>
      <c r="D196" s="206" t="s">
        <v>154</v>
      </c>
      <c r="E196" s="64"/>
      <c r="F196" s="207" t="s">
        <v>361</v>
      </c>
      <c r="G196" s="64"/>
      <c r="H196" s="64"/>
      <c r="I196" s="164"/>
      <c r="J196" s="64"/>
      <c r="K196" s="64"/>
      <c r="L196" s="62"/>
      <c r="M196" s="208"/>
      <c r="N196" s="43"/>
      <c r="O196" s="43"/>
      <c r="P196" s="43"/>
      <c r="Q196" s="43"/>
      <c r="R196" s="43"/>
      <c r="S196" s="43"/>
      <c r="T196" s="79"/>
      <c r="AT196" s="24" t="s">
        <v>154</v>
      </c>
      <c r="AU196" s="24" t="s">
        <v>85</v>
      </c>
    </row>
    <row r="197" spans="2:51" s="11" customFormat="1" ht="13.5">
      <c r="B197" s="209"/>
      <c r="C197" s="210"/>
      <c r="D197" s="211" t="s">
        <v>156</v>
      </c>
      <c r="E197" s="212" t="s">
        <v>32</v>
      </c>
      <c r="F197" s="213" t="s">
        <v>362</v>
      </c>
      <c r="G197" s="210"/>
      <c r="H197" s="214">
        <v>514.54</v>
      </c>
      <c r="I197" s="215"/>
      <c r="J197" s="210"/>
      <c r="K197" s="210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156</v>
      </c>
      <c r="AU197" s="220" t="s">
        <v>85</v>
      </c>
      <c r="AV197" s="11" t="s">
        <v>85</v>
      </c>
      <c r="AW197" s="11" t="s">
        <v>39</v>
      </c>
      <c r="AX197" s="11" t="s">
        <v>83</v>
      </c>
      <c r="AY197" s="220" t="s">
        <v>145</v>
      </c>
    </row>
    <row r="198" spans="2:65" s="1" customFormat="1" ht="22.5" customHeight="1">
      <c r="B198" s="42"/>
      <c r="C198" s="194" t="s">
        <v>363</v>
      </c>
      <c r="D198" s="194" t="s">
        <v>147</v>
      </c>
      <c r="E198" s="195" t="s">
        <v>364</v>
      </c>
      <c r="F198" s="196" t="s">
        <v>365</v>
      </c>
      <c r="G198" s="197" t="s">
        <v>215</v>
      </c>
      <c r="H198" s="198">
        <v>51.454</v>
      </c>
      <c r="I198" s="199"/>
      <c r="J198" s="200">
        <f>ROUND(I198*H198,2)</f>
        <v>0</v>
      </c>
      <c r="K198" s="196" t="s">
        <v>32</v>
      </c>
      <c r="L198" s="62"/>
      <c r="M198" s="201" t="s">
        <v>32</v>
      </c>
      <c r="N198" s="202" t="s">
        <v>46</v>
      </c>
      <c r="O198" s="43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4" t="s">
        <v>152</v>
      </c>
      <c r="AT198" s="24" t="s">
        <v>147</v>
      </c>
      <c r="AU198" s="24" t="s">
        <v>85</v>
      </c>
      <c r="AY198" s="24" t="s">
        <v>145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4" t="s">
        <v>83</v>
      </c>
      <c r="BK198" s="205">
        <f>ROUND(I198*H198,2)</f>
        <v>0</v>
      </c>
      <c r="BL198" s="24" t="s">
        <v>152</v>
      </c>
      <c r="BM198" s="24" t="s">
        <v>366</v>
      </c>
    </row>
    <row r="199" spans="2:47" s="1" customFormat="1" ht="40.5">
      <c r="B199" s="42"/>
      <c r="C199" s="64"/>
      <c r="D199" s="211" t="s">
        <v>154</v>
      </c>
      <c r="E199" s="64"/>
      <c r="F199" s="221" t="s">
        <v>367</v>
      </c>
      <c r="G199" s="64"/>
      <c r="H199" s="64"/>
      <c r="I199" s="164"/>
      <c r="J199" s="64"/>
      <c r="K199" s="64"/>
      <c r="L199" s="62"/>
      <c r="M199" s="208"/>
      <c r="N199" s="43"/>
      <c r="O199" s="43"/>
      <c r="P199" s="43"/>
      <c r="Q199" s="43"/>
      <c r="R199" s="43"/>
      <c r="S199" s="43"/>
      <c r="T199" s="79"/>
      <c r="AT199" s="24" t="s">
        <v>154</v>
      </c>
      <c r="AU199" s="24" t="s">
        <v>85</v>
      </c>
    </row>
    <row r="200" spans="2:65" s="1" customFormat="1" ht="22.5" customHeight="1">
      <c r="B200" s="42"/>
      <c r="C200" s="194" t="s">
        <v>368</v>
      </c>
      <c r="D200" s="194" t="s">
        <v>147</v>
      </c>
      <c r="E200" s="195" t="s">
        <v>369</v>
      </c>
      <c r="F200" s="196" t="s">
        <v>370</v>
      </c>
      <c r="G200" s="197" t="s">
        <v>215</v>
      </c>
      <c r="H200" s="198">
        <v>17</v>
      </c>
      <c r="I200" s="199"/>
      <c r="J200" s="200">
        <f>ROUND(I200*H200,2)</f>
        <v>0</v>
      </c>
      <c r="K200" s="196" t="s">
        <v>32</v>
      </c>
      <c r="L200" s="62"/>
      <c r="M200" s="201" t="s">
        <v>32</v>
      </c>
      <c r="N200" s="202" t="s">
        <v>46</v>
      </c>
      <c r="O200" s="43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24" t="s">
        <v>152</v>
      </c>
      <c r="AT200" s="24" t="s">
        <v>147</v>
      </c>
      <c r="AU200" s="24" t="s">
        <v>85</v>
      </c>
      <c r="AY200" s="24" t="s">
        <v>145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4" t="s">
        <v>83</v>
      </c>
      <c r="BK200" s="205">
        <f>ROUND(I200*H200,2)</f>
        <v>0</v>
      </c>
      <c r="BL200" s="24" t="s">
        <v>152</v>
      </c>
      <c r="BM200" s="24" t="s">
        <v>371</v>
      </c>
    </row>
    <row r="201" spans="2:47" s="1" customFormat="1" ht="27">
      <c r="B201" s="42"/>
      <c r="C201" s="64"/>
      <c r="D201" s="211" t="s">
        <v>154</v>
      </c>
      <c r="E201" s="64"/>
      <c r="F201" s="221" t="s">
        <v>155</v>
      </c>
      <c r="G201" s="64"/>
      <c r="H201" s="64"/>
      <c r="I201" s="164"/>
      <c r="J201" s="64"/>
      <c r="K201" s="64"/>
      <c r="L201" s="62"/>
      <c r="M201" s="208"/>
      <c r="N201" s="43"/>
      <c r="O201" s="43"/>
      <c r="P201" s="43"/>
      <c r="Q201" s="43"/>
      <c r="R201" s="43"/>
      <c r="S201" s="43"/>
      <c r="T201" s="79"/>
      <c r="AT201" s="24" t="s">
        <v>154</v>
      </c>
      <c r="AU201" s="24" t="s">
        <v>85</v>
      </c>
    </row>
    <row r="202" spans="2:65" s="1" customFormat="1" ht="22.5" customHeight="1">
      <c r="B202" s="42"/>
      <c r="C202" s="194" t="s">
        <v>372</v>
      </c>
      <c r="D202" s="194" t="s">
        <v>147</v>
      </c>
      <c r="E202" s="195" t="s">
        <v>373</v>
      </c>
      <c r="F202" s="196" t="s">
        <v>374</v>
      </c>
      <c r="G202" s="197" t="s">
        <v>375</v>
      </c>
      <c r="H202" s="198">
        <v>1</v>
      </c>
      <c r="I202" s="199"/>
      <c r="J202" s="200">
        <f>ROUND(I202*H202,2)</f>
        <v>0</v>
      </c>
      <c r="K202" s="196" t="s">
        <v>32</v>
      </c>
      <c r="L202" s="62"/>
      <c r="M202" s="201" t="s">
        <v>32</v>
      </c>
      <c r="N202" s="202" t="s">
        <v>46</v>
      </c>
      <c r="O202" s="43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AR202" s="24" t="s">
        <v>152</v>
      </c>
      <c r="AT202" s="24" t="s">
        <v>147</v>
      </c>
      <c r="AU202" s="24" t="s">
        <v>85</v>
      </c>
      <c r="AY202" s="24" t="s">
        <v>145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4" t="s">
        <v>83</v>
      </c>
      <c r="BK202" s="205">
        <f>ROUND(I202*H202,2)</f>
        <v>0</v>
      </c>
      <c r="BL202" s="24" t="s">
        <v>152</v>
      </c>
      <c r="BM202" s="24" t="s">
        <v>376</v>
      </c>
    </row>
    <row r="203" spans="2:47" s="1" customFormat="1" ht="67.5">
      <c r="B203" s="42"/>
      <c r="C203" s="64"/>
      <c r="D203" s="206" t="s">
        <v>154</v>
      </c>
      <c r="E203" s="64"/>
      <c r="F203" s="207" t="s">
        <v>377</v>
      </c>
      <c r="G203" s="64"/>
      <c r="H203" s="64"/>
      <c r="I203" s="164"/>
      <c r="J203" s="64"/>
      <c r="K203" s="64"/>
      <c r="L203" s="62"/>
      <c r="M203" s="208"/>
      <c r="N203" s="43"/>
      <c r="O203" s="43"/>
      <c r="P203" s="43"/>
      <c r="Q203" s="43"/>
      <c r="R203" s="43"/>
      <c r="S203" s="43"/>
      <c r="T203" s="79"/>
      <c r="AT203" s="24" t="s">
        <v>154</v>
      </c>
      <c r="AU203" s="24" t="s">
        <v>85</v>
      </c>
    </row>
    <row r="204" spans="2:63" s="10" customFormat="1" ht="29.85" customHeight="1">
      <c r="B204" s="177"/>
      <c r="C204" s="178"/>
      <c r="D204" s="191" t="s">
        <v>74</v>
      </c>
      <c r="E204" s="192" t="s">
        <v>378</v>
      </c>
      <c r="F204" s="192" t="s">
        <v>379</v>
      </c>
      <c r="G204" s="178"/>
      <c r="H204" s="178"/>
      <c r="I204" s="181"/>
      <c r="J204" s="193">
        <f>BK204</f>
        <v>0</v>
      </c>
      <c r="K204" s="178"/>
      <c r="L204" s="183"/>
      <c r="M204" s="184"/>
      <c r="N204" s="185"/>
      <c r="O204" s="185"/>
      <c r="P204" s="186">
        <f>P205</f>
        <v>0</v>
      </c>
      <c r="Q204" s="185"/>
      <c r="R204" s="186">
        <f>R205</f>
        <v>0</v>
      </c>
      <c r="S204" s="185"/>
      <c r="T204" s="187">
        <f>T205</f>
        <v>0</v>
      </c>
      <c r="AR204" s="188" t="s">
        <v>83</v>
      </c>
      <c r="AT204" s="189" t="s">
        <v>74</v>
      </c>
      <c r="AU204" s="189" t="s">
        <v>83</v>
      </c>
      <c r="AY204" s="188" t="s">
        <v>145</v>
      </c>
      <c r="BK204" s="190">
        <f>BK205</f>
        <v>0</v>
      </c>
    </row>
    <row r="205" spans="2:65" s="1" customFormat="1" ht="22.5" customHeight="1">
      <c r="B205" s="42"/>
      <c r="C205" s="194" t="s">
        <v>380</v>
      </c>
      <c r="D205" s="194" t="s">
        <v>147</v>
      </c>
      <c r="E205" s="195" t="s">
        <v>381</v>
      </c>
      <c r="F205" s="196" t="s">
        <v>382</v>
      </c>
      <c r="G205" s="197" t="s">
        <v>215</v>
      </c>
      <c r="H205" s="198">
        <v>131.105</v>
      </c>
      <c r="I205" s="199"/>
      <c r="J205" s="200">
        <f>ROUND(I205*H205,2)</f>
        <v>0</v>
      </c>
      <c r="K205" s="196" t="s">
        <v>151</v>
      </c>
      <c r="L205" s="62"/>
      <c r="M205" s="201" t="s">
        <v>32</v>
      </c>
      <c r="N205" s="202" t="s">
        <v>46</v>
      </c>
      <c r="O205" s="43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4" t="s">
        <v>152</v>
      </c>
      <c r="AT205" s="24" t="s">
        <v>147</v>
      </c>
      <c r="AU205" s="24" t="s">
        <v>85</v>
      </c>
      <c r="AY205" s="24" t="s">
        <v>145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4" t="s">
        <v>83</v>
      </c>
      <c r="BK205" s="205">
        <f>ROUND(I205*H205,2)</f>
        <v>0</v>
      </c>
      <c r="BL205" s="24" t="s">
        <v>152</v>
      </c>
      <c r="BM205" s="24" t="s">
        <v>383</v>
      </c>
    </row>
    <row r="206" spans="2:63" s="10" customFormat="1" ht="37.35" customHeight="1">
      <c r="B206" s="177"/>
      <c r="C206" s="178"/>
      <c r="D206" s="179" t="s">
        <v>74</v>
      </c>
      <c r="E206" s="180" t="s">
        <v>384</v>
      </c>
      <c r="F206" s="180" t="s">
        <v>385</v>
      </c>
      <c r="G206" s="178"/>
      <c r="H206" s="178"/>
      <c r="I206" s="181"/>
      <c r="J206" s="182">
        <f>BK206</f>
        <v>0</v>
      </c>
      <c r="K206" s="178"/>
      <c r="L206" s="183"/>
      <c r="M206" s="184"/>
      <c r="N206" s="185"/>
      <c r="O206" s="185"/>
      <c r="P206" s="186">
        <f>P207</f>
        <v>0</v>
      </c>
      <c r="Q206" s="185"/>
      <c r="R206" s="186">
        <f>R207</f>
        <v>0</v>
      </c>
      <c r="S206" s="185"/>
      <c r="T206" s="187">
        <f>T207</f>
        <v>0</v>
      </c>
      <c r="AR206" s="188" t="s">
        <v>85</v>
      </c>
      <c r="AT206" s="189" t="s">
        <v>74</v>
      </c>
      <c r="AU206" s="189" t="s">
        <v>75</v>
      </c>
      <c r="AY206" s="188" t="s">
        <v>145</v>
      </c>
      <c r="BK206" s="190">
        <f>BK207</f>
        <v>0</v>
      </c>
    </row>
    <row r="207" spans="2:63" s="10" customFormat="1" ht="19.9" customHeight="1">
      <c r="B207" s="177"/>
      <c r="C207" s="178"/>
      <c r="D207" s="191" t="s">
        <v>74</v>
      </c>
      <c r="E207" s="192" t="s">
        <v>386</v>
      </c>
      <c r="F207" s="192" t="s">
        <v>387</v>
      </c>
      <c r="G207" s="178"/>
      <c r="H207" s="178"/>
      <c r="I207" s="181"/>
      <c r="J207" s="193">
        <f>BK207</f>
        <v>0</v>
      </c>
      <c r="K207" s="178"/>
      <c r="L207" s="183"/>
      <c r="M207" s="184"/>
      <c r="N207" s="185"/>
      <c r="O207" s="185"/>
      <c r="P207" s="186">
        <f>SUM(P208:P224)</f>
        <v>0</v>
      </c>
      <c r="Q207" s="185"/>
      <c r="R207" s="186">
        <f>SUM(R208:R224)</f>
        <v>0</v>
      </c>
      <c r="S207" s="185"/>
      <c r="T207" s="187">
        <f>SUM(T208:T224)</f>
        <v>0</v>
      </c>
      <c r="AR207" s="188" t="s">
        <v>85</v>
      </c>
      <c r="AT207" s="189" t="s">
        <v>74</v>
      </c>
      <c r="AU207" s="189" t="s">
        <v>83</v>
      </c>
      <c r="AY207" s="188" t="s">
        <v>145</v>
      </c>
      <c r="BK207" s="190">
        <f>SUM(BK208:BK224)</f>
        <v>0</v>
      </c>
    </row>
    <row r="208" spans="2:65" s="1" customFormat="1" ht="22.5" customHeight="1">
      <c r="B208" s="42"/>
      <c r="C208" s="194" t="s">
        <v>388</v>
      </c>
      <c r="D208" s="194" t="s">
        <v>147</v>
      </c>
      <c r="E208" s="195" t="s">
        <v>389</v>
      </c>
      <c r="F208" s="196" t="s">
        <v>390</v>
      </c>
      <c r="G208" s="197" t="s">
        <v>230</v>
      </c>
      <c r="H208" s="198">
        <v>2703.27</v>
      </c>
      <c r="I208" s="199"/>
      <c r="J208" s="200">
        <f>ROUND(I208*H208,2)</f>
        <v>0</v>
      </c>
      <c r="K208" s="196" t="s">
        <v>151</v>
      </c>
      <c r="L208" s="62"/>
      <c r="M208" s="201" t="s">
        <v>32</v>
      </c>
      <c r="N208" s="202" t="s">
        <v>46</v>
      </c>
      <c r="O208" s="43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AR208" s="24" t="s">
        <v>226</v>
      </c>
      <c r="AT208" s="24" t="s">
        <v>147</v>
      </c>
      <c r="AU208" s="24" t="s">
        <v>85</v>
      </c>
      <c r="AY208" s="24" t="s">
        <v>145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4" t="s">
        <v>83</v>
      </c>
      <c r="BK208" s="205">
        <f>ROUND(I208*H208,2)</f>
        <v>0</v>
      </c>
      <c r="BL208" s="24" t="s">
        <v>226</v>
      </c>
      <c r="BM208" s="24" t="s">
        <v>391</v>
      </c>
    </row>
    <row r="209" spans="2:47" s="1" customFormat="1" ht="40.5">
      <c r="B209" s="42"/>
      <c r="C209" s="64"/>
      <c r="D209" s="206" t="s">
        <v>154</v>
      </c>
      <c r="E209" s="64"/>
      <c r="F209" s="207" t="s">
        <v>392</v>
      </c>
      <c r="G209" s="64"/>
      <c r="H209" s="64"/>
      <c r="I209" s="164"/>
      <c r="J209" s="64"/>
      <c r="K209" s="64"/>
      <c r="L209" s="62"/>
      <c r="M209" s="208"/>
      <c r="N209" s="43"/>
      <c r="O209" s="43"/>
      <c r="P209" s="43"/>
      <c r="Q209" s="43"/>
      <c r="R209" s="43"/>
      <c r="S209" s="43"/>
      <c r="T209" s="79"/>
      <c r="AT209" s="24" t="s">
        <v>154</v>
      </c>
      <c r="AU209" s="24" t="s">
        <v>85</v>
      </c>
    </row>
    <row r="210" spans="2:51" s="12" customFormat="1" ht="13.5">
      <c r="B210" s="235"/>
      <c r="C210" s="236"/>
      <c r="D210" s="206" t="s">
        <v>156</v>
      </c>
      <c r="E210" s="237" t="s">
        <v>32</v>
      </c>
      <c r="F210" s="238" t="s">
        <v>393</v>
      </c>
      <c r="G210" s="236"/>
      <c r="H210" s="239" t="s">
        <v>32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156</v>
      </c>
      <c r="AU210" s="245" t="s">
        <v>85</v>
      </c>
      <c r="AV210" s="12" t="s">
        <v>83</v>
      </c>
      <c r="AW210" s="12" t="s">
        <v>39</v>
      </c>
      <c r="AX210" s="12" t="s">
        <v>75</v>
      </c>
      <c r="AY210" s="245" t="s">
        <v>145</v>
      </c>
    </row>
    <row r="211" spans="2:51" s="11" customFormat="1" ht="13.5">
      <c r="B211" s="209"/>
      <c r="C211" s="210"/>
      <c r="D211" s="211" t="s">
        <v>156</v>
      </c>
      <c r="E211" s="212" t="s">
        <v>32</v>
      </c>
      <c r="F211" s="213" t="s">
        <v>394</v>
      </c>
      <c r="G211" s="210"/>
      <c r="H211" s="214">
        <v>2703.27</v>
      </c>
      <c r="I211" s="215"/>
      <c r="J211" s="210"/>
      <c r="K211" s="210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156</v>
      </c>
      <c r="AU211" s="220" t="s">
        <v>85</v>
      </c>
      <c r="AV211" s="11" t="s">
        <v>85</v>
      </c>
      <c r="AW211" s="11" t="s">
        <v>39</v>
      </c>
      <c r="AX211" s="11" t="s">
        <v>83</v>
      </c>
      <c r="AY211" s="220" t="s">
        <v>145</v>
      </c>
    </row>
    <row r="212" spans="2:65" s="1" customFormat="1" ht="22.5" customHeight="1">
      <c r="B212" s="42"/>
      <c r="C212" s="222" t="s">
        <v>395</v>
      </c>
      <c r="D212" s="222" t="s">
        <v>227</v>
      </c>
      <c r="E212" s="223" t="s">
        <v>396</v>
      </c>
      <c r="F212" s="224" t="s">
        <v>397</v>
      </c>
      <c r="G212" s="225" t="s">
        <v>221</v>
      </c>
      <c r="H212" s="226">
        <v>13.49</v>
      </c>
      <c r="I212" s="227"/>
      <c r="J212" s="228">
        <f>ROUND(I212*H212,2)</f>
        <v>0</v>
      </c>
      <c r="K212" s="224" t="s">
        <v>32</v>
      </c>
      <c r="L212" s="229"/>
      <c r="M212" s="230" t="s">
        <v>32</v>
      </c>
      <c r="N212" s="231" t="s">
        <v>46</v>
      </c>
      <c r="O212" s="43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24" t="s">
        <v>188</v>
      </c>
      <c r="AT212" s="24" t="s">
        <v>227</v>
      </c>
      <c r="AU212" s="24" t="s">
        <v>85</v>
      </c>
      <c r="AY212" s="24" t="s">
        <v>145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4" t="s">
        <v>83</v>
      </c>
      <c r="BK212" s="205">
        <f>ROUND(I212*H212,2)</f>
        <v>0</v>
      </c>
      <c r="BL212" s="24" t="s">
        <v>152</v>
      </c>
      <c r="BM212" s="24" t="s">
        <v>398</v>
      </c>
    </row>
    <row r="213" spans="2:47" s="1" customFormat="1" ht="40.5">
      <c r="B213" s="42"/>
      <c r="C213" s="64"/>
      <c r="D213" s="206" t="s">
        <v>154</v>
      </c>
      <c r="E213" s="64"/>
      <c r="F213" s="207" t="s">
        <v>325</v>
      </c>
      <c r="G213" s="64"/>
      <c r="H213" s="64"/>
      <c r="I213" s="164"/>
      <c r="J213" s="64"/>
      <c r="K213" s="64"/>
      <c r="L213" s="62"/>
      <c r="M213" s="208"/>
      <c r="N213" s="43"/>
      <c r="O213" s="43"/>
      <c r="P213" s="43"/>
      <c r="Q213" s="43"/>
      <c r="R213" s="43"/>
      <c r="S213" s="43"/>
      <c r="T213" s="79"/>
      <c r="AT213" s="24" t="s">
        <v>154</v>
      </c>
      <c r="AU213" s="24" t="s">
        <v>85</v>
      </c>
    </row>
    <row r="214" spans="2:51" s="11" customFormat="1" ht="13.5">
      <c r="B214" s="209"/>
      <c r="C214" s="210"/>
      <c r="D214" s="211" t="s">
        <v>156</v>
      </c>
      <c r="E214" s="212" t="s">
        <v>32</v>
      </c>
      <c r="F214" s="213" t="s">
        <v>399</v>
      </c>
      <c r="G214" s="210"/>
      <c r="H214" s="214">
        <v>13.49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156</v>
      </c>
      <c r="AU214" s="220" t="s">
        <v>85</v>
      </c>
      <c r="AV214" s="11" t="s">
        <v>85</v>
      </c>
      <c r="AW214" s="11" t="s">
        <v>39</v>
      </c>
      <c r="AX214" s="11" t="s">
        <v>83</v>
      </c>
      <c r="AY214" s="220" t="s">
        <v>145</v>
      </c>
    </row>
    <row r="215" spans="2:65" s="1" customFormat="1" ht="22.5" customHeight="1">
      <c r="B215" s="42"/>
      <c r="C215" s="222" t="s">
        <v>400</v>
      </c>
      <c r="D215" s="222" t="s">
        <v>227</v>
      </c>
      <c r="E215" s="223" t="s">
        <v>401</v>
      </c>
      <c r="F215" s="224" t="s">
        <v>402</v>
      </c>
      <c r="G215" s="225" t="s">
        <v>375</v>
      </c>
      <c r="H215" s="226">
        <v>1</v>
      </c>
      <c r="I215" s="227"/>
      <c r="J215" s="228">
        <f>ROUND(I215*H215,2)</f>
        <v>0</v>
      </c>
      <c r="K215" s="224" t="s">
        <v>32</v>
      </c>
      <c r="L215" s="229"/>
      <c r="M215" s="230" t="s">
        <v>32</v>
      </c>
      <c r="N215" s="231" t="s">
        <v>46</v>
      </c>
      <c r="O215" s="43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24" t="s">
        <v>188</v>
      </c>
      <c r="AT215" s="24" t="s">
        <v>227</v>
      </c>
      <c r="AU215" s="24" t="s">
        <v>85</v>
      </c>
      <c r="AY215" s="24" t="s">
        <v>145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24" t="s">
        <v>83</v>
      </c>
      <c r="BK215" s="205">
        <f>ROUND(I215*H215,2)</f>
        <v>0</v>
      </c>
      <c r="BL215" s="24" t="s">
        <v>152</v>
      </c>
      <c r="BM215" s="24" t="s">
        <v>403</v>
      </c>
    </row>
    <row r="216" spans="2:47" s="1" customFormat="1" ht="54">
      <c r="B216" s="42"/>
      <c r="C216" s="64"/>
      <c r="D216" s="211" t="s">
        <v>154</v>
      </c>
      <c r="E216" s="64"/>
      <c r="F216" s="221" t="s">
        <v>404</v>
      </c>
      <c r="G216" s="64"/>
      <c r="H216" s="64"/>
      <c r="I216" s="164"/>
      <c r="J216" s="64"/>
      <c r="K216" s="64"/>
      <c r="L216" s="62"/>
      <c r="M216" s="208"/>
      <c r="N216" s="43"/>
      <c r="O216" s="43"/>
      <c r="P216" s="43"/>
      <c r="Q216" s="43"/>
      <c r="R216" s="43"/>
      <c r="S216" s="43"/>
      <c r="T216" s="79"/>
      <c r="AT216" s="24" t="s">
        <v>154</v>
      </c>
      <c r="AU216" s="24" t="s">
        <v>85</v>
      </c>
    </row>
    <row r="217" spans="2:65" s="1" customFormat="1" ht="22.5" customHeight="1">
      <c r="B217" s="42"/>
      <c r="C217" s="222" t="s">
        <v>405</v>
      </c>
      <c r="D217" s="222" t="s">
        <v>227</v>
      </c>
      <c r="E217" s="223" t="s">
        <v>406</v>
      </c>
      <c r="F217" s="224" t="s">
        <v>407</v>
      </c>
      <c r="G217" s="225" t="s">
        <v>375</v>
      </c>
      <c r="H217" s="226">
        <v>1</v>
      </c>
      <c r="I217" s="227"/>
      <c r="J217" s="228">
        <f>ROUND(I217*H217,2)</f>
        <v>0</v>
      </c>
      <c r="K217" s="224" t="s">
        <v>32</v>
      </c>
      <c r="L217" s="229"/>
      <c r="M217" s="230" t="s">
        <v>32</v>
      </c>
      <c r="N217" s="231" t="s">
        <v>46</v>
      </c>
      <c r="O217" s="43"/>
      <c r="P217" s="203">
        <f>O217*H217</f>
        <v>0</v>
      </c>
      <c r="Q217" s="203">
        <v>0</v>
      </c>
      <c r="R217" s="203">
        <f>Q217*H217</f>
        <v>0</v>
      </c>
      <c r="S217" s="203">
        <v>0</v>
      </c>
      <c r="T217" s="204">
        <f>S217*H217</f>
        <v>0</v>
      </c>
      <c r="AR217" s="24" t="s">
        <v>188</v>
      </c>
      <c r="AT217" s="24" t="s">
        <v>227</v>
      </c>
      <c r="AU217" s="24" t="s">
        <v>85</v>
      </c>
      <c r="AY217" s="24" t="s">
        <v>145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4" t="s">
        <v>83</v>
      </c>
      <c r="BK217" s="205">
        <f>ROUND(I217*H217,2)</f>
        <v>0</v>
      </c>
      <c r="BL217" s="24" t="s">
        <v>152</v>
      </c>
      <c r="BM217" s="24" t="s">
        <v>408</v>
      </c>
    </row>
    <row r="218" spans="2:47" s="1" customFormat="1" ht="54">
      <c r="B218" s="42"/>
      <c r="C218" s="64"/>
      <c r="D218" s="211" t="s">
        <v>154</v>
      </c>
      <c r="E218" s="64"/>
      <c r="F218" s="221" t="s">
        <v>409</v>
      </c>
      <c r="G218" s="64"/>
      <c r="H218" s="64"/>
      <c r="I218" s="164"/>
      <c r="J218" s="64"/>
      <c r="K218" s="64"/>
      <c r="L218" s="62"/>
      <c r="M218" s="208"/>
      <c r="N218" s="43"/>
      <c r="O218" s="43"/>
      <c r="P218" s="43"/>
      <c r="Q218" s="43"/>
      <c r="R218" s="43"/>
      <c r="S218" s="43"/>
      <c r="T218" s="79"/>
      <c r="AT218" s="24" t="s">
        <v>154</v>
      </c>
      <c r="AU218" s="24" t="s">
        <v>85</v>
      </c>
    </row>
    <row r="219" spans="2:65" s="1" customFormat="1" ht="22.5" customHeight="1">
      <c r="B219" s="42"/>
      <c r="C219" s="222" t="s">
        <v>410</v>
      </c>
      <c r="D219" s="222" t="s">
        <v>227</v>
      </c>
      <c r="E219" s="223" t="s">
        <v>411</v>
      </c>
      <c r="F219" s="224" t="s">
        <v>412</v>
      </c>
      <c r="G219" s="225" t="s">
        <v>375</v>
      </c>
      <c r="H219" s="226">
        <v>1</v>
      </c>
      <c r="I219" s="227"/>
      <c r="J219" s="228">
        <f>ROUND(I219*H219,2)</f>
        <v>0</v>
      </c>
      <c r="K219" s="224" t="s">
        <v>32</v>
      </c>
      <c r="L219" s="229"/>
      <c r="M219" s="230" t="s">
        <v>32</v>
      </c>
      <c r="N219" s="231" t="s">
        <v>46</v>
      </c>
      <c r="O219" s="43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AR219" s="24" t="s">
        <v>188</v>
      </c>
      <c r="AT219" s="24" t="s">
        <v>227</v>
      </c>
      <c r="AU219" s="24" t="s">
        <v>85</v>
      </c>
      <c r="AY219" s="24" t="s">
        <v>145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4" t="s">
        <v>83</v>
      </c>
      <c r="BK219" s="205">
        <f>ROUND(I219*H219,2)</f>
        <v>0</v>
      </c>
      <c r="BL219" s="24" t="s">
        <v>152</v>
      </c>
      <c r="BM219" s="24" t="s">
        <v>413</v>
      </c>
    </row>
    <row r="220" spans="2:47" s="1" customFormat="1" ht="67.5">
      <c r="B220" s="42"/>
      <c r="C220" s="64"/>
      <c r="D220" s="211" t="s">
        <v>154</v>
      </c>
      <c r="E220" s="64"/>
      <c r="F220" s="221" t="s">
        <v>414</v>
      </c>
      <c r="G220" s="64"/>
      <c r="H220" s="64"/>
      <c r="I220" s="164"/>
      <c r="J220" s="64"/>
      <c r="K220" s="64"/>
      <c r="L220" s="62"/>
      <c r="M220" s="208"/>
      <c r="N220" s="43"/>
      <c r="O220" s="43"/>
      <c r="P220" s="43"/>
      <c r="Q220" s="43"/>
      <c r="R220" s="43"/>
      <c r="S220" s="43"/>
      <c r="T220" s="79"/>
      <c r="AT220" s="24" t="s">
        <v>154</v>
      </c>
      <c r="AU220" s="24" t="s">
        <v>85</v>
      </c>
    </row>
    <row r="221" spans="2:65" s="1" customFormat="1" ht="22.5" customHeight="1">
      <c r="B221" s="42"/>
      <c r="C221" s="194" t="s">
        <v>415</v>
      </c>
      <c r="D221" s="194" t="s">
        <v>147</v>
      </c>
      <c r="E221" s="195" t="s">
        <v>416</v>
      </c>
      <c r="F221" s="196" t="s">
        <v>417</v>
      </c>
      <c r="G221" s="197" t="s">
        <v>230</v>
      </c>
      <c r="H221" s="198">
        <v>1438.9</v>
      </c>
      <c r="I221" s="199"/>
      <c r="J221" s="200">
        <f>ROUND(I221*H221,2)</f>
        <v>0</v>
      </c>
      <c r="K221" s="196" t="s">
        <v>32</v>
      </c>
      <c r="L221" s="62"/>
      <c r="M221" s="201" t="s">
        <v>32</v>
      </c>
      <c r="N221" s="202" t="s">
        <v>46</v>
      </c>
      <c r="O221" s="43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AR221" s="24" t="s">
        <v>226</v>
      </c>
      <c r="AT221" s="24" t="s">
        <v>147</v>
      </c>
      <c r="AU221" s="24" t="s">
        <v>85</v>
      </c>
      <c r="AY221" s="24" t="s">
        <v>145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4" t="s">
        <v>83</v>
      </c>
      <c r="BK221" s="205">
        <f>ROUND(I221*H221,2)</f>
        <v>0</v>
      </c>
      <c r="BL221" s="24" t="s">
        <v>226</v>
      </c>
      <c r="BM221" s="24" t="s">
        <v>418</v>
      </c>
    </row>
    <row r="222" spans="2:47" s="1" customFormat="1" ht="54">
      <c r="B222" s="42"/>
      <c r="C222" s="64"/>
      <c r="D222" s="206" t="s">
        <v>154</v>
      </c>
      <c r="E222" s="64"/>
      <c r="F222" s="207" t="s">
        <v>419</v>
      </c>
      <c r="G222" s="64"/>
      <c r="H222" s="64"/>
      <c r="I222" s="164"/>
      <c r="J222" s="64"/>
      <c r="K222" s="64"/>
      <c r="L222" s="62"/>
      <c r="M222" s="208"/>
      <c r="N222" s="43"/>
      <c r="O222" s="43"/>
      <c r="P222" s="43"/>
      <c r="Q222" s="43"/>
      <c r="R222" s="43"/>
      <c r="S222" s="43"/>
      <c r="T222" s="79"/>
      <c r="AT222" s="24" t="s">
        <v>154</v>
      </c>
      <c r="AU222" s="24" t="s">
        <v>85</v>
      </c>
    </row>
    <row r="223" spans="2:51" s="11" customFormat="1" ht="13.5">
      <c r="B223" s="209"/>
      <c r="C223" s="210"/>
      <c r="D223" s="211" t="s">
        <v>156</v>
      </c>
      <c r="E223" s="212" t="s">
        <v>32</v>
      </c>
      <c r="F223" s="213" t="s">
        <v>420</v>
      </c>
      <c r="G223" s="210"/>
      <c r="H223" s="214">
        <v>1438.9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156</v>
      </c>
      <c r="AU223" s="220" t="s">
        <v>85</v>
      </c>
      <c r="AV223" s="11" t="s">
        <v>85</v>
      </c>
      <c r="AW223" s="11" t="s">
        <v>39</v>
      </c>
      <c r="AX223" s="11" t="s">
        <v>83</v>
      </c>
      <c r="AY223" s="220" t="s">
        <v>145</v>
      </c>
    </row>
    <row r="224" spans="2:65" s="1" customFormat="1" ht="22.5" customHeight="1">
      <c r="B224" s="42"/>
      <c r="C224" s="194" t="s">
        <v>421</v>
      </c>
      <c r="D224" s="194" t="s">
        <v>147</v>
      </c>
      <c r="E224" s="195" t="s">
        <v>422</v>
      </c>
      <c r="F224" s="196" t="s">
        <v>423</v>
      </c>
      <c r="G224" s="197" t="s">
        <v>215</v>
      </c>
      <c r="H224" s="198">
        <v>2.703</v>
      </c>
      <c r="I224" s="199"/>
      <c r="J224" s="200">
        <f>ROUND(I224*H224,2)</f>
        <v>0</v>
      </c>
      <c r="K224" s="196" t="s">
        <v>151</v>
      </c>
      <c r="L224" s="62"/>
      <c r="M224" s="201" t="s">
        <v>32</v>
      </c>
      <c r="N224" s="202" t="s">
        <v>46</v>
      </c>
      <c r="O224" s="43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AR224" s="24" t="s">
        <v>226</v>
      </c>
      <c r="AT224" s="24" t="s">
        <v>147</v>
      </c>
      <c r="AU224" s="24" t="s">
        <v>85</v>
      </c>
      <c r="AY224" s="24" t="s">
        <v>145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83</v>
      </c>
      <c r="BK224" s="205">
        <f>ROUND(I224*H224,2)</f>
        <v>0</v>
      </c>
      <c r="BL224" s="24" t="s">
        <v>226</v>
      </c>
      <c r="BM224" s="24" t="s">
        <v>424</v>
      </c>
    </row>
    <row r="225" spans="2:63" s="10" customFormat="1" ht="37.35" customHeight="1">
      <c r="B225" s="177"/>
      <c r="C225" s="178"/>
      <c r="D225" s="179" t="s">
        <v>74</v>
      </c>
      <c r="E225" s="180" t="s">
        <v>227</v>
      </c>
      <c r="F225" s="180" t="s">
        <v>425</v>
      </c>
      <c r="G225" s="178"/>
      <c r="H225" s="178"/>
      <c r="I225" s="181"/>
      <c r="J225" s="182">
        <f>BK225</f>
        <v>0</v>
      </c>
      <c r="K225" s="178"/>
      <c r="L225" s="183"/>
      <c r="M225" s="184"/>
      <c r="N225" s="185"/>
      <c r="O225" s="185"/>
      <c r="P225" s="186">
        <f>P226</f>
        <v>0</v>
      </c>
      <c r="Q225" s="185"/>
      <c r="R225" s="186">
        <f>R226</f>
        <v>0</v>
      </c>
      <c r="S225" s="185"/>
      <c r="T225" s="187">
        <f>T226</f>
        <v>0</v>
      </c>
      <c r="AR225" s="188" t="s">
        <v>164</v>
      </c>
      <c r="AT225" s="189" t="s">
        <v>74</v>
      </c>
      <c r="AU225" s="189" t="s">
        <v>75</v>
      </c>
      <c r="AY225" s="188" t="s">
        <v>145</v>
      </c>
      <c r="BK225" s="190">
        <f>BK226</f>
        <v>0</v>
      </c>
    </row>
    <row r="226" spans="2:63" s="10" customFormat="1" ht="19.9" customHeight="1">
      <c r="B226" s="177"/>
      <c r="C226" s="178"/>
      <c r="D226" s="191" t="s">
        <v>74</v>
      </c>
      <c r="E226" s="192" t="s">
        <v>426</v>
      </c>
      <c r="F226" s="192" t="s">
        <v>427</v>
      </c>
      <c r="G226" s="178"/>
      <c r="H226" s="178"/>
      <c r="I226" s="181"/>
      <c r="J226" s="193">
        <f>BK226</f>
        <v>0</v>
      </c>
      <c r="K226" s="178"/>
      <c r="L226" s="183"/>
      <c r="M226" s="184"/>
      <c r="N226" s="185"/>
      <c r="O226" s="185"/>
      <c r="P226" s="186">
        <f>SUM(P227:P228)</f>
        <v>0</v>
      </c>
      <c r="Q226" s="185"/>
      <c r="R226" s="186">
        <f>SUM(R227:R228)</f>
        <v>0</v>
      </c>
      <c r="S226" s="185"/>
      <c r="T226" s="187">
        <f>SUM(T227:T228)</f>
        <v>0</v>
      </c>
      <c r="AR226" s="188" t="s">
        <v>164</v>
      </c>
      <c r="AT226" s="189" t="s">
        <v>74</v>
      </c>
      <c r="AU226" s="189" t="s">
        <v>83</v>
      </c>
      <c r="AY226" s="188" t="s">
        <v>145</v>
      </c>
      <c r="BK226" s="190">
        <f>SUM(BK227:BK228)</f>
        <v>0</v>
      </c>
    </row>
    <row r="227" spans="2:65" s="1" customFormat="1" ht="22.5" customHeight="1">
      <c r="B227" s="42"/>
      <c r="C227" s="194" t="s">
        <v>428</v>
      </c>
      <c r="D227" s="194" t="s">
        <v>147</v>
      </c>
      <c r="E227" s="195" t="s">
        <v>429</v>
      </c>
      <c r="F227" s="196" t="s">
        <v>430</v>
      </c>
      <c r="G227" s="197" t="s">
        <v>375</v>
      </c>
      <c r="H227" s="198">
        <v>1</v>
      </c>
      <c r="I227" s="199"/>
      <c r="J227" s="200">
        <f>ROUND(I227*H227,2)</f>
        <v>0</v>
      </c>
      <c r="K227" s="196" t="s">
        <v>32</v>
      </c>
      <c r="L227" s="62"/>
      <c r="M227" s="201" t="s">
        <v>32</v>
      </c>
      <c r="N227" s="202" t="s">
        <v>46</v>
      </c>
      <c r="O227" s="43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4" t="s">
        <v>431</v>
      </c>
      <c r="AT227" s="24" t="s">
        <v>147</v>
      </c>
      <c r="AU227" s="24" t="s">
        <v>85</v>
      </c>
      <c r="AY227" s="24" t="s">
        <v>145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4" t="s">
        <v>83</v>
      </c>
      <c r="BK227" s="205">
        <f>ROUND(I227*H227,2)</f>
        <v>0</v>
      </c>
      <c r="BL227" s="24" t="s">
        <v>431</v>
      </c>
      <c r="BM227" s="24" t="s">
        <v>432</v>
      </c>
    </row>
    <row r="228" spans="2:47" s="1" customFormat="1" ht="67.5">
      <c r="B228" s="42"/>
      <c r="C228" s="64"/>
      <c r="D228" s="206" t="s">
        <v>154</v>
      </c>
      <c r="E228" s="64"/>
      <c r="F228" s="207" t="s">
        <v>433</v>
      </c>
      <c r="G228" s="64"/>
      <c r="H228" s="64"/>
      <c r="I228" s="164"/>
      <c r="J228" s="64"/>
      <c r="K228" s="64"/>
      <c r="L228" s="62"/>
      <c r="M228" s="257"/>
      <c r="N228" s="258"/>
      <c r="O228" s="258"/>
      <c r="P228" s="258"/>
      <c r="Q228" s="258"/>
      <c r="R228" s="258"/>
      <c r="S228" s="258"/>
      <c r="T228" s="259"/>
      <c r="AT228" s="24" t="s">
        <v>154</v>
      </c>
      <c r="AU228" s="24" t="s">
        <v>85</v>
      </c>
    </row>
    <row r="229" spans="2:12" s="1" customFormat="1" ht="6.95" customHeight="1">
      <c r="B229" s="57"/>
      <c r="C229" s="58"/>
      <c r="D229" s="58"/>
      <c r="E229" s="58"/>
      <c r="F229" s="58"/>
      <c r="G229" s="58"/>
      <c r="H229" s="58"/>
      <c r="I229" s="140"/>
      <c r="J229" s="58"/>
      <c r="K229" s="58"/>
      <c r="L229" s="62"/>
    </row>
  </sheetData>
  <sheetProtection password="CC35" sheet="1" objects="1" scenarios="1" formatCells="0" formatColumns="0" formatRows="0" sort="0" autoFilter="0"/>
  <autoFilter ref="C87:K228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434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ROUND(J83,2)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ROUND(SUM(BE83:BE213),2)</f>
        <v>0</v>
      </c>
      <c r="G30" s="43"/>
      <c r="H30" s="43"/>
      <c r="I30" s="132">
        <v>0.21</v>
      </c>
      <c r="J30" s="131">
        <f>ROUND(ROUND((SUM(BE83:BE213)),2)*I30,2)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ROUND(SUM(BF83:BF213),2)</f>
        <v>0</v>
      </c>
      <c r="G31" s="43"/>
      <c r="H31" s="43"/>
      <c r="I31" s="132">
        <v>0.15</v>
      </c>
      <c r="J31" s="131">
        <f>ROUND(ROUND((SUM(BF83:BF213)),2)*I31,2)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ROUND(SUM(BG83:BG213),2)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ROUND(SUM(BH83:BH213),2)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ROUND(SUM(BI83:BI213),2)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02 - Odpad z nádrže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J83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J84</f>
        <v>0</v>
      </c>
      <c r="K57" s="156"/>
    </row>
    <row r="58" spans="2:11" s="8" customFormat="1" ht="19.9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J85</f>
        <v>0</v>
      </c>
      <c r="K58" s="163"/>
    </row>
    <row r="59" spans="2:11" s="8" customFormat="1" ht="19.9" customHeight="1">
      <c r="B59" s="157"/>
      <c r="C59" s="158"/>
      <c r="D59" s="159" t="s">
        <v>119</v>
      </c>
      <c r="E59" s="160"/>
      <c r="F59" s="160"/>
      <c r="G59" s="160"/>
      <c r="H59" s="160"/>
      <c r="I59" s="161"/>
      <c r="J59" s="162">
        <f>J120</f>
        <v>0</v>
      </c>
      <c r="K59" s="163"/>
    </row>
    <row r="60" spans="2:11" s="8" customFormat="1" ht="19.9" customHeight="1">
      <c r="B60" s="157"/>
      <c r="C60" s="158"/>
      <c r="D60" s="159" t="s">
        <v>120</v>
      </c>
      <c r="E60" s="160"/>
      <c r="F60" s="160"/>
      <c r="G60" s="160"/>
      <c r="H60" s="160"/>
      <c r="I60" s="161"/>
      <c r="J60" s="162">
        <f>J165</f>
        <v>0</v>
      </c>
      <c r="K60" s="163"/>
    </row>
    <row r="61" spans="2:11" s="8" customFormat="1" ht="19.9" customHeight="1">
      <c r="B61" s="157"/>
      <c r="C61" s="158"/>
      <c r="D61" s="159" t="s">
        <v>121</v>
      </c>
      <c r="E61" s="160"/>
      <c r="F61" s="160"/>
      <c r="G61" s="160"/>
      <c r="H61" s="160"/>
      <c r="I61" s="161"/>
      <c r="J61" s="162">
        <f>J183</f>
        <v>0</v>
      </c>
      <c r="K61" s="163"/>
    </row>
    <row r="62" spans="2:11" s="8" customFormat="1" ht="19.9" customHeight="1">
      <c r="B62" s="157"/>
      <c r="C62" s="158"/>
      <c r="D62" s="159" t="s">
        <v>123</v>
      </c>
      <c r="E62" s="160"/>
      <c r="F62" s="160"/>
      <c r="G62" s="160"/>
      <c r="H62" s="160"/>
      <c r="I62" s="161"/>
      <c r="J62" s="162">
        <f>J199</f>
        <v>0</v>
      </c>
      <c r="K62" s="163"/>
    </row>
    <row r="63" spans="2:11" s="8" customFormat="1" ht="19.9" customHeight="1">
      <c r="B63" s="157"/>
      <c r="C63" s="158"/>
      <c r="D63" s="159" t="s">
        <v>124</v>
      </c>
      <c r="E63" s="160"/>
      <c r="F63" s="160"/>
      <c r="G63" s="160"/>
      <c r="H63" s="160"/>
      <c r="I63" s="161"/>
      <c r="J63" s="162">
        <f>J211</f>
        <v>0</v>
      </c>
      <c r="K63" s="163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19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43"/>
      <c r="J69" s="61"/>
      <c r="K69" s="61"/>
      <c r="L69" s="62"/>
    </row>
    <row r="70" spans="2:12" s="1" customFormat="1" ht="36.95" customHeight="1">
      <c r="B70" s="42"/>
      <c r="C70" s="63" t="s">
        <v>129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2.5" customHeight="1">
      <c r="B73" s="42"/>
      <c r="C73" s="64"/>
      <c r="D73" s="64"/>
      <c r="E73" s="397" t="str">
        <f>E7</f>
        <v>SN Markvartovice, rekonstrukce funkčních objektů (č.stavby 3390)</v>
      </c>
      <c r="F73" s="398"/>
      <c r="G73" s="398"/>
      <c r="H73" s="398"/>
      <c r="I73" s="164"/>
      <c r="J73" s="64"/>
      <c r="K73" s="64"/>
      <c r="L73" s="62"/>
    </row>
    <row r="74" spans="2:12" s="1" customFormat="1" ht="14.45" customHeight="1">
      <c r="B74" s="42"/>
      <c r="C74" s="66" t="s">
        <v>110</v>
      </c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23.25" customHeight="1">
      <c r="B75" s="42"/>
      <c r="C75" s="64"/>
      <c r="D75" s="64"/>
      <c r="E75" s="373" t="str">
        <f>E9</f>
        <v>SO 02 - Odpad z nádrže</v>
      </c>
      <c r="F75" s="399"/>
      <c r="G75" s="399"/>
      <c r="H75" s="399"/>
      <c r="I75" s="164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8" customHeight="1">
      <c r="B77" s="42"/>
      <c r="C77" s="66" t="s">
        <v>24</v>
      </c>
      <c r="D77" s="64"/>
      <c r="E77" s="64"/>
      <c r="F77" s="165" t="str">
        <f>F12</f>
        <v>Markvartovice</v>
      </c>
      <c r="G77" s="64"/>
      <c r="H77" s="64"/>
      <c r="I77" s="166" t="s">
        <v>26</v>
      </c>
      <c r="J77" s="74" t="str">
        <f>IF(J12="","",J12)</f>
        <v>10. 4. 2018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64"/>
      <c r="J78" s="64"/>
      <c r="K78" s="64"/>
      <c r="L78" s="62"/>
    </row>
    <row r="79" spans="2:12" s="1" customFormat="1" ht="13.5">
      <c r="B79" s="42"/>
      <c r="C79" s="66" t="s">
        <v>30</v>
      </c>
      <c r="D79" s="64"/>
      <c r="E79" s="64"/>
      <c r="F79" s="165" t="str">
        <f>E15</f>
        <v>Povodí Odry, s.p., Varenská 3101/49, Ostrava</v>
      </c>
      <c r="G79" s="64"/>
      <c r="H79" s="64"/>
      <c r="I79" s="166" t="s">
        <v>37</v>
      </c>
      <c r="J79" s="165" t="str">
        <f>E21</f>
        <v>Lineplan, s.r.o.,28.října1142/168, Ostrava</v>
      </c>
      <c r="K79" s="64"/>
      <c r="L79" s="62"/>
    </row>
    <row r="80" spans="2:12" s="1" customFormat="1" ht="14.45" customHeight="1">
      <c r="B80" s="42"/>
      <c r="C80" s="66" t="s">
        <v>35</v>
      </c>
      <c r="D80" s="64"/>
      <c r="E80" s="64"/>
      <c r="F80" s="165" t="str">
        <f>IF(E18="","",E18)</f>
        <v/>
      </c>
      <c r="G80" s="64"/>
      <c r="H80" s="64"/>
      <c r="I80" s="164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20" s="9" customFormat="1" ht="29.25" customHeight="1">
      <c r="B82" s="167"/>
      <c r="C82" s="168" t="s">
        <v>130</v>
      </c>
      <c r="D82" s="169" t="s">
        <v>60</v>
      </c>
      <c r="E82" s="169" t="s">
        <v>56</v>
      </c>
      <c r="F82" s="169" t="s">
        <v>131</v>
      </c>
      <c r="G82" s="169" t="s">
        <v>132</v>
      </c>
      <c r="H82" s="169" t="s">
        <v>133</v>
      </c>
      <c r="I82" s="170" t="s">
        <v>134</v>
      </c>
      <c r="J82" s="169" t="s">
        <v>114</v>
      </c>
      <c r="K82" s="171" t="s">
        <v>135</v>
      </c>
      <c r="L82" s="172"/>
      <c r="M82" s="82" t="s">
        <v>136</v>
      </c>
      <c r="N82" s="83" t="s">
        <v>45</v>
      </c>
      <c r="O82" s="83" t="s">
        <v>137</v>
      </c>
      <c r="P82" s="83" t="s">
        <v>138</v>
      </c>
      <c r="Q82" s="83" t="s">
        <v>139</v>
      </c>
      <c r="R82" s="83" t="s">
        <v>140</v>
      </c>
      <c r="S82" s="83" t="s">
        <v>141</v>
      </c>
      <c r="T82" s="84" t="s">
        <v>142</v>
      </c>
    </row>
    <row r="83" spans="2:63" s="1" customFormat="1" ht="29.25" customHeight="1">
      <c r="B83" s="42"/>
      <c r="C83" s="88" t="s">
        <v>115</v>
      </c>
      <c r="D83" s="64"/>
      <c r="E83" s="64"/>
      <c r="F83" s="64"/>
      <c r="G83" s="64"/>
      <c r="H83" s="64"/>
      <c r="I83" s="164"/>
      <c r="J83" s="173">
        <f>BK83</f>
        <v>0</v>
      </c>
      <c r="K83" s="64"/>
      <c r="L83" s="62"/>
      <c r="M83" s="85"/>
      <c r="N83" s="86"/>
      <c r="O83" s="86"/>
      <c r="P83" s="174">
        <f>P84</f>
        <v>0</v>
      </c>
      <c r="Q83" s="86"/>
      <c r="R83" s="174">
        <f>R84</f>
        <v>308.73950367000003</v>
      </c>
      <c r="S83" s="86"/>
      <c r="T83" s="175">
        <f>T84</f>
        <v>112.788</v>
      </c>
      <c r="AT83" s="24" t="s">
        <v>74</v>
      </c>
      <c r="AU83" s="24" t="s">
        <v>116</v>
      </c>
      <c r="BK83" s="176">
        <f>BK84</f>
        <v>0</v>
      </c>
    </row>
    <row r="84" spans="2:63" s="10" customFormat="1" ht="37.35" customHeight="1">
      <c r="B84" s="177"/>
      <c r="C84" s="178"/>
      <c r="D84" s="179" t="s">
        <v>74</v>
      </c>
      <c r="E84" s="180" t="s">
        <v>143</v>
      </c>
      <c r="F84" s="180" t="s">
        <v>144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P85+P120+P165+P183+P199+P211</f>
        <v>0</v>
      </c>
      <c r="Q84" s="185"/>
      <c r="R84" s="186">
        <f>R85+R120+R165+R183+R199+R211</f>
        <v>308.73950367000003</v>
      </c>
      <c r="S84" s="185"/>
      <c r="T84" s="187">
        <f>T85+T120+T165+T183+T199+T211</f>
        <v>112.788</v>
      </c>
      <c r="AR84" s="188" t="s">
        <v>83</v>
      </c>
      <c r="AT84" s="189" t="s">
        <v>74</v>
      </c>
      <c r="AU84" s="189" t="s">
        <v>75</v>
      </c>
      <c r="AY84" s="188" t="s">
        <v>145</v>
      </c>
      <c r="BK84" s="190">
        <f>BK85+BK120+BK165+BK183+BK199+BK211</f>
        <v>0</v>
      </c>
    </row>
    <row r="85" spans="2:63" s="10" customFormat="1" ht="19.9" customHeight="1">
      <c r="B85" s="177"/>
      <c r="C85" s="178"/>
      <c r="D85" s="191" t="s">
        <v>74</v>
      </c>
      <c r="E85" s="192" t="s">
        <v>83</v>
      </c>
      <c r="F85" s="192" t="s">
        <v>146</v>
      </c>
      <c r="G85" s="178"/>
      <c r="H85" s="178"/>
      <c r="I85" s="181"/>
      <c r="J85" s="193">
        <f>BK85</f>
        <v>0</v>
      </c>
      <c r="K85" s="178"/>
      <c r="L85" s="183"/>
      <c r="M85" s="184"/>
      <c r="N85" s="185"/>
      <c r="O85" s="185"/>
      <c r="P85" s="186">
        <f>SUM(P86:P119)</f>
        <v>0</v>
      </c>
      <c r="Q85" s="185"/>
      <c r="R85" s="186">
        <f>SUM(R86:R119)</f>
        <v>0.008814</v>
      </c>
      <c r="S85" s="185"/>
      <c r="T85" s="187">
        <f>SUM(T86:T119)</f>
        <v>112.788</v>
      </c>
      <c r="AR85" s="188" t="s">
        <v>83</v>
      </c>
      <c r="AT85" s="189" t="s">
        <v>74</v>
      </c>
      <c r="AU85" s="189" t="s">
        <v>83</v>
      </c>
      <c r="AY85" s="188" t="s">
        <v>145</v>
      </c>
      <c r="BK85" s="190">
        <f>SUM(BK86:BK119)</f>
        <v>0</v>
      </c>
    </row>
    <row r="86" spans="2:65" s="1" customFormat="1" ht="22.5" customHeight="1">
      <c r="B86" s="42"/>
      <c r="C86" s="194" t="s">
        <v>83</v>
      </c>
      <c r="D86" s="194" t="s">
        <v>147</v>
      </c>
      <c r="E86" s="195" t="s">
        <v>176</v>
      </c>
      <c r="F86" s="196" t="s">
        <v>177</v>
      </c>
      <c r="G86" s="197" t="s">
        <v>150</v>
      </c>
      <c r="H86" s="198">
        <v>46.8</v>
      </c>
      <c r="I86" s="199"/>
      <c r="J86" s="200">
        <f>ROUND(I86*H86,2)</f>
        <v>0</v>
      </c>
      <c r="K86" s="196" t="s">
        <v>151</v>
      </c>
      <c r="L86" s="62"/>
      <c r="M86" s="201" t="s">
        <v>32</v>
      </c>
      <c r="N86" s="202" t="s">
        <v>46</v>
      </c>
      <c r="O86" s="43"/>
      <c r="P86" s="203">
        <f>O86*H86</f>
        <v>0</v>
      </c>
      <c r="Q86" s="203">
        <v>0.0001</v>
      </c>
      <c r="R86" s="203">
        <f>Q86*H86</f>
        <v>0.00468</v>
      </c>
      <c r="S86" s="203">
        <v>2.41</v>
      </c>
      <c r="T86" s="204">
        <f>S86*H86</f>
        <v>112.788</v>
      </c>
      <c r="AR86" s="24" t="s">
        <v>152</v>
      </c>
      <c r="AT86" s="24" t="s">
        <v>147</v>
      </c>
      <c r="AU86" s="24" t="s">
        <v>85</v>
      </c>
      <c r="AY86" s="24" t="s">
        <v>145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83</v>
      </c>
      <c r="BK86" s="205">
        <f>ROUND(I86*H86,2)</f>
        <v>0</v>
      </c>
      <c r="BL86" s="24" t="s">
        <v>152</v>
      </c>
      <c r="BM86" s="24" t="s">
        <v>435</v>
      </c>
    </row>
    <row r="87" spans="2:47" s="1" customFormat="1" ht="27">
      <c r="B87" s="42"/>
      <c r="C87" s="64"/>
      <c r="D87" s="211" t="s">
        <v>154</v>
      </c>
      <c r="E87" s="64"/>
      <c r="F87" s="221" t="s">
        <v>436</v>
      </c>
      <c r="G87" s="64"/>
      <c r="H87" s="64"/>
      <c r="I87" s="164"/>
      <c r="J87" s="64"/>
      <c r="K87" s="64"/>
      <c r="L87" s="62"/>
      <c r="M87" s="208"/>
      <c r="N87" s="43"/>
      <c r="O87" s="43"/>
      <c r="P87" s="43"/>
      <c r="Q87" s="43"/>
      <c r="R87" s="43"/>
      <c r="S87" s="43"/>
      <c r="T87" s="79"/>
      <c r="AT87" s="24" t="s">
        <v>154</v>
      </c>
      <c r="AU87" s="24" t="s">
        <v>85</v>
      </c>
    </row>
    <row r="88" spans="2:65" s="1" customFormat="1" ht="44.25" customHeight="1">
      <c r="B88" s="42"/>
      <c r="C88" s="194" t="s">
        <v>85</v>
      </c>
      <c r="D88" s="194" t="s">
        <v>147</v>
      </c>
      <c r="E88" s="195" t="s">
        <v>170</v>
      </c>
      <c r="F88" s="196" t="s">
        <v>171</v>
      </c>
      <c r="G88" s="197" t="s">
        <v>150</v>
      </c>
      <c r="H88" s="198">
        <v>8.9</v>
      </c>
      <c r="I88" s="199"/>
      <c r="J88" s="200">
        <f>ROUND(I88*H88,2)</f>
        <v>0</v>
      </c>
      <c r="K88" s="196" t="s">
        <v>151</v>
      </c>
      <c r="L88" s="62"/>
      <c r="M88" s="201" t="s">
        <v>32</v>
      </c>
      <c r="N88" s="202" t="s">
        <v>46</v>
      </c>
      <c r="O88" s="43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24" t="s">
        <v>152</v>
      </c>
      <c r="AT88" s="24" t="s">
        <v>147</v>
      </c>
      <c r="AU88" s="24" t="s">
        <v>85</v>
      </c>
      <c r="AY88" s="24" t="s">
        <v>145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83</v>
      </c>
      <c r="BK88" s="205">
        <f>ROUND(I88*H88,2)</f>
        <v>0</v>
      </c>
      <c r="BL88" s="24" t="s">
        <v>152</v>
      </c>
      <c r="BM88" s="24" t="s">
        <v>437</v>
      </c>
    </row>
    <row r="89" spans="2:47" s="1" customFormat="1" ht="40.5">
      <c r="B89" s="42"/>
      <c r="C89" s="64"/>
      <c r="D89" s="206" t="s">
        <v>154</v>
      </c>
      <c r="E89" s="64"/>
      <c r="F89" s="207" t="s">
        <v>438</v>
      </c>
      <c r="G89" s="64"/>
      <c r="H89" s="64"/>
      <c r="I89" s="164"/>
      <c r="J89" s="64"/>
      <c r="K89" s="64"/>
      <c r="L89" s="62"/>
      <c r="M89" s="208"/>
      <c r="N89" s="43"/>
      <c r="O89" s="43"/>
      <c r="P89" s="43"/>
      <c r="Q89" s="43"/>
      <c r="R89" s="43"/>
      <c r="S89" s="43"/>
      <c r="T89" s="79"/>
      <c r="AT89" s="24" t="s">
        <v>154</v>
      </c>
      <c r="AU89" s="24" t="s">
        <v>85</v>
      </c>
    </row>
    <row r="90" spans="2:51" s="11" customFormat="1" ht="13.5">
      <c r="B90" s="209"/>
      <c r="C90" s="210"/>
      <c r="D90" s="211" t="s">
        <v>156</v>
      </c>
      <c r="E90" s="212" t="s">
        <v>32</v>
      </c>
      <c r="F90" s="213" t="s">
        <v>439</v>
      </c>
      <c r="G90" s="210"/>
      <c r="H90" s="214">
        <v>8.9</v>
      </c>
      <c r="I90" s="215"/>
      <c r="J90" s="210"/>
      <c r="K90" s="210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156</v>
      </c>
      <c r="AU90" s="220" t="s">
        <v>85</v>
      </c>
      <c r="AV90" s="11" t="s">
        <v>85</v>
      </c>
      <c r="AW90" s="11" t="s">
        <v>39</v>
      </c>
      <c r="AX90" s="11" t="s">
        <v>83</v>
      </c>
      <c r="AY90" s="220" t="s">
        <v>145</v>
      </c>
    </row>
    <row r="91" spans="2:65" s="1" customFormat="1" ht="22.5" customHeight="1">
      <c r="B91" s="42"/>
      <c r="C91" s="194" t="s">
        <v>164</v>
      </c>
      <c r="D91" s="194" t="s">
        <v>147</v>
      </c>
      <c r="E91" s="195" t="s">
        <v>180</v>
      </c>
      <c r="F91" s="196" t="s">
        <v>181</v>
      </c>
      <c r="G91" s="197" t="s">
        <v>150</v>
      </c>
      <c r="H91" s="198">
        <v>13.125</v>
      </c>
      <c r="I91" s="199"/>
      <c r="J91" s="200">
        <f>ROUND(I91*H91,2)</f>
        <v>0</v>
      </c>
      <c r="K91" s="196" t="s">
        <v>151</v>
      </c>
      <c r="L91" s="62"/>
      <c r="M91" s="201" t="s">
        <v>32</v>
      </c>
      <c r="N91" s="202" t="s">
        <v>46</v>
      </c>
      <c r="O91" s="43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24" t="s">
        <v>152</v>
      </c>
      <c r="AT91" s="24" t="s">
        <v>147</v>
      </c>
      <c r="AU91" s="24" t="s">
        <v>85</v>
      </c>
      <c r="AY91" s="24" t="s">
        <v>145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83</v>
      </c>
      <c r="BK91" s="205">
        <f>ROUND(I91*H91,2)</f>
        <v>0</v>
      </c>
      <c r="BL91" s="24" t="s">
        <v>152</v>
      </c>
      <c r="BM91" s="24" t="s">
        <v>440</v>
      </c>
    </row>
    <row r="92" spans="2:47" s="1" customFormat="1" ht="27">
      <c r="B92" s="42"/>
      <c r="C92" s="64"/>
      <c r="D92" s="206" t="s">
        <v>154</v>
      </c>
      <c r="E92" s="64"/>
      <c r="F92" s="207" t="s">
        <v>436</v>
      </c>
      <c r="G92" s="64"/>
      <c r="H92" s="64"/>
      <c r="I92" s="164"/>
      <c r="J92" s="64"/>
      <c r="K92" s="64"/>
      <c r="L92" s="62"/>
      <c r="M92" s="208"/>
      <c r="N92" s="43"/>
      <c r="O92" s="43"/>
      <c r="P92" s="43"/>
      <c r="Q92" s="43"/>
      <c r="R92" s="43"/>
      <c r="S92" s="43"/>
      <c r="T92" s="79"/>
      <c r="AT92" s="24" t="s">
        <v>154</v>
      </c>
      <c r="AU92" s="24" t="s">
        <v>85</v>
      </c>
    </row>
    <row r="93" spans="2:51" s="11" customFormat="1" ht="13.5">
      <c r="B93" s="209"/>
      <c r="C93" s="210"/>
      <c r="D93" s="211" t="s">
        <v>156</v>
      </c>
      <c r="E93" s="212" t="s">
        <v>32</v>
      </c>
      <c r="F93" s="213" t="s">
        <v>441</v>
      </c>
      <c r="G93" s="210"/>
      <c r="H93" s="214">
        <v>13.125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156</v>
      </c>
      <c r="AU93" s="220" t="s">
        <v>85</v>
      </c>
      <c r="AV93" s="11" t="s">
        <v>85</v>
      </c>
      <c r="AW93" s="11" t="s">
        <v>39</v>
      </c>
      <c r="AX93" s="11" t="s">
        <v>83</v>
      </c>
      <c r="AY93" s="220" t="s">
        <v>145</v>
      </c>
    </row>
    <row r="94" spans="2:65" s="1" customFormat="1" ht="22.5" customHeight="1">
      <c r="B94" s="42"/>
      <c r="C94" s="194" t="s">
        <v>152</v>
      </c>
      <c r="D94" s="194" t="s">
        <v>147</v>
      </c>
      <c r="E94" s="195" t="s">
        <v>185</v>
      </c>
      <c r="F94" s="196" t="s">
        <v>186</v>
      </c>
      <c r="G94" s="197" t="s">
        <v>150</v>
      </c>
      <c r="H94" s="198">
        <v>137.39</v>
      </c>
      <c r="I94" s="199"/>
      <c r="J94" s="200">
        <f>ROUND(I94*H94,2)</f>
        <v>0</v>
      </c>
      <c r="K94" s="196" t="s">
        <v>32</v>
      </c>
      <c r="L94" s="62"/>
      <c r="M94" s="201" t="s">
        <v>32</v>
      </c>
      <c r="N94" s="202" t="s">
        <v>46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152</v>
      </c>
      <c r="AT94" s="24" t="s">
        <v>147</v>
      </c>
      <c r="AU94" s="24" t="s">
        <v>85</v>
      </c>
      <c r="AY94" s="24" t="s">
        <v>145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83</v>
      </c>
      <c r="BK94" s="205">
        <f>ROUND(I94*H94,2)</f>
        <v>0</v>
      </c>
      <c r="BL94" s="24" t="s">
        <v>152</v>
      </c>
      <c r="BM94" s="24" t="s">
        <v>442</v>
      </c>
    </row>
    <row r="95" spans="2:47" s="1" customFormat="1" ht="27">
      <c r="B95" s="42"/>
      <c r="C95" s="64"/>
      <c r="D95" s="211" t="s">
        <v>154</v>
      </c>
      <c r="E95" s="64"/>
      <c r="F95" s="221" t="s">
        <v>436</v>
      </c>
      <c r="G95" s="64"/>
      <c r="H95" s="64"/>
      <c r="I95" s="164"/>
      <c r="J95" s="64"/>
      <c r="K95" s="64"/>
      <c r="L95" s="62"/>
      <c r="M95" s="208"/>
      <c r="N95" s="43"/>
      <c r="O95" s="43"/>
      <c r="P95" s="43"/>
      <c r="Q95" s="43"/>
      <c r="R95" s="43"/>
      <c r="S95" s="43"/>
      <c r="T95" s="79"/>
      <c r="AT95" s="24" t="s">
        <v>154</v>
      </c>
      <c r="AU95" s="24" t="s">
        <v>85</v>
      </c>
    </row>
    <row r="96" spans="2:65" s="1" customFormat="1" ht="22.5" customHeight="1">
      <c r="B96" s="42"/>
      <c r="C96" s="194" t="s">
        <v>175</v>
      </c>
      <c r="D96" s="194" t="s">
        <v>147</v>
      </c>
      <c r="E96" s="195" t="s">
        <v>189</v>
      </c>
      <c r="F96" s="196" t="s">
        <v>190</v>
      </c>
      <c r="G96" s="197" t="s">
        <v>150</v>
      </c>
      <c r="H96" s="198">
        <v>68.695</v>
      </c>
      <c r="I96" s="199"/>
      <c r="J96" s="200">
        <f>ROUND(I96*H96,2)</f>
        <v>0</v>
      </c>
      <c r="K96" s="196" t="s">
        <v>151</v>
      </c>
      <c r="L96" s="62"/>
      <c r="M96" s="201" t="s">
        <v>32</v>
      </c>
      <c r="N96" s="202" t="s">
        <v>46</v>
      </c>
      <c r="O96" s="4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152</v>
      </c>
      <c r="AT96" s="24" t="s">
        <v>147</v>
      </c>
      <c r="AU96" s="24" t="s">
        <v>85</v>
      </c>
      <c r="AY96" s="24" t="s">
        <v>145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83</v>
      </c>
      <c r="BK96" s="205">
        <f>ROUND(I96*H96,2)</f>
        <v>0</v>
      </c>
      <c r="BL96" s="24" t="s">
        <v>152</v>
      </c>
      <c r="BM96" s="24" t="s">
        <v>443</v>
      </c>
    </row>
    <row r="97" spans="2:47" s="1" customFormat="1" ht="40.5">
      <c r="B97" s="42"/>
      <c r="C97" s="64"/>
      <c r="D97" s="206" t="s">
        <v>154</v>
      </c>
      <c r="E97" s="64"/>
      <c r="F97" s="207" t="s">
        <v>444</v>
      </c>
      <c r="G97" s="64"/>
      <c r="H97" s="64"/>
      <c r="I97" s="164"/>
      <c r="J97" s="64"/>
      <c r="K97" s="64"/>
      <c r="L97" s="62"/>
      <c r="M97" s="208"/>
      <c r="N97" s="43"/>
      <c r="O97" s="43"/>
      <c r="P97" s="43"/>
      <c r="Q97" s="43"/>
      <c r="R97" s="43"/>
      <c r="S97" s="43"/>
      <c r="T97" s="79"/>
      <c r="AT97" s="24" t="s">
        <v>154</v>
      </c>
      <c r="AU97" s="24" t="s">
        <v>85</v>
      </c>
    </row>
    <row r="98" spans="2:51" s="11" customFormat="1" ht="13.5">
      <c r="B98" s="209"/>
      <c r="C98" s="210"/>
      <c r="D98" s="211" t="s">
        <v>156</v>
      </c>
      <c r="E98" s="212" t="s">
        <v>32</v>
      </c>
      <c r="F98" s="213" t="s">
        <v>445</v>
      </c>
      <c r="G98" s="210"/>
      <c r="H98" s="214">
        <v>68.695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156</v>
      </c>
      <c r="AU98" s="220" t="s">
        <v>85</v>
      </c>
      <c r="AV98" s="11" t="s">
        <v>85</v>
      </c>
      <c r="AW98" s="11" t="s">
        <v>39</v>
      </c>
      <c r="AX98" s="11" t="s">
        <v>83</v>
      </c>
      <c r="AY98" s="220" t="s">
        <v>145</v>
      </c>
    </row>
    <row r="99" spans="2:65" s="1" customFormat="1" ht="22.5" customHeight="1">
      <c r="B99" s="42"/>
      <c r="C99" s="194" t="s">
        <v>179</v>
      </c>
      <c r="D99" s="194" t="s">
        <v>147</v>
      </c>
      <c r="E99" s="195" t="s">
        <v>195</v>
      </c>
      <c r="F99" s="196" t="s">
        <v>196</v>
      </c>
      <c r="G99" s="197" t="s">
        <v>150</v>
      </c>
      <c r="H99" s="198">
        <v>137.39</v>
      </c>
      <c r="I99" s="199"/>
      <c r="J99" s="200">
        <f>ROUND(I99*H99,2)</f>
        <v>0</v>
      </c>
      <c r="K99" s="196" t="s">
        <v>32</v>
      </c>
      <c r="L99" s="62"/>
      <c r="M99" s="201" t="s">
        <v>32</v>
      </c>
      <c r="N99" s="202" t="s">
        <v>46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152</v>
      </c>
      <c r="AT99" s="24" t="s">
        <v>147</v>
      </c>
      <c r="AU99" s="24" t="s">
        <v>85</v>
      </c>
      <c r="AY99" s="24" t="s">
        <v>145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83</v>
      </c>
      <c r="BK99" s="205">
        <f>ROUND(I99*H99,2)</f>
        <v>0</v>
      </c>
      <c r="BL99" s="24" t="s">
        <v>152</v>
      </c>
      <c r="BM99" s="24" t="s">
        <v>446</v>
      </c>
    </row>
    <row r="100" spans="2:47" s="1" customFormat="1" ht="27">
      <c r="B100" s="42"/>
      <c r="C100" s="64"/>
      <c r="D100" s="211" t="s">
        <v>154</v>
      </c>
      <c r="E100" s="64"/>
      <c r="F100" s="221" t="s">
        <v>436</v>
      </c>
      <c r="G100" s="64"/>
      <c r="H100" s="64"/>
      <c r="I100" s="164"/>
      <c r="J100" s="64"/>
      <c r="K100" s="64"/>
      <c r="L100" s="62"/>
      <c r="M100" s="208"/>
      <c r="N100" s="43"/>
      <c r="O100" s="43"/>
      <c r="P100" s="43"/>
      <c r="Q100" s="43"/>
      <c r="R100" s="43"/>
      <c r="S100" s="43"/>
      <c r="T100" s="79"/>
      <c r="AT100" s="24" t="s">
        <v>154</v>
      </c>
      <c r="AU100" s="24" t="s">
        <v>85</v>
      </c>
    </row>
    <row r="101" spans="2:65" s="1" customFormat="1" ht="22.5" customHeight="1">
      <c r="B101" s="42"/>
      <c r="C101" s="194" t="s">
        <v>184</v>
      </c>
      <c r="D101" s="194" t="s">
        <v>147</v>
      </c>
      <c r="E101" s="195" t="s">
        <v>447</v>
      </c>
      <c r="F101" s="196" t="s">
        <v>448</v>
      </c>
      <c r="G101" s="197" t="s">
        <v>150</v>
      </c>
      <c r="H101" s="198">
        <v>137.39</v>
      </c>
      <c r="I101" s="199"/>
      <c r="J101" s="200">
        <f>ROUND(I101*H101,2)</f>
        <v>0</v>
      </c>
      <c r="K101" s="196" t="s">
        <v>151</v>
      </c>
      <c r="L101" s="62"/>
      <c r="M101" s="201" t="s">
        <v>32</v>
      </c>
      <c r="N101" s="202" t="s">
        <v>46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152</v>
      </c>
      <c r="AT101" s="24" t="s">
        <v>147</v>
      </c>
      <c r="AU101" s="24" t="s">
        <v>85</v>
      </c>
      <c r="AY101" s="24" t="s">
        <v>145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83</v>
      </c>
      <c r="BK101" s="205">
        <f>ROUND(I101*H101,2)</f>
        <v>0</v>
      </c>
      <c r="BL101" s="24" t="s">
        <v>152</v>
      </c>
      <c r="BM101" s="24" t="s">
        <v>449</v>
      </c>
    </row>
    <row r="102" spans="2:47" s="1" customFormat="1" ht="27">
      <c r="B102" s="42"/>
      <c r="C102" s="64"/>
      <c r="D102" s="211" t="s">
        <v>154</v>
      </c>
      <c r="E102" s="64"/>
      <c r="F102" s="221" t="s">
        <v>436</v>
      </c>
      <c r="G102" s="64"/>
      <c r="H102" s="64"/>
      <c r="I102" s="164"/>
      <c r="J102" s="64"/>
      <c r="K102" s="64"/>
      <c r="L102" s="62"/>
      <c r="M102" s="208"/>
      <c r="N102" s="43"/>
      <c r="O102" s="43"/>
      <c r="P102" s="43"/>
      <c r="Q102" s="43"/>
      <c r="R102" s="43"/>
      <c r="S102" s="43"/>
      <c r="T102" s="79"/>
      <c r="AT102" s="24" t="s">
        <v>154</v>
      </c>
      <c r="AU102" s="24" t="s">
        <v>85</v>
      </c>
    </row>
    <row r="103" spans="2:65" s="1" customFormat="1" ht="22.5" customHeight="1">
      <c r="B103" s="42"/>
      <c r="C103" s="194" t="s">
        <v>188</v>
      </c>
      <c r="D103" s="194" t="s">
        <v>147</v>
      </c>
      <c r="E103" s="195" t="s">
        <v>199</v>
      </c>
      <c r="F103" s="196" t="s">
        <v>200</v>
      </c>
      <c r="G103" s="197" t="s">
        <v>150</v>
      </c>
      <c r="H103" s="198">
        <v>32.88</v>
      </c>
      <c r="I103" s="199"/>
      <c r="J103" s="200">
        <f>ROUND(I103*H103,2)</f>
        <v>0</v>
      </c>
      <c r="K103" s="196" t="s">
        <v>32</v>
      </c>
      <c r="L103" s="62"/>
      <c r="M103" s="201" t="s">
        <v>32</v>
      </c>
      <c r="N103" s="202" t="s">
        <v>46</v>
      </c>
      <c r="O103" s="43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24" t="s">
        <v>152</v>
      </c>
      <c r="AT103" s="24" t="s">
        <v>147</v>
      </c>
      <c r="AU103" s="24" t="s">
        <v>85</v>
      </c>
      <c r="AY103" s="24" t="s">
        <v>145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83</v>
      </c>
      <c r="BK103" s="205">
        <f>ROUND(I103*H103,2)</f>
        <v>0</v>
      </c>
      <c r="BL103" s="24" t="s">
        <v>152</v>
      </c>
      <c r="BM103" s="24" t="s">
        <v>450</v>
      </c>
    </row>
    <row r="104" spans="2:47" s="1" customFormat="1" ht="40.5">
      <c r="B104" s="42"/>
      <c r="C104" s="64"/>
      <c r="D104" s="206" t="s">
        <v>154</v>
      </c>
      <c r="E104" s="64"/>
      <c r="F104" s="207" t="s">
        <v>451</v>
      </c>
      <c r="G104" s="64"/>
      <c r="H104" s="64"/>
      <c r="I104" s="164"/>
      <c r="J104" s="64"/>
      <c r="K104" s="64"/>
      <c r="L104" s="62"/>
      <c r="M104" s="208"/>
      <c r="N104" s="43"/>
      <c r="O104" s="43"/>
      <c r="P104" s="43"/>
      <c r="Q104" s="43"/>
      <c r="R104" s="43"/>
      <c r="S104" s="43"/>
      <c r="T104" s="79"/>
      <c r="AT104" s="24" t="s">
        <v>154</v>
      </c>
      <c r="AU104" s="24" t="s">
        <v>85</v>
      </c>
    </row>
    <row r="105" spans="2:51" s="11" customFormat="1" ht="13.5">
      <c r="B105" s="209"/>
      <c r="C105" s="210"/>
      <c r="D105" s="211" t="s">
        <v>156</v>
      </c>
      <c r="E105" s="212" t="s">
        <v>32</v>
      </c>
      <c r="F105" s="213" t="s">
        <v>452</v>
      </c>
      <c r="G105" s="210"/>
      <c r="H105" s="214">
        <v>32.88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156</v>
      </c>
      <c r="AU105" s="220" t="s">
        <v>85</v>
      </c>
      <c r="AV105" s="11" t="s">
        <v>85</v>
      </c>
      <c r="AW105" s="11" t="s">
        <v>39</v>
      </c>
      <c r="AX105" s="11" t="s">
        <v>83</v>
      </c>
      <c r="AY105" s="220" t="s">
        <v>145</v>
      </c>
    </row>
    <row r="106" spans="2:65" s="1" customFormat="1" ht="22.5" customHeight="1">
      <c r="B106" s="42"/>
      <c r="C106" s="194" t="s">
        <v>194</v>
      </c>
      <c r="D106" s="194" t="s">
        <v>147</v>
      </c>
      <c r="E106" s="195" t="s">
        <v>205</v>
      </c>
      <c r="F106" s="196" t="s">
        <v>206</v>
      </c>
      <c r="G106" s="197" t="s">
        <v>150</v>
      </c>
      <c r="H106" s="198">
        <v>104.51</v>
      </c>
      <c r="I106" s="199"/>
      <c r="J106" s="200">
        <f>ROUND(I106*H106,2)</f>
        <v>0</v>
      </c>
      <c r="K106" s="196" t="s">
        <v>32</v>
      </c>
      <c r="L106" s="62"/>
      <c r="M106" s="201" t="s">
        <v>32</v>
      </c>
      <c r="N106" s="202" t="s">
        <v>46</v>
      </c>
      <c r="O106" s="43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152</v>
      </c>
      <c r="AT106" s="24" t="s">
        <v>147</v>
      </c>
      <c r="AU106" s="24" t="s">
        <v>85</v>
      </c>
      <c r="AY106" s="24" t="s">
        <v>145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83</v>
      </c>
      <c r="BK106" s="205">
        <f>ROUND(I106*H106,2)</f>
        <v>0</v>
      </c>
      <c r="BL106" s="24" t="s">
        <v>152</v>
      </c>
      <c r="BM106" s="24" t="s">
        <v>453</v>
      </c>
    </row>
    <row r="107" spans="2:47" s="1" customFormat="1" ht="27">
      <c r="B107" s="42"/>
      <c r="C107" s="64"/>
      <c r="D107" s="211" t="s">
        <v>154</v>
      </c>
      <c r="E107" s="64"/>
      <c r="F107" s="221" t="s">
        <v>436</v>
      </c>
      <c r="G107" s="64"/>
      <c r="H107" s="64"/>
      <c r="I107" s="164"/>
      <c r="J107" s="64"/>
      <c r="K107" s="64"/>
      <c r="L107" s="62"/>
      <c r="M107" s="208"/>
      <c r="N107" s="43"/>
      <c r="O107" s="43"/>
      <c r="P107" s="43"/>
      <c r="Q107" s="43"/>
      <c r="R107" s="43"/>
      <c r="S107" s="43"/>
      <c r="T107" s="79"/>
      <c r="AT107" s="24" t="s">
        <v>154</v>
      </c>
      <c r="AU107" s="24" t="s">
        <v>85</v>
      </c>
    </row>
    <row r="108" spans="2:65" s="1" customFormat="1" ht="22.5" customHeight="1">
      <c r="B108" s="42"/>
      <c r="C108" s="194" t="s">
        <v>198</v>
      </c>
      <c r="D108" s="194" t="s">
        <v>147</v>
      </c>
      <c r="E108" s="195" t="s">
        <v>209</v>
      </c>
      <c r="F108" s="196" t="s">
        <v>210</v>
      </c>
      <c r="G108" s="197" t="s">
        <v>150</v>
      </c>
      <c r="H108" s="198">
        <v>32.88</v>
      </c>
      <c r="I108" s="199"/>
      <c r="J108" s="200">
        <f>ROUND(I108*H108,2)</f>
        <v>0</v>
      </c>
      <c r="K108" s="196" t="s">
        <v>151</v>
      </c>
      <c r="L108" s="62"/>
      <c r="M108" s="201" t="s">
        <v>32</v>
      </c>
      <c r="N108" s="202" t="s">
        <v>46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152</v>
      </c>
      <c r="AT108" s="24" t="s">
        <v>147</v>
      </c>
      <c r="AU108" s="24" t="s">
        <v>85</v>
      </c>
      <c r="AY108" s="24" t="s">
        <v>145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83</v>
      </c>
      <c r="BK108" s="205">
        <f>ROUND(I108*H108,2)</f>
        <v>0</v>
      </c>
      <c r="BL108" s="24" t="s">
        <v>152</v>
      </c>
      <c r="BM108" s="24" t="s">
        <v>454</v>
      </c>
    </row>
    <row r="109" spans="2:47" s="1" customFormat="1" ht="27">
      <c r="B109" s="42"/>
      <c r="C109" s="64"/>
      <c r="D109" s="211" t="s">
        <v>154</v>
      </c>
      <c r="E109" s="64"/>
      <c r="F109" s="221" t="s">
        <v>436</v>
      </c>
      <c r="G109" s="64"/>
      <c r="H109" s="64"/>
      <c r="I109" s="164"/>
      <c r="J109" s="64"/>
      <c r="K109" s="64"/>
      <c r="L109" s="62"/>
      <c r="M109" s="208"/>
      <c r="N109" s="43"/>
      <c r="O109" s="43"/>
      <c r="P109" s="43"/>
      <c r="Q109" s="43"/>
      <c r="R109" s="43"/>
      <c r="S109" s="43"/>
      <c r="T109" s="79"/>
      <c r="AT109" s="24" t="s">
        <v>154</v>
      </c>
      <c r="AU109" s="24" t="s">
        <v>85</v>
      </c>
    </row>
    <row r="110" spans="2:65" s="1" customFormat="1" ht="22.5" customHeight="1">
      <c r="B110" s="42"/>
      <c r="C110" s="194" t="s">
        <v>204</v>
      </c>
      <c r="D110" s="194" t="s">
        <v>147</v>
      </c>
      <c r="E110" s="195" t="s">
        <v>213</v>
      </c>
      <c r="F110" s="196" t="s">
        <v>214</v>
      </c>
      <c r="G110" s="197" t="s">
        <v>215</v>
      </c>
      <c r="H110" s="198">
        <v>65.76</v>
      </c>
      <c r="I110" s="199"/>
      <c r="J110" s="200">
        <f>ROUND(I110*H110,2)</f>
        <v>0</v>
      </c>
      <c r="K110" s="196" t="s">
        <v>151</v>
      </c>
      <c r="L110" s="62"/>
      <c r="M110" s="201" t="s">
        <v>32</v>
      </c>
      <c r="N110" s="202" t="s">
        <v>46</v>
      </c>
      <c r="O110" s="43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152</v>
      </c>
      <c r="AT110" s="24" t="s">
        <v>147</v>
      </c>
      <c r="AU110" s="24" t="s">
        <v>85</v>
      </c>
      <c r="AY110" s="24" t="s">
        <v>145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83</v>
      </c>
      <c r="BK110" s="205">
        <f>ROUND(I110*H110,2)</f>
        <v>0</v>
      </c>
      <c r="BL110" s="24" t="s">
        <v>152</v>
      </c>
      <c r="BM110" s="24" t="s">
        <v>455</v>
      </c>
    </row>
    <row r="111" spans="2:47" s="1" customFormat="1" ht="27">
      <c r="B111" s="42"/>
      <c r="C111" s="64"/>
      <c r="D111" s="206" t="s">
        <v>154</v>
      </c>
      <c r="E111" s="64"/>
      <c r="F111" s="207" t="s">
        <v>436</v>
      </c>
      <c r="G111" s="64"/>
      <c r="H111" s="64"/>
      <c r="I111" s="164"/>
      <c r="J111" s="64"/>
      <c r="K111" s="64"/>
      <c r="L111" s="62"/>
      <c r="M111" s="208"/>
      <c r="N111" s="43"/>
      <c r="O111" s="43"/>
      <c r="P111" s="43"/>
      <c r="Q111" s="43"/>
      <c r="R111" s="43"/>
      <c r="S111" s="43"/>
      <c r="T111" s="79"/>
      <c r="AT111" s="24" t="s">
        <v>154</v>
      </c>
      <c r="AU111" s="24" t="s">
        <v>85</v>
      </c>
    </row>
    <row r="112" spans="2:51" s="11" customFormat="1" ht="13.5">
      <c r="B112" s="209"/>
      <c r="C112" s="210"/>
      <c r="D112" s="211" t="s">
        <v>156</v>
      </c>
      <c r="E112" s="212" t="s">
        <v>32</v>
      </c>
      <c r="F112" s="213" t="s">
        <v>456</v>
      </c>
      <c r="G112" s="210"/>
      <c r="H112" s="214">
        <v>65.76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156</v>
      </c>
      <c r="AU112" s="220" t="s">
        <v>85</v>
      </c>
      <c r="AV112" s="11" t="s">
        <v>85</v>
      </c>
      <c r="AW112" s="11" t="s">
        <v>39</v>
      </c>
      <c r="AX112" s="11" t="s">
        <v>83</v>
      </c>
      <c r="AY112" s="220" t="s">
        <v>145</v>
      </c>
    </row>
    <row r="113" spans="2:65" s="1" customFormat="1" ht="22.5" customHeight="1">
      <c r="B113" s="42"/>
      <c r="C113" s="194" t="s">
        <v>208</v>
      </c>
      <c r="D113" s="194" t="s">
        <v>147</v>
      </c>
      <c r="E113" s="195" t="s">
        <v>457</v>
      </c>
      <c r="F113" s="196" t="s">
        <v>458</v>
      </c>
      <c r="G113" s="197" t="s">
        <v>221</v>
      </c>
      <c r="H113" s="198">
        <v>131.25</v>
      </c>
      <c r="I113" s="199"/>
      <c r="J113" s="200">
        <f>ROUND(I113*H113,2)</f>
        <v>0</v>
      </c>
      <c r="K113" s="196" t="s">
        <v>151</v>
      </c>
      <c r="L113" s="62"/>
      <c r="M113" s="201" t="s">
        <v>32</v>
      </c>
      <c r="N113" s="202" t="s">
        <v>46</v>
      </c>
      <c r="O113" s="43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4" t="s">
        <v>152</v>
      </c>
      <c r="AT113" s="24" t="s">
        <v>147</v>
      </c>
      <c r="AU113" s="24" t="s">
        <v>85</v>
      </c>
      <c r="AY113" s="24" t="s">
        <v>145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4" t="s">
        <v>83</v>
      </c>
      <c r="BK113" s="205">
        <f>ROUND(I113*H113,2)</f>
        <v>0</v>
      </c>
      <c r="BL113" s="24" t="s">
        <v>152</v>
      </c>
      <c r="BM113" s="24" t="s">
        <v>459</v>
      </c>
    </row>
    <row r="114" spans="2:47" s="1" customFormat="1" ht="27">
      <c r="B114" s="42"/>
      <c r="C114" s="64"/>
      <c r="D114" s="211" t="s">
        <v>154</v>
      </c>
      <c r="E114" s="64"/>
      <c r="F114" s="221" t="s">
        <v>436</v>
      </c>
      <c r="G114" s="64"/>
      <c r="H114" s="64"/>
      <c r="I114" s="164"/>
      <c r="J114" s="64"/>
      <c r="K114" s="64"/>
      <c r="L114" s="62"/>
      <c r="M114" s="208"/>
      <c r="N114" s="43"/>
      <c r="O114" s="43"/>
      <c r="P114" s="43"/>
      <c r="Q114" s="43"/>
      <c r="R114" s="43"/>
      <c r="S114" s="43"/>
      <c r="T114" s="79"/>
      <c r="AT114" s="24" t="s">
        <v>154</v>
      </c>
      <c r="AU114" s="24" t="s">
        <v>85</v>
      </c>
    </row>
    <row r="115" spans="2:65" s="1" customFormat="1" ht="22.5" customHeight="1">
      <c r="B115" s="42"/>
      <c r="C115" s="194" t="s">
        <v>212</v>
      </c>
      <c r="D115" s="194" t="s">
        <v>147</v>
      </c>
      <c r="E115" s="195" t="s">
        <v>223</v>
      </c>
      <c r="F115" s="196" t="s">
        <v>224</v>
      </c>
      <c r="G115" s="197" t="s">
        <v>221</v>
      </c>
      <c r="H115" s="198">
        <v>131.25</v>
      </c>
      <c r="I115" s="199"/>
      <c r="J115" s="200">
        <f>ROUND(I115*H115,2)</f>
        <v>0</v>
      </c>
      <c r="K115" s="196" t="s">
        <v>151</v>
      </c>
      <c r="L115" s="62"/>
      <c r="M115" s="201" t="s">
        <v>32</v>
      </c>
      <c r="N115" s="202" t="s">
        <v>46</v>
      </c>
      <c r="O115" s="43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152</v>
      </c>
      <c r="AT115" s="24" t="s">
        <v>147</v>
      </c>
      <c r="AU115" s="24" t="s">
        <v>85</v>
      </c>
      <c r="AY115" s="24" t="s">
        <v>145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83</v>
      </c>
      <c r="BK115" s="205">
        <f>ROUND(I115*H115,2)</f>
        <v>0</v>
      </c>
      <c r="BL115" s="24" t="s">
        <v>152</v>
      </c>
      <c r="BM115" s="24" t="s">
        <v>460</v>
      </c>
    </row>
    <row r="116" spans="2:47" s="1" customFormat="1" ht="27">
      <c r="B116" s="42"/>
      <c r="C116" s="64"/>
      <c r="D116" s="211" t="s">
        <v>154</v>
      </c>
      <c r="E116" s="64"/>
      <c r="F116" s="221" t="s">
        <v>436</v>
      </c>
      <c r="G116" s="64"/>
      <c r="H116" s="64"/>
      <c r="I116" s="164"/>
      <c r="J116" s="64"/>
      <c r="K116" s="64"/>
      <c r="L116" s="62"/>
      <c r="M116" s="208"/>
      <c r="N116" s="43"/>
      <c r="O116" s="43"/>
      <c r="P116" s="43"/>
      <c r="Q116" s="43"/>
      <c r="R116" s="43"/>
      <c r="S116" s="43"/>
      <c r="T116" s="79"/>
      <c r="AT116" s="24" t="s">
        <v>154</v>
      </c>
      <c r="AU116" s="24" t="s">
        <v>85</v>
      </c>
    </row>
    <row r="117" spans="2:65" s="1" customFormat="1" ht="22.5" customHeight="1">
      <c r="B117" s="42"/>
      <c r="C117" s="222" t="s">
        <v>218</v>
      </c>
      <c r="D117" s="222" t="s">
        <v>227</v>
      </c>
      <c r="E117" s="223" t="s">
        <v>228</v>
      </c>
      <c r="F117" s="224" t="s">
        <v>229</v>
      </c>
      <c r="G117" s="225" t="s">
        <v>230</v>
      </c>
      <c r="H117" s="226">
        <v>4.134</v>
      </c>
      <c r="I117" s="227"/>
      <c r="J117" s="228">
        <f>ROUND(I117*H117,2)</f>
        <v>0</v>
      </c>
      <c r="K117" s="224" t="s">
        <v>32</v>
      </c>
      <c r="L117" s="229"/>
      <c r="M117" s="230" t="s">
        <v>32</v>
      </c>
      <c r="N117" s="231" t="s">
        <v>46</v>
      </c>
      <c r="O117" s="43"/>
      <c r="P117" s="203">
        <f>O117*H117</f>
        <v>0</v>
      </c>
      <c r="Q117" s="203">
        <v>0.001</v>
      </c>
      <c r="R117" s="203">
        <f>Q117*H117</f>
        <v>0.0041340000000000005</v>
      </c>
      <c r="S117" s="203">
        <v>0</v>
      </c>
      <c r="T117" s="204">
        <f>S117*H117</f>
        <v>0</v>
      </c>
      <c r="AR117" s="24" t="s">
        <v>188</v>
      </c>
      <c r="AT117" s="24" t="s">
        <v>227</v>
      </c>
      <c r="AU117" s="24" t="s">
        <v>85</v>
      </c>
      <c r="AY117" s="24" t="s">
        <v>145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4" t="s">
        <v>83</v>
      </c>
      <c r="BK117" s="205">
        <f>ROUND(I117*H117,2)</f>
        <v>0</v>
      </c>
      <c r="BL117" s="24" t="s">
        <v>152</v>
      </c>
      <c r="BM117" s="24" t="s">
        <v>461</v>
      </c>
    </row>
    <row r="118" spans="2:47" s="1" customFormat="1" ht="27">
      <c r="B118" s="42"/>
      <c r="C118" s="64"/>
      <c r="D118" s="206" t="s">
        <v>154</v>
      </c>
      <c r="E118" s="64"/>
      <c r="F118" s="207" t="s">
        <v>436</v>
      </c>
      <c r="G118" s="64"/>
      <c r="H118" s="64"/>
      <c r="I118" s="164"/>
      <c r="J118" s="64"/>
      <c r="K118" s="64"/>
      <c r="L118" s="62"/>
      <c r="M118" s="208"/>
      <c r="N118" s="43"/>
      <c r="O118" s="43"/>
      <c r="P118" s="43"/>
      <c r="Q118" s="43"/>
      <c r="R118" s="43"/>
      <c r="S118" s="43"/>
      <c r="T118" s="79"/>
      <c r="AT118" s="24" t="s">
        <v>154</v>
      </c>
      <c r="AU118" s="24" t="s">
        <v>85</v>
      </c>
    </row>
    <row r="119" spans="2:51" s="11" customFormat="1" ht="13.5">
      <c r="B119" s="209"/>
      <c r="C119" s="210"/>
      <c r="D119" s="206" t="s">
        <v>156</v>
      </c>
      <c r="E119" s="232" t="s">
        <v>32</v>
      </c>
      <c r="F119" s="233" t="s">
        <v>462</v>
      </c>
      <c r="G119" s="210"/>
      <c r="H119" s="234">
        <v>4.134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156</v>
      </c>
      <c r="AU119" s="220" t="s">
        <v>85</v>
      </c>
      <c r="AV119" s="11" t="s">
        <v>85</v>
      </c>
      <c r="AW119" s="11" t="s">
        <v>39</v>
      </c>
      <c r="AX119" s="11" t="s">
        <v>83</v>
      </c>
      <c r="AY119" s="220" t="s">
        <v>145</v>
      </c>
    </row>
    <row r="120" spans="2:63" s="10" customFormat="1" ht="29.85" customHeight="1">
      <c r="B120" s="177"/>
      <c r="C120" s="178"/>
      <c r="D120" s="191" t="s">
        <v>74</v>
      </c>
      <c r="E120" s="192" t="s">
        <v>164</v>
      </c>
      <c r="F120" s="192" t="s">
        <v>233</v>
      </c>
      <c r="G120" s="178"/>
      <c r="H120" s="178"/>
      <c r="I120" s="181"/>
      <c r="J120" s="193">
        <f>BK120</f>
        <v>0</v>
      </c>
      <c r="K120" s="178"/>
      <c r="L120" s="183"/>
      <c r="M120" s="184"/>
      <c r="N120" s="185"/>
      <c r="O120" s="185"/>
      <c r="P120" s="186">
        <f>SUM(P121:P164)</f>
        <v>0</v>
      </c>
      <c r="Q120" s="185"/>
      <c r="R120" s="186">
        <f>SUM(R121:R164)</f>
        <v>222.60135697</v>
      </c>
      <c r="S120" s="185"/>
      <c r="T120" s="187">
        <f>SUM(T121:T164)</f>
        <v>0</v>
      </c>
      <c r="AR120" s="188" t="s">
        <v>83</v>
      </c>
      <c r="AT120" s="189" t="s">
        <v>74</v>
      </c>
      <c r="AU120" s="189" t="s">
        <v>83</v>
      </c>
      <c r="AY120" s="188" t="s">
        <v>145</v>
      </c>
      <c r="BK120" s="190">
        <f>SUM(BK121:BK164)</f>
        <v>0</v>
      </c>
    </row>
    <row r="121" spans="2:65" s="1" customFormat="1" ht="22.5" customHeight="1">
      <c r="B121" s="42"/>
      <c r="C121" s="194" t="s">
        <v>10</v>
      </c>
      <c r="D121" s="194" t="s">
        <v>147</v>
      </c>
      <c r="E121" s="195" t="s">
        <v>235</v>
      </c>
      <c r="F121" s="196" t="s">
        <v>236</v>
      </c>
      <c r="G121" s="197" t="s">
        <v>150</v>
      </c>
      <c r="H121" s="198">
        <v>5.92</v>
      </c>
      <c r="I121" s="199"/>
      <c r="J121" s="200">
        <f>ROUND(I121*H121,2)</f>
        <v>0</v>
      </c>
      <c r="K121" s="196" t="s">
        <v>151</v>
      </c>
      <c r="L121" s="62"/>
      <c r="M121" s="201" t="s">
        <v>32</v>
      </c>
      <c r="N121" s="202" t="s">
        <v>46</v>
      </c>
      <c r="O121" s="43"/>
      <c r="P121" s="203">
        <f>O121*H121</f>
        <v>0</v>
      </c>
      <c r="Q121" s="203">
        <v>2.25634</v>
      </c>
      <c r="R121" s="203">
        <f>Q121*H121</f>
        <v>13.357532799999998</v>
      </c>
      <c r="S121" s="203">
        <v>0</v>
      </c>
      <c r="T121" s="204">
        <f>S121*H121</f>
        <v>0</v>
      </c>
      <c r="AR121" s="24" t="s">
        <v>152</v>
      </c>
      <c r="AT121" s="24" t="s">
        <v>147</v>
      </c>
      <c r="AU121" s="24" t="s">
        <v>85</v>
      </c>
      <c r="AY121" s="24" t="s">
        <v>145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83</v>
      </c>
      <c r="BK121" s="205">
        <f>ROUND(I121*H121,2)</f>
        <v>0</v>
      </c>
      <c r="BL121" s="24" t="s">
        <v>152</v>
      </c>
      <c r="BM121" s="24" t="s">
        <v>463</v>
      </c>
    </row>
    <row r="122" spans="2:47" s="1" customFormat="1" ht="27">
      <c r="B122" s="42"/>
      <c r="C122" s="64"/>
      <c r="D122" s="206" t="s">
        <v>154</v>
      </c>
      <c r="E122" s="64"/>
      <c r="F122" s="207" t="s">
        <v>436</v>
      </c>
      <c r="G122" s="64"/>
      <c r="H122" s="64"/>
      <c r="I122" s="164"/>
      <c r="J122" s="64"/>
      <c r="K122" s="64"/>
      <c r="L122" s="62"/>
      <c r="M122" s="208"/>
      <c r="N122" s="43"/>
      <c r="O122" s="43"/>
      <c r="P122" s="43"/>
      <c r="Q122" s="43"/>
      <c r="R122" s="43"/>
      <c r="S122" s="43"/>
      <c r="T122" s="79"/>
      <c r="AT122" s="24" t="s">
        <v>154</v>
      </c>
      <c r="AU122" s="24" t="s">
        <v>85</v>
      </c>
    </row>
    <row r="123" spans="2:51" s="11" customFormat="1" ht="13.5">
      <c r="B123" s="209"/>
      <c r="C123" s="210"/>
      <c r="D123" s="211" t="s">
        <v>156</v>
      </c>
      <c r="E123" s="212" t="s">
        <v>32</v>
      </c>
      <c r="F123" s="213" t="s">
        <v>464</v>
      </c>
      <c r="G123" s="210"/>
      <c r="H123" s="214">
        <v>5.92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156</v>
      </c>
      <c r="AU123" s="220" t="s">
        <v>85</v>
      </c>
      <c r="AV123" s="11" t="s">
        <v>85</v>
      </c>
      <c r="AW123" s="11" t="s">
        <v>39</v>
      </c>
      <c r="AX123" s="11" t="s">
        <v>83</v>
      </c>
      <c r="AY123" s="220" t="s">
        <v>145</v>
      </c>
    </row>
    <row r="124" spans="2:65" s="1" customFormat="1" ht="22.5" customHeight="1">
      <c r="B124" s="42"/>
      <c r="C124" s="194" t="s">
        <v>226</v>
      </c>
      <c r="D124" s="194" t="s">
        <v>147</v>
      </c>
      <c r="E124" s="195" t="s">
        <v>240</v>
      </c>
      <c r="F124" s="196" t="s">
        <v>241</v>
      </c>
      <c r="G124" s="197" t="s">
        <v>150</v>
      </c>
      <c r="H124" s="198">
        <v>72.55</v>
      </c>
      <c r="I124" s="199"/>
      <c r="J124" s="200">
        <f>ROUND(I124*H124,2)</f>
        <v>0</v>
      </c>
      <c r="K124" s="196" t="s">
        <v>151</v>
      </c>
      <c r="L124" s="62"/>
      <c r="M124" s="201" t="s">
        <v>32</v>
      </c>
      <c r="N124" s="202" t="s">
        <v>46</v>
      </c>
      <c r="O124" s="43"/>
      <c r="P124" s="203">
        <f>O124*H124</f>
        <v>0</v>
      </c>
      <c r="Q124" s="203">
        <v>2.76766</v>
      </c>
      <c r="R124" s="203">
        <f>Q124*H124</f>
        <v>200.79373299999997</v>
      </c>
      <c r="S124" s="203">
        <v>0</v>
      </c>
      <c r="T124" s="204">
        <f>S124*H124</f>
        <v>0</v>
      </c>
      <c r="AR124" s="24" t="s">
        <v>152</v>
      </c>
      <c r="AT124" s="24" t="s">
        <v>147</v>
      </c>
      <c r="AU124" s="24" t="s">
        <v>85</v>
      </c>
      <c r="AY124" s="24" t="s">
        <v>145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83</v>
      </c>
      <c r="BK124" s="205">
        <f>ROUND(I124*H124,2)</f>
        <v>0</v>
      </c>
      <c r="BL124" s="24" t="s">
        <v>152</v>
      </c>
      <c r="BM124" s="24" t="s">
        <v>465</v>
      </c>
    </row>
    <row r="125" spans="2:47" s="1" customFormat="1" ht="27">
      <c r="B125" s="42"/>
      <c r="C125" s="64"/>
      <c r="D125" s="206" t="s">
        <v>154</v>
      </c>
      <c r="E125" s="64"/>
      <c r="F125" s="207" t="s">
        <v>436</v>
      </c>
      <c r="G125" s="64"/>
      <c r="H125" s="64"/>
      <c r="I125" s="164"/>
      <c r="J125" s="64"/>
      <c r="K125" s="64"/>
      <c r="L125" s="62"/>
      <c r="M125" s="208"/>
      <c r="N125" s="43"/>
      <c r="O125" s="43"/>
      <c r="P125" s="43"/>
      <c r="Q125" s="43"/>
      <c r="R125" s="43"/>
      <c r="S125" s="43"/>
      <c r="T125" s="79"/>
      <c r="AT125" s="24" t="s">
        <v>154</v>
      </c>
      <c r="AU125" s="24" t="s">
        <v>85</v>
      </c>
    </row>
    <row r="126" spans="2:51" s="12" customFormat="1" ht="13.5">
      <c r="B126" s="235"/>
      <c r="C126" s="236"/>
      <c r="D126" s="206" t="s">
        <v>156</v>
      </c>
      <c r="E126" s="237" t="s">
        <v>32</v>
      </c>
      <c r="F126" s="238" t="s">
        <v>466</v>
      </c>
      <c r="G126" s="236"/>
      <c r="H126" s="239" t="s">
        <v>32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156</v>
      </c>
      <c r="AU126" s="245" t="s">
        <v>85</v>
      </c>
      <c r="AV126" s="12" t="s">
        <v>83</v>
      </c>
      <c r="AW126" s="12" t="s">
        <v>39</v>
      </c>
      <c r="AX126" s="12" t="s">
        <v>75</v>
      </c>
      <c r="AY126" s="245" t="s">
        <v>145</v>
      </c>
    </row>
    <row r="127" spans="2:51" s="11" customFormat="1" ht="13.5">
      <c r="B127" s="209"/>
      <c r="C127" s="210"/>
      <c r="D127" s="211" t="s">
        <v>156</v>
      </c>
      <c r="E127" s="212" t="s">
        <v>32</v>
      </c>
      <c r="F127" s="213" t="s">
        <v>467</v>
      </c>
      <c r="G127" s="210"/>
      <c r="H127" s="214">
        <v>72.55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156</v>
      </c>
      <c r="AU127" s="220" t="s">
        <v>85</v>
      </c>
      <c r="AV127" s="11" t="s">
        <v>85</v>
      </c>
      <c r="AW127" s="11" t="s">
        <v>39</v>
      </c>
      <c r="AX127" s="11" t="s">
        <v>83</v>
      </c>
      <c r="AY127" s="220" t="s">
        <v>145</v>
      </c>
    </row>
    <row r="128" spans="2:65" s="1" customFormat="1" ht="22.5" customHeight="1">
      <c r="B128" s="42"/>
      <c r="C128" s="194" t="s">
        <v>234</v>
      </c>
      <c r="D128" s="194" t="s">
        <v>147</v>
      </c>
      <c r="E128" s="195" t="s">
        <v>254</v>
      </c>
      <c r="F128" s="196" t="s">
        <v>255</v>
      </c>
      <c r="G128" s="197" t="s">
        <v>215</v>
      </c>
      <c r="H128" s="198">
        <v>3.824</v>
      </c>
      <c r="I128" s="199"/>
      <c r="J128" s="200">
        <f>ROUND(I128*H128,2)</f>
        <v>0</v>
      </c>
      <c r="K128" s="196" t="s">
        <v>151</v>
      </c>
      <c r="L128" s="62"/>
      <c r="M128" s="201" t="s">
        <v>32</v>
      </c>
      <c r="N128" s="202" t="s">
        <v>46</v>
      </c>
      <c r="O128" s="43"/>
      <c r="P128" s="203">
        <f>O128*H128</f>
        <v>0</v>
      </c>
      <c r="Q128" s="203">
        <v>1.0858</v>
      </c>
      <c r="R128" s="203">
        <f>Q128*H128</f>
        <v>4.1520992</v>
      </c>
      <c r="S128" s="203">
        <v>0</v>
      </c>
      <c r="T128" s="204">
        <f>S128*H128</f>
        <v>0</v>
      </c>
      <c r="AR128" s="24" t="s">
        <v>152</v>
      </c>
      <c r="AT128" s="24" t="s">
        <v>147</v>
      </c>
      <c r="AU128" s="24" t="s">
        <v>85</v>
      </c>
      <c r="AY128" s="24" t="s">
        <v>145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83</v>
      </c>
      <c r="BK128" s="205">
        <f>ROUND(I128*H128,2)</f>
        <v>0</v>
      </c>
      <c r="BL128" s="24" t="s">
        <v>152</v>
      </c>
      <c r="BM128" s="24" t="s">
        <v>468</v>
      </c>
    </row>
    <row r="129" spans="2:47" s="1" customFormat="1" ht="27">
      <c r="B129" s="42"/>
      <c r="C129" s="64"/>
      <c r="D129" s="206" t="s">
        <v>154</v>
      </c>
      <c r="E129" s="64"/>
      <c r="F129" s="207" t="s">
        <v>469</v>
      </c>
      <c r="G129" s="64"/>
      <c r="H129" s="64"/>
      <c r="I129" s="164"/>
      <c r="J129" s="64"/>
      <c r="K129" s="64"/>
      <c r="L129" s="62"/>
      <c r="M129" s="208"/>
      <c r="N129" s="43"/>
      <c r="O129" s="43"/>
      <c r="P129" s="43"/>
      <c r="Q129" s="43"/>
      <c r="R129" s="43"/>
      <c r="S129" s="43"/>
      <c r="T129" s="79"/>
      <c r="AT129" s="24" t="s">
        <v>154</v>
      </c>
      <c r="AU129" s="24" t="s">
        <v>85</v>
      </c>
    </row>
    <row r="130" spans="2:51" s="12" customFormat="1" ht="13.5">
      <c r="B130" s="235"/>
      <c r="C130" s="236"/>
      <c r="D130" s="206" t="s">
        <v>156</v>
      </c>
      <c r="E130" s="237" t="s">
        <v>32</v>
      </c>
      <c r="F130" s="238" t="s">
        <v>470</v>
      </c>
      <c r="G130" s="236"/>
      <c r="H130" s="239" t="s">
        <v>32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156</v>
      </c>
      <c r="AU130" s="245" t="s">
        <v>85</v>
      </c>
      <c r="AV130" s="12" t="s">
        <v>83</v>
      </c>
      <c r="AW130" s="12" t="s">
        <v>39</v>
      </c>
      <c r="AX130" s="12" t="s">
        <v>75</v>
      </c>
      <c r="AY130" s="245" t="s">
        <v>145</v>
      </c>
    </row>
    <row r="131" spans="2:51" s="11" customFormat="1" ht="13.5">
      <c r="B131" s="209"/>
      <c r="C131" s="210"/>
      <c r="D131" s="206" t="s">
        <v>156</v>
      </c>
      <c r="E131" s="232" t="s">
        <v>32</v>
      </c>
      <c r="F131" s="233" t="s">
        <v>471</v>
      </c>
      <c r="G131" s="210"/>
      <c r="H131" s="234">
        <v>1995.85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85</v>
      </c>
      <c r="AV131" s="11" t="s">
        <v>85</v>
      </c>
      <c r="AW131" s="11" t="s">
        <v>39</v>
      </c>
      <c r="AX131" s="11" t="s">
        <v>75</v>
      </c>
      <c r="AY131" s="220" t="s">
        <v>145</v>
      </c>
    </row>
    <row r="132" spans="2:51" s="12" customFormat="1" ht="13.5">
      <c r="B132" s="235"/>
      <c r="C132" s="236"/>
      <c r="D132" s="206" t="s">
        <v>156</v>
      </c>
      <c r="E132" s="237" t="s">
        <v>32</v>
      </c>
      <c r="F132" s="238" t="s">
        <v>472</v>
      </c>
      <c r="G132" s="236"/>
      <c r="H132" s="239" t="s">
        <v>32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156</v>
      </c>
      <c r="AU132" s="245" t="s">
        <v>85</v>
      </c>
      <c r="AV132" s="12" t="s">
        <v>83</v>
      </c>
      <c r="AW132" s="12" t="s">
        <v>39</v>
      </c>
      <c r="AX132" s="12" t="s">
        <v>75</v>
      </c>
      <c r="AY132" s="245" t="s">
        <v>145</v>
      </c>
    </row>
    <row r="133" spans="2:51" s="11" customFormat="1" ht="13.5">
      <c r="B133" s="209"/>
      <c r="C133" s="210"/>
      <c r="D133" s="206" t="s">
        <v>156</v>
      </c>
      <c r="E133" s="232" t="s">
        <v>32</v>
      </c>
      <c r="F133" s="233" t="s">
        <v>473</v>
      </c>
      <c r="G133" s="210"/>
      <c r="H133" s="234">
        <v>1460.15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156</v>
      </c>
      <c r="AU133" s="220" t="s">
        <v>85</v>
      </c>
      <c r="AV133" s="11" t="s">
        <v>85</v>
      </c>
      <c r="AW133" s="11" t="s">
        <v>39</v>
      </c>
      <c r="AX133" s="11" t="s">
        <v>75</v>
      </c>
      <c r="AY133" s="220" t="s">
        <v>145</v>
      </c>
    </row>
    <row r="134" spans="2:51" s="12" customFormat="1" ht="13.5">
      <c r="B134" s="235"/>
      <c r="C134" s="236"/>
      <c r="D134" s="206" t="s">
        <v>156</v>
      </c>
      <c r="E134" s="237" t="s">
        <v>32</v>
      </c>
      <c r="F134" s="238" t="s">
        <v>474</v>
      </c>
      <c r="G134" s="236"/>
      <c r="H134" s="239" t="s">
        <v>32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156</v>
      </c>
      <c r="AU134" s="245" t="s">
        <v>85</v>
      </c>
      <c r="AV134" s="12" t="s">
        <v>83</v>
      </c>
      <c r="AW134" s="12" t="s">
        <v>39</v>
      </c>
      <c r="AX134" s="12" t="s">
        <v>75</v>
      </c>
      <c r="AY134" s="245" t="s">
        <v>145</v>
      </c>
    </row>
    <row r="135" spans="2:51" s="11" customFormat="1" ht="13.5">
      <c r="B135" s="209"/>
      <c r="C135" s="210"/>
      <c r="D135" s="206" t="s">
        <v>156</v>
      </c>
      <c r="E135" s="232" t="s">
        <v>32</v>
      </c>
      <c r="F135" s="233" t="s">
        <v>475</v>
      </c>
      <c r="G135" s="210"/>
      <c r="H135" s="234">
        <v>368.25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156</v>
      </c>
      <c r="AU135" s="220" t="s">
        <v>85</v>
      </c>
      <c r="AV135" s="11" t="s">
        <v>85</v>
      </c>
      <c r="AW135" s="11" t="s">
        <v>39</v>
      </c>
      <c r="AX135" s="11" t="s">
        <v>75</v>
      </c>
      <c r="AY135" s="220" t="s">
        <v>145</v>
      </c>
    </row>
    <row r="136" spans="2:51" s="13" customFormat="1" ht="13.5">
      <c r="B136" s="246"/>
      <c r="C136" s="247"/>
      <c r="D136" s="206" t="s">
        <v>156</v>
      </c>
      <c r="E136" s="248" t="s">
        <v>32</v>
      </c>
      <c r="F136" s="249" t="s">
        <v>280</v>
      </c>
      <c r="G136" s="247"/>
      <c r="H136" s="250">
        <v>3824.25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156</v>
      </c>
      <c r="AU136" s="256" t="s">
        <v>85</v>
      </c>
      <c r="AV136" s="13" t="s">
        <v>152</v>
      </c>
      <c r="AW136" s="13" t="s">
        <v>39</v>
      </c>
      <c r="AX136" s="13" t="s">
        <v>75</v>
      </c>
      <c r="AY136" s="256" t="s">
        <v>145</v>
      </c>
    </row>
    <row r="137" spans="2:51" s="11" customFormat="1" ht="13.5">
      <c r="B137" s="209"/>
      <c r="C137" s="210"/>
      <c r="D137" s="211" t="s">
        <v>156</v>
      </c>
      <c r="E137" s="212" t="s">
        <v>32</v>
      </c>
      <c r="F137" s="213" t="s">
        <v>476</v>
      </c>
      <c r="G137" s="210"/>
      <c r="H137" s="214">
        <v>3.824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156</v>
      </c>
      <c r="AU137" s="220" t="s">
        <v>85</v>
      </c>
      <c r="AV137" s="11" t="s">
        <v>85</v>
      </c>
      <c r="AW137" s="11" t="s">
        <v>39</v>
      </c>
      <c r="AX137" s="11" t="s">
        <v>83</v>
      </c>
      <c r="AY137" s="220" t="s">
        <v>145</v>
      </c>
    </row>
    <row r="138" spans="2:65" s="1" customFormat="1" ht="22.5" customHeight="1">
      <c r="B138" s="42"/>
      <c r="C138" s="194" t="s">
        <v>239</v>
      </c>
      <c r="D138" s="194" t="s">
        <v>147</v>
      </c>
      <c r="E138" s="195" t="s">
        <v>260</v>
      </c>
      <c r="F138" s="196" t="s">
        <v>261</v>
      </c>
      <c r="G138" s="197" t="s">
        <v>215</v>
      </c>
      <c r="H138" s="198">
        <v>0.134</v>
      </c>
      <c r="I138" s="199"/>
      <c r="J138" s="200">
        <f>ROUND(I138*H138,2)</f>
        <v>0</v>
      </c>
      <c r="K138" s="196" t="s">
        <v>151</v>
      </c>
      <c r="L138" s="62"/>
      <c r="M138" s="201" t="s">
        <v>32</v>
      </c>
      <c r="N138" s="202" t="s">
        <v>46</v>
      </c>
      <c r="O138" s="43"/>
      <c r="P138" s="203">
        <f>O138*H138</f>
        <v>0</v>
      </c>
      <c r="Q138" s="203">
        <v>1.05631</v>
      </c>
      <c r="R138" s="203">
        <f>Q138*H138</f>
        <v>0.14154554000000003</v>
      </c>
      <c r="S138" s="203">
        <v>0</v>
      </c>
      <c r="T138" s="204">
        <f>S138*H138</f>
        <v>0</v>
      </c>
      <c r="AR138" s="24" t="s">
        <v>152</v>
      </c>
      <c r="AT138" s="24" t="s">
        <v>147</v>
      </c>
      <c r="AU138" s="24" t="s">
        <v>85</v>
      </c>
      <c r="AY138" s="24" t="s">
        <v>145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24" t="s">
        <v>83</v>
      </c>
      <c r="BK138" s="205">
        <f>ROUND(I138*H138,2)</f>
        <v>0</v>
      </c>
      <c r="BL138" s="24" t="s">
        <v>152</v>
      </c>
      <c r="BM138" s="24" t="s">
        <v>477</v>
      </c>
    </row>
    <row r="139" spans="2:47" s="1" customFormat="1" ht="40.5">
      <c r="B139" s="42"/>
      <c r="C139" s="64"/>
      <c r="D139" s="206" t="s">
        <v>154</v>
      </c>
      <c r="E139" s="64"/>
      <c r="F139" s="207" t="s">
        <v>478</v>
      </c>
      <c r="G139" s="64"/>
      <c r="H139" s="64"/>
      <c r="I139" s="164"/>
      <c r="J139" s="64"/>
      <c r="K139" s="64"/>
      <c r="L139" s="62"/>
      <c r="M139" s="208"/>
      <c r="N139" s="43"/>
      <c r="O139" s="43"/>
      <c r="P139" s="43"/>
      <c r="Q139" s="43"/>
      <c r="R139" s="43"/>
      <c r="S139" s="43"/>
      <c r="T139" s="79"/>
      <c r="AT139" s="24" t="s">
        <v>154</v>
      </c>
      <c r="AU139" s="24" t="s">
        <v>85</v>
      </c>
    </row>
    <row r="140" spans="2:51" s="12" customFormat="1" ht="13.5">
      <c r="B140" s="235"/>
      <c r="C140" s="236"/>
      <c r="D140" s="206" t="s">
        <v>156</v>
      </c>
      <c r="E140" s="237" t="s">
        <v>32</v>
      </c>
      <c r="F140" s="238" t="s">
        <v>479</v>
      </c>
      <c r="G140" s="236"/>
      <c r="H140" s="239" t="s">
        <v>32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156</v>
      </c>
      <c r="AU140" s="245" t="s">
        <v>85</v>
      </c>
      <c r="AV140" s="12" t="s">
        <v>83</v>
      </c>
      <c r="AW140" s="12" t="s">
        <v>39</v>
      </c>
      <c r="AX140" s="12" t="s">
        <v>75</v>
      </c>
      <c r="AY140" s="245" t="s">
        <v>145</v>
      </c>
    </row>
    <row r="141" spans="2:51" s="11" customFormat="1" ht="13.5">
      <c r="B141" s="209"/>
      <c r="C141" s="210"/>
      <c r="D141" s="206" t="s">
        <v>156</v>
      </c>
      <c r="E141" s="232" t="s">
        <v>32</v>
      </c>
      <c r="F141" s="233" t="s">
        <v>480</v>
      </c>
      <c r="G141" s="210"/>
      <c r="H141" s="234">
        <v>79.48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156</v>
      </c>
      <c r="AU141" s="220" t="s">
        <v>85</v>
      </c>
      <c r="AV141" s="11" t="s">
        <v>85</v>
      </c>
      <c r="AW141" s="11" t="s">
        <v>39</v>
      </c>
      <c r="AX141" s="11" t="s">
        <v>75</v>
      </c>
      <c r="AY141" s="220" t="s">
        <v>145</v>
      </c>
    </row>
    <row r="142" spans="2:51" s="12" customFormat="1" ht="13.5">
      <c r="B142" s="235"/>
      <c r="C142" s="236"/>
      <c r="D142" s="206" t="s">
        <v>156</v>
      </c>
      <c r="E142" s="237" t="s">
        <v>32</v>
      </c>
      <c r="F142" s="238" t="s">
        <v>481</v>
      </c>
      <c r="G142" s="236"/>
      <c r="H142" s="239" t="s">
        <v>32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156</v>
      </c>
      <c r="AU142" s="245" t="s">
        <v>85</v>
      </c>
      <c r="AV142" s="12" t="s">
        <v>83</v>
      </c>
      <c r="AW142" s="12" t="s">
        <v>39</v>
      </c>
      <c r="AX142" s="12" t="s">
        <v>75</v>
      </c>
      <c r="AY142" s="245" t="s">
        <v>145</v>
      </c>
    </row>
    <row r="143" spans="2:51" s="11" customFormat="1" ht="13.5">
      <c r="B143" s="209"/>
      <c r="C143" s="210"/>
      <c r="D143" s="206" t="s">
        <v>156</v>
      </c>
      <c r="E143" s="232" t="s">
        <v>32</v>
      </c>
      <c r="F143" s="233" t="s">
        <v>482</v>
      </c>
      <c r="G143" s="210"/>
      <c r="H143" s="234">
        <v>54.55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156</v>
      </c>
      <c r="AU143" s="220" t="s">
        <v>85</v>
      </c>
      <c r="AV143" s="11" t="s">
        <v>85</v>
      </c>
      <c r="AW143" s="11" t="s">
        <v>39</v>
      </c>
      <c r="AX143" s="11" t="s">
        <v>75</v>
      </c>
      <c r="AY143" s="220" t="s">
        <v>145</v>
      </c>
    </row>
    <row r="144" spans="2:51" s="13" customFormat="1" ht="13.5">
      <c r="B144" s="246"/>
      <c r="C144" s="247"/>
      <c r="D144" s="206" t="s">
        <v>156</v>
      </c>
      <c r="E144" s="248" t="s">
        <v>32</v>
      </c>
      <c r="F144" s="249" t="s">
        <v>280</v>
      </c>
      <c r="G144" s="247"/>
      <c r="H144" s="250">
        <v>134.03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156</v>
      </c>
      <c r="AU144" s="256" t="s">
        <v>85</v>
      </c>
      <c r="AV144" s="13" t="s">
        <v>152</v>
      </c>
      <c r="AW144" s="13" t="s">
        <v>39</v>
      </c>
      <c r="AX144" s="13" t="s">
        <v>75</v>
      </c>
      <c r="AY144" s="256" t="s">
        <v>145</v>
      </c>
    </row>
    <row r="145" spans="2:51" s="11" customFormat="1" ht="13.5">
      <c r="B145" s="209"/>
      <c r="C145" s="210"/>
      <c r="D145" s="211" t="s">
        <v>156</v>
      </c>
      <c r="E145" s="212" t="s">
        <v>32</v>
      </c>
      <c r="F145" s="213" t="s">
        <v>483</v>
      </c>
      <c r="G145" s="210"/>
      <c r="H145" s="214">
        <v>0.134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156</v>
      </c>
      <c r="AU145" s="220" t="s">
        <v>85</v>
      </c>
      <c r="AV145" s="11" t="s">
        <v>85</v>
      </c>
      <c r="AW145" s="11" t="s">
        <v>39</v>
      </c>
      <c r="AX145" s="11" t="s">
        <v>83</v>
      </c>
      <c r="AY145" s="220" t="s">
        <v>145</v>
      </c>
    </row>
    <row r="146" spans="2:65" s="1" customFormat="1" ht="22.5" customHeight="1">
      <c r="B146" s="42"/>
      <c r="C146" s="194" t="s">
        <v>245</v>
      </c>
      <c r="D146" s="194" t="s">
        <v>147</v>
      </c>
      <c r="E146" s="195" t="s">
        <v>484</v>
      </c>
      <c r="F146" s="196" t="s">
        <v>485</v>
      </c>
      <c r="G146" s="197" t="s">
        <v>215</v>
      </c>
      <c r="H146" s="198">
        <v>0.061</v>
      </c>
      <c r="I146" s="199"/>
      <c r="J146" s="200">
        <f>ROUND(I146*H146,2)</f>
        <v>0</v>
      </c>
      <c r="K146" s="196" t="s">
        <v>151</v>
      </c>
      <c r="L146" s="62"/>
      <c r="M146" s="201" t="s">
        <v>32</v>
      </c>
      <c r="N146" s="202" t="s">
        <v>46</v>
      </c>
      <c r="O146" s="43"/>
      <c r="P146" s="203">
        <f>O146*H146</f>
        <v>0</v>
      </c>
      <c r="Q146" s="203">
        <v>1.03003</v>
      </c>
      <c r="R146" s="203">
        <f>Q146*H146</f>
        <v>0.06283183</v>
      </c>
      <c r="S146" s="203">
        <v>0</v>
      </c>
      <c r="T146" s="204">
        <f>S146*H146</f>
        <v>0</v>
      </c>
      <c r="AR146" s="24" t="s">
        <v>152</v>
      </c>
      <c r="AT146" s="24" t="s">
        <v>147</v>
      </c>
      <c r="AU146" s="24" t="s">
        <v>85</v>
      </c>
      <c r="AY146" s="24" t="s">
        <v>145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4" t="s">
        <v>83</v>
      </c>
      <c r="BK146" s="205">
        <f>ROUND(I146*H146,2)</f>
        <v>0</v>
      </c>
      <c r="BL146" s="24" t="s">
        <v>152</v>
      </c>
      <c r="BM146" s="24" t="s">
        <v>486</v>
      </c>
    </row>
    <row r="147" spans="2:47" s="1" customFormat="1" ht="40.5">
      <c r="B147" s="42"/>
      <c r="C147" s="64"/>
      <c r="D147" s="206" t="s">
        <v>154</v>
      </c>
      <c r="E147" s="64"/>
      <c r="F147" s="207" t="s">
        <v>487</v>
      </c>
      <c r="G147" s="64"/>
      <c r="H147" s="64"/>
      <c r="I147" s="164"/>
      <c r="J147" s="64"/>
      <c r="K147" s="64"/>
      <c r="L147" s="62"/>
      <c r="M147" s="208"/>
      <c r="N147" s="43"/>
      <c r="O147" s="43"/>
      <c r="P147" s="43"/>
      <c r="Q147" s="43"/>
      <c r="R147" s="43"/>
      <c r="S147" s="43"/>
      <c r="T147" s="79"/>
      <c r="AT147" s="24" t="s">
        <v>154</v>
      </c>
      <c r="AU147" s="24" t="s">
        <v>85</v>
      </c>
    </row>
    <row r="148" spans="2:51" s="11" customFormat="1" ht="13.5">
      <c r="B148" s="209"/>
      <c r="C148" s="210"/>
      <c r="D148" s="211" t="s">
        <v>156</v>
      </c>
      <c r="E148" s="212" t="s">
        <v>32</v>
      </c>
      <c r="F148" s="213" t="s">
        <v>488</v>
      </c>
      <c r="G148" s="210"/>
      <c r="H148" s="214">
        <v>0.061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156</v>
      </c>
      <c r="AU148" s="220" t="s">
        <v>85</v>
      </c>
      <c r="AV148" s="11" t="s">
        <v>85</v>
      </c>
      <c r="AW148" s="11" t="s">
        <v>39</v>
      </c>
      <c r="AX148" s="11" t="s">
        <v>83</v>
      </c>
      <c r="AY148" s="220" t="s">
        <v>145</v>
      </c>
    </row>
    <row r="149" spans="2:65" s="1" customFormat="1" ht="22.5" customHeight="1">
      <c r="B149" s="42"/>
      <c r="C149" s="194" t="s">
        <v>250</v>
      </c>
      <c r="D149" s="194" t="s">
        <v>147</v>
      </c>
      <c r="E149" s="195" t="s">
        <v>246</v>
      </c>
      <c r="F149" s="196" t="s">
        <v>247</v>
      </c>
      <c r="G149" s="197" t="s">
        <v>221</v>
      </c>
      <c r="H149" s="198">
        <v>125.25</v>
      </c>
      <c r="I149" s="199"/>
      <c r="J149" s="200">
        <f>ROUND(I149*H149,2)</f>
        <v>0</v>
      </c>
      <c r="K149" s="196" t="s">
        <v>151</v>
      </c>
      <c r="L149" s="62"/>
      <c r="M149" s="201" t="s">
        <v>32</v>
      </c>
      <c r="N149" s="202" t="s">
        <v>46</v>
      </c>
      <c r="O149" s="43"/>
      <c r="P149" s="203">
        <f>O149*H149</f>
        <v>0</v>
      </c>
      <c r="Q149" s="203">
        <v>0.00765</v>
      </c>
      <c r="R149" s="203">
        <f>Q149*H149</f>
        <v>0.9581624999999999</v>
      </c>
      <c r="S149" s="203">
        <v>0</v>
      </c>
      <c r="T149" s="204">
        <f>S149*H149</f>
        <v>0</v>
      </c>
      <c r="AR149" s="24" t="s">
        <v>152</v>
      </c>
      <c r="AT149" s="24" t="s">
        <v>147</v>
      </c>
      <c r="AU149" s="24" t="s">
        <v>85</v>
      </c>
      <c r="AY149" s="24" t="s">
        <v>145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4" t="s">
        <v>83</v>
      </c>
      <c r="BK149" s="205">
        <f>ROUND(I149*H149,2)</f>
        <v>0</v>
      </c>
      <c r="BL149" s="24" t="s">
        <v>152</v>
      </c>
      <c r="BM149" s="24" t="s">
        <v>489</v>
      </c>
    </row>
    <row r="150" spans="2:47" s="1" customFormat="1" ht="27">
      <c r="B150" s="42"/>
      <c r="C150" s="64"/>
      <c r="D150" s="206" t="s">
        <v>154</v>
      </c>
      <c r="E150" s="64"/>
      <c r="F150" s="207" t="s">
        <v>436</v>
      </c>
      <c r="G150" s="64"/>
      <c r="H150" s="64"/>
      <c r="I150" s="164"/>
      <c r="J150" s="64"/>
      <c r="K150" s="64"/>
      <c r="L150" s="62"/>
      <c r="M150" s="208"/>
      <c r="N150" s="43"/>
      <c r="O150" s="43"/>
      <c r="P150" s="43"/>
      <c r="Q150" s="43"/>
      <c r="R150" s="43"/>
      <c r="S150" s="43"/>
      <c r="T150" s="79"/>
      <c r="AT150" s="24" t="s">
        <v>154</v>
      </c>
      <c r="AU150" s="24" t="s">
        <v>85</v>
      </c>
    </row>
    <row r="151" spans="2:51" s="11" customFormat="1" ht="13.5">
      <c r="B151" s="209"/>
      <c r="C151" s="210"/>
      <c r="D151" s="211" t="s">
        <v>156</v>
      </c>
      <c r="E151" s="212" t="s">
        <v>32</v>
      </c>
      <c r="F151" s="213" t="s">
        <v>490</v>
      </c>
      <c r="G151" s="210"/>
      <c r="H151" s="214">
        <v>125.25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156</v>
      </c>
      <c r="AU151" s="220" t="s">
        <v>85</v>
      </c>
      <c r="AV151" s="11" t="s">
        <v>85</v>
      </c>
      <c r="AW151" s="11" t="s">
        <v>39</v>
      </c>
      <c r="AX151" s="11" t="s">
        <v>83</v>
      </c>
      <c r="AY151" s="220" t="s">
        <v>145</v>
      </c>
    </row>
    <row r="152" spans="2:65" s="1" customFormat="1" ht="22.5" customHeight="1">
      <c r="B152" s="42"/>
      <c r="C152" s="194" t="s">
        <v>9</v>
      </c>
      <c r="D152" s="194" t="s">
        <v>147</v>
      </c>
      <c r="E152" s="195" t="s">
        <v>251</v>
      </c>
      <c r="F152" s="196" t="s">
        <v>252</v>
      </c>
      <c r="G152" s="197" t="s">
        <v>221</v>
      </c>
      <c r="H152" s="198">
        <v>125.25</v>
      </c>
      <c r="I152" s="199"/>
      <c r="J152" s="200">
        <f>ROUND(I152*H152,2)</f>
        <v>0</v>
      </c>
      <c r="K152" s="196" t="s">
        <v>151</v>
      </c>
      <c r="L152" s="62"/>
      <c r="M152" s="201" t="s">
        <v>32</v>
      </c>
      <c r="N152" s="202" t="s">
        <v>46</v>
      </c>
      <c r="O152" s="43"/>
      <c r="P152" s="203">
        <f>O152*H152</f>
        <v>0</v>
      </c>
      <c r="Q152" s="203">
        <v>0.00086</v>
      </c>
      <c r="R152" s="203">
        <f>Q152*H152</f>
        <v>0.10771499999999999</v>
      </c>
      <c r="S152" s="203">
        <v>0</v>
      </c>
      <c r="T152" s="204">
        <f>S152*H152</f>
        <v>0</v>
      </c>
      <c r="AR152" s="24" t="s">
        <v>152</v>
      </c>
      <c r="AT152" s="24" t="s">
        <v>147</v>
      </c>
      <c r="AU152" s="24" t="s">
        <v>85</v>
      </c>
      <c r="AY152" s="24" t="s">
        <v>145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4" t="s">
        <v>83</v>
      </c>
      <c r="BK152" s="205">
        <f>ROUND(I152*H152,2)</f>
        <v>0</v>
      </c>
      <c r="BL152" s="24" t="s">
        <v>152</v>
      </c>
      <c r="BM152" s="24" t="s">
        <v>491</v>
      </c>
    </row>
    <row r="153" spans="2:65" s="1" customFormat="1" ht="57" customHeight="1">
      <c r="B153" s="42"/>
      <c r="C153" s="194" t="s">
        <v>259</v>
      </c>
      <c r="D153" s="194" t="s">
        <v>147</v>
      </c>
      <c r="E153" s="195" t="s">
        <v>492</v>
      </c>
      <c r="F153" s="196" t="s">
        <v>493</v>
      </c>
      <c r="G153" s="197" t="s">
        <v>221</v>
      </c>
      <c r="H153" s="198">
        <v>30.24</v>
      </c>
      <c r="I153" s="199"/>
      <c r="J153" s="200">
        <f>ROUND(I153*H153,2)</f>
        <v>0</v>
      </c>
      <c r="K153" s="196" t="s">
        <v>151</v>
      </c>
      <c r="L153" s="62"/>
      <c r="M153" s="201" t="s">
        <v>32</v>
      </c>
      <c r="N153" s="202" t="s">
        <v>46</v>
      </c>
      <c r="O153" s="43"/>
      <c r="P153" s="203">
        <f>O153*H153</f>
        <v>0</v>
      </c>
      <c r="Q153" s="203">
        <v>0.08702</v>
      </c>
      <c r="R153" s="203">
        <f>Q153*H153</f>
        <v>2.6314848</v>
      </c>
      <c r="S153" s="203">
        <v>0</v>
      </c>
      <c r="T153" s="204">
        <f>S153*H153</f>
        <v>0</v>
      </c>
      <c r="AR153" s="24" t="s">
        <v>152</v>
      </c>
      <c r="AT153" s="24" t="s">
        <v>147</v>
      </c>
      <c r="AU153" s="24" t="s">
        <v>85</v>
      </c>
      <c r="AY153" s="24" t="s">
        <v>145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4" t="s">
        <v>83</v>
      </c>
      <c r="BK153" s="205">
        <f>ROUND(I153*H153,2)</f>
        <v>0</v>
      </c>
      <c r="BL153" s="24" t="s">
        <v>152</v>
      </c>
      <c r="BM153" s="24" t="s">
        <v>494</v>
      </c>
    </row>
    <row r="154" spans="2:47" s="1" customFormat="1" ht="27">
      <c r="B154" s="42"/>
      <c r="C154" s="64"/>
      <c r="D154" s="211" t="s">
        <v>154</v>
      </c>
      <c r="E154" s="64"/>
      <c r="F154" s="221" t="s">
        <v>436</v>
      </c>
      <c r="G154" s="64"/>
      <c r="H154" s="64"/>
      <c r="I154" s="164"/>
      <c r="J154" s="64"/>
      <c r="K154" s="64"/>
      <c r="L154" s="62"/>
      <c r="M154" s="208"/>
      <c r="N154" s="43"/>
      <c r="O154" s="43"/>
      <c r="P154" s="43"/>
      <c r="Q154" s="43"/>
      <c r="R154" s="43"/>
      <c r="S154" s="43"/>
      <c r="T154" s="79"/>
      <c r="AT154" s="24" t="s">
        <v>154</v>
      </c>
      <c r="AU154" s="24" t="s">
        <v>85</v>
      </c>
    </row>
    <row r="155" spans="2:65" s="1" customFormat="1" ht="57" customHeight="1">
      <c r="B155" s="42"/>
      <c r="C155" s="194" t="s">
        <v>265</v>
      </c>
      <c r="D155" s="194" t="s">
        <v>147</v>
      </c>
      <c r="E155" s="195" t="s">
        <v>495</v>
      </c>
      <c r="F155" s="196" t="s">
        <v>496</v>
      </c>
      <c r="G155" s="197" t="s">
        <v>221</v>
      </c>
      <c r="H155" s="198">
        <v>30.24</v>
      </c>
      <c r="I155" s="199"/>
      <c r="J155" s="200">
        <f>ROUND(I155*H155,2)</f>
        <v>0</v>
      </c>
      <c r="K155" s="196" t="s">
        <v>151</v>
      </c>
      <c r="L155" s="62"/>
      <c r="M155" s="201" t="s">
        <v>32</v>
      </c>
      <c r="N155" s="202" t="s">
        <v>46</v>
      </c>
      <c r="O155" s="43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152</v>
      </c>
      <c r="AT155" s="24" t="s">
        <v>147</v>
      </c>
      <c r="AU155" s="24" t="s">
        <v>85</v>
      </c>
      <c r="AY155" s="24" t="s">
        <v>145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83</v>
      </c>
      <c r="BK155" s="205">
        <f>ROUND(I155*H155,2)</f>
        <v>0</v>
      </c>
      <c r="BL155" s="24" t="s">
        <v>152</v>
      </c>
      <c r="BM155" s="24" t="s">
        <v>497</v>
      </c>
    </row>
    <row r="156" spans="2:47" s="1" customFormat="1" ht="27">
      <c r="B156" s="42"/>
      <c r="C156" s="64"/>
      <c r="D156" s="211" t="s">
        <v>154</v>
      </c>
      <c r="E156" s="64"/>
      <c r="F156" s="221" t="s">
        <v>436</v>
      </c>
      <c r="G156" s="64"/>
      <c r="H156" s="64"/>
      <c r="I156" s="164"/>
      <c r="J156" s="64"/>
      <c r="K156" s="64"/>
      <c r="L156" s="62"/>
      <c r="M156" s="208"/>
      <c r="N156" s="43"/>
      <c r="O156" s="43"/>
      <c r="P156" s="43"/>
      <c r="Q156" s="43"/>
      <c r="R156" s="43"/>
      <c r="S156" s="43"/>
      <c r="T156" s="79"/>
      <c r="AT156" s="24" t="s">
        <v>154</v>
      </c>
      <c r="AU156" s="24" t="s">
        <v>85</v>
      </c>
    </row>
    <row r="157" spans="2:65" s="1" customFormat="1" ht="22.5" customHeight="1">
      <c r="B157" s="42"/>
      <c r="C157" s="194" t="s">
        <v>269</v>
      </c>
      <c r="D157" s="194" t="s">
        <v>147</v>
      </c>
      <c r="E157" s="195" t="s">
        <v>498</v>
      </c>
      <c r="F157" s="196" t="s">
        <v>499</v>
      </c>
      <c r="G157" s="197" t="s">
        <v>294</v>
      </c>
      <c r="H157" s="198">
        <v>72</v>
      </c>
      <c r="I157" s="199"/>
      <c r="J157" s="200">
        <f>ROUND(I157*H157,2)</f>
        <v>0</v>
      </c>
      <c r="K157" s="196" t="s">
        <v>151</v>
      </c>
      <c r="L157" s="62"/>
      <c r="M157" s="201" t="s">
        <v>32</v>
      </c>
      <c r="N157" s="202" t="s">
        <v>46</v>
      </c>
      <c r="O157" s="43"/>
      <c r="P157" s="203">
        <f>O157*H157</f>
        <v>0</v>
      </c>
      <c r="Q157" s="203">
        <v>0.005</v>
      </c>
      <c r="R157" s="203">
        <f>Q157*H157</f>
        <v>0.36</v>
      </c>
      <c r="S157" s="203">
        <v>0</v>
      </c>
      <c r="T157" s="204">
        <f>S157*H157</f>
        <v>0</v>
      </c>
      <c r="AR157" s="24" t="s">
        <v>226</v>
      </c>
      <c r="AT157" s="24" t="s">
        <v>147</v>
      </c>
      <c r="AU157" s="24" t="s">
        <v>85</v>
      </c>
      <c r="AY157" s="24" t="s">
        <v>145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4" t="s">
        <v>83</v>
      </c>
      <c r="BK157" s="205">
        <f>ROUND(I157*H157,2)</f>
        <v>0</v>
      </c>
      <c r="BL157" s="24" t="s">
        <v>226</v>
      </c>
      <c r="BM157" s="24" t="s">
        <v>500</v>
      </c>
    </row>
    <row r="158" spans="2:47" s="1" customFormat="1" ht="27">
      <c r="B158" s="42"/>
      <c r="C158" s="64"/>
      <c r="D158" s="211" t="s">
        <v>154</v>
      </c>
      <c r="E158" s="64"/>
      <c r="F158" s="221" t="s">
        <v>501</v>
      </c>
      <c r="G158" s="64"/>
      <c r="H158" s="64"/>
      <c r="I158" s="164"/>
      <c r="J158" s="64"/>
      <c r="K158" s="64"/>
      <c r="L158" s="62"/>
      <c r="M158" s="208"/>
      <c r="N158" s="43"/>
      <c r="O158" s="43"/>
      <c r="P158" s="43"/>
      <c r="Q158" s="43"/>
      <c r="R158" s="43"/>
      <c r="S158" s="43"/>
      <c r="T158" s="79"/>
      <c r="AT158" s="24" t="s">
        <v>154</v>
      </c>
      <c r="AU158" s="24" t="s">
        <v>85</v>
      </c>
    </row>
    <row r="159" spans="2:65" s="1" customFormat="1" ht="22.5" customHeight="1">
      <c r="B159" s="42"/>
      <c r="C159" s="194" t="s">
        <v>273</v>
      </c>
      <c r="D159" s="194" t="s">
        <v>147</v>
      </c>
      <c r="E159" s="195" t="s">
        <v>502</v>
      </c>
      <c r="F159" s="196" t="s">
        <v>503</v>
      </c>
      <c r="G159" s="197" t="s">
        <v>294</v>
      </c>
      <c r="H159" s="198">
        <v>12.54</v>
      </c>
      <c r="I159" s="199"/>
      <c r="J159" s="200">
        <f>ROUND(I159*H159,2)</f>
        <v>0</v>
      </c>
      <c r="K159" s="196" t="s">
        <v>151</v>
      </c>
      <c r="L159" s="62"/>
      <c r="M159" s="201" t="s">
        <v>32</v>
      </c>
      <c r="N159" s="202" t="s">
        <v>46</v>
      </c>
      <c r="O159" s="43"/>
      <c r="P159" s="203">
        <f>O159*H159</f>
        <v>0</v>
      </c>
      <c r="Q159" s="203">
        <v>0.00236</v>
      </c>
      <c r="R159" s="203">
        <f>Q159*H159</f>
        <v>0.0295944</v>
      </c>
      <c r="S159" s="203">
        <v>0</v>
      </c>
      <c r="T159" s="204">
        <f>S159*H159</f>
        <v>0</v>
      </c>
      <c r="AR159" s="24" t="s">
        <v>152</v>
      </c>
      <c r="AT159" s="24" t="s">
        <v>147</v>
      </c>
      <c r="AU159" s="24" t="s">
        <v>85</v>
      </c>
      <c r="AY159" s="24" t="s">
        <v>145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83</v>
      </c>
      <c r="BK159" s="205">
        <f>ROUND(I159*H159,2)</f>
        <v>0</v>
      </c>
      <c r="BL159" s="24" t="s">
        <v>152</v>
      </c>
      <c r="BM159" s="24" t="s">
        <v>504</v>
      </c>
    </row>
    <row r="160" spans="2:51" s="11" customFormat="1" ht="13.5">
      <c r="B160" s="209"/>
      <c r="C160" s="210"/>
      <c r="D160" s="211" t="s">
        <v>156</v>
      </c>
      <c r="E160" s="212" t="s">
        <v>32</v>
      </c>
      <c r="F160" s="213" t="s">
        <v>505</v>
      </c>
      <c r="G160" s="210"/>
      <c r="H160" s="214">
        <v>12.54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156</v>
      </c>
      <c r="AU160" s="220" t="s">
        <v>85</v>
      </c>
      <c r="AV160" s="11" t="s">
        <v>85</v>
      </c>
      <c r="AW160" s="11" t="s">
        <v>39</v>
      </c>
      <c r="AX160" s="11" t="s">
        <v>83</v>
      </c>
      <c r="AY160" s="220" t="s">
        <v>145</v>
      </c>
    </row>
    <row r="161" spans="2:65" s="1" customFormat="1" ht="22.5" customHeight="1">
      <c r="B161" s="42"/>
      <c r="C161" s="194" t="s">
        <v>506</v>
      </c>
      <c r="D161" s="194" t="s">
        <v>147</v>
      </c>
      <c r="E161" s="195" t="s">
        <v>507</v>
      </c>
      <c r="F161" s="196" t="s">
        <v>508</v>
      </c>
      <c r="G161" s="197" t="s">
        <v>221</v>
      </c>
      <c r="H161" s="198">
        <v>5.43</v>
      </c>
      <c r="I161" s="199"/>
      <c r="J161" s="200">
        <f>ROUND(I161*H161,2)</f>
        <v>0</v>
      </c>
      <c r="K161" s="196" t="s">
        <v>151</v>
      </c>
      <c r="L161" s="62"/>
      <c r="M161" s="201" t="s">
        <v>32</v>
      </c>
      <c r="N161" s="202" t="s">
        <v>46</v>
      </c>
      <c r="O161" s="43"/>
      <c r="P161" s="203">
        <f>O161*H161</f>
        <v>0</v>
      </c>
      <c r="Q161" s="203">
        <v>0.00063</v>
      </c>
      <c r="R161" s="203">
        <f>Q161*H161</f>
        <v>0.0034209</v>
      </c>
      <c r="S161" s="203">
        <v>0</v>
      </c>
      <c r="T161" s="204">
        <f>S161*H161</f>
        <v>0</v>
      </c>
      <c r="AR161" s="24" t="s">
        <v>152</v>
      </c>
      <c r="AT161" s="24" t="s">
        <v>147</v>
      </c>
      <c r="AU161" s="24" t="s">
        <v>85</v>
      </c>
      <c r="AY161" s="24" t="s">
        <v>145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83</v>
      </c>
      <c r="BK161" s="205">
        <f>ROUND(I161*H161,2)</f>
        <v>0</v>
      </c>
      <c r="BL161" s="24" t="s">
        <v>152</v>
      </c>
      <c r="BM161" s="24" t="s">
        <v>509</v>
      </c>
    </row>
    <row r="162" spans="2:51" s="11" customFormat="1" ht="13.5">
      <c r="B162" s="209"/>
      <c r="C162" s="210"/>
      <c r="D162" s="211" t="s">
        <v>156</v>
      </c>
      <c r="E162" s="212" t="s">
        <v>32</v>
      </c>
      <c r="F162" s="213" t="s">
        <v>510</v>
      </c>
      <c r="G162" s="210"/>
      <c r="H162" s="214">
        <v>5.43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156</v>
      </c>
      <c r="AU162" s="220" t="s">
        <v>85</v>
      </c>
      <c r="AV162" s="11" t="s">
        <v>85</v>
      </c>
      <c r="AW162" s="11" t="s">
        <v>39</v>
      </c>
      <c r="AX162" s="11" t="s">
        <v>83</v>
      </c>
      <c r="AY162" s="220" t="s">
        <v>145</v>
      </c>
    </row>
    <row r="163" spans="2:65" s="1" customFormat="1" ht="22.5" customHeight="1">
      <c r="B163" s="42"/>
      <c r="C163" s="194" t="s">
        <v>286</v>
      </c>
      <c r="D163" s="194" t="s">
        <v>147</v>
      </c>
      <c r="E163" s="195" t="s">
        <v>511</v>
      </c>
      <c r="F163" s="196" t="s">
        <v>512</v>
      </c>
      <c r="G163" s="197" t="s">
        <v>294</v>
      </c>
      <c r="H163" s="198">
        <v>8.3</v>
      </c>
      <c r="I163" s="199"/>
      <c r="J163" s="200">
        <f>ROUND(I163*H163,2)</f>
        <v>0</v>
      </c>
      <c r="K163" s="196" t="s">
        <v>151</v>
      </c>
      <c r="L163" s="62"/>
      <c r="M163" s="201" t="s">
        <v>32</v>
      </c>
      <c r="N163" s="202" t="s">
        <v>46</v>
      </c>
      <c r="O163" s="43"/>
      <c r="P163" s="203">
        <f>O163*H163</f>
        <v>0</v>
      </c>
      <c r="Q163" s="203">
        <v>0.00022</v>
      </c>
      <c r="R163" s="203">
        <f>Q163*H163</f>
        <v>0.0018260000000000001</v>
      </c>
      <c r="S163" s="203">
        <v>0</v>
      </c>
      <c r="T163" s="204">
        <f>S163*H163</f>
        <v>0</v>
      </c>
      <c r="AR163" s="24" t="s">
        <v>152</v>
      </c>
      <c r="AT163" s="24" t="s">
        <v>147</v>
      </c>
      <c r="AU163" s="24" t="s">
        <v>85</v>
      </c>
      <c r="AY163" s="24" t="s">
        <v>145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24" t="s">
        <v>83</v>
      </c>
      <c r="BK163" s="205">
        <f>ROUND(I163*H163,2)</f>
        <v>0</v>
      </c>
      <c r="BL163" s="24" t="s">
        <v>152</v>
      </c>
      <c r="BM163" s="24" t="s">
        <v>513</v>
      </c>
    </row>
    <row r="164" spans="2:65" s="1" customFormat="1" ht="22.5" customHeight="1">
      <c r="B164" s="42"/>
      <c r="C164" s="194" t="s">
        <v>291</v>
      </c>
      <c r="D164" s="194" t="s">
        <v>147</v>
      </c>
      <c r="E164" s="195" t="s">
        <v>514</v>
      </c>
      <c r="F164" s="196" t="s">
        <v>515</v>
      </c>
      <c r="G164" s="197" t="s">
        <v>294</v>
      </c>
      <c r="H164" s="198">
        <v>8.3</v>
      </c>
      <c r="I164" s="199"/>
      <c r="J164" s="200">
        <f>ROUND(I164*H164,2)</f>
        <v>0</v>
      </c>
      <c r="K164" s="196" t="s">
        <v>151</v>
      </c>
      <c r="L164" s="62"/>
      <c r="M164" s="201" t="s">
        <v>32</v>
      </c>
      <c r="N164" s="202" t="s">
        <v>46</v>
      </c>
      <c r="O164" s="43"/>
      <c r="P164" s="203">
        <f>O164*H164</f>
        <v>0</v>
      </c>
      <c r="Q164" s="203">
        <v>0.00017</v>
      </c>
      <c r="R164" s="203">
        <f>Q164*H164</f>
        <v>0.0014110000000000001</v>
      </c>
      <c r="S164" s="203">
        <v>0</v>
      </c>
      <c r="T164" s="204">
        <f>S164*H164</f>
        <v>0</v>
      </c>
      <c r="AR164" s="24" t="s">
        <v>152</v>
      </c>
      <c r="AT164" s="24" t="s">
        <v>147</v>
      </c>
      <c r="AU164" s="24" t="s">
        <v>85</v>
      </c>
      <c r="AY164" s="24" t="s">
        <v>145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4" t="s">
        <v>83</v>
      </c>
      <c r="BK164" s="205">
        <f>ROUND(I164*H164,2)</f>
        <v>0</v>
      </c>
      <c r="BL164" s="24" t="s">
        <v>152</v>
      </c>
      <c r="BM164" s="24" t="s">
        <v>516</v>
      </c>
    </row>
    <row r="165" spans="2:63" s="10" customFormat="1" ht="29.85" customHeight="1">
      <c r="B165" s="177"/>
      <c r="C165" s="178"/>
      <c r="D165" s="191" t="s">
        <v>74</v>
      </c>
      <c r="E165" s="192" t="s">
        <v>152</v>
      </c>
      <c r="F165" s="192" t="s">
        <v>281</v>
      </c>
      <c r="G165" s="178"/>
      <c r="H165" s="178"/>
      <c r="I165" s="181"/>
      <c r="J165" s="193">
        <f>BK165</f>
        <v>0</v>
      </c>
      <c r="K165" s="178"/>
      <c r="L165" s="183"/>
      <c r="M165" s="184"/>
      <c r="N165" s="185"/>
      <c r="O165" s="185"/>
      <c r="P165" s="186">
        <f>SUM(P166:P182)</f>
        <v>0</v>
      </c>
      <c r="Q165" s="185"/>
      <c r="R165" s="186">
        <f>SUM(R166:R182)</f>
        <v>85.8297767</v>
      </c>
      <c r="S165" s="185"/>
      <c r="T165" s="187">
        <f>SUM(T166:T182)</f>
        <v>0</v>
      </c>
      <c r="AR165" s="188" t="s">
        <v>83</v>
      </c>
      <c r="AT165" s="189" t="s">
        <v>74</v>
      </c>
      <c r="AU165" s="189" t="s">
        <v>83</v>
      </c>
      <c r="AY165" s="188" t="s">
        <v>145</v>
      </c>
      <c r="BK165" s="190">
        <f>SUM(BK166:BK182)</f>
        <v>0</v>
      </c>
    </row>
    <row r="166" spans="2:65" s="1" customFormat="1" ht="22.5" customHeight="1">
      <c r="B166" s="42"/>
      <c r="C166" s="194" t="s">
        <v>296</v>
      </c>
      <c r="D166" s="194" t="s">
        <v>147</v>
      </c>
      <c r="E166" s="195" t="s">
        <v>517</v>
      </c>
      <c r="F166" s="196" t="s">
        <v>518</v>
      </c>
      <c r="G166" s="197" t="s">
        <v>150</v>
      </c>
      <c r="H166" s="198">
        <v>4.81</v>
      </c>
      <c r="I166" s="199"/>
      <c r="J166" s="200">
        <f>ROUND(I166*H166,2)</f>
        <v>0</v>
      </c>
      <c r="K166" s="196" t="s">
        <v>151</v>
      </c>
      <c r="L166" s="62"/>
      <c r="M166" s="201" t="s">
        <v>32</v>
      </c>
      <c r="N166" s="202" t="s">
        <v>46</v>
      </c>
      <c r="O166" s="43"/>
      <c r="P166" s="203">
        <f>O166*H166</f>
        <v>0</v>
      </c>
      <c r="Q166" s="203">
        <v>1.59485</v>
      </c>
      <c r="R166" s="203">
        <f>Q166*H166</f>
        <v>7.6712285</v>
      </c>
      <c r="S166" s="203">
        <v>0</v>
      </c>
      <c r="T166" s="204">
        <f>S166*H166</f>
        <v>0</v>
      </c>
      <c r="AR166" s="24" t="s">
        <v>152</v>
      </c>
      <c r="AT166" s="24" t="s">
        <v>147</v>
      </c>
      <c r="AU166" s="24" t="s">
        <v>85</v>
      </c>
      <c r="AY166" s="24" t="s">
        <v>145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24" t="s">
        <v>83</v>
      </c>
      <c r="BK166" s="205">
        <f>ROUND(I166*H166,2)</f>
        <v>0</v>
      </c>
      <c r="BL166" s="24" t="s">
        <v>152</v>
      </c>
      <c r="BM166" s="24" t="s">
        <v>519</v>
      </c>
    </row>
    <row r="167" spans="2:47" s="1" customFormat="1" ht="27">
      <c r="B167" s="42"/>
      <c r="C167" s="64"/>
      <c r="D167" s="211" t="s">
        <v>154</v>
      </c>
      <c r="E167" s="64"/>
      <c r="F167" s="221" t="s">
        <v>520</v>
      </c>
      <c r="G167" s="64"/>
      <c r="H167" s="64"/>
      <c r="I167" s="164"/>
      <c r="J167" s="64"/>
      <c r="K167" s="64"/>
      <c r="L167" s="62"/>
      <c r="M167" s="208"/>
      <c r="N167" s="43"/>
      <c r="O167" s="43"/>
      <c r="P167" s="43"/>
      <c r="Q167" s="43"/>
      <c r="R167" s="43"/>
      <c r="S167" s="43"/>
      <c r="T167" s="79"/>
      <c r="AT167" s="24" t="s">
        <v>154</v>
      </c>
      <c r="AU167" s="24" t="s">
        <v>85</v>
      </c>
    </row>
    <row r="168" spans="2:65" s="1" customFormat="1" ht="22.5" customHeight="1">
      <c r="B168" s="42"/>
      <c r="C168" s="194" t="s">
        <v>301</v>
      </c>
      <c r="D168" s="194" t="s">
        <v>147</v>
      </c>
      <c r="E168" s="195" t="s">
        <v>521</v>
      </c>
      <c r="F168" s="196" t="s">
        <v>522</v>
      </c>
      <c r="G168" s="197" t="s">
        <v>150</v>
      </c>
      <c r="H168" s="198">
        <v>3.7</v>
      </c>
      <c r="I168" s="199"/>
      <c r="J168" s="200">
        <f>ROUND(I168*H168,2)</f>
        <v>0</v>
      </c>
      <c r="K168" s="196" t="s">
        <v>151</v>
      </c>
      <c r="L168" s="62"/>
      <c r="M168" s="201" t="s">
        <v>32</v>
      </c>
      <c r="N168" s="202" t="s">
        <v>46</v>
      </c>
      <c r="O168" s="43"/>
      <c r="P168" s="203">
        <f>O168*H168</f>
        <v>0</v>
      </c>
      <c r="Q168" s="203">
        <v>1.89077</v>
      </c>
      <c r="R168" s="203">
        <f>Q168*H168</f>
        <v>6.995849000000001</v>
      </c>
      <c r="S168" s="203">
        <v>0</v>
      </c>
      <c r="T168" s="204">
        <f>S168*H168</f>
        <v>0</v>
      </c>
      <c r="AR168" s="24" t="s">
        <v>152</v>
      </c>
      <c r="AT168" s="24" t="s">
        <v>147</v>
      </c>
      <c r="AU168" s="24" t="s">
        <v>85</v>
      </c>
      <c r="AY168" s="24" t="s">
        <v>145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83</v>
      </c>
      <c r="BK168" s="205">
        <f>ROUND(I168*H168,2)</f>
        <v>0</v>
      </c>
      <c r="BL168" s="24" t="s">
        <v>152</v>
      </c>
      <c r="BM168" s="24" t="s">
        <v>523</v>
      </c>
    </row>
    <row r="169" spans="2:47" s="1" customFormat="1" ht="27">
      <c r="B169" s="42"/>
      <c r="C169" s="64"/>
      <c r="D169" s="206" t="s">
        <v>154</v>
      </c>
      <c r="E169" s="64"/>
      <c r="F169" s="207" t="s">
        <v>524</v>
      </c>
      <c r="G169" s="64"/>
      <c r="H169" s="64"/>
      <c r="I169" s="164"/>
      <c r="J169" s="64"/>
      <c r="K169" s="64"/>
      <c r="L169" s="62"/>
      <c r="M169" s="208"/>
      <c r="N169" s="43"/>
      <c r="O169" s="43"/>
      <c r="P169" s="43"/>
      <c r="Q169" s="43"/>
      <c r="R169" s="43"/>
      <c r="S169" s="43"/>
      <c r="T169" s="79"/>
      <c r="AT169" s="24" t="s">
        <v>154</v>
      </c>
      <c r="AU169" s="24" t="s">
        <v>85</v>
      </c>
    </row>
    <row r="170" spans="2:51" s="11" customFormat="1" ht="13.5">
      <c r="B170" s="209"/>
      <c r="C170" s="210"/>
      <c r="D170" s="211" t="s">
        <v>156</v>
      </c>
      <c r="E170" s="212" t="s">
        <v>32</v>
      </c>
      <c r="F170" s="213" t="s">
        <v>525</v>
      </c>
      <c r="G170" s="210"/>
      <c r="H170" s="214">
        <v>3.7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156</v>
      </c>
      <c r="AU170" s="220" t="s">
        <v>85</v>
      </c>
      <c r="AV170" s="11" t="s">
        <v>85</v>
      </c>
      <c r="AW170" s="11" t="s">
        <v>39</v>
      </c>
      <c r="AX170" s="11" t="s">
        <v>83</v>
      </c>
      <c r="AY170" s="220" t="s">
        <v>145</v>
      </c>
    </row>
    <row r="171" spans="2:65" s="1" customFormat="1" ht="22.5" customHeight="1">
      <c r="B171" s="42"/>
      <c r="C171" s="194" t="s">
        <v>306</v>
      </c>
      <c r="D171" s="194" t="s">
        <v>147</v>
      </c>
      <c r="E171" s="195" t="s">
        <v>526</v>
      </c>
      <c r="F171" s="196" t="s">
        <v>527</v>
      </c>
      <c r="G171" s="197" t="s">
        <v>150</v>
      </c>
      <c r="H171" s="198">
        <v>6.11</v>
      </c>
      <c r="I171" s="199"/>
      <c r="J171" s="200">
        <f>ROUND(I171*H171,2)</f>
        <v>0</v>
      </c>
      <c r="K171" s="196" t="s">
        <v>151</v>
      </c>
      <c r="L171" s="62"/>
      <c r="M171" s="201" t="s">
        <v>32</v>
      </c>
      <c r="N171" s="202" t="s">
        <v>46</v>
      </c>
      <c r="O171" s="43"/>
      <c r="P171" s="203">
        <f>O171*H171</f>
        <v>0</v>
      </c>
      <c r="Q171" s="203">
        <v>2.205</v>
      </c>
      <c r="R171" s="203">
        <f>Q171*H171</f>
        <v>13.472550000000002</v>
      </c>
      <c r="S171" s="203">
        <v>0</v>
      </c>
      <c r="T171" s="204">
        <f>S171*H171</f>
        <v>0</v>
      </c>
      <c r="AR171" s="24" t="s">
        <v>152</v>
      </c>
      <c r="AT171" s="24" t="s">
        <v>147</v>
      </c>
      <c r="AU171" s="24" t="s">
        <v>85</v>
      </c>
      <c r="AY171" s="24" t="s">
        <v>145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4" t="s">
        <v>83</v>
      </c>
      <c r="BK171" s="205">
        <f>ROUND(I171*H171,2)</f>
        <v>0</v>
      </c>
      <c r="BL171" s="24" t="s">
        <v>152</v>
      </c>
      <c r="BM171" s="24" t="s">
        <v>528</v>
      </c>
    </row>
    <row r="172" spans="2:47" s="1" customFormat="1" ht="27">
      <c r="B172" s="42"/>
      <c r="C172" s="64"/>
      <c r="D172" s="211" t="s">
        <v>154</v>
      </c>
      <c r="E172" s="64"/>
      <c r="F172" s="221" t="s">
        <v>529</v>
      </c>
      <c r="G172" s="64"/>
      <c r="H172" s="64"/>
      <c r="I172" s="164"/>
      <c r="J172" s="64"/>
      <c r="K172" s="64"/>
      <c r="L172" s="62"/>
      <c r="M172" s="208"/>
      <c r="N172" s="43"/>
      <c r="O172" s="43"/>
      <c r="P172" s="43"/>
      <c r="Q172" s="43"/>
      <c r="R172" s="43"/>
      <c r="S172" s="43"/>
      <c r="T172" s="79"/>
      <c r="AT172" s="24" t="s">
        <v>154</v>
      </c>
      <c r="AU172" s="24" t="s">
        <v>85</v>
      </c>
    </row>
    <row r="173" spans="2:65" s="1" customFormat="1" ht="22.5" customHeight="1">
      <c r="B173" s="42"/>
      <c r="C173" s="194" t="s">
        <v>310</v>
      </c>
      <c r="D173" s="194" t="s">
        <v>147</v>
      </c>
      <c r="E173" s="195" t="s">
        <v>530</v>
      </c>
      <c r="F173" s="196" t="s">
        <v>531</v>
      </c>
      <c r="G173" s="197" t="s">
        <v>221</v>
      </c>
      <c r="H173" s="198">
        <v>35.89</v>
      </c>
      <c r="I173" s="199"/>
      <c r="J173" s="200">
        <f>ROUND(I173*H173,2)</f>
        <v>0</v>
      </c>
      <c r="K173" s="196" t="s">
        <v>151</v>
      </c>
      <c r="L173" s="62"/>
      <c r="M173" s="201" t="s">
        <v>32</v>
      </c>
      <c r="N173" s="202" t="s">
        <v>46</v>
      </c>
      <c r="O173" s="43"/>
      <c r="P173" s="203">
        <f>O173*H173</f>
        <v>0</v>
      </c>
      <c r="Q173" s="203">
        <v>0.00028</v>
      </c>
      <c r="R173" s="203">
        <f>Q173*H173</f>
        <v>0.0100492</v>
      </c>
      <c r="S173" s="203">
        <v>0</v>
      </c>
      <c r="T173" s="204">
        <f>S173*H173</f>
        <v>0</v>
      </c>
      <c r="AR173" s="24" t="s">
        <v>152</v>
      </c>
      <c r="AT173" s="24" t="s">
        <v>147</v>
      </c>
      <c r="AU173" s="24" t="s">
        <v>85</v>
      </c>
      <c r="AY173" s="24" t="s">
        <v>145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4" t="s">
        <v>83</v>
      </c>
      <c r="BK173" s="205">
        <f>ROUND(I173*H173,2)</f>
        <v>0</v>
      </c>
      <c r="BL173" s="24" t="s">
        <v>152</v>
      </c>
      <c r="BM173" s="24" t="s">
        <v>532</v>
      </c>
    </row>
    <row r="174" spans="2:47" s="1" customFormat="1" ht="40.5">
      <c r="B174" s="42"/>
      <c r="C174" s="64"/>
      <c r="D174" s="211" t="s">
        <v>154</v>
      </c>
      <c r="E174" s="64"/>
      <c r="F174" s="221" t="s">
        <v>533</v>
      </c>
      <c r="G174" s="64"/>
      <c r="H174" s="64"/>
      <c r="I174" s="164"/>
      <c r="J174" s="64"/>
      <c r="K174" s="64"/>
      <c r="L174" s="62"/>
      <c r="M174" s="208"/>
      <c r="N174" s="43"/>
      <c r="O174" s="43"/>
      <c r="P174" s="43"/>
      <c r="Q174" s="43"/>
      <c r="R174" s="43"/>
      <c r="S174" s="43"/>
      <c r="T174" s="79"/>
      <c r="AT174" s="24" t="s">
        <v>154</v>
      </c>
      <c r="AU174" s="24" t="s">
        <v>85</v>
      </c>
    </row>
    <row r="175" spans="2:65" s="1" customFormat="1" ht="22.5" customHeight="1">
      <c r="B175" s="42"/>
      <c r="C175" s="222" t="s">
        <v>317</v>
      </c>
      <c r="D175" s="222" t="s">
        <v>227</v>
      </c>
      <c r="E175" s="223" t="s">
        <v>534</v>
      </c>
      <c r="F175" s="224" t="s">
        <v>535</v>
      </c>
      <c r="G175" s="225" t="s">
        <v>221</v>
      </c>
      <c r="H175" s="226">
        <v>41.274</v>
      </c>
      <c r="I175" s="227"/>
      <c r="J175" s="228">
        <f>ROUND(I175*H175,2)</f>
        <v>0</v>
      </c>
      <c r="K175" s="224" t="s">
        <v>151</v>
      </c>
      <c r="L175" s="229"/>
      <c r="M175" s="230" t="s">
        <v>32</v>
      </c>
      <c r="N175" s="231" t="s">
        <v>46</v>
      </c>
      <c r="O175" s="43"/>
      <c r="P175" s="203">
        <f>O175*H175</f>
        <v>0</v>
      </c>
      <c r="Q175" s="203">
        <v>0.0004</v>
      </c>
      <c r="R175" s="203">
        <f>Q175*H175</f>
        <v>0.016509600000000003</v>
      </c>
      <c r="S175" s="203">
        <v>0</v>
      </c>
      <c r="T175" s="204">
        <f>S175*H175</f>
        <v>0</v>
      </c>
      <c r="AR175" s="24" t="s">
        <v>188</v>
      </c>
      <c r="AT175" s="24" t="s">
        <v>227</v>
      </c>
      <c r="AU175" s="24" t="s">
        <v>85</v>
      </c>
      <c r="AY175" s="24" t="s">
        <v>145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83</v>
      </c>
      <c r="BK175" s="205">
        <f>ROUND(I175*H175,2)</f>
        <v>0</v>
      </c>
      <c r="BL175" s="24" t="s">
        <v>152</v>
      </c>
      <c r="BM175" s="24" t="s">
        <v>536</v>
      </c>
    </row>
    <row r="176" spans="2:47" s="1" customFormat="1" ht="67.5">
      <c r="B176" s="42"/>
      <c r="C176" s="64"/>
      <c r="D176" s="206" t="s">
        <v>154</v>
      </c>
      <c r="E176" s="64"/>
      <c r="F176" s="207" t="s">
        <v>537</v>
      </c>
      <c r="G176" s="64"/>
      <c r="H176" s="64"/>
      <c r="I176" s="164"/>
      <c r="J176" s="64"/>
      <c r="K176" s="64"/>
      <c r="L176" s="62"/>
      <c r="M176" s="208"/>
      <c r="N176" s="43"/>
      <c r="O176" s="43"/>
      <c r="P176" s="43"/>
      <c r="Q176" s="43"/>
      <c r="R176" s="43"/>
      <c r="S176" s="43"/>
      <c r="T176" s="79"/>
      <c r="AT176" s="24" t="s">
        <v>154</v>
      </c>
      <c r="AU176" s="24" t="s">
        <v>85</v>
      </c>
    </row>
    <row r="177" spans="2:51" s="11" customFormat="1" ht="13.5">
      <c r="B177" s="209"/>
      <c r="C177" s="210"/>
      <c r="D177" s="211" t="s">
        <v>156</v>
      </c>
      <c r="E177" s="212" t="s">
        <v>32</v>
      </c>
      <c r="F177" s="213" t="s">
        <v>538</v>
      </c>
      <c r="G177" s="210"/>
      <c r="H177" s="214">
        <v>41.274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156</v>
      </c>
      <c r="AU177" s="220" t="s">
        <v>85</v>
      </c>
      <c r="AV177" s="11" t="s">
        <v>85</v>
      </c>
      <c r="AW177" s="11" t="s">
        <v>39</v>
      </c>
      <c r="AX177" s="11" t="s">
        <v>83</v>
      </c>
      <c r="AY177" s="220" t="s">
        <v>145</v>
      </c>
    </row>
    <row r="178" spans="2:65" s="1" customFormat="1" ht="22.5" customHeight="1">
      <c r="B178" s="42"/>
      <c r="C178" s="194" t="s">
        <v>321</v>
      </c>
      <c r="D178" s="194" t="s">
        <v>147</v>
      </c>
      <c r="E178" s="195" t="s">
        <v>539</v>
      </c>
      <c r="F178" s="196" t="s">
        <v>540</v>
      </c>
      <c r="G178" s="197" t="s">
        <v>150</v>
      </c>
      <c r="H178" s="198">
        <v>28.878</v>
      </c>
      <c r="I178" s="199"/>
      <c r="J178" s="200">
        <f>ROUND(I178*H178,2)</f>
        <v>0</v>
      </c>
      <c r="K178" s="196" t="s">
        <v>151</v>
      </c>
      <c r="L178" s="62"/>
      <c r="M178" s="201" t="s">
        <v>32</v>
      </c>
      <c r="N178" s="202" t="s">
        <v>46</v>
      </c>
      <c r="O178" s="43"/>
      <c r="P178" s="203">
        <f>O178*H178</f>
        <v>0</v>
      </c>
      <c r="Q178" s="203">
        <v>1.9968</v>
      </c>
      <c r="R178" s="203">
        <f>Q178*H178</f>
        <v>57.6635904</v>
      </c>
      <c r="S178" s="203">
        <v>0</v>
      </c>
      <c r="T178" s="204">
        <f>S178*H178</f>
        <v>0</v>
      </c>
      <c r="AR178" s="24" t="s">
        <v>152</v>
      </c>
      <c r="AT178" s="24" t="s">
        <v>147</v>
      </c>
      <c r="AU178" s="24" t="s">
        <v>85</v>
      </c>
      <c r="AY178" s="24" t="s">
        <v>145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83</v>
      </c>
      <c r="BK178" s="205">
        <f>ROUND(I178*H178,2)</f>
        <v>0</v>
      </c>
      <c r="BL178" s="24" t="s">
        <v>152</v>
      </c>
      <c r="BM178" s="24" t="s">
        <v>541</v>
      </c>
    </row>
    <row r="179" spans="2:47" s="1" customFormat="1" ht="27">
      <c r="B179" s="42"/>
      <c r="C179" s="64"/>
      <c r="D179" s="206" t="s">
        <v>154</v>
      </c>
      <c r="E179" s="64"/>
      <c r="F179" s="207" t="s">
        <v>436</v>
      </c>
      <c r="G179" s="64"/>
      <c r="H179" s="64"/>
      <c r="I179" s="164"/>
      <c r="J179" s="64"/>
      <c r="K179" s="64"/>
      <c r="L179" s="62"/>
      <c r="M179" s="208"/>
      <c r="N179" s="43"/>
      <c r="O179" s="43"/>
      <c r="P179" s="43"/>
      <c r="Q179" s="43"/>
      <c r="R179" s="43"/>
      <c r="S179" s="43"/>
      <c r="T179" s="79"/>
      <c r="AT179" s="24" t="s">
        <v>154</v>
      </c>
      <c r="AU179" s="24" t="s">
        <v>85</v>
      </c>
    </row>
    <row r="180" spans="2:51" s="11" customFormat="1" ht="13.5">
      <c r="B180" s="209"/>
      <c r="C180" s="210"/>
      <c r="D180" s="211" t="s">
        <v>156</v>
      </c>
      <c r="E180" s="212" t="s">
        <v>32</v>
      </c>
      <c r="F180" s="213" t="s">
        <v>542</v>
      </c>
      <c r="G180" s="210"/>
      <c r="H180" s="214">
        <v>28.878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156</v>
      </c>
      <c r="AU180" s="220" t="s">
        <v>85</v>
      </c>
      <c r="AV180" s="11" t="s">
        <v>85</v>
      </c>
      <c r="AW180" s="11" t="s">
        <v>39</v>
      </c>
      <c r="AX180" s="11" t="s">
        <v>83</v>
      </c>
      <c r="AY180" s="220" t="s">
        <v>145</v>
      </c>
    </row>
    <row r="181" spans="2:65" s="1" customFormat="1" ht="22.5" customHeight="1">
      <c r="B181" s="42"/>
      <c r="C181" s="194" t="s">
        <v>326</v>
      </c>
      <c r="D181" s="194" t="s">
        <v>147</v>
      </c>
      <c r="E181" s="195" t="s">
        <v>543</v>
      </c>
      <c r="F181" s="196" t="s">
        <v>544</v>
      </c>
      <c r="G181" s="197" t="s">
        <v>221</v>
      </c>
      <c r="H181" s="198">
        <v>48.13</v>
      </c>
      <c r="I181" s="199"/>
      <c r="J181" s="200">
        <f>ROUND(I181*H181,2)</f>
        <v>0</v>
      </c>
      <c r="K181" s="196" t="s">
        <v>151</v>
      </c>
      <c r="L181" s="62"/>
      <c r="M181" s="201" t="s">
        <v>32</v>
      </c>
      <c r="N181" s="202" t="s">
        <v>46</v>
      </c>
      <c r="O181" s="43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4" t="s">
        <v>152</v>
      </c>
      <c r="AT181" s="24" t="s">
        <v>147</v>
      </c>
      <c r="AU181" s="24" t="s">
        <v>85</v>
      </c>
      <c r="AY181" s="24" t="s">
        <v>145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4" t="s">
        <v>83</v>
      </c>
      <c r="BK181" s="205">
        <f>ROUND(I181*H181,2)</f>
        <v>0</v>
      </c>
      <c r="BL181" s="24" t="s">
        <v>152</v>
      </c>
      <c r="BM181" s="24" t="s">
        <v>545</v>
      </c>
    </row>
    <row r="182" spans="2:47" s="1" customFormat="1" ht="27">
      <c r="B182" s="42"/>
      <c r="C182" s="64"/>
      <c r="D182" s="206" t="s">
        <v>154</v>
      </c>
      <c r="E182" s="64"/>
      <c r="F182" s="207" t="s">
        <v>436</v>
      </c>
      <c r="G182" s="64"/>
      <c r="H182" s="64"/>
      <c r="I182" s="164"/>
      <c r="J182" s="64"/>
      <c r="K182" s="64"/>
      <c r="L182" s="62"/>
      <c r="M182" s="208"/>
      <c r="N182" s="43"/>
      <c r="O182" s="43"/>
      <c r="P182" s="43"/>
      <c r="Q182" s="43"/>
      <c r="R182" s="43"/>
      <c r="S182" s="43"/>
      <c r="T182" s="79"/>
      <c r="AT182" s="24" t="s">
        <v>154</v>
      </c>
      <c r="AU182" s="24" t="s">
        <v>85</v>
      </c>
    </row>
    <row r="183" spans="2:63" s="10" customFormat="1" ht="29.85" customHeight="1">
      <c r="B183" s="177"/>
      <c r="C183" s="178"/>
      <c r="D183" s="191" t="s">
        <v>74</v>
      </c>
      <c r="E183" s="192" t="s">
        <v>188</v>
      </c>
      <c r="F183" s="192" t="s">
        <v>290</v>
      </c>
      <c r="G183" s="178"/>
      <c r="H183" s="178"/>
      <c r="I183" s="181"/>
      <c r="J183" s="193">
        <f>BK183</f>
        <v>0</v>
      </c>
      <c r="K183" s="178"/>
      <c r="L183" s="183"/>
      <c r="M183" s="184"/>
      <c r="N183" s="185"/>
      <c r="O183" s="185"/>
      <c r="P183" s="186">
        <f>SUM(P184:P198)</f>
        <v>0</v>
      </c>
      <c r="Q183" s="185"/>
      <c r="R183" s="186">
        <f>SUM(R184:R198)</f>
        <v>0.29955600000000004</v>
      </c>
      <c r="S183" s="185"/>
      <c r="T183" s="187">
        <f>SUM(T184:T198)</f>
        <v>0</v>
      </c>
      <c r="AR183" s="188" t="s">
        <v>83</v>
      </c>
      <c r="AT183" s="189" t="s">
        <v>74</v>
      </c>
      <c r="AU183" s="189" t="s">
        <v>83</v>
      </c>
      <c r="AY183" s="188" t="s">
        <v>145</v>
      </c>
      <c r="BK183" s="190">
        <f>SUM(BK184:BK198)</f>
        <v>0</v>
      </c>
    </row>
    <row r="184" spans="2:65" s="1" customFormat="1" ht="31.5" customHeight="1">
      <c r="B184" s="42"/>
      <c r="C184" s="194" t="s">
        <v>332</v>
      </c>
      <c r="D184" s="194" t="s">
        <v>147</v>
      </c>
      <c r="E184" s="195" t="s">
        <v>546</v>
      </c>
      <c r="F184" s="196" t="s">
        <v>547</v>
      </c>
      <c r="G184" s="197" t="s">
        <v>294</v>
      </c>
      <c r="H184" s="198">
        <v>2</v>
      </c>
      <c r="I184" s="199"/>
      <c r="J184" s="200">
        <f>ROUND(I184*H184,2)</f>
        <v>0</v>
      </c>
      <c r="K184" s="196" t="s">
        <v>151</v>
      </c>
      <c r="L184" s="62"/>
      <c r="M184" s="201" t="s">
        <v>32</v>
      </c>
      <c r="N184" s="202" t="s">
        <v>46</v>
      </c>
      <c r="O184" s="43"/>
      <c r="P184" s="203">
        <f>O184*H184</f>
        <v>0</v>
      </c>
      <c r="Q184" s="203">
        <v>1E-05</v>
      </c>
      <c r="R184" s="203">
        <f>Q184*H184</f>
        <v>2E-05</v>
      </c>
      <c r="S184" s="203">
        <v>0</v>
      </c>
      <c r="T184" s="204">
        <f>S184*H184</f>
        <v>0</v>
      </c>
      <c r="AR184" s="24" t="s">
        <v>152</v>
      </c>
      <c r="AT184" s="24" t="s">
        <v>147</v>
      </c>
      <c r="AU184" s="24" t="s">
        <v>85</v>
      </c>
      <c r="AY184" s="24" t="s">
        <v>145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24" t="s">
        <v>83</v>
      </c>
      <c r="BK184" s="205">
        <f>ROUND(I184*H184,2)</f>
        <v>0</v>
      </c>
      <c r="BL184" s="24" t="s">
        <v>152</v>
      </c>
      <c r="BM184" s="24" t="s">
        <v>548</v>
      </c>
    </row>
    <row r="185" spans="2:47" s="1" customFormat="1" ht="40.5">
      <c r="B185" s="42"/>
      <c r="C185" s="64"/>
      <c r="D185" s="211" t="s">
        <v>154</v>
      </c>
      <c r="E185" s="64"/>
      <c r="F185" s="221" t="s">
        <v>549</v>
      </c>
      <c r="G185" s="64"/>
      <c r="H185" s="64"/>
      <c r="I185" s="164"/>
      <c r="J185" s="64"/>
      <c r="K185" s="64"/>
      <c r="L185" s="62"/>
      <c r="M185" s="208"/>
      <c r="N185" s="43"/>
      <c r="O185" s="43"/>
      <c r="P185" s="43"/>
      <c r="Q185" s="43"/>
      <c r="R185" s="43"/>
      <c r="S185" s="43"/>
      <c r="T185" s="79"/>
      <c r="AT185" s="24" t="s">
        <v>154</v>
      </c>
      <c r="AU185" s="24" t="s">
        <v>85</v>
      </c>
    </row>
    <row r="186" spans="2:65" s="1" customFormat="1" ht="22.5" customHeight="1">
      <c r="B186" s="42"/>
      <c r="C186" s="222" t="s">
        <v>337</v>
      </c>
      <c r="D186" s="222" t="s">
        <v>227</v>
      </c>
      <c r="E186" s="223" t="s">
        <v>550</v>
      </c>
      <c r="F186" s="224" t="s">
        <v>551</v>
      </c>
      <c r="G186" s="225" t="s">
        <v>299</v>
      </c>
      <c r="H186" s="226">
        <v>2</v>
      </c>
      <c r="I186" s="227"/>
      <c r="J186" s="228">
        <f>ROUND(I186*H186,2)</f>
        <v>0</v>
      </c>
      <c r="K186" s="224" t="s">
        <v>151</v>
      </c>
      <c r="L186" s="229"/>
      <c r="M186" s="230" t="s">
        <v>32</v>
      </c>
      <c r="N186" s="231" t="s">
        <v>46</v>
      </c>
      <c r="O186" s="43"/>
      <c r="P186" s="203">
        <f>O186*H186</f>
        <v>0</v>
      </c>
      <c r="Q186" s="203">
        <v>0.14</v>
      </c>
      <c r="R186" s="203">
        <f>Q186*H186</f>
        <v>0.28</v>
      </c>
      <c r="S186" s="203">
        <v>0</v>
      </c>
      <c r="T186" s="204">
        <f>S186*H186</f>
        <v>0</v>
      </c>
      <c r="AR186" s="24" t="s">
        <v>188</v>
      </c>
      <c r="AT186" s="24" t="s">
        <v>227</v>
      </c>
      <c r="AU186" s="24" t="s">
        <v>85</v>
      </c>
      <c r="AY186" s="24" t="s">
        <v>145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4" t="s">
        <v>83</v>
      </c>
      <c r="BK186" s="205">
        <f>ROUND(I186*H186,2)</f>
        <v>0</v>
      </c>
      <c r="BL186" s="24" t="s">
        <v>152</v>
      </c>
      <c r="BM186" s="24" t="s">
        <v>552</v>
      </c>
    </row>
    <row r="187" spans="2:47" s="1" customFormat="1" ht="27">
      <c r="B187" s="42"/>
      <c r="C187" s="64"/>
      <c r="D187" s="211" t="s">
        <v>154</v>
      </c>
      <c r="E187" s="64"/>
      <c r="F187" s="221" t="s">
        <v>436</v>
      </c>
      <c r="G187" s="64"/>
      <c r="H187" s="64"/>
      <c r="I187" s="164"/>
      <c r="J187" s="64"/>
      <c r="K187" s="64"/>
      <c r="L187" s="62"/>
      <c r="M187" s="208"/>
      <c r="N187" s="43"/>
      <c r="O187" s="43"/>
      <c r="P187" s="43"/>
      <c r="Q187" s="43"/>
      <c r="R187" s="43"/>
      <c r="S187" s="43"/>
      <c r="T187" s="79"/>
      <c r="AT187" s="24" t="s">
        <v>154</v>
      </c>
      <c r="AU187" s="24" t="s">
        <v>85</v>
      </c>
    </row>
    <row r="188" spans="2:65" s="1" customFormat="1" ht="22.5" customHeight="1">
      <c r="B188" s="42"/>
      <c r="C188" s="194" t="s">
        <v>343</v>
      </c>
      <c r="D188" s="194" t="s">
        <v>147</v>
      </c>
      <c r="E188" s="195" t="s">
        <v>553</v>
      </c>
      <c r="F188" s="196" t="s">
        <v>554</v>
      </c>
      <c r="G188" s="197" t="s">
        <v>294</v>
      </c>
      <c r="H188" s="198">
        <v>37</v>
      </c>
      <c r="I188" s="199"/>
      <c r="J188" s="200">
        <f>ROUND(I188*H188,2)</f>
        <v>0</v>
      </c>
      <c r="K188" s="196" t="s">
        <v>151</v>
      </c>
      <c r="L188" s="62"/>
      <c r="M188" s="201" t="s">
        <v>32</v>
      </c>
      <c r="N188" s="202" t="s">
        <v>46</v>
      </c>
      <c r="O188" s="43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AR188" s="24" t="s">
        <v>152</v>
      </c>
      <c r="AT188" s="24" t="s">
        <v>147</v>
      </c>
      <c r="AU188" s="24" t="s">
        <v>85</v>
      </c>
      <c r="AY188" s="24" t="s">
        <v>145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24" t="s">
        <v>83</v>
      </c>
      <c r="BK188" s="205">
        <f>ROUND(I188*H188,2)</f>
        <v>0</v>
      </c>
      <c r="BL188" s="24" t="s">
        <v>152</v>
      </c>
      <c r="BM188" s="24" t="s">
        <v>555</v>
      </c>
    </row>
    <row r="189" spans="2:47" s="1" customFormat="1" ht="27">
      <c r="B189" s="42"/>
      <c r="C189" s="64"/>
      <c r="D189" s="211" t="s">
        <v>154</v>
      </c>
      <c r="E189" s="64"/>
      <c r="F189" s="221" t="s">
        <v>436</v>
      </c>
      <c r="G189" s="64"/>
      <c r="H189" s="64"/>
      <c r="I189" s="164"/>
      <c r="J189" s="64"/>
      <c r="K189" s="64"/>
      <c r="L189" s="62"/>
      <c r="M189" s="208"/>
      <c r="N189" s="43"/>
      <c r="O189" s="43"/>
      <c r="P189" s="43"/>
      <c r="Q189" s="43"/>
      <c r="R189" s="43"/>
      <c r="S189" s="43"/>
      <c r="T189" s="79"/>
      <c r="AT189" s="24" t="s">
        <v>154</v>
      </c>
      <c r="AU189" s="24" t="s">
        <v>85</v>
      </c>
    </row>
    <row r="190" spans="2:65" s="1" customFormat="1" ht="22.5" customHeight="1">
      <c r="B190" s="42"/>
      <c r="C190" s="222" t="s">
        <v>349</v>
      </c>
      <c r="D190" s="222" t="s">
        <v>227</v>
      </c>
      <c r="E190" s="223" t="s">
        <v>556</v>
      </c>
      <c r="F190" s="224" t="s">
        <v>557</v>
      </c>
      <c r="G190" s="225" t="s">
        <v>294</v>
      </c>
      <c r="H190" s="226">
        <v>40.7</v>
      </c>
      <c r="I190" s="227"/>
      <c r="J190" s="228">
        <f>ROUND(I190*H190,2)</f>
        <v>0</v>
      </c>
      <c r="K190" s="224" t="s">
        <v>151</v>
      </c>
      <c r="L190" s="229"/>
      <c r="M190" s="230" t="s">
        <v>32</v>
      </c>
      <c r="N190" s="231" t="s">
        <v>46</v>
      </c>
      <c r="O190" s="43"/>
      <c r="P190" s="203">
        <f>O190*H190</f>
        <v>0</v>
      </c>
      <c r="Q190" s="203">
        <v>0.00048</v>
      </c>
      <c r="R190" s="203">
        <f>Q190*H190</f>
        <v>0.019536</v>
      </c>
      <c r="S190" s="203">
        <v>0</v>
      </c>
      <c r="T190" s="204">
        <f>S190*H190</f>
        <v>0</v>
      </c>
      <c r="AR190" s="24" t="s">
        <v>188</v>
      </c>
      <c r="AT190" s="24" t="s">
        <v>227</v>
      </c>
      <c r="AU190" s="24" t="s">
        <v>85</v>
      </c>
      <c r="AY190" s="24" t="s">
        <v>145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24" t="s">
        <v>83</v>
      </c>
      <c r="BK190" s="205">
        <f>ROUND(I190*H190,2)</f>
        <v>0</v>
      </c>
      <c r="BL190" s="24" t="s">
        <v>152</v>
      </c>
      <c r="BM190" s="24" t="s">
        <v>558</v>
      </c>
    </row>
    <row r="191" spans="2:47" s="1" customFormat="1" ht="27">
      <c r="B191" s="42"/>
      <c r="C191" s="64"/>
      <c r="D191" s="206" t="s">
        <v>154</v>
      </c>
      <c r="E191" s="64"/>
      <c r="F191" s="207" t="s">
        <v>436</v>
      </c>
      <c r="G191" s="64"/>
      <c r="H191" s="64"/>
      <c r="I191" s="164"/>
      <c r="J191" s="64"/>
      <c r="K191" s="64"/>
      <c r="L191" s="62"/>
      <c r="M191" s="208"/>
      <c r="N191" s="43"/>
      <c r="O191" s="43"/>
      <c r="P191" s="43"/>
      <c r="Q191" s="43"/>
      <c r="R191" s="43"/>
      <c r="S191" s="43"/>
      <c r="T191" s="79"/>
      <c r="AT191" s="24" t="s">
        <v>154</v>
      </c>
      <c r="AU191" s="24" t="s">
        <v>85</v>
      </c>
    </row>
    <row r="192" spans="2:51" s="11" customFormat="1" ht="13.5">
      <c r="B192" s="209"/>
      <c r="C192" s="210"/>
      <c r="D192" s="211" t="s">
        <v>156</v>
      </c>
      <c r="E192" s="212" t="s">
        <v>32</v>
      </c>
      <c r="F192" s="213" t="s">
        <v>559</v>
      </c>
      <c r="G192" s="210"/>
      <c r="H192" s="214">
        <v>40.7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156</v>
      </c>
      <c r="AU192" s="220" t="s">
        <v>85</v>
      </c>
      <c r="AV192" s="11" t="s">
        <v>85</v>
      </c>
      <c r="AW192" s="11" t="s">
        <v>39</v>
      </c>
      <c r="AX192" s="11" t="s">
        <v>83</v>
      </c>
      <c r="AY192" s="220" t="s">
        <v>145</v>
      </c>
    </row>
    <row r="193" spans="2:65" s="1" customFormat="1" ht="22.5" customHeight="1">
      <c r="B193" s="42"/>
      <c r="C193" s="194" t="s">
        <v>353</v>
      </c>
      <c r="D193" s="194" t="s">
        <v>147</v>
      </c>
      <c r="E193" s="195" t="s">
        <v>560</v>
      </c>
      <c r="F193" s="196" t="s">
        <v>339</v>
      </c>
      <c r="G193" s="197" t="s">
        <v>299</v>
      </c>
      <c r="H193" s="198">
        <v>2</v>
      </c>
      <c r="I193" s="199"/>
      <c r="J193" s="200">
        <f>ROUND(I193*H193,2)</f>
        <v>0</v>
      </c>
      <c r="K193" s="196" t="s">
        <v>32</v>
      </c>
      <c r="L193" s="62"/>
      <c r="M193" s="201" t="s">
        <v>32</v>
      </c>
      <c r="N193" s="202" t="s">
        <v>46</v>
      </c>
      <c r="O193" s="43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AR193" s="24" t="s">
        <v>152</v>
      </c>
      <c r="AT193" s="24" t="s">
        <v>147</v>
      </c>
      <c r="AU193" s="24" t="s">
        <v>85</v>
      </c>
      <c r="AY193" s="24" t="s">
        <v>145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4" t="s">
        <v>83</v>
      </c>
      <c r="BK193" s="205">
        <f>ROUND(I193*H193,2)</f>
        <v>0</v>
      </c>
      <c r="BL193" s="24" t="s">
        <v>152</v>
      </c>
      <c r="BM193" s="24" t="s">
        <v>561</v>
      </c>
    </row>
    <row r="194" spans="2:47" s="1" customFormat="1" ht="40.5">
      <c r="B194" s="42"/>
      <c r="C194" s="64"/>
      <c r="D194" s="211" t="s">
        <v>154</v>
      </c>
      <c r="E194" s="64"/>
      <c r="F194" s="221" t="s">
        <v>562</v>
      </c>
      <c r="G194" s="64"/>
      <c r="H194" s="64"/>
      <c r="I194" s="164"/>
      <c r="J194" s="64"/>
      <c r="K194" s="64"/>
      <c r="L194" s="62"/>
      <c r="M194" s="208"/>
      <c r="N194" s="43"/>
      <c r="O194" s="43"/>
      <c r="P194" s="43"/>
      <c r="Q194" s="43"/>
      <c r="R194" s="43"/>
      <c r="S194" s="43"/>
      <c r="T194" s="79"/>
      <c r="AT194" s="24" t="s">
        <v>154</v>
      </c>
      <c r="AU194" s="24" t="s">
        <v>85</v>
      </c>
    </row>
    <row r="195" spans="2:65" s="1" customFormat="1" ht="22.5" customHeight="1">
      <c r="B195" s="42"/>
      <c r="C195" s="194" t="s">
        <v>357</v>
      </c>
      <c r="D195" s="194" t="s">
        <v>147</v>
      </c>
      <c r="E195" s="195" t="s">
        <v>563</v>
      </c>
      <c r="F195" s="196" t="s">
        <v>564</v>
      </c>
      <c r="G195" s="197" t="s">
        <v>299</v>
      </c>
      <c r="H195" s="198">
        <v>1</v>
      </c>
      <c r="I195" s="199"/>
      <c r="J195" s="200">
        <f>ROUND(I195*H195,2)</f>
        <v>0</v>
      </c>
      <c r="K195" s="196" t="s">
        <v>32</v>
      </c>
      <c r="L195" s="62"/>
      <c r="M195" s="201" t="s">
        <v>32</v>
      </c>
      <c r="N195" s="202" t="s">
        <v>46</v>
      </c>
      <c r="O195" s="43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4" t="s">
        <v>152</v>
      </c>
      <c r="AT195" s="24" t="s">
        <v>147</v>
      </c>
      <c r="AU195" s="24" t="s">
        <v>85</v>
      </c>
      <c r="AY195" s="24" t="s">
        <v>145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4" t="s">
        <v>83</v>
      </c>
      <c r="BK195" s="205">
        <f>ROUND(I195*H195,2)</f>
        <v>0</v>
      </c>
      <c r="BL195" s="24" t="s">
        <v>152</v>
      </c>
      <c r="BM195" s="24" t="s">
        <v>565</v>
      </c>
    </row>
    <row r="196" spans="2:47" s="1" customFormat="1" ht="40.5">
      <c r="B196" s="42"/>
      <c r="C196" s="64"/>
      <c r="D196" s="211" t="s">
        <v>154</v>
      </c>
      <c r="E196" s="64"/>
      <c r="F196" s="221" t="s">
        <v>562</v>
      </c>
      <c r="G196" s="64"/>
      <c r="H196" s="64"/>
      <c r="I196" s="164"/>
      <c r="J196" s="64"/>
      <c r="K196" s="64"/>
      <c r="L196" s="62"/>
      <c r="M196" s="208"/>
      <c r="N196" s="43"/>
      <c r="O196" s="43"/>
      <c r="P196" s="43"/>
      <c r="Q196" s="43"/>
      <c r="R196" s="43"/>
      <c r="S196" s="43"/>
      <c r="T196" s="79"/>
      <c r="AT196" s="24" t="s">
        <v>154</v>
      </c>
      <c r="AU196" s="24" t="s">
        <v>85</v>
      </c>
    </row>
    <row r="197" spans="2:65" s="1" customFormat="1" ht="22.5" customHeight="1">
      <c r="B197" s="42"/>
      <c r="C197" s="194" t="s">
        <v>363</v>
      </c>
      <c r="D197" s="194" t="s">
        <v>147</v>
      </c>
      <c r="E197" s="195" t="s">
        <v>566</v>
      </c>
      <c r="F197" s="196" t="s">
        <v>567</v>
      </c>
      <c r="G197" s="197" t="s">
        <v>299</v>
      </c>
      <c r="H197" s="198">
        <v>3</v>
      </c>
      <c r="I197" s="199"/>
      <c r="J197" s="200">
        <f>ROUND(I197*H197,2)</f>
        <v>0</v>
      </c>
      <c r="K197" s="196" t="s">
        <v>32</v>
      </c>
      <c r="L197" s="62"/>
      <c r="M197" s="201" t="s">
        <v>32</v>
      </c>
      <c r="N197" s="202" t="s">
        <v>46</v>
      </c>
      <c r="O197" s="43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AR197" s="24" t="s">
        <v>152</v>
      </c>
      <c r="AT197" s="24" t="s">
        <v>147</v>
      </c>
      <c r="AU197" s="24" t="s">
        <v>85</v>
      </c>
      <c r="AY197" s="24" t="s">
        <v>145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24" t="s">
        <v>83</v>
      </c>
      <c r="BK197" s="205">
        <f>ROUND(I197*H197,2)</f>
        <v>0</v>
      </c>
      <c r="BL197" s="24" t="s">
        <v>152</v>
      </c>
      <c r="BM197" s="24" t="s">
        <v>568</v>
      </c>
    </row>
    <row r="198" spans="2:47" s="1" customFormat="1" ht="40.5">
      <c r="B198" s="42"/>
      <c r="C198" s="64"/>
      <c r="D198" s="206" t="s">
        <v>154</v>
      </c>
      <c r="E198" s="64"/>
      <c r="F198" s="207" t="s">
        <v>569</v>
      </c>
      <c r="G198" s="64"/>
      <c r="H198" s="64"/>
      <c r="I198" s="164"/>
      <c r="J198" s="64"/>
      <c r="K198" s="64"/>
      <c r="L198" s="62"/>
      <c r="M198" s="208"/>
      <c r="N198" s="43"/>
      <c r="O198" s="43"/>
      <c r="P198" s="43"/>
      <c r="Q198" s="43"/>
      <c r="R198" s="43"/>
      <c r="S198" s="43"/>
      <c r="T198" s="79"/>
      <c r="AT198" s="24" t="s">
        <v>154</v>
      </c>
      <c r="AU198" s="24" t="s">
        <v>85</v>
      </c>
    </row>
    <row r="199" spans="2:63" s="10" customFormat="1" ht="29.85" customHeight="1">
      <c r="B199" s="177"/>
      <c r="C199" s="178"/>
      <c r="D199" s="191" t="s">
        <v>74</v>
      </c>
      <c r="E199" s="192" t="s">
        <v>194</v>
      </c>
      <c r="F199" s="192" t="s">
        <v>342</v>
      </c>
      <c r="G199" s="178"/>
      <c r="H199" s="178"/>
      <c r="I199" s="181"/>
      <c r="J199" s="193">
        <f>BK199</f>
        <v>0</v>
      </c>
      <c r="K199" s="178"/>
      <c r="L199" s="183"/>
      <c r="M199" s="184"/>
      <c r="N199" s="185"/>
      <c r="O199" s="185"/>
      <c r="P199" s="186">
        <f>SUM(P200:P210)</f>
        <v>0</v>
      </c>
      <c r="Q199" s="185"/>
      <c r="R199" s="186">
        <f>SUM(R200:R210)</f>
        <v>0</v>
      </c>
      <c r="S199" s="185"/>
      <c r="T199" s="187">
        <f>SUM(T200:T210)</f>
        <v>0</v>
      </c>
      <c r="AR199" s="188" t="s">
        <v>83</v>
      </c>
      <c r="AT199" s="189" t="s">
        <v>74</v>
      </c>
      <c r="AU199" s="189" t="s">
        <v>83</v>
      </c>
      <c r="AY199" s="188" t="s">
        <v>145</v>
      </c>
      <c r="BK199" s="190">
        <f>SUM(BK200:BK210)</f>
        <v>0</v>
      </c>
    </row>
    <row r="200" spans="2:65" s="1" customFormat="1" ht="22.5" customHeight="1">
      <c r="B200" s="42"/>
      <c r="C200" s="194" t="s">
        <v>368</v>
      </c>
      <c r="D200" s="194" t="s">
        <v>147</v>
      </c>
      <c r="E200" s="195" t="s">
        <v>350</v>
      </c>
      <c r="F200" s="196" t="s">
        <v>351</v>
      </c>
      <c r="G200" s="197" t="s">
        <v>215</v>
      </c>
      <c r="H200" s="198">
        <v>112.788</v>
      </c>
      <c r="I200" s="199"/>
      <c r="J200" s="200">
        <f>ROUND(I200*H200,2)</f>
        <v>0</v>
      </c>
      <c r="K200" s="196" t="s">
        <v>151</v>
      </c>
      <c r="L200" s="62"/>
      <c r="M200" s="201" t="s">
        <v>32</v>
      </c>
      <c r="N200" s="202" t="s">
        <v>46</v>
      </c>
      <c r="O200" s="43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24" t="s">
        <v>152</v>
      </c>
      <c r="AT200" s="24" t="s">
        <v>147</v>
      </c>
      <c r="AU200" s="24" t="s">
        <v>85</v>
      </c>
      <c r="AY200" s="24" t="s">
        <v>145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4" t="s">
        <v>83</v>
      </c>
      <c r="BK200" s="205">
        <f>ROUND(I200*H200,2)</f>
        <v>0</v>
      </c>
      <c r="BL200" s="24" t="s">
        <v>152</v>
      </c>
      <c r="BM200" s="24" t="s">
        <v>570</v>
      </c>
    </row>
    <row r="201" spans="2:47" s="1" customFormat="1" ht="27">
      <c r="B201" s="42"/>
      <c r="C201" s="64"/>
      <c r="D201" s="211" t="s">
        <v>154</v>
      </c>
      <c r="E201" s="64"/>
      <c r="F201" s="221" t="s">
        <v>436</v>
      </c>
      <c r="G201" s="64"/>
      <c r="H201" s="64"/>
      <c r="I201" s="164"/>
      <c r="J201" s="64"/>
      <c r="K201" s="64"/>
      <c r="L201" s="62"/>
      <c r="M201" s="208"/>
      <c r="N201" s="43"/>
      <c r="O201" s="43"/>
      <c r="P201" s="43"/>
      <c r="Q201" s="43"/>
      <c r="R201" s="43"/>
      <c r="S201" s="43"/>
      <c r="T201" s="79"/>
      <c r="AT201" s="24" t="s">
        <v>154</v>
      </c>
      <c r="AU201" s="24" t="s">
        <v>85</v>
      </c>
    </row>
    <row r="202" spans="2:65" s="1" customFormat="1" ht="22.5" customHeight="1">
      <c r="B202" s="42"/>
      <c r="C202" s="194" t="s">
        <v>372</v>
      </c>
      <c r="D202" s="194" t="s">
        <v>147</v>
      </c>
      <c r="E202" s="195" t="s">
        <v>354</v>
      </c>
      <c r="F202" s="196" t="s">
        <v>355</v>
      </c>
      <c r="G202" s="197" t="s">
        <v>215</v>
      </c>
      <c r="H202" s="198">
        <v>112.788</v>
      </c>
      <c r="I202" s="199"/>
      <c r="J202" s="200">
        <f>ROUND(I202*H202,2)</f>
        <v>0</v>
      </c>
      <c r="K202" s="196" t="s">
        <v>151</v>
      </c>
      <c r="L202" s="62"/>
      <c r="M202" s="201" t="s">
        <v>32</v>
      </c>
      <c r="N202" s="202" t="s">
        <v>46</v>
      </c>
      <c r="O202" s="43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AR202" s="24" t="s">
        <v>152</v>
      </c>
      <c r="AT202" s="24" t="s">
        <v>147</v>
      </c>
      <c r="AU202" s="24" t="s">
        <v>85</v>
      </c>
      <c r="AY202" s="24" t="s">
        <v>145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4" t="s">
        <v>83</v>
      </c>
      <c r="BK202" s="205">
        <f>ROUND(I202*H202,2)</f>
        <v>0</v>
      </c>
      <c r="BL202" s="24" t="s">
        <v>152</v>
      </c>
      <c r="BM202" s="24" t="s">
        <v>571</v>
      </c>
    </row>
    <row r="203" spans="2:47" s="1" customFormat="1" ht="27">
      <c r="B203" s="42"/>
      <c r="C203" s="64"/>
      <c r="D203" s="211" t="s">
        <v>154</v>
      </c>
      <c r="E203" s="64"/>
      <c r="F203" s="221" t="s">
        <v>436</v>
      </c>
      <c r="G203" s="64"/>
      <c r="H203" s="64"/>
      <c r="I203" s="164"/>
      <c r="J203" s="64"/>
      <c r="K203" s="64"/>
      <c r="L203" s="62"/>
      <c r="M203" s="208"/>
      <c r="N203" s="43"/>
      <c r="O203" s="43"/>
      <c r="P203" s="43"/>
      <c r="Q203" s="43"/>
      <c r="R203" s="43"/>
      <c r="S203" s="43"/>
      <c r="T203" s="79"/>
      <c r="AT203" s="24" t="s">
        <v>154</v>
      </c>
      <c r="AU203" s="24" t="s">
        <v>85</v>
      </c>
    </row>
    <row r="204" spans="2:65" s="1" customFormat="1" ht="22.5" customHeight="1">
      <c r="B204" s="42"/>
      <c r="C204" s="194" t="s">
        <v>380</v>
      </c>
      <c r="D204" s="194" t="s">
        <v>147</v>
      </c>
      <c r="E204" s="195" t="s">
        <v>358</v>
      </c>
      <c r="F204" s="196" t="s">
        <v>359</v>
      </c>
      <c r="G204" s="197" t="s">
        <v>215</v>
      </c>
      <c r="H204" s="198">
        <v>936</v>
      </c>
      <c r="I204" s="199"/>
      <c r="J204" s="200">
        <f>ROUND(I204*H204,2)</f>
        <v>0</v>
      </c>
      <c r="K204" s="196" t="s">
        <v>151</v>
      </c>
      <c r="L204" s="62"/>
      <c r="M204" s="201" t="s">
        <v>32</v>
      </c>
      <c r="N204" s="202" t="s">
        <v>46</v>
      </c>
      <c r="O204" s="43"/>
      <c r="P204" s="203">
        <f>O204*H204</f>
        <v>0</v>
      </c>
      <c r="Q204" s="203">
        <v>0</v>
      </c>
      <c r="R204" s="203">
        <f>Q204*H204</f>
        <v>0</v>
      </c>
      <c r="S204" s="203">
        <v>0</v>
      </c>
      <c r="T204" s="204">
        <f>S204*H204</f>
        <v>0</v>
      </c>
      <c r="AR204" s="24" t="s">
        <v>152</v>
      </c>
      <c r="AT204" s="24" t="s">
        <v>147</v>
      </c>
      <c r="AU204" s="24" t="s">
        <v>85</v>
      </c>
      <c r="AY204" s="24" t="s">
        <v>145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24" t="s">
        <v>83</v>
      </c>
      <c r="BK204" s="205">
        <f>ROUND(I204*H204,2)</f>
        <v>0</v>
      </c>
      <c r="BL204" s="24" t="s">
        <v>152</v>
      </c>
      <c r="BM204" s="24" t="s">
        <v>572</v>
      </c>
    </row>
    <row r="205" spans="2:47" s="1" customFormat="1" ht="27">
      <c r="B205" s="42"/>
      <c r="C205" s="64"/>
      <c r="D205" s="206" t="s">
        <v>154</v>
      </c>
      <c r="E205" s="64"/>
      <c r="F205" s="207" t="s">
        <v>436</v>
      </c>
      <c r="G205" s="64"/>
      <c r="H205" s="64"/>
      <c r="I205" s="164"/>
      <c r="J205" s="64"/>
      <c r="K205" s="64"/>
      <c r="L205" s="62"/>
      <c r="M205" s="208"/>
      <c r="N205" s="43"/>
      <c r="O205" s="43"/>
      <c r="P205" s="43"/>
      <c r="Q205" s="43"/>
      <c r="R205" s="43"/>
      <c r="S205" s="43"/>
      <c r="T205" s="79"/>
      <c r="AT205" s="24" t="s">
        <v>154</v>
      </c>
      <c r="AU205" s="24" t="s">
        <v>85</v>
      </c>
    </row>
    <row r="206" spans="2:51" s="11" customFormat="1" ht="13.5">
      <c r="B206" s="209"/>
      <c r="C206" s="210"/>
      <c r="D206" s="211" t="s">
        <v>156</v>
      </c>
      <c r="E206" s="212" t="s">
        <v>32</v>
      </c>
      <c r="F206" s="213" t="s">
        <v>573</v>
      </c>
      <c r="G206" s="210"/>
      <c r="H206" s="214">
        <v>936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156</v>
      </c>
      <c r="AU206" s="220" t="s">
        <v>85</v>
      </c>
      <c r="AV206" s="11" t="s">
        <v>85</v>
      </c>
      <c r="AW206" s="11" t="s">
        <v>39</v>
      </c>
      <c r="AX206" s="11" t="s">
        <v>83</v>
      </c>
      <c r="AY206" s="220" t="s">
        <v>145</v>
      </c>
    </row>
    <row r="207" spans="2:65" s="1" customFormat="1" ht="22.5" customHeight="1">
      <c r="B207" s="42"/>
      <c r="C207" s="194" t="s">
        <v>388</v>
      </c>
      <c r="D207" s="194" t="s">
        <v>147</v>
      </c>
      <c r="E207" s="195" t="s">
        <v>364</v>
      </c>
      <c r="F207" s="196" t="s">
        <v>365</v>
      </c>
      <c r="G207" s="197" t="s">
        <v>215</v>
      </c>
      <c r="H207" s="198">
        <v>93.6</v>
      </c>
      <c r="I207" s="199"/>
      <c r="J207" s="200">
        <f>ROUND(I207*H207,2)</f>
        <v>0</v>
      </c>
      <c r="K207" s="196" t="s">
        <v>32</v>
      </c>
      <c r="L207" s="62"/>
      <c r="M207" s="201" t="s">
        <v>32</v>
      </c>
      <c r="N207" s="202" t="s">
        <v>46</v>
      </c>
      <c r="O207" s="43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4" t="s">
        <v>152</v>
      </c>
      <c r="AT207" s="24" t="s">
        <v>147</v>
      </c>
      <c r="AU207" s="24" t="s">
        <v>85</v>
      </c>
      <c r="AY207" s="24" t="s">
        <v>145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4" t="s">
        <v>83</v>
      </c>
      <c r="BK207" s="205">
        <f>ROUND(I207*H207,2)</f>
        <v>0</v>
      </c>
      <c r="BL207" s="24" t="s">
        <v>152</v>
      </c>
      <c r="BM207" s="24" t="s">
        <v>574</v>
      </c>
    </row>
    <row r="208" spans="2:47" s="1" customFormat="1" ht="40.5">
      <c r="B208" s="42"/>
      <c r="C208" s="64"/>
      <c r="D208" s="211" t="s">
        <v>154</v>
      </c>
      <c r="E208" s="64"/>
      <c r="F208" s="221" t="s">
        <v>575</v>
      </c>
      <c r="G208" s="64"/>
      <c r="H208" s="64"/>
      <c r="I208" s="164"/>
      <c r="J208" s="64"/>
      <c r="K208" s="64"/>
      <c r="L208" s="62"/>
      <c r="M208" s="208"/>
      <c r="N208" s="43"/>
      <c r="O208" s="43"/>
      <c r="P208" s="43"/>
      <c r="Q208" s="43"/>
      <c r="R208" s="43"/>
      <c r="S208" s="43"/>
      <c r="T208" s="79"/>
      <c r="AT208" s="24" t="s">
        <v>154</v>
      </c>
      <c r="AU208" s="24" t="s">
        <v>85</v>
      </c>
    </row>
    <row r="209" spans="2:65" s="1" customFormat="1" ht="22.5" customHeight="1">
      <c r="B209" s="42"/>
      <c r="C209" s="194" t="s">
        <v>395</v>
      </c>
      <c r="D209" s="194" t="s">
        <v>147</v>
      </c>
      <c r="E209" s="195" t="s">
        <v>576</v>
      </c>
      <c r="F209" s="196" t="s">
        <v>577</v>
      </c>
      <c r="G209" s="197" t="s">
        <v>375</v>
      </c>
      <c r="H209" s="198">
        <v>1</v>
      </c>
      <c r="I209" s="199"/>
      <c r="J209" s="200">
        <f>ROUND(I209*H209,2)</f>
        <v>0</v>
      </c>
      <c r="K209" s="196" t="s">
        <v>32</v>
      </c>
      <c r="L209" s="62"/>
      <c r="M209" s="201" t="s">
        <v>32</v>
      </c>
      <c r="N209" s="202" t="s">
        <v>46</v>
      </c>
      <c r="O209" s="43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24" t="s">
        <v>152</v>
      </c>
      <c r="AT209" s="24" t="s">
        <v>147</v>
      </c>
      <c r="AU209" s="24" t="s">
        <v>85</v>
      </c>
      <c r="AY209" s="24" t="s">
        <v>145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4" t="s">
        <v>83</v>
      </c>
      <c r="BK209" s="205">
        <f>ROUND(I209*H209,2)</f>
        <v>0</v>
      </c>
      <c r="BL209" s="24" t="s">
        <v>152</v>
      </c>
      <c r="BM209" s="24" t="s">
        <v>578</v>
      </c>
    </row>
    <row r="210" spans="2:47" s="1" customFormat="1" ht="40.5">
      <c r="B210" s="42"/>
      <c r="C210" s="64"/>
      <c r="D210" s="206" t="s">
        <v>154</v>
      </c>
      <c r="E210" s="64"/>
      <c r="F210" s="207" t="s">
        <v>579</v>
      </c>
      <c r="G210" s="64"/>
      <c r="H210" s="64"/>
      <c r="I210" s="164"/>
      <c r="J210" s="64"/>
      <c r="K210" s="64"/>
      <c r="L210" s="62"/>
      <c r="M210" s="208"/>
      <c r="N210" s="43"/>
      <c r="O210" s="43"/>
      <c r="P210" s="43"/>
      <c r="Q210" s="43"/>
      <c r="R210" s="43"/>
      <c r="S210" s="43"/>
      <c r="T210" s="79"/>
      <c r="AT210" s="24" t="s">
        <v>154</v>
      </c>
      <c r="AU210" s="24" t="s">
        <v>85</v>
      </c>
    </row>
    <row r="211" spans="2:63" s="10" customFormat="1" ht="29.85" customHeight="1">
      <c r="B211" s="177"/>
      <c r="C211" s="178"/>
      <c r="D211" s="191" t="s">
        <v>74</v>
      </c>
      <c r="E211" s="192" t="s">
        <v>378</v>
      </c>
      <c r="F211" s="192" t="s">
        <v>379</v>
      </c>
      <c r="G211" s="178"/>
      <c r="H211" s="178"/>
      <c r="I211" s="181"/>
      <c r="J211" s="193">
        <f>BK211</f>
        <v>0</v>
      </c>
      <c r="K211" s="178"/>
      <c r="L211" s="183"/>
      <c r="M211" s="184"/>
      <c r="N211" s="185"/>
      <c r="O211" s="185"/>
      <c r="P211" s="186">
        <f>SUM(P212:P213)</f>
        <v>0</v>
      </c>
      <c r="Q211" s="185"/>
      <c r="R211" s="186">
        <f>SUM(R212:R213)</f>
        <v>0</v>
      </c>
      <c r="S211" s="185"/>
      <c r="T211" s="187">
        <f>SUM(T212:T213)</f>
        <v>0</v>
      </c>
      <c r="AR211" s="188" t="s">
        <v>83</v>
      </c>
      <c r="AT211" s="189" t="s">
        <v>74</v>
      </c>
      <c r="AU211" s="189" t="s">
        <v>83</v>
      </c>
      <c r="AY211" s="188" t="s">
        <v>145</v>
      </c>
      <c r="BK211" s="190">
        <f>SUM(BK212:BK213)</f>
        <v>0</v>
      </c>
    </row>
    <row r="212" spans="2:65" s="1" customFormat="1" ht="22.5" customHeight="1">
      <c r="B212" s="42"/>
      <c r="C212" s="194" t="s">
        <v>400</v>
      </c>
      <c r="D212" s="194" t="s">
        <v>147</v>
      </c>
      <c r="E212" s="195" t="s">
        <v>381</v>
      </c>
      <c r="F212" s="196" t="s">
        <v>382</v>
      </c>
      <c r="G212" s="197" t="s">
        <v>215</v>
      </c>
      <c r="H212" s="198">
        <v>305.988</v>
      </c>
      <c r="I212" s="199"/>
      <c r="J212" s="200">
        <f>ROUND(I212*H212,2)</f>
        <v>0</v>
      </c>
      <c r="K212" s="196" t="s">
        <v>151</v>
      </c>
      <c r="L212" s="62"/>
      <c r="M212" s="201" t="s">
        <v>32</v>
      </c>
      <c r="N212" s="202" t="s">
        <v>46</v>
      </c>
      <c r="O212" s="43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24" t="s">
        <v>152</v>
      </c>
      <c r="AT212" s="24" t="s">
        <v>147</v>
      </c>
      <c r="AU212" s="24" t="s">
        <v>85</v>
      </c>
      <c r="AY212" s="24" t="s">
        <v>145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4" t="s">
        <v>83</v>
      </c>
      <c r="BK212" s="205">
        <f>ROUND(I212*H212,2)</f>
        <v>0</v>
      </c>
      <c r="BL212" s="24" t="s">
        <v>152</v>
      </c>
      <c r="BM212" s="24" t="s">
        <v>580</v>
      </c>
    </row>
    <row r="213" spans="2:47" s="1" customFormat="1" ht="27">
      <c r="B213" s="42"/>
      <c r="C213" s="64"/>
      <c r="D213" s="206" t="s">
        <v>154</v>
      </c>
      <c r="E213" s="64"/>
      <c r="F213" s="207" t="s">
        <v>436</v>
      </c>
      <c r="G213" s="64"/>
      <c r="H213" s="64"/>
      <c r="I213" s="164"/>
      <c r="J213" s="64"/>
      <c r="K213" s="64"/>
      <c r="L213" s="62"/>
      <c r="M213" s="257"/>
      <c r="N213" s="258"/>
      <c r="O213" s="258"/>
      <c r="P213" s="258"/>
      <c r="Q213" s="258"/>
      <c r="R213" s="258"/>
      <c r="S213" s="258"/>
      <c r="T213" s="259"/>
      <c r="AT213" s="24" t="s">
        <v>154</v>
      </c>
      <c r="AU213" s="24" t="s">
        <v>85</v>
      </c>
    </row>
    <row r="214" spans="2:12" s="1" customFormat="1" ht="6.95" customHeight="1">
      <c r="B214" s="57"/>
      <c r="C214" s="58"/>
      <c r="D214" s="58"/>
      <c r="E214" s="58"/>
      <c r="F214" s="58"/>
      <c r="G214" s="58"/>
      <c r="H214" s="58"/>
      <c r="I214" s="140"/>
      <c r="J214" s="58"/>
      <c r="K214" s="58"/>
      <c r="L214" s="62"/>
    </row>
  </sheetData>
  <sheetProtection password="CC35" sheet="1" objects="1" scenarios="1" formatCells="0" formatColumns="0" formatRows="0" sort="0" autoFilter="0"/>
  <autoFilter ref="C82:K21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581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ROUND(SUM(BE86:BE259),2)</f>
        <v>0</v>
      </c>
      <c r="G30" s="43"/>
      <c r="H30" s="43"/>
      <c r="I30" s="132">
        <v>0.21</v>
      </c>
      <c r="J30" s="131">
        <f>ROUND(ROUND((SUM(BE86:BE259)),2)*I30,2)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ROUND(SUM(BF86:BF259),2)</f>
        <v>0</v>
      </c>
      <c r="G31" s="43"/>
      <c r="H31" s="43"/>
      <c r="I31" s="132">
        <v>0.15</v>
      </c>
      <c r="J31" s="131">
        <f>ROUND(ROUND((SUM(BF86:BF259)),2)*I31,2)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ROUND(SUM(BG86:BG259),2)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ROUND(SUM(BH86:BH259),2)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ROUND(SUM(BI86:BI259),2)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03 - Bezpečnostní přeliv a skluz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J86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J87</f>
        <v>0</v>
      </c>
      <c r="K57" s="156"/>
    </row>
    <row r="58" spans="2:11" s="8" customFormat="1" ht="19.9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J88</f>
        <v>0</v>
      </c>
      <c r="K58" s="163"/>
    </row>
    <row r="59" spans="2:11" s="8" customFormat="1" ht="19.9" customHeight="1">
      <c r="B59" s="157"/>
      <c r="C59" s="158"/>
      <c r="D59" s="159" t="s">
        <v>119</v>
      </c>
      <c r="E59" s="160"/>
      <c r="F59" s="160"/>
      <c r="G59" s="160"/>
      <c r="H59" s="160"/>
      <c r="I59" s="161"/>
      <c r="J59" s="162">
        <f>J125</f>
        <v>0</v>
      </c>
      <c r="K59" s="163"/>
    </row>
    <row r="60" spans="2:11" s="8" customFormat="1" ht="19.9" customHeight="1">
      <c r="B60" s="157"/>
      <c r="C60" s="158"/>
      <c r="D60" s="159" t="s">
        <v>120</v>
      </c>
      <c r="E60" s="160"/>
      <c r="F60" s="160"/>
      <c r="G60" s="160"/>
      <c r="H60" s="160"/>
      <c r="I60" s="161"/>
      <c r="J60" s="162">
        <f>J200</f>
        <v>0</v>
      </c>
      <c r="K60" s="163"/>
    </row>
    <row r="61" spans="2:11" s="8" customFormat="1" ht="19.9" customHeight="1">
      <c r="B61" s="157"/>
      <c r="C61" s="158"/>
      <c r="D61" s="159" t="s">
        <v>121</v>
      </c>
      <c r="E61" s="160"/>
      <c r="F61" s="160"/>
      <c r="G61" s="160"/>
      <c r="H61" s="160"/>
      <c r="I61" s="161"/>
      <c r="J61" s="162">
        <f>J218</f>
        <v>0</v>
      </c>
      <c r="K61" s="163"/>
    </row>
    <row r="62" spans="2:11" s="8" customFormat="1" ht="19.9" customHeight="1">
      <c r="B62" s="157"/>
      <c r="C62" s="158"/>
      <c r="D62" s="159" t="s">
        <v>123</v>
      </c>
      <c r="E62" s="160"/>
      <c r="F62" s="160"/>
      <c r="G62" s="160"/>
      <c r="H62" s="160"/>
      <c r="I62" s="161"/>
      <c r="J62" s="162">
        <f>J226</f>
        <v>0</v>
      </c>
      <c r="K62" s="163"/>
    </row>
    <row r="63" spans="2:11" s="8" customFormat="1" ht="19.9" customHeight="1">
      <c r="B63" s="157"/>
      <c r="C63" s="158"/>
      <c r="D63" s="159" t="s">
        <v>124</v>
      </c>
      <c r="E63" s="160"/>
      <c r="F63" s="160"/>
      <c r="G63" s="160"/>
      <c r="H63" s="160"/>
      <c r="I63" s="161"/>
      <c r="J63" s="162">
        <f>J242</f>
        <v>0</v>
      </c>
      <c r="K63" s="163"/>
    </row>
    <row r="64" spans="2:11" s="7" customFormat="1" ht="24.95" customHeight="1">
      <c r="B64" s="150"/>
      <c r="C64" s="151"/>
      <c r="D64" s="152" t="s">
        <v>125</v>
      </c>
      <c r="E64" s="153"/>
      <c r="F64" s="153"/>
      <c r="G64" s="153"/>
      <c r="H64" s="153"/>
      <c r="I64" s="154"/>
      <c r="J64" s="155">
        <f>J245</f>
        <v>0</v>
      </c>
      <c r="K64" s="156"/>
    </row>
    <row r="65" spans="2:11" s="8" customFormat="1" ht="19.9" customHeight="1">
      <c r="B65" s="157"/>
      <c r="C65" s="158"/>
      <c r="D65" s="159" t="s">
        <v>126</v>
      </c>
      <c r="E65" s="160"/>
      <c r="F65" s="160"/>
      <c r="G65" s="160"/>
      <c r="H65" s="160"/>
      <c r="I65" s="161"/>
      <c r="J65" s="162">
        <f>J246</f>
        <v>0</v>
      </c>
      <c r="K65" s="163"/>
    </row>
    <row r="66" spans="2:11" s="8" customFormat="1" ht="19.9" customHeight="1">
      <c r="B66" s="157"/>
      <c r="C66" s="158"/>
      <c r="D66" s="159" t="s">
        <v>582</v>
      </c>
      <c r="E66" s="160"/>
      <c r="F66" s="160"/>
      <c r="G66" s="160"/>
      <c r="H66" s="160"/>
      <c r="I66" s="161"/>
      <c r="J66" s="162">
        <f>J254</f>
        <v>0</v>
      </c>
      <c r="K66" s="163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19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0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43"/>
      <c r="J72" s="61"/>
      <c r="K72" s="61"/>
      <c r="L72" s="62"/>
    </row>
    <row r="73" spans="2:12" s="1" customFormat="1" ht="36.95" customHeight="1">
      <c r="B73" s="42"/>
      <c r="C73" s="63" t="s">
        <v>129</v>
      </c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22.5" customHeight="1">
      <c r="B76" s="42"/>
      <c r="C76" s="64"/>
      <c r="D76" s="64"/>
      <c r="E76" s="397" t="str">
        <f>E7</f>
        <v>SN Markvartovice, rekonstrukce funkčních objektů (č.stavby 3390)</v>
      </c>
      <c r="F76" s="398"/>
      <c r="G76" s="398"/>
      <c r="H76" s="398"/>
      <c r="I76" s="164"/>
      <c r="J76" s="64"/>
      <c r="K76" s="64"/>
      <c r="L76" s="62"/>
    </row>
    <row r="77" spans="2:12" s="1" customFormat="1" ht="14.45" customHeight="1">
      <c r="B77" s="42"/>
      <c r="C77" s="66" t="s">
        <v>110</v>
      </c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23.25" customHeight="1">
      <c r="B78" s="42"/>
      <c r="C78" s="64"/>
      <c r="D78" s="64"/>
      <c r="E78" s="373" t="str">
        <f>E9</f>
        <v>SO 03 - Bezpečnostní přeliv a skluz</v>
      </c>
      <c r="F78" s="399"/>
      <c r="G78" s="399"/>
      <c r="H78" s="399"/>
      <c r="I78" s="164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18" customHeight="1">
      <c r="B80" s="42"/>
      <c r="C80" s="66" t="s">
        <v>24</v>
      </c>
      <c r="D80" s="64"/>
      <c r="E80" s="64"/>
      <c r="F80" s="165" t="str">
        <f>F12</f>
        <v>Markvartovice</v>
      </c>
      <c r="G80" s="64"/>
      <c r="H80" s="64"/>
      <c r="I80" s="166" t="s">
        <v>26</v>
      </c>
      <c r="J80" s="74" t="str">
        <f>IF(J12="","",J12)</f>
        <v>10. 4. 2018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3.5">
      <c r="B82" s="42"/>
      <c r="C82" s="66" t="s">
        <v>30</v>
      </c>
      <c r="D82" s="64"/>
      <c r="E82" s="64"/>
      <c r="F82" s="165" t="str">
        <f>E15</f>
        <v>Povodí Odry, s.p., Varenská 3101/49, Ostrava</v>
      </c>
      <c r="G82" s="64"/>
      <c r="H82" s="64"/>
      <c r="I82" s="166" t="s">
        <v>37</v>
      </c>
      <c r="J82" s="165" t="str">
        <f>E21</f>
        <v>Lineplan, s.r.o.,28.října1142/168, Ostrava</v>
      </c>
      <c r="K82" s="64"/>
      <c r="L82" s="62"/>
    </row>
    <row r="83" spans="2:12" s="1" customFormat="1" ht="14.45" customHeight="1">
      <c r="B83" s="42"/>
      <c r="C83" s="66" t="s">
        <v>35</v>
      </c>
      <c r="D83" s="64"/>
      <c r="E83" s="64"/>
      <c r="F83" s="165" t="str">
        <f>IF(E18="","",E18)</f>
        <v/>
      </c>
      <c r="G83" s="64"/>
      <c r="H83" s="64"/>
      <c r="I83" s="164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64"/>
      <c r="J84" s="64"/>
      <c r="K84" s="64"/>
      <c r="L84" s="62"/>
    </row>
    <row r="85" spans="2:20" s="9" customFormat="1" ht="29.25" customHeight="1">
      <c r="B85" s="167"/>
      <c r="C85" s="168" t="s">
        <v>130</v>
      </c>
      <c r="D85" s="169" t="s">
        <v>60</v>
      </c>
      <c r="E85" s="169" t="s">
        <v>56</v>
      </c>
      <c r="F85" s="169" t="s">
        <v>131</v>
      </c>
      <c r="G85" s="169" t="s">
        <v>132</v>
      </c>
      <c r="H85" s="169" t="s">
        <v>133</v>
      </c>
      <c r="I85" s="170" t="s">
        <v>134</v>
      </c>
      <c r="J85" s="169" t="s">
        <v>114</v>
      </c>
      <c r="K85" s="171" t="s">
        <v>135</v>
      </c>
      <c r="L85" s="172"/>
      <c r="M85" s="82" t="s">
        <v>136</v>
      </c>
      <c r="N85" s="83" t="s">
        <v>45</v>
      </c>
      <c r="O85" s="83" t="s">
        <v>137</v>
      </c>
      <c r="P85" s="83" t="s">
        <v>138</v>
      </c>
      <c r="Q85" s="83" t="s">
        <v>139</v>
      </c>
      <c r="R85" s="83" t="s">
        <v>140</v>
      </c>
      <c r="S85" s="83" t="s">
        <v>141</v>
      </c>
      <c r="T85" s="84" t="s">
        <v>142</v>
      </c>
    </row>
    <row r="86" spans="2:63" s="1" customFormat="1" ht="29.25" customHeight="1">
      <c r="B86" s="42"/>
      <c r="C86" s="88" t="s">
        <v>115</v>
      </c>
      <c r="D86" s="64"/>
      <c r="E86" s="64"/>
      <c r="F86" s="64"/>
      <c r="G86" s="64"/>
      <c r="H86" s="64"/>
      <c r="I86" s="164"/>
      <c r="J86" s="173">
        <f>BK86</f>
        <v>0</v>
      </c>
      <c r="K86" s="64"/>
      <c r="L86" s="62"/>
      <c r="M86" s="85"/>
      <c r="N86" s="86"/>
      <c r="O86" s="86"/>
      <c r="P86" s="174">
        <f>P87+P245</f>
        <v>0</v>
      </c>
      <c r="Q86" s="86"/>
      <c r="R86" s="174">
        <f>R87+R245</f>
        <v>573.3071894799998</v>
      </c>
      <c r="S86" s="86"/>
      <c r="T86" s="175">
        <f>T87+T245</f>
        <v>289.61370000000005</v>
      </c>
      <c r="AT86" s="24" t="s">
        <v>74</v>
      </c>
      <c r="AU86" s="24" t="s">
        <v>116</v>
      </c>
      <c r="BK86" s="176">
        <f>BK87+BK245</f>
        <v>0</v>
      </c>
    </row>
    <row r="87" spans="2:63" s="10" customFormat="1" ht="37.35" customHeight="1">
      <c r="B87" s="177"/>
      <c r="C87" s="178"/>
      <c r="D87" s="179" t="s">
        <v>74</v>
      </c>
      <c r="E87" s="180" t="s">
        <v>143</v>
      </c>
      <c r="F87" s="180" t="s">
        <v>144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P88+P125+P200+P218+P226+P242</f>
        <v>0</v>
      </c>
      <c r="Q87" s="185"/>
      <c r="R87" s="186">
        <f>R88+R125+R200+R218+R226+R242</f>
        <v>573.2807091999998</v>
      </c>
      <c r="S87" s="185"/>
      <c r="T87" s="187">
        <f>T88+T125+T200+T218+T226+T242</f>
        <v>289.61370000000005</v>
      </c>
      <c r="AR87" s="188" t="s">
        <v>83</v>
      </c>
      <c r="AT87" s="189" t="s">
        <v>74</v>
      </c>
      <c r="AU87" s="189" t="s">
        <v>75</v>
      </c>
      <c r="AY87" s="188" t="s">
        <v>145</v>
      </c>
      <c r="BK87" s="190">
        <f>BK88+BK125+BK200+BK218+BK226+BK242</f>
        <v>0</v>
      </c>
    </row>
    <row r="88" spans="2:63" s="10" customFormat="1" ht="19.9" customHeight="1">
      <c r="B88" s="177"/>
      <c r="C88" s="178"/>
      <c r="D88" s="191" t="s">
        <v>74</v>
      </c>
      <c r="E88" s="192" t="s">
        <v>83</v>
      </c>
      <c r="F88" s="192" t="s">
        <v>146</v>
      </c>
      <c r="G88" s="178"/>
      <c r="H88" s="178"/>
      <c r="I88" s="181"/>
      <c r="J88" s="193">
        <f>BK88</f>
        <v>0</v>
      </c>
      <c r="K88" s="178"/>
      <c r="L88" s="183"/>
      <c r="M88" s="184"/>
      <c r="N88" s="185"/>
      <c r="O88" s="185"/>
      <c r="P88" s="186">
        <f>SUM(P89:P124)</f>
        <v>0</v>
      </c>
      <c r="Q88" s="185"/>
      <c r="R88" s="186">
        <f>SUM(R89:R124)</f>
        <v>2.040962</v>
      </c>
      <c r="S88" s="185"/>
      <c r="T88" s="187">
        <f>SUM(T89:T124)</f>
        <v>289.5615</v>
      </c>
      <c r="AR88" s="188" t="s">
        <v>83</v>
      </c>
      <c r="AT88" s="189" t="s">
        <v>74</v>
      </c>
      <c r="AU88" s="189" t="s">
        <v>83</v>
      </c>
      <c r="AY88" s="188" t="s">
        <v>145</v>
      </c>
      <c r="BK88" s="190">
        <f>SUM(BK89:BK124)</f>
        <v>0</v>
      </c>
    </row>
    <row r="89" spans="2:65" s="1" customFormat="1" ht="31.5" customHeight="1">
      <c r="B89" s="42"/>
      <c r="C89" s="194" t="s">
        <v>83</v>
      </c>
      <c r="D89" s="194" t="s">
        <v>147</v>
      </c>
      <c r="E89" s="195" t="s">
        <v>583</v>
      </c>
      <c r="F89" s="196" t="s">
        <v>584</v>
      </c>
      <c r="G89" s="197" t="s">
        <v>221</v>
      </c>
      <c r="H89" s="198">
        <v>76.72</v>
      </c>
      <c r="I89" s="199"/>
      <c r="J89" s="200">
        <f>ROUND(I89*H89,2)</f>
        <v>0</v>
      </c>
      <c r="K89" s="196" t="s">
        <v>151</v>
      </c>
      <c r="L89" s="62"/>
      <c r="M89" s="201" t="s">
        <v>32</v>
      </c>
      <c r="N89" s="202" t="s">
        <v>46</v>
      </c>
      <c r="O89" s="43"/>
      <c r="P89" s="203">
        <f>O89*H89</f>
        <v>0</v>
      </c>
      <c r="Q89" s="203">
        <v>0.0264</v>
      </c>
      <c r="R89" s="203">
        <f>Q89*H89</f>
        <v>2.025408</v>
      </c>
      <c r="S89" s="203">
        <v>0</v>
      </c>
      <c r="T89" s="204">
        <f>S89*H89</f>
        <v>0</v>
      </c>
      <c r="AR89" s="24" t="s">
        <v>152</v>
      </c>
      <c r="AT89" s="24" t="s">
        <v>147</v>
      </c>
      <c r="AU89" s="24" t="s">
        <v>85</v>
      </c>
      <c r="AY89" s="24" t="s">
        <v>145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83</v>
      </c>
      <c r="BK89" s="205">
        <f>ROUND(I89*H89,2)</f>
        <v>0</v>
      </c>
      <c r="BL89" s="24" t="s">
        <v>152</v>
      </c>
      <c r="BM89" s="24" t="s">
        <v>585</v>
      </c>
    </row>
    <row r="90" spans="2:47" s="1" customFormat="1" ht="40.5">
      <c r="B90" s="42"/>
      <c r="C90" s="64"/>
      <c r="D90" s="206" t="s">
        <v>154</v>
      </c>
      <c r="E90" s="64"/>
      <c r="F90" s="207" t="s">
        <v>586</v>
      </c>
      <c r="G90" s="64"/>
      <c r="H90" s="64"/>
      <c r="I90" s="164"/>
      <c r="J90" s="64"/>
      <c r="K90" s="64"/>
      <c r="L90" s="62"/>
      <c r="M90" s="208"/>
      <c r="N90" s="43"/>
      <c r="O90" s="43"/>
      <c r="P90" s="43"/>
      <c r="Q90" s="43"/>
      <c r="R90" s="43"/>
      <c r="S90" s="43"/>
      <c r="T90" s="79"/>
      <c r="AT90" s="24" t="s">
        <v>154</v>
      </c>
      <c r="AU90" s="24" t="s">
        <v>85</v>
      </c>
    </row>
    <row r="91" spans="2:51" s="11" customFormat="1" ht="13.5">
      <c r="B91" s="209"/>
      <c r="C91" s="210"/>
      <c r="D91" s="211" t="s">
        <v>156</v>
      </c>
      <c r="E91" s="212" t="s">
        <v>32</v>
      </c>
      <c r="F91" s="213" t="s">
        <v>587</v>
      </c>
      <c r="G91" s="210"/>
      <c r="H91" s="214">
        <v>76.72</v>
      </c>
      <c r="I91" s="215"/>
      <c r="J91" s="210"/>
      <c r="K91" s="210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156</v>
      </c>
      <c r="AU91" s="220" t="s">
        <v>85</v>
      </c>
      <c r="AV91" s="11" t="s">
        <v>85</v>
      </c>
      <c r="AW91" s="11" t="s">
        <v>39</v>
      </c>
      <c r="AX91" s="11" t="s">
        <v>83</v>
      </c>
      <c r="AY91" s="220" t="s">
        <v>145</v>
      </c>
    </row>
    <row r="92" spans="2:65" s="1" customFormat="1" ht="22.5" customHeight="1">
      <c r="B92" s="42"/>
      <c r="C92" s="194" t="s">
        <v>85</v>
      </c>
      <c r="D92" s="194" t="s">
        <v>147</v>
      </c>
      <c r="E92" s="195" t="s">
        <v>176</v>
      </c>
      <c r="F92" s="196" t="s">
        <v>177</v>
      </c>
      <c r="G92" s="197" t="s">
        <v>150</v>
      </c>
      <c r="H92" s="198">
        <v>120.15</v>
      </c>
      <c r="I92" s="199"/>
      <c r="J92" s="200">
        <f>ROUND(I92*H92,2)</f>
        <v>0</v>
      </c>
      <c r="K92" s="196" t="s">
        <v>151</v>
      </c>
      <c r="L92" s="62"/>
      <c r="M92" s="201" t="s">
        <v>32</v>
      </c>
      <c r="N92" s="202" t="s">
        <v>46</v>
      </c>
      <c r="O92" s="43"/>
      <c r="P92" s="203">
        <f>O92*H92</f>
        <v>0</v>
      </c>
      <c r="Q92" s="203">
        <v>0.0001</v>
      </c>
      <c r="R92" s="203">
        <f>Q92*H92</f>
        <v>0.012015000000000001</v>
      </c>
      <c r="S92" s="203">
        <v>2.41</v>
      </c>
      <c r="T92" s="204">
        <f>S92*H92</f>
        <v>289.5615</v>
      </c>
      <c r="AR92" s="24" t="s">
        <v>152</v>
      </c>
      <c r="AT92" s="24" t="s">
        <v>147</v>
      </c>
      <c r="AU92" s="24" t="s">
        <v>85</v>
      </c>
      <c r="AY92" s="24" t="s">
        <v>145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83</v>
      </c>
      <c r="BK92" s="205">
        <f>ROUND(I92*H92,2)</f>
        <v>0</v>
      </c>
      <c r="BL92" s="24" t="s">
        <v>152</v>
      </c>
      <c r="BM92" s="24" t="s">
        <v>588</v>
      </c>
    </row>
    <row r="93" spans="2:47" s="1" customFormat="1" ht="27">
      <c r="B93" s="42"/>
      <c r="C93" s="64"/>
      <c r="D93" s="211" t="s">
        <v>154</v>
      </c>
      <c r="E93" s="64"/>
      <c r="F93" s="221" t="s">
        <v>589</v>
      </c>
      <c r="G93" s="64"/>
      <c r="H93" s="64"/>
      <c r="I93" s="164"/>
      <c r="J93" s="64"/>
      <c r="K93" s="64"/>
      <c r="L93" s="62"/>
      <c r="M93" s="208"/>
      <c r="N93" s="43"/>
      <c r="O93" s="43"/>
      <c r="P93" s="43"/>
      <c r="Q93" s="43"/>
      <c r="R93" s="43"/>
      <c r="S93" s="43"/>
      <c r="T93" s="79"/>
      <c r="AT93" s="24" t="s">
        <v>154</v>
      </c>
      <c r="AU93" s="24" t="s">
        <v>85</v>
      </c>
    </row>
    <row r="94" spans="2:65" s="1" customFormat="1" ht="44.25" customHeight="1">
      <c r="B94" s="42"/>
      <c r="C94" s="194" t="s">
        <v>164</v>
      </c>
      <c r="D94" s="194" t="s">
        <v>147</v>
      </c>
      <c r="E94" s="195" t="s">
        <v>170</v>
      </c>
      <c r="F94" s="196" t="s">
        <v>171</v>
      </c>
      <c r="G94" s="197" t="s">
        <v>150</v>
      </c>
      <c r="H94" s="198">
        <v>195.7</v>
      </c>
      <c r="I94" s="199"/>
      <c r="J94" s="200">
        <f>ROUND(I94*H94,2)</f>
        <v>0</v>
      </c>
      <c r="K94" s="196" t="s">
        <v>151</v>
      </c>
      <c r="L94" s="62"/>
      <c r="M94" s="201" t="s">
        <v>32</v>
      </c>
      <c r="N94" s="202" t="s">
        <v>46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152</v>
      </c>
      <c r="AT94" s="24" t="s">
        <v>147</v>
      </c>
      <c r="AU94" s="24" t="s">
        <v>85</v>
      </c>
      <c r="AY94" s="24" t="s">
        <v>145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83</v>
      </c>
      <c r="BK94" s="205">
        <f>ROUND(I94*H94,2)</f>
        <v>0</v>
      </c>
      <c r="BL94" s="24" t="s">
        <v>152</v>
      </c>
      <c r="BM94" s="24" t="s">
        <v>590</v>
      </c>
    </row>
    <row r="95" spans="2:47" s="1" customFormat="1" ht="40.5">
      <c r="B95" s="42"/>
      <c r="C95" s="64"/>
      <c r="D95" s="211" t="s">
        <v>154</v>
      </c>
      <c r="E95" s="64"/>
      <c r="F95" s="221" t="s">
        <v>591</v>
      </c>
      <c r="G95" s="64"/>
      <c r="H95" s="64"/>
      <c r="I95" s="164"/>
      <c r="J95" s="64"/>
      <c r="K95" s="64"/>
      <c r="L95" s="62"/>
      <c r="M95" s="208"/>
      <c r="N95" s="43"/>
      <c r="O95" s="43"/>
      <c r="P95" s="43"/>
      <c r="Q95" s="43"/>
      <c r="R95" s="43"/>
      <c r="S95" s="43"/>
      <c r="T95" s="79"/>
      <c r="AT95" s="24" t="s">
        <v>154</v>
      </c>
      <c r="AU95" s="24" t="s">
        <v>85</v>
      </c>
    </row>
    <row r="96" spans="2:65" s="1" customFormat="1" ht="22.5" customHeight="1">
      <c r="B96" s="42"/>
      <c r="C96" s="194" t="s">
        <v>152</v>
      </c>
      <c r="D96" s="194" t="s">
        <v>147</v>
      </c>
      <c r="E96" s="195" t="s">
        <v>180</v>
      </c>
      <c r="F96" s="196" t="s">
        <v>181</v>
      </c>
      <c r="G96" s="197" t="s">
        <v>150</v>
      </c>
      <c r="H96" s="198">
        <v>11.234</v>
      </c>
      <c r="I96" s="199"/>
      <c r="J96" s="200">
        <f>ROUND(I96*H96,2)</f>
        <v>0</v>
      </c>
      <c r="K96" s="196" t="s">
        <v>151</v>
      </c>
      <c r="L96" s="62"/>
      <c r="M96" s="201" t="s">
        <v>32</v>
      </c>
      <c r="N96" s="202" t="s">
        <v>46</v>
      </c>
      <c r="O96" s="4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152</v>
      </c>
      <c r="AT96" s="24" t="s">
        <v>147</v>
      </c>
      <c r="AU96" s="24" t="s">
        <v>85</v>
      </c>
      <c r="AY96" s="24" t="s">
        <v>145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83</v>
      </c>
      <c r="BK96" s="205">
        <f>ROUND(I96*H96,2)</f>
        <v>0</v>
      </c>
      <c r="BL96" s="24" t="s">
        <v>152</v>
      </c>
      <c r="BM96" s="24" t="s">
        <v>592</v>
      </c>
    </row>
    <row r="97" spans="2:47" s="1" customFormat="1" ht="27">
      <c r="B97" s="42"/>
      <c r="C97" s="64"/>
      <c r="D97" s="206" t="s">
        <v>154</v>
      </c>
      <c r="E97" s="64"/>
      <c r="F97" s="207" t="s">
        <v>589</v>
      </c>
      <c r="G97" s="64"/>
      <c r="H97" s="64"/>
      <c r="I97" s="164"/>
      <c r="J97" s="64"/>
      <c r="K97" s="64"/>
      <c r="L97" s="62"/>
      <c r="M97" s="208"/>
      <c r="N97" s="43"/>
      <c r="O97" s="43"/>
      <c r="P97" s="43"/>
      <c r="Q97" s="43"/>
      <c r="R97" s="43"/>
      <c r="S97" s="43"/>
      <c r="T97" s="79"/>
      <c r="AT97" s="24" t="s">
        <v>154</v>
      </c>
      <c r="AU97" s="24" t="s">
        <v>85</v>
      </c>
    </row>
    <row r="98" spans="2:51" s="11" customFormat="1" ht="13.5">
      <c r="B98" s="209"/>
      <c r="C98" s="210"/>
      <c r="D98" s="211" t="s">
        <v>156</v>
      </c>
      <c r="E98" s="212" t="s">
        <v>32</v>
      </c>
      <c r="F98" s="213" t="s">
        <v>593</v>
      </c>
      <c r="G98" s="210"/>
      <c r="H98" s="214">
        <v>11.234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156</v>
      </c>
      <c r="AU98" s="220" t="s">
        <v>85</v>
      </c>
      <c r="AV98" s="11" t="s">
        <v>85</v>
      </c>
      <c r="AW98" s="11" t="s">
        <v>39</v>
      </c>
      <c r="AX98" s="11" t="s">
        <v>83</v>
      </c>
      <c r="AY98" s="220" t="s">
        <v>145</v>
      </c>
    </row>
    <row r="99" spans="2:65" s="1" customFormat="1" ht="22.5" customHeight="1">
      <c r="B99" s="42"/>
      <c r="C99" s="194" t="s">
        <v>175</v>
      </c>
      <c r="D99" s="194" t="s">
        <v>147</v>
      </c>
      <c r="E99" s="195" t="s">
        <v>185</v>
      </c>
      <c r="F99" s="196" t="s">
        <v>186</v>
      </c>
      <c r="G99" s="197" t="s">
        <v>150</v>
      </c>
      <c r="H99" s="198">
        <v>294.57</v>
      </c>
      <c r="I99" s="199"/>
      <c r="J99" s="200">
        <f>ROUND(I99*H99,2)</f>
        <v>0</v>
      </c>
      <c r="K99" s="196" t="s">
        <v>32</v>
      </c>
      <c r="L99" s="62"/>
      <c r="M99" s="201" t="s">
        <v>32</v>
      </c>
      <c r="N99" s="202" t="s">
        <v>46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152</v>
      </c>
      <c r="AT99" s="24" t="s">
        <v>147</v>
      </c>
      <c r="AU99" s="24" t="s">
        <v>85</v>
      </c>
      <c r="AY99" s="24" t="s">
        <v>145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83</v>
      </c>
      <c r="BK99" s="205">
        <f>ROUND(I99*H99,2)</f>
        <v>0</v>
      </c>
      <c r="BL99" s="24" t="s">
        <v>152</v>
      </c>
      <c r="BM99" s="24" t="s">
        <v>594</v>
      </c>
    </row>
    <row r="100" spans="2:47" s="1" customFormat="1" ht="27">
      <c r="B100" s="42"/>
      <c r="C100" s="64"/>
      <c r="D100" s="211" t="s">
        <v>154</v>
      </c>
      <c r="E100" s="64"/>
      <c r="F100" s="221" t="s">
        <v>589</v>
      </c>
      <c r="G100" s="64"/>
      <c r="H100" s="64"/>
      <c r="I100" s="164"/>
      <c r="J100" s="64"/>
      <c r="K100" s="64"/>
      <c r="L100" s="62"/>
      <c r="M100" s="208"/>
      <c r="N100" s="43"/>
      <c r="O100" s="43"/>
      <c r="P100" s="43"/>
      <c r="Q100" s="43"/>
      <c r="R100" s="43"/>
      <c r="S100" s="43"/>
      <c r="T100" s="79"/>
      <c r="AT100" s="24" t="s">
        <v>154</v>
      </c>
      <c r="AU100" s="24" t="s">
        <v>85</v>
      </c>
    </row>
    <row r="101" spans="2:65" s="1" customFormat="1" ht="22.5" customHeight="1">
      <c r="B101" s="42"/>
      <c r="C101" s="194" t="s">
        <v>179</v>
      </c>
      <c r="D101" s="194" t="s">
        <v>147</v>
      </c>
      <c r="E101" s="195" t="s">
        <v>189</v>
      </c>
      <c r="F101" s="196" t="s">
        <v>190</v>
      </c>
      <c r="G101" s="197" t="s">
        <v>150</v>
      </c>
      <c r="H101" s="198">
        <v>60.075</v>
      </c>
      <c r="I101" s="199"/>
      <c r="J101" s="200">
        <f>ROUND(I101*H101,2)</f>
        <v>0</v>
      </c>
      <c r="K101" s="196" t="s">
        <v>151</v>
      </c>
      <c r="L101" s="62"/>
      <c r="M101" s="201" t="s">
        <v>32</v>
      </c>
      <c r="N101" s="202" t="s">
        <v>46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152</v>
      </c>
      <c r="AT101" s="24" t="s">
        <v>147</v>
      </c>
      <c r="AU101" s="24" t="s">
        <v>85</v>
      </c>
      <c r="AY101" s="24" t="s">
        <v>145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83</v>
      </c>
      <c r="BK101" s="205">
        <f>ROUND(I101*H101,2)</f>
        <v>0</v>
      </c>
      <c r="BL101" s="24" t="s">
        <v>152</v>
      </c>
      <c r="BM101" s="24" t="s">
        <v>595</v>
      </c>
    </row>
    <row r="102" spans="2:47" s="1" customFormat="1" ht="27">
      <c r="B102" s="42"/>
      <c r="C102" s="64"/>
      <c r="D102" s="206" t="s">
        <v>154</v>
      </c>
      <c r="E102" s="64"/>
      <c r="F102" s="207" t="s">
        <v>596</v>
      </c>
      <c r="G102" s="64"/>
      <c r="H102" s="64"/>
      <c r="I102" s="164"/>
      <c r="J102" s="64"/>
      <c r="K102" s="64"/>
      <c r="L102" s="62"/>
      <c r="M102" s="208"/>
      <c r="N102" s="43"/>
      <c r="O102" s="43"/>
      <c r="P102" s="43"/>
      <c r="Q102" s="43"/>
      <c r="R102" s="43"/>
      <c r="S102" s="43"/>
      <c r="T102" s="79"/>
      <c r="AT102" s="24" t="s">
        <v>154</v>
      </c>
      <c r="AU102" s="24" t="s">
        <v>85</v>
      </c>
    </row>
    <row r="103" spans="2:51" s="11" customFormat="1" ht="13.5">
      <c r="B103" s="209"/>
      <c r="C103" s="210"/>
      <c r="D103" s="211" t="s">
        <v>156</v>
      </c>
      <c r="E103" s="212" t="s">
        <v>32</v>
      </c>
      <c r="F103" s="213" t="s">
        <v>597</v>
      </c>
      <c r="G103" s="210"/>
      <c r="H103" s="214">
        <v>60.075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156</v>
      </c>
      <c r="AU103" s="220" t="s">
        <v>85</v>
      </c>
      <c r="AV103" s="11" t="s">
        <v>85</v>
      </c>
      <c r="AW103" s="11" t="s">
        <v>39</v>
      </c>
      <c r="AX103" s="11" t="s">
        <v>83</v>
      </c>
      <c r="AY103" s="220" t="s">
        <v>145</v>
      </c>
    </row>
    <row r="104" spans="2:65" s="1" customFormat="1" ht="22.5" customHeight="1">
      <c r="B104" s="42"/>
      <c r="C104" s="194" t="s">
        <v>184</v>
      </c>
      <c r="D104" s="194" t="s">
        <v>147</v>
      </c>
      <c r="E104" s="195" t="s">
        <v>195</v>
      </c>
      <c r="F104" s="196" t="s">
        <v>196</v>
      </c>
      <c r="G104" s="197" t="s">
        <v>150</v>
      </c>
      <c r="H104" s="198">
        <v>294.57</v>
      </c>
      <c r="I104" s="199"/>
      <c r="J104" s="200">
        <f>ROUND(I104*H104,2)</f>
        <v>0</v>
      </c>
      <c r="K104" s="196" t="s">
        <v>32</v>
      </c>
      <c r="L104" s="62"/>
      <c r="M104" s="201" t="s">
        <v>32</v>
      </c>
      <c r="N104" s="202" t="s">
        <v>46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152</v>
      </c>
      <c r="AT104" s="24" t="s">
        <v>147</v>
      </c>
      <c r="AU104" s="24" t="s">
        <v>85</v>
      </c>
      <c r="AY104" s="24" t="s">
        <v>145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83</v>
      </c>
      <c r="BK104" s="205">
        <f>ROUND(I104*H104,2)</f>
        <v>0</v>
      </c>
      <c r="BL104" s="24" t="s">
        <v>152</v>
      </c>
      <c r="BM104" s="24" t="s">
        <v>598</v>
      </c>
    </row>
    <row r="105" spans="2:47" s="1" customFormat="1" ht="27">
      <c r="B105" s="42"/>
      <c r="C105" s="64"/>
      <c r="D105" s="211" t="s">
        <v>154</v>
      </c>
      <c r="E105" s="64"/>
      <c r="F105" s="221" t="s">
        <v>589</v>
      </c>
      <c r="G105" s="64"/>
      <c r="H105" s="64"/>
      <c r="I105" s="164"/>
      <c r="J105" s="64"/>
      <c r="K105" s="64"/>
      <c r="L105" s="62"/>
      <c r="M105" s="208"/>
      <c r="N105" s="43"/>
      <c r="O105" s="43"/>
      <c r="P105" s="43"/>
      <c r="Q105" s="43"/>
      <c r="R105" s="43"/>
      <c r="S105" s="43"/>
      <c r="T105" s="79"/>
      <c r="AT105" s="24" t="s">
        <v>154</v>
      </c>
      <c r="AU105" s="24" t="s">
        <v>85</v>
      </c>
    </row>
    <row r="106" spans="2:65" s="1" customFormat="1" ht="22.5" customHeight="1">
      <c r="B106" s="42"/>
      <c r="C106" s="194" t="s">
        <v>188</v>
      </c>
      <c r="D106" s="194" t="s">
        <v>147</v>
      </c>
      <c r="E106" s="195" t="s">
        <v>447</v>
      </c>
      <c r="F106" s="196" t="s">
        <v>448</v>
      </c>
      <c r="G106" s="197" t="s">
        <v>150</v>
      </c>
      <c r="H106" s="198">
        <v>294.57</v>
      </c>
      <c r="I106" s="199"/>
      <c r="J106" s="200">
        <f>ROUND(I106*H106,2)</f>
        <v>0</v>
      </c>
      <c r="K106" s="196" t="s">
        <v>151</v>
      </c>
      <c r="L106" s="62"/>
      <c r="M106" s="201" t="s">
        <v>32</v>
      </c>
      <c r="N106" s="202" t="s">
        <v>46</v>
      </c>
      <c r="O106" s="43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152</v>
      </c>
      <c r="AT106" s="24" t="s">
        <v>147</v>
      </c>
      <c r="AU106" s="24" t="s">
        <v>85</v>
      </c>
      <c r="AY106" s="24" t="s">
        <v>145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83</v>
      </c>
      <c r="BK106" s="205">
        <f>ROUND(I106*H106,2)</f>
        <v>0</v>
      </c>
      <c r="BL106" s="24" t="s">
        <v>152</v>
      </c>
      <c r="BM106" s="24" t="s">
        <v>599</v>
      </c>
    </row>
    <row r="107" spans="2:47" s="1" customFormat="1" ht="27">
      <c r="B107" s="42"/>
      <c r="C107" s="64"/>
      <c r="D107" s="211" t="s">
        <v>154</v>
      </c>
      <c r="E107" s="64"/>
      <c r="F107" s="221" t="s">
        <v>589</v>
      </c>
      <c r="G107" s="64"/>
      <c r="H107" s="64"/>
      <c r="I107" s="164"/>
      <c r="J107" s="64"/>
      <c r="K107" s="64"/>
      <c r="L107" s="62"/>
      <c r="M107" s="208"/>
      <c r="N107" s="43"/>
      <c r="O107" s="43"/>
      <c r="P107" s="43"/>
      <c r="Q107" s="43"/>
      <c r="R107" s="43"/>
      <c r="S107" s="43"/>
      <c r="T107" s="79"/>
      <c r="AT107" s="24" t="s">
        <v>154</v>
      </c>
      <c r="AU107" s="24" t="s">
        <v>85</v>
      </c>
    </row>
    <row r="108" spans="2:65" s="1" customFormat="1" ht="22.5" customHeight="1">
      <c r="B108" s="42"/>
      <c r="C108" s="194" t="s">
        <v>194</v>
      </c>
      <c r="D108" s="194" t="s">
        <v>147</v>
      </c>
      <c r="E108" s="195" t="s">
        <v>199</v>
      </c>
      <c r="F108" s="196" t="s">
        <v>200</v>
      </c>
      <c r="G108" s="197" t="s">
        <v>150</v>
      </c>
      <c r="H108" s="198">
        <v>59.88</v>
      </c>
      <c r="I108" s="199"/>
      <c r="J108" s="200">
        <f>ROUND(I108*H108,2)</f>
        <v>0</v>
      </c>
      <c r="K108" s="196" t="s">
        <v>32</v>
      </c>
      <c r="L108" s="62"/>
      <c r="M108" s="201" t="s">
        <v>32</v>
      </c>
      <c r="N108" s="202" t="s">
        <v>46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152</v>
      </c>
      <c r="AT108" s="24" t="s">
        <v>147</v>
      </c>
      <c r="AU108" s="24" t="s">
        <v>85</v>
      </c>
      <c r="AY108" s="24" t="s">
        <v>145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83</v>
      </c>
      <c r="BK108" s="205">
        <f>ROUND(I108*H108,2)</f>
        <v>0</v>
      </c>
      <c r="BL108" s="24" t="s">
        <v>152</v>
      </c>
      <c r="BM108" s="24" t="s">
        <v>600</v>
      </c>
    </row>
    <row r="109" spans="2:47" s="1" customFormat="1" ht="40.5">
      <c r="B109" s="42"/>
      <c r="C109" s="64"/>
      <c r="D109" s="206" t="s">
        <v>154</v>
      </c>
      <c r="E109" s="64"/>
      <c r="F109" s="207" t="s">
        <v>601</v>
      </c>
      <c r="G109" s="64"/>
      <c r="H109" s="64"/>
      <c r="I109" s="164"/>
      <c r="J109" s="64"/>
      <c r="K109" s="64"/>
      <c r="L109" s="62"/>
      <c r="M109" s="208"/>
      <c r="N109" s="43"/>
      <c r="O109" s="43"/>
      <c r="P109" s="43"/>
      <c r="Q109" s="43"/>
      <c r="R109" s="43"/>
      <c r="S109" s="43"/>
      <c r="T109" s="79"/>
      <c r="AT109" s="24" t="s">
        <v>154</v>
      </c>
      <c r="AU109" s="24" t="s">
        <v>85</v>
      </c>
    </row>
    <row r="110" spans="2:51" s="11" customFormat="1" ht="13.5">
      <c r="B110" s="209"/>
      <c r="C110" s="210"/>
      <c r="D110" s="211" t="s">
        <v>156</v>
      </c>
      <c r="E110" s="212" t="s">
        <v>32</v>
      </c>
      <c r="F110" s="213" t="s">
        <v>602</v>
      </c>
      <c r="G110" s="210"/>
      <c r="H110" s="214">
        <v>59.88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156</v>
      </c>
      <c r="AU110" s="220" t="s">
        <v>85</v>
      </c>
      <c r="AV110" s="11" t="s">
        <v>85</v>
      </c>
      <c r="AW110" s="11" t="s">
        <v>39</v>
      </c>
      <c r="AX110" s="11" t="s">
        <v>83</v>
      </c>
      <c r="AY110" s="220" t="s">
        <v>145</v>
      </c>
    </row>
    <row r="111" spans="2:65" s="1" customFormat="1" ht="22.5" customHeight="1">
      <c r="B111" s="42"/>
      <c r="C111" s="194" t="s">
        <v>198</v>
      </c>
      <c r="D111" s="194" t="s">
        <v>147</v>
      </c>
      <c r="E111" s="195" t="s">
        <v>205</v>
      </c>
      <c r="F111" s="196" t="s">
        <v>206</v>
      </c>
      <c r="G111" s="197" t="s">
        <v>150</v>
      </c>
      <c r="H111" s="198">
        <v>234.69</v>
      </c>
      <c r="I111" s="199"/>
      <c r="J111" s="200">
        <f>ROUND(I111*H111,2)</f>
        <v>0</v>
      </c>
      <c r="K111" s="196" t="s">
        <v>32</v>
      </c>
      <c r="L111" s="62"/>
      <c r="M111" s="201" t="s">
        <v>32</v>
      </c>
      <c r="N111" s="202" t="s">
        <v>46</v>
      </c>
      <c r="O111" s="43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4" t="s">
        <v>152</v>
      </c>
      <c r="AT111" s="24" t="s">
        <v>147</v>
      </c>
      <c r="AU111" s="24" t="s">
        <v>85</v>
      </c>
      <c r="AY111" s="24" t="s">
        <v>145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83</v>
      </c>
      <c r="BK111" s="205">
        <f>ROUND(I111*H111,2)</f>
        <v>0</v>
      </c>
      <c r="BL111" s="24" t="s">
        <v>152</v>
      </c>
      <c r="BM111" s="24" t="s">
        <v>603</v>
      </c>
    </row>
    <row r="112" spans="2:47" s="1" customFormat="1" ht="27">
      <c r="B112" s="42"/>
      <c r="C112" s="64"/>
      <c r="D112" s="211" t="s">
        <v>154</v>
      </c>
      <c r="E112" s="64"/>
      <c r="F112" s="221" t="s">
        <v>589</v>
      </c>
      <c r="G112" s="64"/>
      <c r="H112" s="64"/>
      <c r="I112" s="164"/>
      <c r="J112" s="64"/>
      <c r="K112" s="64"/>
      <c r="L112" s="62"/>
      <c r="M112" s="208"/>
      <c r="N112" s="43"/>
      <c r="O112" s="43"/>
      <c r="P112" s="43"/>
      <c r="Q112" s="43"/>
      <c r="R112" s="43"/>
      <c r="S112" s="43"/>
      <c r="T112" s="79"/>
      <c r="AT112" s="24" t="s">
        <v>154</v>
      </c>
      <c r="AU112" s="24" t="s">
        <v>85</v>
      </c>
    </row>
    <row r="113" spans="2:65" s="1" customFormat="1" ht="22.5" customHeight="1">
      <c r="B113" s="42"/>
      <c r="C113" s="194" t="s">
        <v>204</v>
      </c>
      <c r="D113" s="194" t="s">
        <v>147</v>
      </c>
      <c r="E113" s="195" t="s">
        <v>209</v>
      </c>
      <c r="F113" s="196" t="s">
        <v>210</v>
      </c>
      <c r="G113" s="197" t="s">
        <v>150</v>
      </c>
      <c r="H113" s="198">
        <v>59.88</v>
      </c>
      <c r="I113" s="199"/>
      <c r="J113" s="200">
        <f>ROUND(I113*H113,2)</f>
        <v>0</v>
      </c>
      <c r="K113" s="196" t="s">
        <v>151</v>
      </c>
      <c r="L113" s="62"/>
      <c r="M113" s="201" t="s">
        <v>32</v>
      </c>
      <c r="N113" s="202" t="s">
        <v>46</v>
      </c>
      <c r="O113" s="43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4" t="s">
        <v>152</v>
      </c>
      <c r="AT113" s="24" t="s">
        <v>147</v>
      </c>
      <c r="AU113" s="24" t="s">
        <v>85</v>
      </c>
      <c r="AY113" s="24" t="s">
        <v>145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4" t="s">
        <v>83</v>
      </c>
      <c r="BK113" s="205">
        <f>ROUND(I113*H113,2)</f>
        <v>0</v>
      </c>
      <c r="BL113" s="24" t="s">
        <v>152</v>
      </c>
      <c r="BM113" s="24" t="s">
        <v>604</v>
      </c>
    </row>
    <row r="114" spans="2:47" s="1" customFormat="1" ht="27">
      <c r="B114" s="42"/>
      <c r="C114" s="64"/>
      <c r="D114" s="211" t="s">
        <v>154</v>
      </c>
      <c r="E114" s="64"/>
      <c r="F114" s="221" t="s">
        <v>589</v>
      </c>
      <c r="G114" s="64"/>
      <c r="H114" s="64"/>
      <c r="I114" s="164"/>
      <c r="J114" s="64"/>
      <c r="K114" s="64"/>
      <c r="L114" s="62"/>
      <c r="M114" s="208"/>
      <c r="N114" s="43"/>
      <c r="O114" s="43"/>
      <c r="P114" s="43"/>
      <c r="Q114" s="43"/>
      <c r="R114" s="43"/>
      <c r="S114" s="43"/>
      <c r="T114" s="79"/>
      <c r="AT114" s="24" t="s">
        <v>154</v>
      </c>
      <c r="AU114" s="24" t="s">
        <v>85</v>
      </c>
    </row>
    <row r="115" spans="2:65" s="1" customFormat="1" ht="22.5" customHeight="1">
      <c r="B115" s="42"/>
      <c r="C115" s="194" t="s">
        <v>208</v>
      </c>
      <c r="D115" s="194" t="s">
        <v>147</v>
      </c>
      <c r="E115" s="195" t="s">
        <v>213</v>
      </c>
      <c r="F115" s="196" t="s">
        <v>214</v>
      </c>
      <c r="G115" s="197" t="s">
        <v>215</v>
      </c>
      <c r="H115" s="198">
        <v>119.76</v>
      </c>
      <c r="I115" s="199"/>
      <c r="J115" s="200">
        <f>ROUND(I115*H115,2)</f>
        <v>0</v>
      </c>
      <c r="K115" s="196" t="s">
        <v>151</v>
      </c>
      <c r="L115" s="62"/>
      <c r="M115" s="201" t="s">
        <v>32</v>
      </c>
      <c r="N115" s="202" t="s">
        <v>46</v>
      </c>
      <c r="O115" s="43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152</v>
      </c>
      <c r="AT115" s="24" t="s">
        <v>147</v>
      </c>
      <c r="AU115" s="24" t="s">
        <v>85</v>
      </c>
      <c r="AY115" s="24" t="s">
        <v>145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83</v>
      </c>
      <c r="BK115" s="205">
        <f>ROUND(I115*H115,2)</f>
        <v>0</v>
      </c>
      <c r="BL115" s="24" t="s">
        <v>152</v>
      </c>
      <c r="BM115" s="24" t="s">
        <v>605</v>
      </c>
    </row>
    <row r="116" spans="2:47" s="1" customFormat="1" ht="27">
      <c r="B116" s="42"/>
      <c r="C116" s="64"/>
      <c r="D116" s="206" t="s">
        <v>154</v>
      </c>
      <c r="E116" s="64"/>
      <c r="F116" s="207" t="s">
        <v>589</v>
      </c>
      <c r="G116" s="64"/>
      <c r="H116" s="64"/>
      <c r="I116" s="164"/>
      <c r="J116" s="64"/>
      <c r="K116" s="64"/>
      <c r="L116" s="62"/>
      <c r="M116" s="208"/>
      <c r="N116" s="43"/>
      <c r="O116" s="43"/>
      <c r="P116" s="43"/>
      <c r="Q116" s="43"/>
      <c r="R116" s="43"/>
      <c r="S116" s="43"/>
      <c r="T116" s="79"/>
      <c r="AT116" s="24" t="s">
        <v>154</v>
      </c>
      <c r="AU116" s="24" t="s">
        <v>85</v>
      </c>
    </row>
    <row r="117" spans="2:51" s="11" customFormat="1" ht="13.5">
      <c r="B117" s="209"/>
      <c r="C117" s="210"/>
      <c r="D117" s="211" t="s">
        <v>156</v>
      </c>
      <c r="E117" s="212" t="s">
        <v>32</v>
      </c>
      <c r="F117" s="213" t="s">
        <v>606</v>
      </c>
      <c r="G117" s="210"/>
      <c r="H117" s="214">
        <v>119.76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156</v>
      </c>
      <c r="AU117" s="220" t="s">
        <v>85</v>
      </c>
      <c r="AV117" s="11" t="s">
        <v>85</v>
      </c>
      <c r="AW117" s="11" t="s">
        <v>39</v>
      </c>
      <c r="AX117" s="11" t="s">
        <v>83</v>
      </c>
      <c r="AY117" s="220" t="s">
        <v>145</v>
      </c>
    </row>
    <row r="118" spans="2:65" s="1" customFormat="1" ht="22.5" customHeight="1">
      <c r="B118" s="42"/>
      <c r="C118" s="194" t="s">
        <v>212</v>
      </c>
      <c r="D118" s="194" t="s">
        <v>147</v>
      </c>
      <c r="E118" s="195" t="s">
        <v>457</v>
      </c>
      <c r="F118" s="196" t="s">
        <v>458</v>
      </c>
      <c r="G118" s="197" t="s">
        <v>221</v>
      </c>
      <c r="H118" s="198">
        <v>112.34</v>
      </c>
      <c r="I118" s="199"/>
      <c r="J118" s="200">
        <f>ROUND(I118*H118,2)</f>
        <v>0</v>
      </c>
      <c r="K118" s="196" t="s">
        <v>151</v>
      </c>
      <c r="L118" s="62"/>
      <c r="M118" s="201" t="s">
        <v>32</v>
      </c>
      <c r="N118" s="202" t="s">
        <v>46</v>
      </c>
      <c r="O118" s="43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24" t="s">
        <v>152</v>
      </c>
      <c r="AT118" s="24" t="s">
        <v>147</v>
      </c>
      <c r="AU118" s="24" t="s">
        <v>85</v>
      </c>
      <c r="AY118" s="24" t="s">
        <v>145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83</v>
      </c>
      <c r="BK118" s="205">
        <f>ROUND(I118*H118,2)</f>
        <v>0</v>
      </c>
      <c r="BL118" s="24" t="s">
        <v>152</v>
      </c>
      <c r="BM118" s="24" t="s">
        <v>607</v>
      </c>
    </row>
    <row r="119" spans="2:47" s="1" customFormat="1" ht="27">
      <c r="B119" s="42"/>
      <c r="C119" s="64"/>
      <c r="D119" s="211" t="s">
        <v>154</v>
      </c>
      <c r="E119" s="64"/>
      <c r="F119" s="221" t="s">
        <v>589</v>
      </c>
      <c r="G119" s="64"/>
      <c r="H119" s="64"/>
      <c r="I119" s="164"/>
      <c r="J119" s="64"/>
      <c r="K119" s="64"/>
      <c r="L119" s="62"/>
      <c r="M119" s="208"/>
      <c r="N119" s="43"/>
      <c r="O119" s="43"/>
      <c r="P119" s="43"/>
      <c r="Q119" s="43"/>
      <c r="R119" s="43"/>
      <c r="S119" s="43"/>
      <c r="T119" s="79"/>
      <c r="AT119" s="24" t="s">
        <v>154</v>
      </c>
      <c r="AU119" s="24" t="s">
        <v>85</v>
      </c>
    </row>
    <row r="120" spans="2:65" s="1" customFormat="1" ht="22.5" customHeight="1">
      <c r="B120" s="42"/>
      <c r="C120" s="194" t="s">
        <v>218</v>
      </c>
      <c r="D120" s="194" t="s">
        <v>147</v>
      </c>
      <c r="E120" s="195" t="s">
        <v>223</v>
      </c>
      <c r="F120" s="196" t="s">
        <v>224</v>
      </c>
      <c r="G120" s="197" t="s">
        <v>221</v>
      </c>
      <c r="H120" s="198">
        <v>112.34</v>
      </c>
      <c r="I120" s="199"/>
      <c r="J120" s="200">
        <f>ROUND(I120*H120,2)</f>
        <v>0</v>
      </c>
      <c r="K120" s="196" t="s">
        <v>151</v>
      </c>
      <c r="L120" s="62"/>
      <c r="M120" s="201" t="s">
        <v>32</v>
      </c>
      <c r="N120" s="202" t="s">
        <v>46</v>
      </c>
      <c r="O120" s="43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152</v>
      </c>
      <c r="AT120" s="24" t="s">
        <v>147</v>
      </c>
      <c r="AU120" s="24" t="s">
        <v>85</v>
      </c>
      <c r="AY120" s="24" t="s">
        <v>145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83</v>
      </c>
      <c r="BK120" s="205">
        <f>ROUND(I120*H120,2)</f>
        <v>0</v>
      </c>
      <c r="BL120" s="24" t="s">
        <v>152</v>
      </c>
      <c r="BM120" s="24" t="s">
        <v>608</v>
      </c>
    </row>
    <row r="121" spans="2:47" s="1" customFormat="1" ht="27">
      <c r="B121" s="42"/>
      <c r="C121" s="64"/>
      <c r="D121" s="211" t="s">
        <v>154</v>
      </c>
      <c r="E121" s="64"/>
      <c r="F121" s="221" t="s">
        <v>589</v>
      </c>
      <c r="G121" s="64"/>
      <c r="H121" s="64"/>
      <c r="I121" s="164"/>
      <c r="J121" s="64"/>
      <c r="K121" s="64"/>
      <c r="L121" s="62"/>
      <c r="M121" s="208"/>
      <c r="N121" s="43"/>
      <c r="O121" s="43"/>
      <c r="P121" s="43"/>
      <c r="Q121" s="43"/>
      <c r="R121" s="43"/>
      <c r="S121" s="43"/>
      <c r="T121" s="79"/>
      <c r="AT121" s="24" t="s">
        <v>154</v>
      </c>
      <c r="AU121" s="24" t="s">
        <v>85</v>
      </c>
    </row>
    <row r="122" spans="2:65" s="1" customFormat="1" ht="22.5" customHeight="1">
      <c r="B122" s="42"/>
      <c r="C122" s="222" t="s">
        <v>10</v>
      </c>
      <c r="D122" s="222" t="s">
        <v>227</v>
      </c>
      <c r="E122" s="223" t="s">
        <v>228</v>
      </c>
      <c r="F122" s="224" t="s">
        <v>229</v>
      </c>
      <c r="G122" s="225" t="s">
        <v>230</v>
      </c>
      <c r="H122" s="226">
        <v>3.539</v>
      </c>
      <c r="I122" s="227"/>
      <c r="J122" s="228">
        <f>ROUND(I122*H122,2)</f>
        <v>0</v>
      </c>
      <c r="K122" s="224" t="s">
        <v>32</v>
      </c>
      <c r="L122" s="229"/>
      <c r="M122" s="230" t="s">
        <v>32</v>
      </c>
      <c r="N122" s="231" t="s">
        <v>46</v>
      </c>
      <c r="O122" s="43"/>
      <c r="P122" s="203">
        <f>O122*H122</f>
        <v>0</v>
      </c>
      <c r="Q122" s="203">
        <v>0.001</v>
      </c>
      <c r="R122" s="203">
        <f>Q122*H122</f>
        <v>0.003539</v>
      </c>
      <c r="S122" s="203">
        <v>0</v>
      </c>
      <c r="T122" s="204">
        <f>S122*H122</f>
        <v>0</v>
      </c>
      <c r="AR122" s="24" t="s">
        <v>188</v>
      </c>
      <c r="AT122" s="24" t="s">
        <v>227</v>
      </c>
      <c r="AU122" s="24" t="s">
        <v>85</v>
      </c>
      <c r="AY122" s="24" t="s">
        <v>145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83</v>
      </c>
      <c r="BK122" s="205">
        <f>ROUND(I122*H122,2)</f>
        <v>0</v>
      </c>
      <c r="BL122" s="24" t="s">
        <v>152</v>
      </c>
      <c r="BM122" s="24" t="s">
        <v>609</v>
      </c>
    </row>
    <row r="123" spans="2:47" s="1" customFormat="1" ht="27">
      <c r="B123" s="42"/>
      <c r="C123" s="64"/>
      <c r="D123" s="206" t="s">
        <v>154</v>
      </c>
      <c r="E123" s="64"/>
      <c r="F123" s="207" t="s">
        <v>589</v>
      </c>
      <c r="G123" s="64"/>
      <c r="H123" s="64"/>
      <c r="I123" s="164"/>
      <c r="J123" s="64"/>
      <c r="K123" s="64"/>
      <c r="L123" s="62"/>
      <c r="M123" s="208"/>
      <c r="N123" s="43"/>
      <c r="O123" s="43"/>
      <c r="P123" s="43"/>
      <c r="Q123" s="43"/>
      <c r="R123" s="43"/>
      <c r="S123" s="43"/>
      <c r="T123" s="79"/>
      <c r="AT123" s="24" t="s">
        <v>154</v>
      </c>
      <c r="AU123" s="24" t="s">
        <v>85</v>
      </c>
    </row>
    <row r="124" spans="2:51" s="11" customFormat="1" ht="13.5">
      <c r="B124" s="209"/>
      <c r="C124" s="210"/>
      <c r="D124" s="206" t="s">
        <v>156</v>
      </c>
      <c r="E124" s="232" t="s">
        <v>32</v>
      </c>
      <c r="F124" s="233" t="s">
        <v>610</v>
      </c>
      <c r="G124" s="210"/>
      <c r="H124" s="234">
        <v>3.539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156</v>
      </c>
      <c r="AU124" s="220" t="s">
        <v>85</v>
      </c>
      <c r="AV124" s="11" t="s">
        <v>85</v>
      </c>
      <c r="AW124" s="11" t="s">
        <v>39</v>
      </c>
      <c r="AX124" s="11" t="s">
        <v>83</v>
      </c>
      <c r="AY124" s="220" t="s">
        <v>145</v>
      </c>
    </row>
    <row r="125" spans="2:63" s="10" customFormat="1" ht="29.85" customHeight="1">
      <c r="B125" s="177"/>
      <c r="C125" s="178"/>
      <c r="D125" s="191" t="s">
        <v>74</v>
      </c>
      <c r="E125" s="192" t="s">
        <v>164</v>
      </c>
      <c r="F125" s="192" t="s">
        <v>233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SUM(P126:P199)</f>
        <v>0</v>
      </c>
      <c r="Q125" s="185"/>
      <c r="R125" s="186">
        <f>SUM(R126:R199)</f>
        <v>479.5108689999999</v>
      </c>
      <c r="S125" s="185"/>
      <c r="T125" s="187">
        <f>SUM(T126:T199)</f>
        <v>0</v>
      </c>
      <c r="AR125" s="188" t="s">
        <v>83</v>
      </c>
      <c r="AT125" s="189" t="s">
        <v>74</v>
      </c>
      <c r="AU125" s="189" t="s">
        <v>83</v>
      </c>
      <c r="AY125" s="188" t="s">
        <v>145</v>
      </c>
      <c r="BK125" s="190">
        <f>SUM(BK126:BK199)</f>
        <v>0</v>
      </c>
    </row>
    <row r="126" spans="2:65" s="1" customFormat="1" ht="22.5" customHeight="1">
      <c r="B126" s="42"/>
      <c r="C126" s="194" t="s">
        <v>226</v>
      </c>
      <c r="D126" s="194" t="s">
        <v>147</v>
      </c>
      <c r="E126" s="195" t="s">
        <v>235</v>
      </c>
      <c r="F126" s="196" t="s">
        <v>236</v>
      </c>
      <c r="G126" s="197" t="s">
        <v>150</v>
      </c>
      <c r="H126" s="198">
        <v>13.988</v>
      </c>
      <c r="I126" s="199"/>
      <c r="J126" s="200">
        <f>ROUND(I126*H126,2)</f>
        <v>0</v>
      </c>
      <c r="K126" s="196" t="s">
        <v>151</v>
      </c>
      <c r="L126" s="62"/>
      <c r="M126" s="201" t="s">
        <v>32</v>
      </c>
      <c r="N126" s="202" t="s">
        <v>46</v>
      </c>
      <c r="O126" s="43"/>
      <c r="P126" s="203">
        <f>O126*H126</f>
        <v>0</v>
      </c>
      <c r="Q126" s="203">
        <v>2.25634</v>
      </c>
      <c r="R126" s="203">
        <f>Q126*H126</f>
        <v>31.561683919999997</v>
      </c>
      <c r="S126" s="203">
        <v>0</v>
      </c>
      <c r="T126" s="204">
        <f>S126*H126</f>
        <v>0</v>
      </c>
      <c r="AR126" s="24" t="s">
        <v>152</v>
      </c>
      <c r="AT126" s="24" t="s">
        <v>147</v>
      </c>
      <c r="AU126" s="24" t="s">
        <v>85</v>
      </c>
      <c r="AY126" s="24" t="s">
        <v>145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4" t="s">
        <v>83</v>
      </c>
      <c r="BK126" s="205">
        <f>ROUND(I126*H126,2)</f>
        <v>0</v>
      </c>
      <c r="BL126" s="24" t="s">
        <v>152</v>
      </c>
      <c r="BM126" s="24" t="s">
        <v>611</v>
      </c>
    </row>
    <row r="127" spans="2:47" s="1" customFormat="1" ht="27">
      <c r="B127" s="42"/>
      <c r="C127" s="64"/>
      <c r="D127" s="206" t="s">
        <v>154</v>
      </c>
      <c r="E127" s="64"/>
      <c r="F127" s="207" t="s">
        <v>589</v>
      </c>
      <c r="G127" s="64"/>
      <c r="H127" s="64"/>
      <c r="I127" s="164"/>
      <c r="J127" s="64"/>
      <c r="K127" s="64"/>
      <c r="L127" s="62"/>
      <c r="M127" s="208"/>
      <c r="N127" s="43"/>
      <c r="O127" s="43"/>
      <c r="P127" s="43"/>
      <c r="Q127" s="43"/>
      <c r="R127" s="43"/>
      <c r="S127" s="43"/>
      <c r="T127" s="79"/>
      <c r="AT127" s="24" t="s">
        <v>154</v>
      </c>
      <c r="AU127" s="24" t="s">
        <v>85</v>
      </c>
    </row>
    <row r="128" spans="2:51" s="12" customFormat="1" ht="13.5">
      <c r="B128" s="235"/>
      <c r="C128" s="236"/>
      <c r="D128" s="206" t="s">
        <v>156</v>
      </c>
      <c r="E128" s="237" t="s">
        <v>32</v>
      </c>
      <c r="F128" s="238" t="s">
        <v>612</v>
      </c>
      <c r="G128" s="236"/>
      <c r="H128" s="239" t="s">
        <v>32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156</v>
      </c>
      <c r="AU128" s="245" t="s">
        <v>85</v>
      </c>
      <c r="AV128" s="12" t="s">
        <v>83</v>
      </c>
      <c r="AW128" s="12" t="s">
        <v>39</v>
      </c>
      <c r="AX128" s="12" t="s">
        <v>75</v>
      </c>
      <c r="AY128" s="245" t="s">
        <v>145</v>
      </c>
    </row>
    <row r="129" spans="2:51" s="11" customFormat="1" ht="13.5">
      <c r="B129" s="209"/>
      <c r="C129" s="210"/>
      <c r="D129" s="206" t="s">
        <v>156</v>
      </c>
      <c r="E129" s="232" t="s">
        <v>32</v>
      </c>
      <c r="F129" s="233" t="s">
        <v>613</v>
      </c>
      <c r="G129" s="210"/>
      <c r="H129" s="234">
        <v>62.44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156</v>
      </c>
      <c r="AU129" s="220" t="s">
        <v>85</v>
      </c>
      <c r="AV129" s="11" t="s">
        <v>85</v>
      </c>
      <c r="AW129" s="11" t="s">
        <v>39</v>
      </c>
      <c r="AX129" s="11" t="s">
        <v>75</v>
      </c>
      <c r="AY129" s="220" t="s">
        <v>145</v>
      </c>
    </row>
    <row r="130" spans="2:51" s="12" customFormat="1" ht="13.5">
      <c r="B130" s="235"/>
      <c r="C130" s="236"/>
      <c r="D130" s="206" t="s">
        <v>156</v>
      </c>
      <c r="E130" s="237" t="s">
        <v>32</v>
      </c>
      <c r="F130" s="238" t="s">
        <v>614</v>
      </c>
      <c r="G130" s="236"/>
      <c r="H130" s="239" t="s">
        <v>32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156</v>
      </c>
      <c r="AU130" s="245" t="s">
        <v>85</v>
      </c>
      <c r="AV130" s="12" t="s">
        <v>83</v>
      </c>
      <c r="AW130" s="12" t="s">
        <v>39</v>
      </c>
      <c r="AX130" s="12" t="s">
        <v>75</v>
      </c>
      <c r="AY130" s="245" t="s">
        <v>145</v>
      </c>
    </row>
    <row r="131" spans="2:51" s="11" customFormat="1" ht="13.5">
      <c r="B131" s="209"/>
      <c r="C131" s="210"/>
      <c r="D131" s="206" t="s">
        <v>156</v>
      </c>
      <c r="E131" s="232" t="s">
        <v>32</v>
      </c>
      <c r="F131" s="233" t="s">
        <v>615</v>
      </c>
      <c r="G131" s="210"/>
      <c r="H131" s="234">
        <v>77.44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85</v>
      </c>
      <c r="AV131" s="11" t="s">
        <v>85</v>
      </c>
      <c r="AW131" s="11" t="s">
        <v>39</v>
      </c>
      <c r="AX131" s="11" t="s">
        <v>75</v>
      </c>
      <c r="AY131" s="220" t="s">
        <v>145</v>
      </c>
    </row>
    <row r="132" spans="2:51" s="14" customFormat="1" ht="13.5">
      <c r="B132" s="260"/>
      <c r="C132" s="261"/>
      <c r="D132" s="206" t="s">
        <v>156</v>
      </c>
      <c r="E132" s="262" t="s">
        <v>32</v>
      </c>
      <c r="F132" s="263" t="s">
        <v>616</v>
      </c>
      <c r="G132" s="261"/>
      <c r="H132" s="264">
        <v>139.88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156</v>
      </c>
      <c r="AU132" s="270" t="s">
        <v>85</v>
      </c>
      <c r="AV132" s="14" t="s">
        <v>164</v>
      </c>
      <c r="AW132" s="14" t="s">
        <v>39</v>
      </c>
      <c r="AX132" s="14" t="s">
        <v>75</v>
      </c>
      <c r="AY132" s="270" t="s">
        <v>145</v>
      </c>
    </row>
    <row r="133" spans="2:51" s="11" customFormat="1" ht="13.5">
      <c r="B133" s="209"/>
      <c r="C133" s="210"/>
      <c r="D133" s="211" t="s">
        <v>156</v>
      </c>
      <c r="E133" s="212" t="s">
        <v>32</v>
      </c>
      <c r="F133" s="213" t="s">
        <v>617</v>
      </c>
      <c r="G133" s="210"/>
      <c r="H133" s="214">
        <v>13.988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156</v>
      </c>
      <c r="AU133" s="220" t="s">
        <v>85</v>
      </c>
      <c r="AV133" s="11" t="s">
        <v>85</v>
      </c>
      <c r="AW133" s="11" t="s">
        <v>39</v>
      </c>
      <c r="AX133" s="11" t="s">
        <v>83</v>
      </c>
      <c r="AY133" s="220" t="s">
        <v>145</v>
      </c>
    </row>
    <row r="134" spans="2:65" s="1" customFormat="1" ht="22.5" customHeight="1">
      <c r="B134" s="42"/>
      <c r="C134" s="194" t="s">
        <v>234</v>
      </c>
      <c r="D134" s="194" t="s">
        <v>147</v>
      </c>
      <c r="E134" s="195" t="s">
        <v>618</v>
      </c>
      <c r="F134" s="196" t="s">
        <v>619</v>
      </c>
      <c r="G134" s="197" t="s">
        <v>150</v>
      </c>
      <c r="H134" s="198">
        <v>2.9</v>
      </c>
      <c r="I134" s="199"/>
      <c r="J134" s="200">
        <f>ROUND(I134*H134,2)</f>
        <v>0</v>
      </c>
      <c r="K134" s="196" t="s">
        <v>151</v>
      </c>
      <c r="L134" s="62"/>
      <c r="M134" s="201" t="s">
        <v>32</v>
      </c>
      <c r="N134" s="202" t="s">
        <v>46</v>
      </c>
      <c r="O134" s="43"/>
      <c r="P134" s="203">
        <f>O134*H134</f>
        <v>0</v>
      </c>
      <c r="Q134" s="203">
        <v>3.11388</v>
      </c>
      <c r="R134" s="203">
        <f>Q134*H134</f>
        <v>9.030251999999999</v>
      </c>
      <c r="S134" s="203">
        <v>0</v>
      </c>
      <c r="T134" s="204">
        <f>S134*H134</f>
        <v>0</v>
      </c>
      <c r="AR134" s="24" t="s">
        <v>152</v>
      </c>
      <c r="AT134" s="24" t="s">
        <v>147</v>
      </c>
      <c r="AU134" s="24" t="s">
        <v>85</v>
      </c>
      <c r="AY134" s="24" t="s">
        <v>145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83</v>
      </c>
      <c r="BK134" s="205">
        <f>ROUND(I134*H134,2)</f>
        <v>0</v>
      </c>
      <c r="BL134" s="24" t="s">
        <v>152</v>
      </c>
      <c r="BM134" s="24" t="s">
        <v>620</v>
      </c>
    </row>
    <row r="135" spans="2:47" s="1" customFormat="1" ht="54">
      <c r="B135" s="42"/>
      <c r="C135" s="64"/>
      <c r="D135" s="206" t="s">
        <v>154</v>
      </c>
      <c r="E135" s="64"/>
      <c r="F135" s="207" t="s">
        <v>621</v>
      </c>
      <c r="G135" s="64"/>
      <c r="H135" s="64"/>
      <c r="I135" s="164"/>
      <c r="J135" s="64"/>
      <c r="K135" s="64"/>
      <c r="L135" s="62"/>
      <c r="M135" s="208"/>
      <c r="N135" s="43"/>
      <c r="O135" s="43"/>
      <c r="P135" s="43"/>
      <c r="Q135" s="43"/>
      <c r="R135" s="43"/>
      <c r="S135" s="43"/>
      <c r="T135" s="79"/>
      <c r="AT135" s="24" t="s">
        <v>154</v>
      </c>
      <c r="AU135" s="24" t="s">
        <v>85</v>
      </c>
    </row>
    <row r="136" spans="2:51" s="11" customFormat="1" ht="13.5">
      <c r="B136" s="209"/>
      <c r="C136" s="210"/>
      <c r="D136" s="211" t="s">
        <v>156</v>
      </c>
      <c r="E136" s="212" t="s">
        <v>32</v>
      </c>
      <c r="F136" s="213" t="s">
        <v>622</v>
      </c>
      <c r="G136" s="210"/>
      <c r="H136" s="214">
        <v>2.9</v>
      </c>
      <c r="I136" s="215"/>
      <c r="J136" s="210"/>
      <c r="K136" s="210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156</v>
      </c>
      <c r="AU136" s="220" t="s">
        <v>85</v>
      </c>
      <c r="AV136" s="11" t="s">
        <v>85</v>
      </c>
      <c r="AW136" s="11" t="s">
        <v>39</v>
      </c>
      <c r="AX136" s="11" t="s">
        <v>83</v>
      </c>
      <c r="AY136" s="220" t="s">
        <v>145</v>
      </c>
    </row>
    <row r="137" spans="2:65" s="1" customFormat="1" ht="22.5" customHeight="1">
      <c r="B137" s="42"/>
      <c r="C137" s="194" t="s">
        <v>239</v>
      </c>
      <c r="D137" s="194" t="s">
        <v>147</v>
      </c>
      <c r="E137" s="195" t="s">
        <v>240</v>
      </c>
      <c r="F137" s="196" t="s">
        <v>241</v>
      </c>
      <c r="G137" s="197" t="s">
        <v>150</v>
      </c>
      <c r="H137" s="198">
        <v>152.72</v>
      </c>
      <c r="I137" s="199"/>
      <c r="J137" s="200">
        <f>ROUND(I137*H137,2)</f>
        <v>0</v>
      </c>
      <c r="K137" s="196" t="s">
        <v>151</v>
      </c>
      <c r="L137" s="62"/>
      <c r="M137" s="201" t="s">
        <v>32</v>
      </c>
      <c r="N137" s="202" t="s">
        <v>46</v>
      </c>
      <c r="O137" s="43"/>
      <c r="P137" s="203">
        <f>O137*H137</f>
        <v>0</v>
      </c>
      <c r="Q137" s="203">
        <v>2.76766</v>
      </c>
      <c r="R137" s="203">
        <f>Q137*H137</f>
        <v>422.6770352</v>
      </c>
      <c r="S137" s="203">
        <v>0</v>
      </c>
      <c r="T137" s="204">
        <f>S137*H137</f>
        <v>0</v>
      </c>
      <c r="AR137" s="24" t="s">
        <v>152</v>
      </c>
      <c r="AT137" s="24" t="s">
        <v>147</v>
      </c>
      <c r="AU137" s="24" t="s">
        <v>85</v>
      </c>
      <c r="AY137" s="24" t="s">
        <v>145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83</v>
      </c>
      <c r="BK137" s="205">
        <f>ROUND(I137*H137,2)</f>
        <v>0</v>
      </c>
      <c r="BL137" s="24" t="s">
        <v>152</v>
      </c>
      <c r="BM137" s="24" t="s">
        <v>623</v>
      </c>
    </row>
    <row r="138" spans="2:47" s="1" customFormat="1" ht="27">
      <c r="B138" s="42"/>
      <c r="C138" s="64"/>
      <c r="D138" s="206" t="s">
        <v>154</v>
      </c>
      <c r="E138" s="64"/>
      <c r="F138" s="207" t="s">
        <v>589</v>
      </c>
      <c r="G138" s="64"/>
      <c r="H138" s="64"/>
      <c r="I138" s="164"/>
      <c r="J138" s="64"/>
      <c r="K138" s="64"/>
      <c r="L138" s="62"/>
      <c r="M138" s="208"/>
      <c r="N138" s="43"/>
      <c r="O138" s="43"/>
      <c r="P138" s="43"/>
      <c r="Q138" s="43"/>
      <c r="R138" s="43"/>
      <c r="S138" s="43"/>
      <c r="T138" s="79"/>
      <c r="AT138" s="24" t="s">
        <v>154</v>
      </c>
      <c r="AU138" s="24" t="s">
        <v>85</v>
      </c>
    </row>
    <row r="139" spans="2:51" s="12" customFormat="1" ht="13.5">
      <c r="B139" s="235"/>
      <c r="C139" s="236"/>
      <c r="D139" s="206" t="s">
        <v>156</v>
      </c>
      <c r="E139" s="237" t="s">
        <v>32</v>
      </c>
      <c r="F139" s="238" t="s">
        <v>624</v>
      </c>
      <c r="G139" s="236"/>
      <c r="H139" s="239" t="s">
        <v>32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156</v>
      </c>
      <c r="AU139" s="245" t="s">
        <v>85</v>
      </c>
      <c r="AV139" s="12" t="s">
        <v>83</v>
      </c>
      <c r="AW139" s="12" t="s">
        <v>39</v>
      </c>
      <c r="AX139" s="12" t="s">
        <v>75</v>
      </c>
      <c r="AY139" s="245" t="s">
        <v>145</v>
      </c>
    </row>
    <row r="140" spans="2:51" s="11" customFormat="1" ht="13.5">
      <c r="B140" s="209"/>
      <c r="C140" s="210"/>
      <c r="D140" s="211" t="s">
        <v>156</v>
      </c>
      <c r="E140" s="212" t="s">
        <v>32</v>
      </c>
      <c r="F140" s="213" t="s">
        <v>625</v>
      </c>
      <c r="G140" s="210"/>
      <c r="H140" s="214">
        <v>152.72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156</v>
      </c>
      <c r="AU140" s="220" t="s">
        <v>85</v>
      </c>
      <c r="AV140" s="11" t="s">
        <v>85</v>
      </c>
      <c r="AW140" s="11" t="s">
        <v>39</v>
      </c>
      <c r="AX140" s="11" t="s">
        <v>83</v>
      </c>
      <c r="AY140" s="220" t="s">
        <v>145</v>
      </c>
    </row>
    <row r="141" spans="2:65" s="1" customFormat="1" ht="22.5" customHeight="1">
      <c r="B141" s="42"/>
      <c r="C141" s="194" t="s">
        <v>245</v>
      </c>
      <c r="D141" s="194" t="s">
        <v>147</v>
      </c>
      <c r="E141" s="195" t="s">
        <v>254</v>
      </c>
      <c r="F141" s="196" t="s">
        <v>255</v>
      </c>
      <c r="G141" s="197" t="s">
        <v>215</v>
      </c>
      <c r="H141" s="198">
        <v>11.493</v>
      </c>
      <c r="I141" s="199"/>
      <c r="J141" s="200">
        <f>ROUND(I141*H141,2)</f>
        <v>0</v>
      </c>
      <c r="K141" s="196" t="s">
        <v>151</v>
      </c>
      <c r="L141" s="62"/>
      <c r="M141" s="201" t="s">
        <v>32</v>
      </c>
      <c r="N141" s="202" t="s">
        <v>46</v>
      </c>
      <c r="O141" s="43"/>
      <c r="P141" s="203">
        <f>O141*H141</f>
        <v>0</v>
      </c>
      <c r="Q141" s="203">
        <v>1.0858</v>
      </c>
      <c r="R141" s="203">
        <f>Q141*H141</f>
        <v>12.4790994</v>
      </c>
      <c r="S141" s="203">
        <v>0</v>
      </c>
      <c r="T141" s="204">
        <f>S141*H141</f>
        <v>0</v>
      </c>
      <c r="AR141" s="24" t="s">
        <v>152</v>
      </c>
      <c r="AT141" s="24" t="s">
        <v>147</v>
      </c>
      <c r="AU141" s="24" t="s">
        <v>85</v>
      </c>
      <c r="AY141" s="24" t="s">
        <v>145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4" t="s">
        <v>83</v>
      </c>
      <c r="BK141" s="205">
        <f>ROUND(I141*H141,2)</f>
        <v>0</v>
      </c>
      <c r="BL141" s="24" t="s">
        <v>152</v>
      </c>
      <c r="BM141" s="24" t="s">
        <v>626</v>
      </c>
    </row>
    <row r="142" spans="2:47" s="1" customFormat="1" ht="27">
      <c r="B142" s="42"/>
      <c r="C142" s="64"/>
      <c r="D142" s="206" t="s">
        <v>154</v>
      </c>
      <c r="E142" s="64"/>
      <c r="F142" s="207" t="s">
        <v>627</v>
      </c>
      <c r="G142" s="64"/>
      <c r="H142" s="64"/>
      <c r="I142" s="164"/>
      <c r="J142" s="64"/>
      <c r="K142" s="64"/>
      <c r="L142" s="62"/>
      <c r="M142" s="208"/>
      <c r="N142" s="43"/>
      <c r="O142" s="43"/>
      <c r="P142" s="43"/>
      <c r="Q142" s="43"/>
      <c r="R142" s="43"/>
      <c r="S142" s="43"/>
      <c r="T142" s="79"/>
      <c r="AT142" s="24" t="s">
        <v>154</v>
      </c>
      <c r="AU142" s="24" t="s">
        <v>85</v>
      </c>
    </row>
    <row r="143" spans="2:51" s="12" customFormat="1" ht="13.5">
      <c r="B143" s="235"/>
      <c r="C143" s="236"/>
      <c r="D143" s="206" t="s">
        <v>156</v>
      </c>
      <c r="E143" s="237" t="s">
        <v>32</v>
      </c>
      <c r="F143" s="238" t="s">
        <v>612</v>
      </c>
      <c r="G143" s="236"/>
      <c r="H143" s="239" t="s">
        <v>32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156</v>
      </c>
      <c r="AU143" s="245" t="s">
        <v>85</v>
      </c>
      <c r="AV143" s="12" t="s">
        <v>83</v>
      </c>
      <c r="AW143" s="12" t="s">
        <v>39</v>
      </c>
      <c r="AX143" s="12" t="s">
        <v>75</v>
      </c>
      <c r="AY143" s="245" t="s">
        <v>145</v>
      </c>
    </row>
    <row r="144" spans="2:51" s="11" customFormat="1" ht="13.5">
      <c r="B144" s="209"/>
      <c r="C144" s="210"/>
      <c r="D144" s="206" t="s">
        <v>156</v>
      </c>
      <c r="E144" s="232" t="s">
        <v>32</v>
      </c>
      <c r="F144" s="233" t="s">
        <v>628</v>
      </c>
      <c r="G144" s="210"/>
      <c r="H144" s="234">
        <v>3329.16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156</v>
      </c>
      <c r="AU144" s="220" t="s">
        <v>85</v>
      </c>
      <c r="AV144" s="11" t="s">
        <v>85</v>
      </c>
      <c r="AW144" s="11" t="s">
        <v>39</v>
      </c>
      <c r="AX144" s="11" t="s">
        <v>75</v>
      </c>
      <c r="AY144" s="220" t="s">
        <v>145</v>
      </c>
    </row>
    <row r="145" spans="2:51" s="12" customFormat="1" ht="13.5">
      <c r="B145" s="235"/>
      <c r="C145" s="236"/>
      <c r="D145" s="206" t="s">
        <v>156</v>
      </c>
      <c r="E145" s="237" t="s">
        <v>32</v>
      </c>
      <c r="F145" s="238" t="s">
        <v>614</v>
      </c>
      <c r="G145" s="236"/>
      <c r="H145" s="239" t="s">
        <v>32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156</v>
      </c>
      <c r="AU145" s="245" t="s">
        <v>85</v>
      </c>
      <c r="AV145" s="12" t="s">
        <v>83</v>
      </c>
      <c r="AW145" s="12" t="s">
        <v>39</v>
      </c>
      <c r="AX145" s="12" t="s">
        <v>75</v>
      </c>
      <c r="AY145" s="245" t="s">
        <v>145</v>
      </c>
    </row>
    <row r="146" spans="2:51" s="11" customFormat="1" ht="13.5">
      <c r="B146" s="209"/>
      <c r="C146" s="210"/>
      <c r="D146" s="206" t="s">
        <v>156</v>
      </c>
      <c r="E146" s="232" t="s">
        <v>32</v>
      </c>
      <c r="F146" s="233" t="s">
        <v>629</v>
      </c>
      <c r="G146" s="210"/>
      <c r="H146" s="234">
        <v>1112.92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156</v>
      </c>
      <c r="AU146" s="220" t="s">
        <v>85</v>
      </c>
      <c r="AV146" s="11" t="s">
        <v>85</v>
      </c>
      <c r="AW146" s="11" t="s">
        <v>39</v>
      </c>
      <c r="AX146" s="11" t="s">
        <v>75</v>
      </c>
      <c r="AY146" s="220" t="s">
        <v>145</v>
      </c>
    </row>
    <row r="147" spans="2:51" s="11" customFormat="1" ht="13.5">
      <c r="B147" s="209"/>
      <c r="C147" s="210"/>
      <c r="D147" s="206" t="s">
        <v>156</v>
      </c>
      <c r="E147" s="232" t="s">
        <v>32</v>
      </c>
      <c r="F147" s="233" t="s">
        <v>630</v>
      </c>
      <c r="G147" s="210"/>
      <c r="H147" s="234">
        <v>945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156</v>
      </c>
      <c r="AU147" s="220" t="s">
        <v>85</v>
      </c>
      <c r="AV147" s="11" t="s">
        <v>85</v>
      </c>
      <c r="AW147" s="11" t="s">
        <v>39</v>
      </c>
      <c r="AX147" s="11" t="s">
        <v>75</v>
      </c>
      <c r="AY147" s="220" t="s">
        <v>145</v>
      </c>
    </row>
    <row r="148" spans="2:51" s="11" customFormat="1" ht="13.5">
      <c r="B148" s="209"/>
      <c r="C148" s="210"/>
      <c r="D148" s="206" t="s">
        <v>156</v>
      </c>
      <c r="E148" s="232" t="s">
        <v>32</v>
      </c>
      <c r="F148" s="233" t="s">
        <v>631</v>
      </c>
      <c r="G148" s="210"/>
      <c r="H148" s="234">
        <v>977.22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156</v>
      </c>
      <c r="AU148" s="220" t="s">
        <v>85</v>
      </c>
      <c r="AV148" s="11" t="s">
        <v>85</v>
      </c>
      <c r="AW148" s="11" t="s">
        <v>39</v>
      </c>
      <c r="AX148" s="11" t="s">
        <v>75</v>
      </c>
      <c r="AY148" s="220" t="s">
        <v>145</v>
      </c>
    </row>
    <row r="149" spans="2:51" s="11" customFormat="1" ht="13.5">
      <c r="B149" s="209"/>
      <c r="C149" s="210"/>
      <c r="D149" s="206" t="s">
        <v>156</v>
      </c>
      <c r="E149" s="232" t="s">
        <v>32</v>
      </c>
      <c r="F149" s="233" t="s">
        <v>632</v>
      </c>
      <c r="G149" s="210"/>
      <c r="H149" s="234">
        <v>4101.99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156</v>
      </c>
      <c r="AU149" s="220" t="s">
        <v>85</v>
      </c>
      <c r="AV149" s="11" t="s">
        <v>85</v>
      </c>
      <c r="AW149" s="11" t="s">
        <v>39</v>
      </c>
      <c r="AX149" s="11" t="s">
        <v>75</v>
      </c>
      <c r="AY149" s="220" t="s">
        <v>145</v>
      </c>
    </row>
    <row r="150" spans="2:51" s="12" customFormat="1" ht="13.5">
      <c r="B150" s="235"/>
      <c r="C150" s="236"/>
      <c r="D150" s="206" t="s">
        <v>156</v>
      </c>
      <c r="E150" s="237" t="s">
        <v>32</v>
      </c>
      <c r="F150" s="238" t="s">
        <v>633</v>
      </c>
      <c r="G150" s="236"/>
      <c r="H150" s="239" t="s">
        <v>32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156</v>
      </c>
      <c r="AU150" s="245" t="s">
        <v>85</v>
      </c>
      <c r="AV150" s="12" t="s">
        <v>83</v>
      </c>
      <c r="AW150" s="12" t="s">
        <v>39</v>
      </c>
      <c r="AX150" s="12" t="s">
        <v>75</v>
      </c>
      <c r="AY150" s="245" t="s">
        <v>145</v>
      </c>
    </row>
    <row r="151" spans="2:51" s="11" customFormat="1" ht="13.5">
      <c r="B151" s="209"/>
      <c r="C151" s="210"/>
      <c r="D151" s="206" t="s">
        <v>156</v>
      </c>
      <c r="E151" s="232" t="s">
        <v>32</v>
      </c>
      <c r="F151" s="233" t="s">
        <v>634</v>
      </c>
      <c r="G151" s="210"/>
      <c r="H151" s="234">
        <v>263.63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156</v>
      </c>
      <c r="AU151" s="220" t="s">
        <v>85</v>
      </c>
      <c r="AV151" s="11" t="s">
        <v>85</v>
      </c>
      <c r="AW151" s="11" t="s">
        <v>39</v>
      </c>
      <c r="AX151" s="11" t="s">
        <v>75</v>
      </c>
      <c r="AY151" s="220" t="s">
        <v>145</v>
      </c>
    </row>
    <row r="152" spans="2:51" s="12" customFormat="1" ht="13.5">
      <c r="B152" s="235"/>
      <c r="C152" s="236"/>
      <c r="D152" s="206" t="s">
        <v>156</v>
      </c>
      <c r="E152" s="237" t="s">
        <v>32</v>
      </c>
      <c r="F152" s="238" t="s">
        <v>635</v>
      </c>
      <c r="G152" s="236"/>
      <c r="H152" s="239" t="s">
        <v>32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156</v>
      </c>
      <c r="AU152" s="245" t="s">
        <v>85</v>
      </c>
      <c r="AV152" s="12" t="s">
        <v>83</v>
      </c>
      <c r="AW152" s="12" t="s">
        <v>39</v>
      </c>
      <c r="AX152" s="12" t="s">
        <v>75</v>
      </c>
      <c r="AY152" s="245" t="s">
        <v>145</v>
      </c>
    </row>
    <row r="153" spans="2:51" s="11" customFormat="1" ht="13.5">
      <c r="B153" s="209"/>
      <c r="C153" s="210"/>
      <c r="D153" s="206" t="s">
        <v>156</v>
      </c>
      <c r="E153" s="232" t="s">
        <v>32</v>
      </c>
      <c r="F153" s="233" t="s">
        <v>636</v>
      </c>
      <c r="G153" s="210"/>
      <c r="H153" s="234">
        <v>763.55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156</v>
      </c>
      <c r="AU153" s="220" t="s">
        <v>85</v>
      </c>
      <c r="AV153" s="11" t="s">
        <v>85</v>
      </c>
      <c r="AW153" s="11" t="s">
        <v>39</v>
      </c>
      <c r="AX153" s="11" t="s">
        <v>75</v>
      </c>
      <c r="AY153" s="220" t="s">
        <v>145</v>
      </c>
    </row>
    <row r="154" spans="2:51" s="13" customFormat="1" ht="13.5">
      <c r="B154" s="246"/>
      <c r="C154" s="247"/>
      <c r="D154" s="206" t="s">
        <v>156</v>
      </c>
      <c r="E154" s="248" t="s">
        <v>32</v>
      </c>
      <c r="F154" s="249" t="s">
        <v>280</v>
      </c>
      <c r="G154" s="247"/>
      <c r="H154" s="250">
        <v>11493.47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156</v>
      </c>
      <c r="AU154" s="256" t="s">
        <v>85</v>
      </c>
      <c r="AV154" s="13" t="s">
        <v>152</v>
      </c>
      <c r="AW154" s="13" t="s">
        <v>39</v>
      </c>
      <c r="AX154" s="13" t="s">
        <v>75</v>
      </c>
      <c r="AY154" s="256" t="s">
        <v>145</v>
      </c>
    </row>
    <row r="155" spans="2:51" s="11" customFormat="1" ht="13.5">
      <c r="B155" s="209"/>
      <c r="C155" s="210"/>
      <c r="D155" s="211" t="s">
        <v>156</v>
      </c>
      <c r="E155" s="212" t="s">
        <v>32</v>
      </c>
      <c r="F155" s="213" t="s">
        <v>637</v>
      </c>
      <c r="G155" s="210"/>
      <c r="H155" s="214">
        <v>11.493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156</v>
      </c>
      <c r="AU155" s="220" t="s">
        <v>85</v>
      </c>
      <c r="AV155" s="11" t="s">
        <v>85</v>
      </c>
      <c r="AW155" s="11" t="s">
        <v>39</v>
      </c>
      <c r="AX155" s="11" t="s">
        <v>83</v>
      </c>
      <c r="AY155" s="220" t="s">
        <v>145</v>
      </c>
    </row>
    <row r="156" spans="2:65" s="1" customFormat="1" ht="22.5" customHeight="1">
      <c r="B156" s="42"/>
      <c r="C156" s="194" t="s">
        <v>250</v>
      </c>
      <c r="D156" s="194" t="s">
        <v>147</v>
      </c>
      <c r="E156" s="195" t="s">
        <v>260</v>
      </c>
      <c r="F156" s="196" t="s">
        <v>261</v>
      </c>
      <c r="G156" s="197" t="s">
        <v>215</v>
      </c>
      <c r="H156" s="198">
        <v>0.528</v>
      </c>
      <c r="I156" s="199"/>
      <c r="J156" s="200">
        <f>ROUND(I156*H156,2)</f>
        <v>0</v>
      </c>
      <c r="K156" s="196" t="s">
        <v>151</v>
      </c>
      <c r="L156" s="62"/>
      <c r="M156" s="201" t="s">
        <v>32</v>
      </c>
      <c r="N156" s="202" t="s">
        <v>46</v>
      </c>
      <c r="O156" s="43"/>
      <c r="P156" s="203">
        <f>O156*H156</f>
        <v>0</v>
      </c>
      <c r="Q156" s="203">
        <v>1.05631</v>
      </c>
      <c r="R156" s="203">
        <f>Q156*H156</f>
        <v>0.5577316800000001</v>
      </c>
      <c r="S156" s="203">
        <v>0</v>
      </c>
      <c r="T156" s="204">
        <f>S156*H156</f>
        <v>0</v>
      </c>
      <c r="AR156" s="24" t="s">
        <v>152</v>
      </c>
      <c r="AT156" s="24" t="s">
        <v>147</v>
      </c>
      <c r="AU156" s="24" t="s">
        <v>85</v>
      </c>
      <c r="AY156" s="24" t="s">
        <v>145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24" t="s">
        <v>83</v>
      </c>
      <c r="BK156" s="205">
        <f>ROUND(I156*H156,2)</f>
        <v>0</v>
      </c>
      <c r="BL156" s="24" t="s">
        <v>152</v>
      </c>
      <c r="BM156" s="24" t="s">
        <v>638</v>
      </c>
    </row>
    <row r="157" spans="2:47" s="1" customFormat="1" ht="27">
      <c r="B157" s="42"/>
      <c r="C157" s="64"/>
      <c r="D157" s="206" t="s">
        <v>154</v>
      </c>
      <c r="E157" s="64"/>
      <c r="F157" s="207" t="s">
        <v>639</v>
      </c>
      <c r="G157" s="64"/>
      <c r="H157" s="64"/>
      <c r="I157" s="164"/>
      <c r="J157" s="64"/>
      <c r="K157" s="64"/>
      <c r="L157" s="62"/>
      <c r="M157" s="208"/>
      <c r="N157" s="43"/>
      <c r="O157" s="43"/>
      <c r="P157" s="43"/>
      <c r="Q157" s="43"/>
      <c r="R157" s="43"/>
      <c r="S157" s="43"/>
      <c r="T157" s="79"/>
      <c r="AT157" s="24" t="s">
        <v>154</v>
      </c>
      <c r="AU157" s="24" t="s">
        <v>85</v>
      </c>
    </row>
    <row r="158" spans="2:51" s="12" customFormat="1" ht="13.5">
      <c r="B158" s="235"/>
      <c r="C158" s="236"/>
      <c r="D158" s="206" t="s">
        <v>156</v>
      </c>
      <c r="E158" s="237" t="s">
        <v>32</v>
      </c>
      <c r="F158" s="238" t="s">
        <v>640</v>
      </c>
      <c r="G158" s="236"/>
      <c r="H158" s="239" t="s">
        <v>32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156</v>
      </c>
      <c r="AU158" s="245" t="s">
        <v>85</v>
      </c>
      <c r="AV158" s="12" t="s">
        <v>83</v>
      </c>
      <c r="AW158" s="12" t="s">
        <v>39</v>
      </c>
      <c r="AX158" s="12" t="s">
        <v>75</v>
      </c>
      <c r="AY158" s="245" t="s">
        <v>145</v>
      </c>
    </row>
    <row r="159" spans="2:51" s="11" customFormat="1" ht="13.5">
      <c r="B159" s="209"/>
      <c r="C159" s="210"/>
      <c r="D159" s="206" t="s">
        <v>156</v>
      </c>
      <c r="E159" s="232" t="s">
        <v>32</v>
      </c>
      <c r="F159" s="233" t="s">
        <v>641</v>
      </c>
      <c r="G159" s="210"/>
      <c r="H159" s="234">
        <v>267.28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156</v>
      </c>
      <c r="AU159" s="220" t="s">
        <v>85</v>
      </c>
      <c r="AV159" s="11" t="s">
        <v>85</v>
      </c>
      <c r="AW159" s="11" t="s">
        <v>39</v>
      </c>
      <c r="AX159" s="11" t="s">
        <v>75</v>
      </c>
      <c r="AY159" s="220" t="s">
        <v>145</v>
      </c>
    </row>
    <row r="160" spans="2:51" s="12" customFormat="1" ht="13.5">
      <c r="B160" s="235"/>
      <c r="C160" s="236"/>
      <c r="D160" s="206" t="s">
        <v>156</v>
      </c>
      <c r="E160" s="237" t="s">
        <v>32</v>
      </c>
      <c r="F160" s="238" t="s">
        <v>642</v>
      </c>
      <c r="G160" s="236"/>
      <c r="H160" s="239" t="s">
        <v>32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156</v>
      </c>
      <c r="AU160" s="245" t="s">
        <v>85</v>
      </c>
      <c r="AV160" s="12" t="s">
        <v>83</v>
      </c>
      <c r="AW160" s="12" t="s">
        <v>39</v>
      </c>
      <c r="AX160" s="12" t="s">
        <v>75</v>
      </c>
      <c r="AY160" s="245" t="s">
        <v>145</v>
      </c>
    </row>
    <row r="161" spans="2:51" s="11" customFormat="1" ht="13.5">
      <c r="B161" s="209"/>
      <c r="C161" s="210"/>
      <c r="D161" s="206" t="s">
        <v>156</v>
      </c>
      <c r="E161" s="232" t="s">
        <v>32</v>
      </c>
      <c r="F161" s="233" t="s">
        <v>643</v>
      </c>
      <c r="G161" s="210"/>
      <c r="H161" s="234">
        <v>260.26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156</v>
      </c>
      <c r="AU161" s="220" t="s">
        <v>85</v>
      </c>
      <c r="AV161" s="11" t="s">
        <v>85</v>
      </c>
      <c r="AW161" s="11" t="s">
        <v>39</v>
      </c>
      <c r="AX161" s="11" t="s">
        <v>75</v>
      </c>
      <c r="AY161" s="220" t="s">
        <v>145</v>
      </c>
    </row>
    <row r="162" spans="2:51" s="13" customFormat="1" ht="13.5">
      <c r="B162" s="246"/>
      <c r="C162" s="247"/>
      <c r="D162" s="206" t="s">
        <v>156</v>
      </c>
      <c r="E162" s="248" t="s">
        <v>32</v>
      </c>
      <c r="F162" s="249" t="s">
        <v>280</v>
      </c>
      <c r="G162" s="247"/>
      <c r="H162" s="250">
        <v>527.54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156</v>
      </c>
      <c r="AU162" s="256" t="s">
        <v>85</v>
      </c>
      <c r="AV162" s="13" t="s">
        <v>152</v>
      </c>
      <c r="AW162" s="13" t="s">
        <v>39</v>
      </c>
      <c r="AX162" s="13" t="s">
        <v>75</v>
      </c>
      <c r="AY162" s="256" t="s">
        <v>145</v>
      </c>
    </row>
    <row r="163" spans="2:51" s="11" customFormat="1" ht="13.5">
      <c r="B163" s="209"/>
      <c r="C163" s="210"/>
      <c r="D163" s="211" t="s">
        <v>156</v>
      </c>
      <c r="E163" s="212" t="s">
        <v>32</v>
      </c>
      <c r="F163" s="213" t="s">
        <v>644</v>
      </c>
      <c r="G163" s="210"/>
      <c r="H163" s="214">
        <v>0.528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85</v>
      </c>
      <c r="AV163" s="11" t="s">
        <v>85</v>
      </c>
      <c r="AW163" s="11" t="s">
        <v>39</v>
      </c>
      <c r="AX163" s="11" t="s">
        <v>83</v>
      </c>
      <c r="AY163" s="220" t="s">
        <v>145</v>
      </c>
    </row>
    <row r="164" spans="2:65" s="1" customFormat="1" ht="22.5" customHeight="1">
      <c r="B164" s="42"/>
      <c r="C164" s="194" t="s">
        <v>9</v>
      </c>
      <c r="D164" s="194" t="s">
        <v>147</v>
      </c>
      <c r="E164" s="195" t="s">
        <v>246</v>
      </c>
      <c r="F164" s="196" t="s">
        <v>247</v>
      </c>
      <c r="G164" s="197" t="s">
        <v>221</v>
      </c>
      <c r="H164" s="198">
        <v>363.18</v>
      </c>
      <c r="I164" s="199"/>
      <c r="J164" s="200">
        <f>ROUND(I164*H164,2)</f>
        <v>0</v>
      </c>
      <c r="K164" s="196" t="s">
        <v>151</v>
      </c>
      <c r="L164" s="62"/>
      <c r="M164" s="201" t="s">
        <v>32</v>
      </c>
      <c r="N164" s="202" t="s">
        <v>46</v>
      </c>
      <c r="O164" s="43"/>
      <c r="P164" s="203">
        <f>O164*H164</f>
        <v>0</v>
      </c>
      <c r="Q164" s="203">
        <v>0.00765</v>
      </c>
      <c r="R164" s="203">
        <f>Q164*H164</f>
        <v>2.778327</v>
      </c>
      <c r="S164" s="203">
        <v>0</v>
      </c>
      <c r="T164" s="204">
        <f>S164*H164</f>
        <v>0</v>
      </c>
      <c r="AR164" s="24" t="s">
        <v>152</v>
      </c>
      <c r="AT164" s="24" t="s">
        <v>147</v>
      </c>
      <c r="AU164" s="24" t="s">
        <v>85</v>
      </c>
      <c r="AY164" s="24" t="s">
        <v>145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4" t="s">
        <v>83</v>
      </c>
      <c r="BK164" s="205">
        <f>ROUND(I164*H164,2)</f>
        <v>0</v>
      </c>
      <c r="BL164" s="24" t="s">
        <v>152</v>
      </c>
      <c r="BM164" s="24" t="s">
        <v>645</v>
      </c>
    </row>
    <row r="165" spans="2:47" s="1" customFormat="1" ht="27">
      <c r="B165" s="42"/>
      <c r="C165" s="64"/>
      <c r="D165" s="206" t="s">
        <v>154</v>
      </c>
      <c r="E165" s="64"/>
      <c r="F165" s="207" t="s">
        <v>589</v>
      </c>
      <c r="G165" s="64"/>
      <c r="H165" s="64"/>
      <c r="I165" s="164"/>
      <c r="J165" s="64"/>
      <c r="K165" s="64"/>
      <c r="L165" s="62"/>
      <c r="M165" s="208"/>
      <c r="N165" s="43"/>
      <c r="O165" s="43"/>
      <c r="P165" s="43"/>
      <c r="Q165" s="43"/>
      <c r="R165" s="43"/>
      <c r="S165" s="43"/>
      <c r="T165" s="79"/>
      <c r="AT165" s="24" t="s">
        <v>154</v>
      </c>
      <c r="AU165" s="24" t="s">
        <v>85</v>
      </c>
    </row>
    <row r="166" spans="2:51" s="13" customFormat="1" ht="13.5">
      <c r="B166" s="246"/>
      <c r="C166" s="247"/>
      <c r="D166" s="211" t="s">
        <v>156</v>
      </c>
      <c r="E166" s="271" t="s">
        <v>32</v>
      </c>
      <c r="F166" s="272" t="s">
        <v>280</v>
      </c>
      <c r="G166" s="247"/>
      <c r="H166" s="273">
        <v>363.18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156</v>
      </c>
      <c r="AU166" s="256" t="s">
        <v>85</v>
      </c>
      <c r="AV166" s="13" t="s">
        <v>152</v>
      </c>
      <c r="AW166" s="13" t="s">
        <v>39</v>
      </c>
      <c r="AX166" s="13" t="s">
        <v>75</v>
      </c>
      <c r="AY166" s="256" t="s">
        <v>145</v>
      </c>
    </row>
    <row r="167" spans="2:65" s="1" customFormat="1" ht="22.5" customHeight="1">
      <c r="B167" s="42"/>
      <c r="C167" s="194" t="s">
        <v>259</v>
      </c>
      <c r="D167" s="194" t="s">
        <v>147</v>
      </c>
      <c r="E167" s="195" t="s">
        <v>251</v>
      </c>
      <c r="F167" s="196" t="s">
        <v>252</v>
      </c>
      <c r="G167" s="197" t="s">
        <v>221</v>
      </c>
      <c r="H167" s="198">
        <v>363.18</v>
      </c>
      <c r="I167" s="199"/>
      <c r="J167" s="200">
        <f>ROUND(I167*H167,2)</f>
        <v>0</v>
      </c>
      <c r="K167" s="196" t="s">
        <v>151</v>
      </c>
      <c r="L167" s="62"/>
      <c r="M167" s="201" t="s">
        <v>32</v>
      </c>
      <c r="N167" s="202" t="s">
        <v>46</v>
      </c>
      <c r="O167" s="43"/>
      <c r="P167" s="203">
        <f>O167*H167</f>
        <v>0</v>
      </c>
      <c r="Q167" s="203">
        <v>0.00086</v>
      </c>
      <c r="R167" s="203">
        <f>Q167*H167</f>
        <v>0.3123348</v>
      </c>
      <c r="S167" s="203">
        <v>0</v>
      </c>
      <c r="T167" s="204">
        <f>S167*H167</f>
        <v>0</v>
      </c>
      <c r="AR167" s="24" t="s">
        <v>152</v>
      </c>
      <c r="AT167" s="24" t="s">
        <v>147</v>
      </c>
      <c r="AU167" s="24" t="s">
        <v>85</v>
      </c>
      <c r="AY167" s="24" t="s">
        <v>145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4" t="s">
        <v>83</v>
      </c>
      <c r="BK167" s="205">
        <f>ROUND(I167*H167,2)</f>
        <v>0</v>
      </c>
      <c r="BL167" s="24" t="s">
        <v>152</v>
      </c>
      <c r="BM167" s="24" t="s">
        <v>646</v>
      </c>
    </row>
    <row r="168" spans="2:47" s="1" customFormat="1" ht="27">
      <c r="B168" s="42"/>
      <c r="C168" s="64"/>
      <c r="D168" s="211" t="s">
        <v>154</v>
      </c>
      <c r="E168" s="64"/>
      <c r="F168" s="221" t="s">
        <v>589</v>
      </c>
      <c r="G168" s="64"/>
      <c r="H168" s="64"/>
      <c r="I168" s="164"/>
      <c r="J168" s="64"/>
      <c r="K168" s="64"/>
      <c r="L168" s="62"/>
      <c r="M168" s="208"/>
      <c r="N168" s="43"/>
      <c r="O168" s="43"/>
      <c r="P168" s="43"/>
      <c r="Q168" s="43"/>
      <c r="R168" s="43"/>
      <c r="S168" s="43"/>
      <c r="T168" s="79"/>
      <c r="AT168" s="24" t="s">
        <v>154</v>
      </c>
      <c r="AU168" s="24" t="s">
        <v>85</v>
      </c>
    </row>
    <row r="169" spans="2:65" s="1" customFormat="1" ht="31.5" customHeight="1">
      <c r="B169" s="42"/>
      <c r="C169" s="194" t="s">
        <v>265</v>
      </c>
      <c r="D169" s="194" t="s">
        <v>147</v>
      </c>
      <c r="E169" s="195" t="s">
        <v>647</v>
      </c>
      <c r="F169" s="196" t="s">
        <v>648</v>
      </c>
      <c r="G169" s="197" t="s">
        <v>221</v>
      </c>
      <c r="H169" s="198">
        <v>217.908</v>
      </c>
      <c r="I169" s="199"/>
      <c r="J169" s="200">
        <f>ROUND(I169*H169,2)</f>
        <v>0</v>
      </c>
      <c r="K169" s="196" t="s">
        <v>151</v>
      </c>
      <c r="L169" s="62"/>
      <c r="M169" s="201" t="s">
        <v>32</v>
      </c>
      <c r="N169" s="202" t="s">
        <v>46</v>
      </c>
      <c r="O169" s="43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AR169" s="24" t="s">
        <v>152</v>
      </c>
      <c r="AT169" s="24" t="s">
        <v>147</v>
      </c>
      <c r="AU169" s="24" t="s">
        <v>85</v>
      </c>
      <c r="AY169" s="24" t="s">
        <v>145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4" t="s">
        <v>83</v>
      </c>
      <c r="BK169" s="205">
        <f>ROUND(I169*H169,2)</f>
        <v>0</v>
      </c>
      <c r="BL169" s="24" t="s">
        <v>152</v>
      </c>
      <c r="BM169" s="24" t="s">
        <v>649</v>
      </c>
    </row>
    <row r="170" spans="2:47" s="1" customFormat="1" ht="54">
      <c r="B170" s="42"/>
      <c r="C170" s="64"/>
      <c r="D170" s="206" t="s">
        <v>154</v>
      </c>
      <c r="E170" s="64"/>
      <c r="F170" s="207" t="s">
        <v>650</v>
      </c>
      <c r="G170" s="64"/>
      <c r="H170" s="64"/>
      <c r="I170" s="164"/>
      <c r="J170" s="64"/>
      <c r="K170" s="64"/>
      <c r="L170" s="62"/>
      <c r="M170" s="208"/>
      <c r="N170" s="43"/>
      <c r="O170" s="43"/>
      <c r="P170" s="43"/>
      <c r="Q170" s="43"/>
      <c r="R170" s="43"/>
      <c r="S170" s="43"/>
      <c r="T170" s="79"/>
      <c r="AT170" s="24" t="s">
        <v>154</v>
      </c>
      <c r="AU170" s="24" t="s">
        <v>85</v>
      </c>
    </row>
    <row r="171" spans="2:51" s="11" customFormat="1" ht="13.5">
      <c r="B171" s="209"/>
      <c r="C171" s="210"/>
      <c r="D171" s="211" t="s">
        <v>156</v>
      </c>
      <c r="E171" s="212" t="s">
        <v>32</v>
      </c>
      <c r="F171" s="213" t="s">
        <v>651</v>
      </c>
      <c r="G171" s="210"/>
      <c r="H171" s="214">
        <v>217.908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156</v>
      </c>
      <c r="AU171" s="220" t="s">
        <v>85</v>
      </c>
      <c r="AV171" s="11" t="s">
        <v>85</v>
      </c>
      <c r="AW171" s="11" t="s">
        <v>39</v>
      </c>
      <c r="AX171" s="11" t="s">
        <v>83</v>
      </c>
      <c r="AY171" s="220" t="s">
        <v>145</v>
      </c>
    </row>
    <row r="172" spans="2:65" s="1" customFormat="1" ht="22.5" customHeight="1">
      <c r="B172" s="42"/>
      <c r="C172" s="194" t="s">
        <v>269</v>
      </c>
      <c r="D172" s="194" t="s">
        <v>147</v>
      </c>
      <c r="E172" s="195" t="s">
        <v>507</v>
      </c>
      <c r="F172" s="196" t="s">
        <v>508</v>
      </c>
      <c r="G172" s="197" t="s">
        <v>221</v>
      </c>
      <c r="H172" s="198">
        <v>19.7</v>
      </c>
      <c r="I172" s="199"/>
      <c r="J172" s="200">
        <f>ROUND(I172*H172,2)</f>
        <v>0</v>
      </c>
      <c r="K172" s="196" t="s">
        <v>151</v>
      </c>
      <c r="L172" s="62"/>
      <c r="M172" s="201" t="s">
        <v>32</v>
      </c>
      <c r="N172" s="202" t="s">
        <v>46</v>
      </c>
      <c r="O172" s="43"/>
      <c r="P172" s="203">
        <f>O172*H172</f>
        <v>0</v>
      </c>
      <c r="Q172" s="203">
        <v>0.00063</v>
      </c>
      <c r="R172" s="203">
        <f>Q172*H172</f>
        <v>0.012411</v>
      </c>
      <c r="S172" s="203">
        <v>0</v>
      </c>
      <c r="T172" s="204">
        <f>S172*H172</f>
        <v>0</v>
      </c>
      <c r="AR172" s="24" t="s">
        <v>152</v>
      </c>
      <c r="AT172" s="24" t="s">
        <v>147</v>
      </c>
      <c r="AU172" s="24" t="s">
        <v>85</v>
      </c>
      <c r="AY172" s="24" t="s">
        <v>145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4" t="s">
        <v>83</v>
      </c>
      <c r="BK172" s="205">
        <f>ROUND(I172*H172,2)</f>
        <v>0</v>
      </c>
      <c r="BL172" s="24" t="s">
        <v>152</v>
      </c>
      <c r="BM172" s="24" t="s">
        <v>652</v>
      </c>
    </row>
    <row r="173" spans="2:47" s="1" customFormat="1" ht="27">
      <c r="B173" s="42"/>
      <c r="C173" s="64"/>
      <c r="D173" s="206" t="s">
        <v>154</v>
      </c>
      <c r="E173" s="64"/>
      <c r="F173" s="207" t="s">
        <v>589</v>
      </c>
      <c r="G173" s="64"/>
      <c r="H173" s="64"/>
      <c r="I173" s="164"/>
      <c r="J173" s="64"/>
      <c r="K173" s="64"/>
      <c r="L173" s="62"/>
      <c r="M173" s="208"/>
      <c r="N173" s="43"/>
      <c r="O173" s="43"/>
      <c r="P173" s="43"/>
      <c r="Q173" s="43"/>
      <c r="R173" s="43"/>
      <c r="S173" s="43"/>
      <c r="T173" s="79"/>
      <c r="AT173" s="24" t="s">
        <v>154</v>
      </c>
      <c r="AU173" s="24" t="s">
        <v>85</v>
      </c>
    </row>
    <row r="174" spans="2:51" s="12" customFormat="1" ht="13.5">
      <c r="B174" s="235"/>
      <c r="C174" s="236"/>
      <c r="D174" s="206" t="s">
        <v>156</v>
      </c>
      <c r="E174" s="237" t="s">
        <v>32</v>
      </c>
      <c r="F174" s="238" t="s">
        <v>612</v>
      </c>
      <c r="G174" s="236"/>
      <c r="H174" s="239" t="s">
        <v>32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156</v>
      </c>
      <c r="AU174" s="245" t="s">
        <v>85</v>
      </c>
      <c r="AV174" s="12" t="s">
        <v>83</v>
      </c>
      <c r="AW174" s="12" t="s">
        <v>39</v>
      </c>
      <c r="AX174" s="12" t="s">
        <v>75</v>
      </c>
      <c r="AY174" s="245" t="s">
        <v>145</v>
      </c>
    </row>
    <row r="175" spans="2:51" s="11" customFormat="1" ht="13.5">
      <c r="B175" s="209"/>
      <c r="C175" s="210"/>
      <c r="D175" s="206" t="s">
        <v>156</v>
      </c>
      <c r="E175" s="232" t="s">
        <v>32</v>
      </c>
      <c r="F175" s="233" t="s">
        <v>653</v>
      </c>
      <c r="G175" s="210"/>
      <c r="H175" s="234">
        <v>6.2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156</v>
      </c>
      <c r="AU175" s="220" t="s">
        <v>85</v>
      </c>
      <c r="AV175" s="11" t="s">
        <v>85</v>
      </c>
      <c r="AW175" s="11" t="s">
        <v>39</v>
      </c>
      <c r="AX175" s="11" t="s">
        <v>75</v>
      </c>
      <c r="AY175" s="220" t="s">
        <v>145</v>
      </c>
    </row>
    <row r="176" spans="2:51" s="12" customFormat="1" ht="13.5">
      <c r="B176" s="235"/>
      <c r="C176" s="236"/>
      <c r="D176" s="206" t="s">
        <v>156</v>
      </c>
      <c r="E176" s="237" t="s">
        <v>32</v>
      </c>
      <c r="F176" s="238" t="s">
        <v>614</v>
      </c>
      <c r="G176" s="236"/>
      <c r="H176" s="239" t="s">
        <v>32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156</v>
      </c>
      <c r="AU176" s="245" t="s">
        <v>85</v>
      </c>
      <c r="AV176" s="12" t="s">
        <v>83</v>
      </c>
      <c r="AW176" s="12" t="s">
        <v>39</v>
      </c>
      <c r="AX176" s="12" t="s">
        <v>75</v>
      </c>
      <c r="AY176" s="245" t="s">
        <v>145</v>
      </c>
    </row>
    <row r="177" spans="2:51" s="11" customFormat="1" ht="13.5">
      <c r="B177" s="209"/>
      <c r="C177" s="210"/>
      <c r="D177" s="206" t="s">
        <v>156</v>
      </c>
      <c r="E177" s="232" t="s">
        <v>32</v>
      </c>
      <c r="F177" s="233" t="s">
        <v>654</v>
      </c>
      <c r="G177" s="210"/>
      <c r="H177" s="234">
        <v>13.5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156</v>
      </c>
      <c r="AU177" s="220" t="s">
        <v>85</v>
      </c>
      <c r="AV177" s="11" t="s">
        <v>85</v>
      </c>
      <c r="AW177" s="11" t="s">
        <v>39</v>
      </c>
      <c r="AX177" s="11" t="s">
        <v>75</v>
      </c>
      <c r="AY177" s="220" t="s">
        <v>145</v>
      </c>
    </row>
    <row r="178" spans="2:51" s="13" customFormat="1" ht="13.5">
      <c r="B178" s="246"/>
      <c r="C178" s="247"/>
      <c r="D178" s="211" t="s">
        <v>156</v>
      </c>
      <c r="E178" s="271" t="s">
        <v>32</v>
      </c>
      <c r="F178" s="272" t="s">
        <v>280</v>
      </c>
      <c r="G178" s="247"/>
      <c r="H178" s="273">
        <v>19.7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156</v>
      </c>
      <c r="AU178" s="256" t="s">
        <v>85</v>
      </c>
      <c r="AV178" s="13" t="s">
        <v>152</v>
      </c>
      <c r="AW178" s="13" t="s">
        <v>39</v>
      </c>
      <c r="AX178" s="13" t="s">
        <v>83</v>
      </c>
      <c r="AY178" s="256" t="s">
        <v>145</v>
      </c>
    </row>
    <row r="179" spans="2:65" s="1" customFormat="1" ht="22.5" customHeight="1">
      <c r="B179" s="42"/>
      <c r="C179" s="194" t="s">
        <v>273</v>
      </c>
      <c r="D179" s="194" t="s">
        <v>147</v>
      </c>
      <c r="E179" s="195" t="s">
        <v>502</v>
      </c>
      <c r="F179" s="196" t="s">
        <v>503</v>
      </c>
      <c r="G179" s="197" t="s">
        <v>294</v>
      </c>
      <c r="H179" s="198">
        <v>41.4</v>
      </c>
      <c r="I179" s="199"/>
      <c r="J179" s="200">
        <f>ROUND(I179*H179,2)</f>
        <v>0</v>
      </c>
      <c r="K179" s="196" t="s">
        <v>151</v>
      </c>
      <c r="L179" s="62"/>
      <c r="M179" s="201" t="s">
        <v>32</v>
      </c>
      <c r="N179" s="202" t="s">
        <v>46</v>
      </c>
      <c r="O179" s="43"/>
      <c r="P179" s="203">
        <f>O179*H179</f>
        <v>0</v>
      </c>
      <c r="Q179" s="203">
        <v>0.00236</v>
      </c>
      <c r="R179" s="203">
        <f>Q179*H179</f>
        <v>0.097704</v>
      </c>
      <c r="S179" s="203">
        <v>0</v>
      </c>
      <c r="T179" s="204">
        <f>S179*H179</f>
        <v>0</v>
      </c>
      <c r="AR179" s="24" t="s">
        <v>152</v>
      </c>
      <c r="AT179" s="24" t="s">
        <v>147</v>
      </c>
      <c r="AU179" s="24" t="s">
        <v>85</v>
      </c>
      <c r="AY179" s="24" t="s">
        <v>145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4" t="s">
        <v>83</v>
      </c>
      <c r="BK179" s="205">
        <f>ROUND(I179*H179,2)</f>
        <v>0</v>
      </c>
      <c r="BL179" s="24" t="s">
        <v>152</v>
      </c>
      <c r="BM179" s="24" t="s">
        <v>655</v>
      </c>
    </row>
    <row r="180" spans="2:47" s="1" customFormat="1" ht="27">
      <c r="B180" s="42"/>
      <c r="C180" s="64"/>
      <c r="D180" s="206" t="s">
        <v>154</v>
      </c>
      <c r="E180" s="64"/>
      <c r="F180" s="207" t="s">
        <v>589</v>
      </c>
      <c r="G180" s="64"/>
      <c r="H180" s="64"/>
      <c r="I180" s="164"/>
      <c r="J180" s="64"/>
      <c r="K180" s="64"/>
      <c r="L180" s="62"/>
      <c r="M180" s="208"/>
      <c r="N180" s="43"/>
      <c r="O180" s="43"/>
      <c r="P180" s="43"/>
      <c r="Q180" s="43"/>
      <c r="R180" s="43"/>
      <c r="S180" s="43"/>
      <c r="T180" s="79"/>
      <c r="AT180" s="24" t="s">
        <v>154</v>
      </c>
      <c r="AU180" s="24" t="s">
        <v>85</v>
      </c>
    </row>
    <row r="181" spans="2:51" s="12" customFormat="1" ht="13.5">
      <c r="B181" s="235"/>
      <c r="C181" s="236"/>
      <c r="D181" s="206" t="s">
        <v>156</v>
      </c>
      <c r="E181" s="237" t="s">
        <v>32</v>
      </c>
      <c r="F181" s="238" t="s">
        <v>612</v>
      </c>
      <c r="G181" s="236"/>
      <c r="H181" s="239" t="s">
        <v>32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156</v>
      </c>
      <c r="AU181" s="245" t="s">
        <v>85</v>
      </c>
      <c r="AV181" s="12" t="s">
        <v>83</v>
      </c>
      <c r="AW181" s="12" t="s">
        <v>39</v>
      </c>
      <c r="AX181" s="12" t="s">
        <v>75</v>
      </c>
      <c r="AY181" s="245" t="s">
        <v>145</v>
      </c>
    </row>
    <row r="182" spans="2:51" s="11" customFormat="1" ht="13.5">
      <c r="B182" s="209"/>
      <c r="C182" s="210"/>
      <c r="D182" s="206" t="s">
        <v>156</v>
      </c>
      <c r="E182" s="232" t="s">
        <v>32</v>
      </c>
      <c r="F182" s="233" t="s">
        <v>656</v>
      </c>
      <c r="G182" s="210"/>
      <c r="H182" s="234">
        <v>10.2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156</v>
      </c>
      <c r="AU182" s="220" t="s">
        <v>85</v>
      </c>
      <c r="AV182" s="11" t="s">
        <v>85</v>
      </c>
      <c r="AW182" s="11" t="s">
        <v>39</v>
      </c>
      <c r="AX182" s="11" t="s">
        <v>75</v>
      </c>
      <c r="AY182" s="220" t="s">
        <v>145</v>
      </c>
    </row>
    <row r="183" spans="2:51" s="12" customFormat="1" ht="13.5">
      <c r="B183" s="235"/>
      <c r="C183" s="236"/>
      <c r="D183" s="206" t="s">
        <v>156</v>
      </c>
      <c r="E183" s="237" t="s">
        <v>32</v>
      </c>
      <c r="F183" s="238" t="s">
        <v>614</v>
      </c>
      <c r="G183" s="236"/>
      <c r="H183" s="239" t="s">
        <v>32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156</v>
      </c>
      <c r="AU183" s="245" t="s">
        <v>85</v>
      </c>
      <c r="AV183" s="12" t="s">
        <v>83</v>
      </c>
      <c r="AW183" s="12" t="s">
        <v>39</v>
      </c>
      <c r="AX183" s="12" t="s">
        <v>75</v>
      </c>
      <c r="AY183" s="245" t="s">
        <v>145</v>
      </c>
    </row>
    <row r="184" spans="2:51" s="11" customFormat="1" ht="13.5">
      <c r="B184" s="209"/>
      <c r="C184" s="210"/>
      <c r="D184" s="206" t="s">
        <v>156</v>
      </c>
      <c r="E184" s="232" t="s">
        <v>32</v>
      </c>
      <c r="F184" s="233" t="s">
        <v>657</v>
      </c>
      <c r="G184" s="210"/>
      <c r="H184" s="234">
        <v>31.2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156</v>
      </c>
      <c r="AU184" s="220" t="s">
        <v>85</v>
      </c>
      <c r="AV184" s="11" t="s">
        <v>85</v>
      </c>
      <c r="AW184" s="11" t="s">
        <v>39</v>
      </c>
      <c r="AX184" s="11" t="s">
        <v>75</v>
      </c>
      <c r="AY184" s="220" t="s">
        <v>145</v>
      </c>
    </row>
    <row r="185" spans="2:51" s="13" customFormat="1" ht="13.5">
      <c r="B185" s="246"/>
      <c r="C185" s="247"/>
      <c r="D185" s="211" t="s">
        <v>156</v>
      </c>
      <c r="E185" s="271" t="s">
        <v>32</v>
      </c>
      <c r="F185" s="272" t="s">
        <v>280</v>
      </c>
      <c r="G185" s="247"/>
      <c r="H185" s="273">
        <v>41.4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156</v>
      </c>
      <c r="AU185" s="256" t="s">
        <v>85</v>
      </c>
      <c r="AV185" s="13" t="s">
        <v>152</v>
      </c>
      <c r="AW185" s="13" t="s">
        <v>39</v>
      </c>
      <c r="AX185" s="13" t="s">
        <v>83</v>
      </c>
      <c r="AY185" s="256" t="s">
        <v>145</v>
      </c>
    </row>
    <row r="186" spans="2:65" s="1" customFormat="1" ht="22.5" customHeight="1">
      <c r="B186" s="42"/>
      <c r="C186" s="194" t="s">
        <v>506</v>
      </c>
      <c r="D186" s="194" t="s">
        <v>147</v>
      </c>
      <c r="E186" s="195" t="s">
        <v>511</v>
      </c>
      <c r="F186" s="196" t="s">
        <v>512</v>
      </c>
      <c r="G186" s="197" t="s">
        <v>294</v>
      </c>
      <c r="H186" s="198">
        <v>11</v>
      </c>
      <c r="I186" s="199"/>
      <c r="J186" s="200">
        <f>ROUND(I186*H186,2)</f>
        <v>0</v>
      </c>
      <c r="K186" s="196" t="s">
        <v>151</v>
      </c>
      <c r="L186" s="62"/>
      <c r="M186" s="201" t="s">
        <v>32</v>
      </c>
      <c r="N186" s="202" t="s">
        <v>46</v>
      </c>
      <c r="O186" s="43"/>
      <c r="P186" s="203">
        <f>O186*H186</f>
        <v>0</v>
      </c>
      <c r="Q186" s="203">
        <v>0.00022</v>
      </c>
      <c r="R186" s="203">
        <f>Q186*H186</f>
        <v>0.0024200000000000003</v>
      </c>
      <c r="S186" s="203">
        <v>0</v>
      </c>
      <c r="T186" s="204">
        <f>S186*H186</f>
        <v>0</v>
      </c>
      <c r="AR186" s="24" t="s">
        <v>152</v>
      </c>
      <c r="AT186" s="24" t="s">
        <v>147</v>
      </c>
      <c r="AU186" s="24" t="s">
        <v>85</v>
      </c>
      <c r="AY186" s="24" t="s">
        <v>145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24" t="s">
        <v>83</v>
      </c>
      <c r="BK186" s="205">
        <f>ROUND(I186*H186,2)</f>
        <v>0</v>
      </c>
      <c r="BL186" s="24" t="s">
        <v>152</v>
      </c>
      <c r="BM186" s="24" t="s">
        <v>658</v>
      </c>
    </row>
    <row r="187" spans="2:47" s="1" customFormat="1" ht="27">
      <c r="B187" s="42"/>
      <c r="C187" s="64"/>
      <c r="D187" s="206" t="s">
        <v>154</v>
      </c>
      <c r="E187" s="64"/>
      <c r="F187" s="207" t="s">
        <v>589</v>
      </c>
      <c r="G187" s="64"/>
      <c r="H187" s="64"/>
      <c r="I187" s="164"/>
      <c r="J187" s="64"/>
      <c r="K187" s="64"/>
      <c r="L187" s="62"/>
      <c r="M187" s="208"/>
      <c r="N187" s="43"/>
      <c r="O187" s="43"/>
      <c r="P187" s="43"/>
      <c r="Q187" s="43"/>
      <c r="R187" s="43"/>
      <c r="S187" s="43"/>
      <c r="T187" s="79"/>
      <c r="AT187" s="24" t="s">
        <v>154</v>
      </c>
      <c r="AU187" s="24" t="s">
        <v>85</v>
      </c>
    </row>
    <row r="188" spans="2:51" s="12" customFormat="1" ht="13.5">
      <c r="B188" s="235"/>
      <c r="C188" s="236"/>
      <c r="D188" s="206" t="s">
        <v>156</v>
      </c>
      <c r="E188" s="237" t="s">
        <v>32</v>
      </c>
      <c r="F188" s="238" t="s">
        <v>612</v>
      </c>
      <c r="G188" s="236"/>
      <c r="H188" s="239" t="s">
        <v>32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156</v>
      </c>
      <c r="AU188" s="245" t="s">
        <v>85</v>
      </c>
      <c r="AV188" s="12" t="s">
        <v>83</v>
      </c>
      <c r="AW188" s="12" t="s">
        <v>39</v>
      </c>
      <c r="AX188" s="12" t="s">
        <v>75</v>
      </c>
      <c r="AY188" s="245" t="s">
        <v>145</v>
      </c>
    </row>
    <row r="189" spans="2:51" s="11" customFormat="1" ht="13.5">
      <c r="B189" s="209"/>
      <c r="C189" s="210"/>
      <c r="D189" s="206" t="s">
        <v>156</v>
      </c>
      <c r="E189" s="232" t="s">
        <v>32</v>
      </c>
      <c r="F189" s="233" t="s">
        <v>659</v>
      </c>
      <c r="G189" s="210"/>
      <c r="H189" s="234">
        <v>5.5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156</v>
      </c>
      <c r="AU189" s="220" t="s">
        <v>85</v>
      </c>
      <c r="AV189" s="11" t="s">
        <v>85</v>
      </c>
      <c r="AW189" s="11" t="s">
        <v>39</v>
      </c>
      <c r="AX189" s="11" t="s">
        <v>75</v>
      </c>
      <c r="AY189" s="220" t="s">
        <v>145</v>
      </c>
    </row>
    <row r="190" spans="2:51" s="12" customFormat="1" ht="13.5">
      <c r="B190" s="235"/>
      <c r="C190" s="236"/>
      <c r="D190" s="206" t="s">
        <v>156</v>
      </c>
      <c r="E190" s="237" t="s">
        <v>32</v>
      </c>
      <c r="F190" s="238" t="s">
        <v>660</v>
      </c>
      <c r="G190" s="236"/>
      <c r="H190" s="239" t="s">
        <v>32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156</v>
      </c>
      <c r="AU190" s="245" t="s">
        <v>85</v>
      </c>
      <c r="AV190" s="12" t="s">
        <v>83</v>
      </c>
      <c r="AW190" s="12" t="s">
        <v>39</v>
      </c>
      <c r="AX190" s="12" t="s">
        <v>75</v>
      </c>
      <c r="AY190" s="245" t="s">
        <v>145</v>
      </c>
    </row>
    <row r="191" spans="2:51" s="11" customFormat="1" ht="13.5">
      <c r="B191" s="209"/>
      <c r="C191" s="210"/>
      <c r="D191" s="206" t="s">
        <v>156</v>
      </c>
      <c r="E191" s="232" t="s">
        <v>32</v>
      </c>
      <c r="F191" s="233" t="s">
        <v>659</v>
      </c>
      <c r="G191" s="210"/>
      <c r="H191" s="234">
        <v>5.5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156</v>
      </c>
      <c r="AU191" s="220" t="s">
        <v>85</v>
      </c>
      <c r="AV191" s="11" t="s">
        <v>85</v>
      </c>
      <c r="AW191" s="11" t="s">
        <v>39</v>
      </c>
      <c r="AX191" s="11" t="s">
        <v>75</v>
      </c>
      <c r="AY191" s="220" t="s">
        <v>145</v>
      </c>
    </row>
    <row r="192" spans="2:51" s="13" customFormat="1" ht="13.5">
      <c r="B192" s="246"/>
      <c r="C192" s="247"/>
      <c r="D192" s="211" t="s">
        <v>156</v>
      </c>
      <c r="E192" s="271" t="s">
        <v>32</v>
      </c>
      <c r="F192" s="272" t="s">
        <v>280</v>
      </c>
      <c r="G192" s="247"/>
      <c r="H192" s="273">
        <v>11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156</v>
      </c>
      <c r="AU192" s="256" t="s">
        <v>85</v>
      </c>
      <c r="AV192" s="13" t="s">
        <v>152</v>
      </c>
      <c r="AW192" s="13" t="s">
        <v>39</v>
      </c>
      <c r="AX192" s="13" t="s">
        <v>83</v>
      </c>
      <c r="AY192" s="256" t="s">
        <v>145</v>
      </c>
    </row>
    <row r="193" spans="2:65" s="1" customFormat="1" ht="22.5" customHeight="1">
      <c r="B193" s="42"/>
      <c r="C193" s="194" t="s">
        <v>286</v>
      </c>
      <c r="D193" s="194" t="s">
        <v>147</v>
      </c>
      <c r="E193" s="195" t="s">
        <v>514</v>
      </c>
      <c r="F193" s="196" t="s">
        <v>661</v>
      </c>
      <c r="G193" s="197" t="s">
        <v>294</v>
      </c>
      <c r="H193" s="198">
        <v>11</v>
      </c>
      <c r="I193" s="199"/>
      <c r="J193" s="200">
        <f>ROUND(I193*H193,2)</f>
        <v>0</v>
      </c>
      <c r="K193" s="196" t="s">
        <v>151</v>
      </c>
      <c r="L193" s="62"/>
      <c r="M193" s="201" t="s">
        <v>32</v>
      </c>
      <c r="N193" s="202" t="s">
        <v>46</v>
      </c>
      <c r="O193" s="43"/>
      <c r="P193" s="203">
        <f>O193*H193</f>
        <v>0</v>
      </c>
      <c r="Q193" s="203">
        <v>0.00017</v>
      </c>
      <c r="R193" s="203">
        <f>Q193*H193</f>
        <v>0.0018700000000000001</v>
      </c>
      <c r="S193" s="203">
        <v>0</v>
      </c>
      <c r="T193" s="204">
        <f>S193*H193</f>
        <v>0</v>
      </c>
      <c r="AR193" s="24" t="s">
        <v>152</v>
      </c>
      <c r="AT193" s="24" t="s">
        <v>147</v>
      </c>
      <c r="AU193" s="24" t="s">
        <v>85</v>
      </c>
      <c r="AY193" s="24" t="s">
        <v>145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4" t="s">
        <v>83</v>
      </c>
      <c r="BK193" s="205">
        <f>ROUND(I193*H193,2)</f>
        <v>0</v>
      </c>
      <c r="BL193" s="24" t="s">
        <v>152</v>
      </c>
      <c r="BM193" s="24" t="s">
        <v>662</v>
      </c>
    </row>
    <row r="194" spans="2:47" s="1" customFormat="1" ht="27">
      <c r="B194" s="42"/>
      <c r="C194" s="64"/>
      <c r="D194" s="206" t="s">
        <v>154</v>
      </c>
      <c r="E194" s="64"/>
      <c r="F194" s="207" t="s">
        <v>589</v>
      </c>
      <c r="G194" s="64"/>
      <c r="H194" s="64"/>
      <c r="I194" s="164"/>
      <c r="J194" s="64"/>
      <c r="K194" s="64"/>
      <c r="L194" s="62"/>
      <c r="M194" s="208"/>
      <c r="N194" s="43"/>
      <c r="O194" s="43"/>
      <c r="P194" s="43"/>
      <c r="Q194" s="43"/>
      <c r="R194" s="43"/>
      <c r="S194" s="43"/>
      <c r="T194" s="79"/>
      <c r="AT194" s="24" t="s">
        <v>154</v>
      </c>
      <c r="AU194" s="24" t="s">
        <v>85</v>
      </c>
    </row>
    <row r="195" spans="2:51" s="12" customFormat="1" ht="13.5">
      <c r="B195" s="235"/>
      <c r="C195" s="236"/>
      <c r="D195" s="206" t="s">
        <v>156</v>
      </c>
      <c r="E195" s="237" t="s">
        <v>32</v>
      </c>
      <c r="F195" s="238" t="s">
        <v>612</v>
      </c>
      <c r="G195" s="236"/>
      <c r="H195" s="239" t="s">
        <v>32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156</v>
      </c>
      <c r="AU195" s="245" t="s">
        <v>85</v>
      </c>
      <c r="AV195" s="12" t="s">
        <v>83</v>
      </c>
      <c r="AW195" s="12" t="s">
        <v>39</v>
      </c>
      <c r="AX195" s="12" t="s">
        <v>75</v>
      </c>
      <c r="AY195" s="245" t="s">
        <v>145</v>
      </c>
    </row>
    <row r="196" spans="2:51" s="11" customFormat="1" ht="13.5">
      <c r="B196" s="209"/>
      <c r="C196" s="210"/>
      <c r="D196" s="206" t="s">
        <v>156</v>
      </c>
      <c r="E196" s="232" t="s">
        <v>32</v>
      </c>
      <c r="F196" s="233" t="s">
        <v>659</v>
      </c>
      <c r="G196" s="210"/>
      <c r="H196" s="234">
        <v>5.5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156</v>
      </c>
      <c r="AU196" s="220" t="s">
        <v>85</v>
      </c>
      <c r="AV196" s="11" t="s">
        <v>85</v>
      </c>
      <c r="AW196" s="11" t="s">
        <v>39</v>
      </c>
      <c r="AX196" s="11" t="s">
        <v>75</v>
      </c>
      <c r="AY196" s="220" t="s">
        <v>145</v>
      </c>
    </row>
    <row r="197" spans="2:51" s="12" customFormat="1" ht="13.5">
      <c r="B197" s="235"/>
      <c r="C197" s="236"/>
      <c r="D197" s="206" t="s">
        <v>156</v>
      </c>
      <c r="E197" s="237" t="s">
        <v>32</v>
      </c>
      <c r="F197" s="238" t="s">
        <v>660</v>
      </c>
      <c r="G197" s="236"/>
      <c r="H197" s="239" t="s">
        <v>32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156</v>
      </c>
      <c r="AU197" s="245" t="s">
        <v>85</v>
      </c>
      <c r="AV197" s="12" t="s">
        <v>83</v>
      </c>
      <c r="AW197" s="12" t="s">
        <v>39</v>
      </c>
      <c r="AX197" s="12" t="s">
        <v>75</v>
      </c>
      <c r="AY197" s="245" t="s">
        <v>145</v>
      </c>
    </row>
    <row r="198" spans="2:51" s="11" customFormat="1" ht="13.5">
      <c r="B198" s="209"/>
      <c r="C198" s="210"/>
      <c r="D198" s="206" t="s">
        <v>156</v>
      </c>
      <c r="E198" s="232" t="s">
        <v>32</v>
      </c>
      <c r="F198" s="233" t="s">
        <v>659</v>
      </c>
      <c r="G198" s="210"/>
      <c r="H198" s="234">
        <v>5.5</v>
      </c>
      <c r="I198" s="215"/>
      <c r="J198" s="210"/>
      <c r="K198" s="210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156</v>
      </c>
      <c r="AU198" s="220" t="s">
        <v>85</v>
      </c>
      <c r="AV198" s="11" t="s">
        <v>85</v>
      </c>
      <c r="AW198" s="11" t="s">
        <v>39</v>
      </c>
      <c r="AX198" s="11" t="s">
        <v>75</v>
      </c>
      <c r="AY198" s="220" t="s">
        <v>145</v>
      </c>
    </row>
    <row r="199" spans="2:51" s="13" customFormat="1" ht="13.5">
      <c r="B199" s="246"/>
      <c r="C199" s="247"/>
      <c r="D199" s="206" t="s">
        <v>156</v>
      </c>
      <c r="E199" s="248" t="s">
        <v>32</v>
      </c>
      <c r="F199" s="249" t="s">
        <v>280</v>
      </c>
      <c r="G199" s="247"/>
      <c r="H199" s="250">
        <v>11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156</v>
      </c>
      <c r="AU199" s="256" t="s">
        <v>85</v>
      </c>
      <c r="AV199" s="13" t="s">
        <v>152</v>
      </c>
      <c r="AW199" s="13" t="s">
        <v>39</v>
      </c>
      <c r="AX199" s="13" t="s">
        <v>83</v>
      </c>
      <c r="AY199" s="256" t="s">
        <v>145</v>
      </c>
    </row>
    <row r="200" spans="2:63" s="10" customFormat="1" ht="29.85" customHeight="1">
      <c r="B200" s="177"/>
      <c r="C200" s="178"/>
      <c r="D200" s="191" t="s">
        <v>74</v>
      </c>
      <c r="E200" s="192" t="s">
        <v>152</v>
      </c>
      <c r="F200" s="192" t="s">
        <v>281</v>
      </c>
      <c r="G200" s="178"/>
      <c r="H200" s="178"/>
      <c r="I200" s="181"/>
      <c r="J200" s="193">
        <f>BK200</f>
        <v>0</v>
      </c>
      <c r="K200" s="178"/>
      <c r="L200" s="183"/>
      <c r="M200" s="184"/>
      <c r="N200" s="185"/>
      <c r="O200" s="185"/>
      <c r="P200" s="186">
        <f>SUM(P201:P217)</f>
        <v>0</v>
      </c>
      <c r="Q200" s="185"/>
      <c r="R200" s="186">
        <f>SUM(R201:R217)</f>
        <v>91.6858642</v>
      </c>
      <c r="S200" s="185"/>
      <c r="T200" s="187">
        <f>SUM(T201:T217)</f>
        <v>0</v>
      </c>
      <c r="AR200" s="188" t="s">
        <v>83</v>
      </c>
      <c r="AT200" s="189" t="s">
        <v>74</v>
      </c>
      <c r="AU200" s="189" t="s">
        <v>83</v>
      </c>
      <c r="AY200" s="188" t="s">
        <v>145</v>
      </c>
      <c r="BK200" s="190">
        <f>SUM(BK201:BK217)</f>
        <v>0</v>
      </c>
    </row>
    <row r="201" spans="2:65" s="1" customFormat="1" ht="22.5" customHeight="1">
      <c r="B201" s="42"/>
      <c r="C201" s="194" t="s">
        <v>291</v>
      </c>
      <c r="D201" s="194" t="s">
        <v>147</v>
      </c>
      <c r="E201" s="195" t="s">
        <v>517</v>
      </c>
      <c r="F201" s="196" t="s">
        <v>518</v>
      </c>
      <c r="G201" s="197" t="s">
        <v>150</v>
      </c>
      <c r="H201" s="198">
        <v>10.21</v>
      </c>
      <c r="I201" s="199"/>
      <c r="J201" s="200">
        <f>ROUND(I201*H201,2)</f>
        <v>0</v>
      </c>
      <c r="K201" s="196" t="s">
        <v>151</v>
      </c>
      <c r="L201" s="62"/>
      <c r="M201" s="201" t="s">
        <v>32</v>
      </c>
      <c r="N201" s="202" t="s">
        <v>46</v>
      </c>
      <c r="O201" s="43"/>
      <c r="P201" s="203">
        <f>O201*H201</f>
        <v>0</v>
      </c>
      <c r="Q201" s="203">
        <v>1.59485</v>
      </c>
      <c r="R201" s="203">
        <f>Q201*H201</f>
        <v>16.283418500000003</v>
      </c>
      <c r="S201" s="203">
        <v>0</v>
      </c>
      <c r="T201" s="204">
        <f>S201*H201</f>
        <v>0</v>
      </c>
      <c r="AR201" s="24" t="s">
        <v>152</v>
      </c>
      <c r="AT201" s="24" t="s">
        <v>147</v>
      </c>
      <c r="AU201" s="24" t="s">
        <v>85</v>
      </c>
      <c r="AY201" s="24" t="s">
        <v>145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24" t="s">
        <v>83</v>
      </c>
      <c r="BK201" s="205">
        <f>ROUND(I201*H201,2)</f>
        <v>0</v>
      </c>
      <c r="BL201" s="24" t="s">
        <v>152</v>
      </c>
      <c r="BM201" s="24" t="s">
        <v>663</v>
      </c>
    </row>
    <row r="202" spans="2:47" s="1" customFormat="1" ht="27">
      <c r="B202" s="42"/>
      <c r="C202" s="64"/>
      <c r="D202" s="211" t="s">
        <v>154</v>
      </c>
      <c r="E202" s="64"/>
      <c r="F202" s="221" t="s">
        <v>664</v>
      </c>
      <c r="G202" s="64"/>
      <c r="H202" s="64"/>
      <c r="I202" s="164"/>
      <c r="J202" s="64"/>
      <c r="K202" s="64"/>
      <c r="L202" s="62"/>
      <c r="M202" s="208"/>
      <c r="N202" s="43"/>
      <c r="O202" s="43"/>
      <c r="P202" s="43"/>
      <c r="Q202" s="43"/>
      <c r="R202" s="43"/>
      <c r="S202" s="43"/>
      <c r="T202" s="79"/>
      <c r="AT202" s="24" t="s">
        <v>154</v>
      </c>
      <c r="AU202" s="24" t="s">
        <v>85</v>
      </c>
    </row>
    <row r="203" spans="2:65" s="1" customFormat="1" ht="22.5" customHeight="1">
      <c r="B203" s="42"/>
      <c r="C203" s="194" t="s">
        <v>296</v>
      </c>
      <c r="D203" s="194" t="s">
        <v>147</v>
      </c>
      <c r="E203" s="195" t="s">
        <v>521</v>
      </c>
      <c r="F203" s="196" t="s">
        <v>522</v>
      </c>
      <c r="G203" s="197" t="s">
        <v>150</v>
      </c>
      <c r="H203" s="198">
        <v>7.85</v>
      </c>
      <c r="I203" s="199"/>
      <c r="J203" s="200">
        <f>ROUND(I203*H203,2)</f>
        <v>0</v>
      </c>
      <c r="K203" s="196" t="s">
        <v>151</v>
      </c>
      <c r="L203" s="62"/>
      <c r="M203" s="201" t="s">
        <v>32</v>
      </c>
      <c r="N203" s="202" t="s">
        <v>46</v>
      </c>
      <c r="O203" s="43"/>
      <c r="P203" s="203">
        <f>O203*H203</f>
        <v>0</v>
      </c>
      <c r="Q203" s="203">
        <v>1.89077</v>
      </c>
      <c r="R203" s="203">
        <f>Q203*H203</f>
        <v>14.8425445</v>
      </c>
      <c r="S203" s="203">
        <v>0</v>
      </c>
      <c r="T203" s="204">
        <f>S203*H203</f>
        <v>0</v>
      </c>
      <c r="AR203" s="24" t="s">
        <v>152</v>
      </c>
      <c r="AT203" s="24" t="s">
        <v>147</v>
      </c>
      <c r="AU203" s="24" t="s">
        <v>85</v>
      </c>
      <c r="AY203" s="24" t="s">
        <v>145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4" t="s">
        <v>83</v>
      </c>
      <c r="BK203" s="205">
        <f>ROUND(I203*H203,2)</f>
        <v>0</v>
      </c>
      <c r="BL203" s="24" t="s">
        <v>152</v>
      </c>
      <c r="BM203" s="24" t="s">
        <v>665</v>
      </c>
    </row>
    <row r="204" spans="2:47" s="1" customFormat="1" ht="27">
      <c r="B204" s="42"/>
      <c r="C204" s="64"/>
      <c r="D204" s="206" t="s">
        <v>154</v>
      </c>
      <c r="E204" s="64"/>
      <c r="F204" s="207" t="s">
        <v>666</v>
      </c>
      <c r="G204" s="64"/>
      <c r="H204" s="64"/>
      <c r="I204" s="164"/>
      <c r="J204" s="64"/>
      <c r="K204" s="64"/>
      <c r="L204" s="62"/>
      <c r="M204" s="208"/>
      <c r="N204" s="43"/>
      <c r="O204" s="43"/>
      <c r="P204" s="43"/>
      <c r="Q204" s="43"/>
      <c r="R204" s="43"/>
      <c r="S204" s="43"/>
      <c r="T204" s="79"/>
      <c r="AT204" s="24" t="s">
        <v>154</v>
      </c>
      <c r="AU204" s="24" t="s">
        <v>85</v>
      </c>
    </row>
    <row r="205" spans="2:51" s="11" customFormat="1" ht="13.5">
      <c r="B205" s="209"/>
      <c r="C205" s="210"/>
      <c r="D205" s="211" t="s">
        <v>156</v>
      </c>
      <c r="E205" s="212" t="s">
        <v>32</v>
      </c>
      <c r="F205" s="213" t="s">
        <v>667</v>
      </c>
      <c r="G205" s="210"/>
      <c r="H205" s="214">
        <v>7.85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156</v>
      </c>
      <c r="AU205" s="220" t="s">
        <v>85</v>
      </c>
      <c r="AV205" s="11" t="s">
        <v>85</v>
      </c>
      <c r="AW205" s="11" t="s">
        <v>39</v>
      </c>
      <c r="AX205" s="11" t="s">
        <v>83</v>
      </c>
      <c r="AY205" s="220" t="s">
        <v>145</v>
      </c>
    </row>
    <row r="206" spans="2:65" s="1" customFormat="1" ht="22.5" customHeight="1">
      <c r="B206" s="42"/>
      <c r="C206" s="194" t="s">
        <v>301</v>
      </c>
      <c r="D206" s="194" t="s">
        <v>147</v>
      </c>
      <c r="E206" s="195" t="s">
        <v>526</v>
      </c>
      <c r="F206" s="196" t="s">
        <v>527</v>
      </c>
      <c r="G206" s="197" t="s">
        <v>150</v>
      </c>
      <c r="H206" s="198">
        <v>12.95</v>
      </c>
      <c r="I206" s="199"/>
      <c r="J206" s="200">
        <f>ROUND(I206*H206,2)</f>
        <v>0</v>
      </c>
      <c r="K206" s="196" t="s">
        <v>151</v>
      </c>
      <c r="L206" s="62"/>
      <c r="M206" s="201" t="s">
        <v>32</v>
      </c>
      <c r="N206" s="202" t="s">
        <v>46</v>
      </c>
      <c r="O206" s="43"/>
      <c r="P206" s="203">
        <f>O206*H206</f>
        <v>0</v>
      </c>
      <c r="Q206" s="203">
        <v>2.205</v>
      </c>
      <c r="R206" s="203">
        <f>Q206*H206</f>
        <v>28.55475</v>
      </c>
      <c r="S206" s="203">
        <v>0</v>
      </c>
      <c r="T206" s="204">
        <f>S206*H206</f>
        <v>0</v>
      </c>
      <c r="AR206" s="24" t="s">
        <v>152</v>
      </c>
      <c r="AT206" s="24" t="s">
        <v>147</v>
      </c>
      <c r="AU206" s="24" t="s">
        <v>85</v>
      </c>
      <c r="AY206" s="24" t="s">
        <v>145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24" t="s">
        <v>83</v>
      </c>
      <c r="BK206" s="205">
        <f>ROUND(I206*H206,2)</f>
        <v>0</v>
      </c>
      <c r="BL206" s="24" t="s">
        <v>152</v>
      </c>
      <c r="BM206" s="24" t="s">
        <v>668</v>
      </c>
    </row>
    <row r="207" spans="2:47" s="1" customFormat="1" ht="27">
      <c r="B207" s="42"/>
      <c r="C207" s="64"/>
      <c r="D207" s="211" t="s">
        <v>154</v>
      </c>
      <c r="E207" s="64"/>
      <c r="F207" s="221" t="s">
        <v>669</v>
      </c>
      <c r="G207" s="64"/>
      <c r="H207" s="64"/>
      <c r="I207" s="164"/>
      <c r="J207" s="64"/>
      <c r="K207" s="64"/>
      <c r="L207" s="62"/>
      <c r="M207" s="208"/>
      <c r="N207" s="43"/>
      <c r="O207" s="43"/>
      <c r="P207" s="43"/>
      <c r="Q207" s="43"/>
      <c r="R207" s="43"/>
      <c r="S207" s="43"/>
      <c r="T207" s="79"/>
      <c r="AT207" s="24" t="s">
        <v>154</v>
      </c>
      <c r="AU207" s="24" t="s">
        <v>85</v>
      </c>
    </row>
    <row r="208" spans="2:65" s="1" customFormat="1" ht="22.5" customHeight="1">
      <c r="B208" s="42"/>
      <c r="C208" s="194" t="s">
        <v>306</v>
      </c>
      <c r="D208" s="194" t="s">
        <v>147</v>
      </c>
      <c r="E208" s="195" t="s">
        <v>530</v>
      </c>
      <c r="F208" s="196" t="s">
        <v>531</v>
      </c>
      <c r="G208" s="197" t="s">
        <v>221</v>
      </c>
      <c r="H208" s="198">
        <v>76.15</v>
      </c>
      <c r="I208" s="199"/>
      <c r="J208" s="200">
        <f>ROUND(I208*H208,2)</f>
        <v>0</v>
      </c>
      <c r="K208" s="196" t="s">
        <v>151</v>
      </c>
      <c r="L208" s="62"/>
      <c r="M208" s="201" t="s">
        <v>32</v>
      </c>
      <c r="N208" s="202" t="s">
        <v>46</v>
      </c>
      <c r="O208" s="43"/>
      <c r="P208" s="203">
        <f>O208*H208</f>
        <v>0</v>
      </c>
      <c r="Q208" s="203">
        <v>0.00028</v>
      </c>
      <c r="R208" s="203">
        <f>Q208*H208</f>
        <v>0.021322</v>
      </c>
      <c r="S208" s="203">
        <v>0</v>
      </c>
      <c r="T208" s="204">
        <f>S208*H208</f>
        <v>0</v>
      </c>
      <c r="AR208" s="24" t="s">
        <v>152</v>
      </c>
      <c r="AT208" s="24" t="s">
        <v>147</v>
      </c>
      <c r="AU208" s="24" t="s">
        <v>85</v>
      </c>
      <c r="AY208" s="24" t="s">
        <v>145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24" t="s">
        <v>83</v>
      </c>
      <c r="BK208" s="205">
        <f>ROUND(I208*H208,2)</f>
        <v>0</v>
      </c>
      <c r="BL208" s="24" t="s">
        <v>152</v>
      </c>
      <c r="BM208" s="24" t="s">
        <v>670</v>
      </c>
    </row>
    <row r="209" spans="2:47" s="1" customFormat="1" ht="27">
      <c r="B209" s="42"/>
      <c r="C209" s="64"/>
      <c r="D209" s="211" t="s">
        <v>154</v>
      </c>
      <c r="E209" s="64"/>
      <c r="F209" s="221" t="s">
        <v>671</v>
      </c>
      <c r="G209" s="64"/>
      <c r="H209" s="64"/>
      <c r="I209" s="164"/>
      <c r="J209" s="64"/>
      <c r="K209" s="64"/>
      <c r="L209" s="62"/>
      <c r="M209" s="208"/>
      <c r="N209" s="43"/>
      <c r="O209" s="43"/>
      <c r="P209" s="43"/>
      <c r="Q209" s="43"/>
      <c r="R209" s="43"/>
      <c r="S209" s="43"/>
      <c r="T209" s="79"/>
      <c r="AT209" s="24" t="s">
        <v>154</v>
      </c>
      <c r="AU209" s="24" t="s">
        <v>85</v>
      </c>
    </row>
    <row r="210" spans="2:65" s="1" customFormat="1" ht="22.5" customHeight="1">
      <c r="B210" s="42"/>
      <c r="C210" s="222" t="s">
        <v>310</v>
      </c>
      <c r="D210" s="222" t="s">
        <v>227</v>
      </c>
      <c r="E210" s="223" t="s">
        <v>534</v>
      </c>
      <c r="F210" s="224" t="s">
        <v>535</v>
      </c>
      <c r="G210" s="225" t="s">
        <v>221</v>
      </c>
      <c r="H210" s="226">
        <v>87.573</v>
      </c>
      <c r="I210" s="227"/>
      <c r="J210" s="228">
        <f>ROUND(I210*H210,2)</f>
        <v>0</v>
      </c>
      <c r="K210" s="224" t="s">
        <v>151</v>
      </c>
      <c r="L210" s="229"/>
      <c r="M210" s="230" t="s">
        <v>32</v>
      </c>
      <c r="N210" s="231" t="s">
        <v>46</v>
      </c>
      <c r="O210" s="43"/>
      <c r="P210" s="203">
        <f>O210*H210</f>
        <v>0</v>
      </c>
      <c r="Q210" s="203">
        <v>0.0004</v>
      </c>
      <c r="R210" s="203">
        <f>Q210*H210</f>
        <v>0.035029199999999996</v>
      </c>
      <c r="S210" s="203">
        <v>0</v>
      </c>
      <c r="T210" s="204">
        <f>S210*H210</f>
        <v>0</v>
      </c>
      <c r="AR210" s="24" t="s">
        <v>188</v>
      </c>
      <c r="AT210" s="24" t="s">
        <v>227</v>
      </c>
      <c r="AU210" s="24" t="s">
        <v>85</v>
      </c>
      <c r="AY210" s="24" t="s">
        <v>145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24" t="s">
        <v>83</v>
      </c>
      <c r="BK210" s="205">
        <f>ROUND(I210*H210,2)</f>
        <v>0</v>
      </c>
      <c r="BL210" s="24" t="s">
        <v>152</v>
      </c>
      <c r="BM210" s="24" t="s">
        <v>672</v>
      </c>
    </row>
    <row r="211" spans="2:47" s="1" customFormat="1" ht="67.5">
      <c r="B211" s="42"/>
      <c r="C211" s="64"/>
      <c r="D211" s="206" t="s">
        <v>154</v>
      </c>
      <c r="E211" s="64"/>
      <c r="F211" s="207" t="s">
        <v>673</v>
      </c>
      <c r="G211" s="64"/>
      <c r="H211" s="64"/>
      <c r="I211" s="164"/>
      <c r="J211" s="64"/>
      <c r="K211" s="64"/>
      <c r="L211" s="62"/>
      <c r="M211" s="208"/>
      <c r="N211" s="43"/>
      <c r="O211" s="43"/>
      <c r="P211" s="43"/>
      <c r="Q211" s="43"/>
      <c r="R211" s="43"/>
      <c r="S211" s="43"/>
      <c r="T211" s="79"/>
      <c r="AT211" s="24" t="s">
        <v>154</v>
      </c>
      <c r="AU211" s="24" t="s">
        <v>85</v>
      </c>
    </row>
    <row r="212" spans="2:51" s="11" customFormat="1" ht="13.5">
      <c r="B212" s="209"/>
      <c r="C212" s="210"/>
      <c r="D212" s="211" t="s">
        <v>156</v>
      </c>
      <c r="E212" s="212" t="s">
        <v>32</v>
      </c>
      <c r="F212" s="213" t="s">
        <v>674</v>
      </c>
      <c r="G212" s="210"/>
      <c r="H212" s="214">
        <v>87.573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156</v>
      </c>
      <c r="AU212" s="220" t="s">
        <v>85</v>
      </c>
      <c r="AV212" s="11" t="s">
        <v>85</v>
      </c>
      <c r="AW212" s="11" t="s">
        <v>39</v>
      </c>
      <c r="AX212" s="11" t="s">
        <v>83</v>
      </c>
      <c r="AY212" s="220" t="s">
        <v>145</v>
      </c>
    </row>
    <row r="213" spans="2:65" s="1" customFormat="1" ht="22.5" customHeight="1">
      <c r="B213" s="42"/>
      <c r="C213" s="194" t="s">
        <v>317</v>
      </c>
      <c r="D213" s="194" t="s">
        <v>147</v>
      </c>
      <c r="E213" s="195" t="s">
        <v>539</v>
      </c>
      <c r="F213" s="196" t="s">
        <v>540</v>
      </c>
      <c r="G213" s="197" t="s">
        <v>150</v>
      </c>
      <c r="H213" s="198">
        <v>16</v>
      </c>
      <c r="I213" s="199"/>
      <c r="J213" s="200">
        <f>ROUND(I213*H213,2)</f>
        <v>0</v>
      </c>
      <c r="K213" s="196" t="s">
        <v>151</v>
      </c>
      <c r="L213" s="62"/>
      <c r="M213" s="201" t="s">
        <v>32</v>
      </c>
      <c r="N213" s="202" t="s">
        <v>46</v>
      </c>
      <c r="O213" s="43"/>
      <c r="P213" s="203">
        <f>O213*H213</f>
        <v>0</v>
      </c>
      <c r="Q213" s="203">
        <v>1.9968</v>
      </c>
      <c r="R213" s="203">
        <f>Q213*H213</f>
        <v>31.9488</v>
      </c>
      <c r="S213" s="203">
        <v>0</v>
      </c>
      <c r="T213" s="204">
        <f>S213*H213</f>
        <v>0</v>
      </c>
      <c r="AR213" s="24" t="s">
        <v>152</v>
      </c>
      <c r="AT213" s="24" t="s">
        <v>147</v>
      </c>
      <c r="AU213" s="24" t="s">
        <v>85</v>
      </c>
      <c r="AY213" s="24" t="s">
        <v>145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24" t="s">
        <v>83</v>
      </c>
      <c r="BK213" s="205">
        <f>ROUND(I213*H213,2)</f>
        <v>0</v>
      </c>
      <c r="BL213" s="24" t="s">
        <v>152</v>
      </c>
      <c r="BM213" s="24" t="s">
        <v>675</v>
      </c>
    </row>
    <row r="214" spans="2:47" s="1" customFormat="1" ht="27">
      <c r="B214" s="42"/>
      <c r="C214" s="64"/>
      <c r="D214" s="206" t="s">
        <v>154</v>
      </c>
      <c r="E214" s="64"/>
      <c r="F214" s="207" t="s">
        <v>589</v>
      </c>
      <c r="G214" s="64"/>
      <c r="H214" s="64"/>
      <c r="I214" s="164"/>
      <c r="J214" s="64"/>
      <c r="K214" s="64"/>
      <c r="L214" s="62"/>
      <c r="M214" s="208"/>
      <c r="N214" s="43"/>
      <c r="O214" s="43"/>
      <c r="P214" s="43"/>
      <c r="Q214" s="43"/>
      <c r="R214" s="43"/>
      <c r="S214" s="43"/>
      <c r="T214" s="79"/>
      <c r="AT214" s="24" t="s">
        <v>154</v>
      </c>
      <c r="AU214" s="24" t="s">
        <v>85</v>
      </c>
    </row>
    <row r="215" spans="2:51" s="11" customFormat="1" ht="13.5">
      <c r="B215" s="209"/>
      <c r="C215" s="210"/>
      <c r="D215" s="211" t="s">
        <v>156</v>
      </c>
      <c r="E215" s="212" t="s">
        <v>32</v>
      </c>
      <c r="F215" s="213" t="s">
        <v>676</v>
      </c>
      <c r="G215" s="210"/>
      <c r="H215" s="214">
        <v>16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156</v>
      </c>
      <c r="AU215" s="220" t="s">
        <v>85</v>
      </c>
      <c r="AV215" s="11" t="s">
        <v>85</v>
      </c>
      <c r="AW215" s="11" t="s">
        <v>39</v>
      </c>
      <c r="AX215" s="11" t="s">
        <v>83</v>
      </c>
      <c r="AY215" s="220" t="s">
        <v>145</v>
      </c>
    </row>
    <row r="216" spans="2:65" s="1" customFormat="1" ht="22.5" customHeight="1">
      <c r="B216" s="42"/>
      <c r="C216" s="194" t="s">
        <v>321</v>
      </c>
      <c r="D216" s="194" t="s">
        <v>147</v>
      </c>
      <c r="E216" s="195" t="s">
        <v>543</v>
      </c>
      <c r="F216" s="196" t="s">
        <v>544</v>
      </c>
      <c r="G216" s="197" t="s">
        <v>221</v>
      </c>
      <c r="H216" s="198">
        <v>40</v>
      </c>
      <c r="I216" s="199"/>
      <c r="J216" s="200">
        <f>ROUND(I216*H216,2)</f>
        <v>0</v>
      </c>
      <c r="K216" s="196" t="s">
        <v>151</v>
      </c>
      <c r="L216" s="62"/>
      <c r="M216" s="201" t="s">
        <v>32</v>
      </c>
      <c r="N216" s="202" t="s">
        <v>46</v>
      </c>
      <c r="O216" s="43"/>
      <c r="P216" s="203">
        <f>O216*H216</f>
        <v>0</v>
      </c>
      <c r="Q216" s="203">
        <v>0</v>
      </c>
      <c r="R216" s="203">
        <f>Q216*H216</f>
        <v>0</v>
      </c>
      <c r="S216" s="203">
        <v>0</v>
      </c>
      <c r="T216" s="204">
        <f>S216*H216</f>
        <v>0</v>
      </c>
      <c r="AR216" s="24" t="s">
        <v>152</v>
      </c>
      <c r="AT216" s="24" t="s">
        <v>147</v>
      </c>
      <c r="AU216" s="24" t="s">
        <v>85</v>
      </c>
      <c r="AY216" s="24" t="s">
        <v>145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24" t="s">
        <v>83</v>
      </c>
      <c r="BK216" s="205">
        <f>ROUND(I216*H216,2)</f>
        <v>0</v>
      </c>
      <c r="BL216" s="24" t="s">
        <v>152</v>
      </c>
      <c r="BM216" s="24" t="s">
        <v>677</v>
      </c>
    </row>
    <row r="217" spans="2:47" s="1" customFormat="1" ht="27">
      <c r="B217" s="42"/>
      <c r="C217" s="64"/>
      <c r="D217" s="206" t="s">
        <v>154</v>
      </c>
      <c r="E217" s="64"/>
      <c r="F217" s="207" t="s">
        <v>589</v>
      </c>
      <c r="G217" s="64"/>
      <c r="H217" s="64"/>
      <c r="I217" s="164"/>
      <c r="J217" s="64"/>
      <c r="K217" s="64"/>
      <c r="L217" s="62"/>
      <c r="M217" s="208"/>
      <c r="N217" s="43"/>
      <c r="O217" s="43"/>
      <c r="P217" s="43"/>
      <c r="Q217" s="43"/>
      <c r="R217" s="43"/>
      <c r="S217" s="43"/>
      <c r="T217" s="79"/>
      <c r="AT217" s="24" t="s">
        <v>154</v>
      </c>
      <c r="AU217" s="24" t="s">
        <v>85</v>
      </c>
    </row>
    <row r="218" spans="2:63" s="10" customFormat="1" ht="29.85" customHeight="1">
      <c r="B218" s="177"/>
      <c r="C218" s="178"/>
      <c r="D218" s="191" t="s">
        <v>74</v>
      </c>
      <c r="E218" s="192" t="s">
        <v>188</v>
      </c>
      <c r="F218" s="192" t="s">
        <v>290</v>
      </c>
      <c r="G218" s="178"/>
      <c r="H218" s="178"/>
      <c r="I218" s="181"/>
      <c r="J218" s="193">
        <f>BK218</f>
        <v>0</v>
      </c>
      <c r="K218" s="178"/>
      <c r="L218" s="183"/>
      <c r="M218" s="184"/>
      <c r="N218" s="185"/>
      <c r="O218" s="185"/>
      <c r="P218" s="186">
        <f>SUM(P219:P225)</f>
        <v>0</v>
      </c>
      <c r="Q218" s="185"/>
      <c r="R218" s="186">
        <f>SUM(R219:R225)</f>
        <v>0.041448</v>
      </c>
      <c r="S218" s="185"/>
      <c r="T218" s="187">
        <f>SUM(T219:T225)</f>
        <v>0</v>
      </c>
      <c r="AR218" s="188" t="s">
        <v>83</v>
      </c>
      <c r="AT218" s="189" t="s">
        <v>74</v>
      </c>
      <c r="AU218" s="189" t="s">
        <v>83</v>
      </c>
      <c r="AY218" s="188" t="s">
        <v>145</v>
      </c>
      <c r="BK218" s="190">
        <f>SUM(BK219:BK225)</f>
        <v>0</v>
      </c>
    </row>
    <row r="219" spans="2:65" s="1" customFormat="1" ht="22.5" customHeight="1">
      <c r="B219" s="42"/>
      <c r="C219" s="194" t="s">
        <v>326</v>
      </c>
      <c r="D219" s="194" t="s">
        <v>147</v>
      </c>
      <c r="E219" s="195" t="s">
        <v>553</v>
      </c>
      <c r="F219" s="196" t="s">
        <v>554</v>
      </c>
      <c r="G219" s="197" t="s">
        <v>294</v>
      </c>
      <c r="H219" s="198">
        <v>78.5</v>
      </c>
      <c r="I219" s="199"/>
      <c r="J219" s="200">
        <f>ROUND(I219*H219,2)</f>
        <v>0</v>
      </c>
      <c r="K219" s="196" t="s">
        <v>151</v>
      </c>
      <c r="L219" s="62"/>
      <c r="M219" s="201" t="s">
        <v>32</v>
      </c>
      <c r="N219" s="202" t="s">
        <v>46</v>
      </c>
      <c r="O219" s="43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AR219" s="24" t="s">
        <v>152</v>
      </c>
      <c r="AT219" s="24" t="s">
        <v>147</v>
      </c>
      <c r="AU219" s="24" t="s">
        <v>85</v>
      </c>
      <c r="AY219" s="24" t="s">
        <v>145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4" t="s">
        <v>83</v>
      </c>
      <c r="BK219" s="205">
        <f>ROUND(I219*H219,2)</f>
        <v>0</v>
      </c>
      <c r="BL219" s="24" t="s">
        <v>152</v>
      </c>
      <c r="BM219" s="24" t="s">
        <v>678</v>
      </c>
    </row>
    <row r="220" spans="2:47" s="1" customFormat="1" ht="27">
      <c r="B220" s="42"/>
      <c r="C220" s="64"/>
      <c r="D220" s="211" t="s">
        <v>154</v>
      </c>
      <c r="E220" s="64"/>
      <c r="F220" s="221" t="s">
        <v>589</v>
      </c>
      <c r="G220" s="64"/>
      <c r="H220" s="64"/>
      <c r="I220" s="164"/>
      <c r="J220" s="64"/>
      <c r="K220" s="64"/>
      <c r="L220" s="62"/>
      <c r="M220" s="208"/>
      <c r="N220" s="43"/>
      <c r="O220" s="43"/>
      <c r="P220" s="43"/>
      <c r="Q220" s="43"/>
      <c r="R220" s="43"/>
      <c r="S220" s="43"/>
      <c r="T220" s="79"/>
      <c r="AT220" s="24" t="s">
        <v>154</v>
      </c>
      <c r="AU220" s="24" t="s">
        <v>85</v>
      </c>
    </row>
    <row r="221" spans="2:65" s="1" customFormat="1" ht="22.5" customHeight="1">
      <c r="B221" s="42"/>
      <c r="C221" s="222" t="s">
        <v>332</v>
      </c>
      <c r="D221" s="222" t="s">
        <v>227</v>
      </c>
      <c r="E221" s="223" t="s">
        <v>556</v>
      </c>
      <c r="F221" s="224" t="s">
        <v>557</v>
      </c>
      <c r="G221" s="225" t="s">
        <v>294</v>
      </c>
      <c r="H221" s="226">
        <v>86.35</v>
      </c>
      <c r="I221" s="227"/>
      <c r="J221" s="228">
        <f>ROUND(I221*H221,2)</f>
        <v>0</v>
      </c>
      <c r="K221" s="224" t="s">
        <v>151</v>
      </c>
      <c r="L221" s="229"/>
      <c r="M221" s="230" t="s">
        <v>32</v>
      </c>
      <c r="N221" s="231" t="s">
        <v>46</v>
      </c>
      <c r="O221" s="43"/>
      <c r="P221" s="203">
        <f>O221*H221</f>
        <v>0</v>
      </c>
      <c r="Q221" s="203">
        <v>0.00048</v>
      </c>
      <c r="R221" s="203">
        <f>Q221*H221</f>
        <v>0.041448</v>
      </c>
      <c r="S221" s="203">
        <v>0</v>
      </c>
      <c r="T221" s="204">
        <f>S221*H221</f>
        <v>0</v>
      </c>
      <c r="AR221" s="24" t="s">
        <v>188</v>
      </c>
      <c r="AT221" s="24" t="s">
        <v>227</v>
      </c>
      <c r="AU221" s="24" t="s">
        <v>85</v>
      </c>
      <c r="AY221" s="24" t="s">
        <v>145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4" t="s">
        <v>83</v>
      </c>
      <c r="BK221" s="205">
        <f>ROUND(I221*H221,2)</f>
        <v>0</v>
      </c>
      <c r="BL221" s="24" t="s">
        <v>152</v>
      </c>
      <c r="BM221" s="24" t="s">
        <v>679</v>
      </c>
    </row>
    <row r="222" spans="2:47" s="1" customFormat="1" ht="27">
      <c r="B222" s="42"/>
      <c r="C222" s="64"/>
      <c r="D222" s="206" t="s">
        <v>154</v>
      </c>
      <c r="E222" s="64"/>
      <c r="F222" s="207" t="s">
        <v>589</v>
      </c>
      <c r="G222" s="64"/>
      <c r="H222" s="64"/>
      <c r="I222" s="164"/>
      <c r="J222" s="64"/>
      <c r="K222" s="64"/>
      <c r="L222" s="62"/>
      <c r="M222" s="208"/>
      <c r="N222" s="43"/>
      <c r="O222" s="43"/>
      <c r="P222" s="43"/>
      <c r="Q222" s="43"/>
      <c r="R222" s="43"/>
      <c r="S222" s="43"/>
      <c r="T222" s="79"/>
      <c r="AT222" s="24" t="s">
        <v>154</v>
      </c>
      <c r="AU222" s="24" t="s">
        <v>85</v>
      </c>
    </row>
    <row r="223" spans="2:51" s="11" customFormat="1" ht="13.5">
      <c r="B223" s="209"/>
      <c r="C223" s="210"/>
      <c r="D223" s="211" t="s">
        <v>156</v>
      </c>
      <c r="E223" s="212" t="s">
        <v>32</v>
      </c>
      <c r="F223" s="213" t="s">
        <v>680</v>
      </c>
      <c r="G223" s="210"/>
      <c r="H223" s="214">
        <v>86.35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156</v>
      </c>
      <c r="AU223" s="220" t="s">
        <v>85</v>
      </c>
      <c r="AV223" s="11" t="s">
        <v>85</v>
      </c>
      <c r="AW223" s="11" t="s">
        <v>39</v>
      </c>
      <c r="AX223" s="11" t="s">
        <v>83</v>
      </c>
      <c r="AY223" s="220" t="s">
        <v>145</v>
      </c>
    </row>
    <row r="224" spans="2:65" s="1" customFormat="1" ht="22.5" customHeight="1">
      <c r="B224" s="42"/>
      <c r="C224" s="194" t="s">
        <v>337</v>
      </c>
      <c r="D224" s="194" t="s">
        <v>147</v>
      </c>
      <c r="E224" s="195" t="s">
        <v>681</v>
      </c>
      <c r="F224" s="196" t="s">
        <v>567</v>
      </c>
      <c r="G224" s="197" t="s">
        <v>299</v>
      </c>
      <c r="H224" s="198">
        <v>1</v>
      </c>
      <c r="I224" s="199"/>
      <c r="J224" s="200">
        <f>ROUND(I224*H224,2)</f>
        <v>0</v>
      </c>
      <c r="K224" s="196" t="s">
        <v>32</v>
      </c>
      <c r="L224" s="62"/>
      <c r="M224" s="201" t="s">
        <v>32</v>
      </c>
      <c r="N224" s="202" t="s">
        <v>46</v>
      </c>
      <c r="O224" s="43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AR224" s="24" t="s">
        <v>152</v>
      </c>
      <c r="AT224" s="24" t="s">
        <v>147</v>
      </c>
      <c r="AU224" s="24" t="s">
        <v>85</v>
      </c>
      <c r="AY224" s="24" t="s">
        <v>145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24" t="s">
        <v>83</v>
      </c>
      <c r="BK224" s="205">
        <f>ROUND(I224*H224,2)</f>
        <v>0</v>
      </c>
      <c r="BL224" s="24" t="s">
        <v>152</v>
      </c>
      <c r="BM224" s="24" t="s">
        <v>682</v>
      </c>
    </row>
    <row r="225" spans="2:47" s="1" customFormat="1" ht="40.5">
      <c r="B225" s="42"/>
      <c r="C225" s="64"/>
      <c r="D225" s="206" t="s">
        <v>154</v>
      </c>
      <c r="E225" s="64"/>
      <c r="F225" s="207" t="s">
        <v>683</v>
      </c>
      <c r="G225" s="64"/>
      <c r="H225" s="64"/>
      <c r="I225" s="164"/>
      <c r="J225" s="64"/>
      <c r="K225" s="64"/>
      <c r="L225" s="62"/>
      <c r="M225" s="208"/>
      <c r="N225" s="43"/>
      <c r="O225" s="43"/>
      <c r="P225" s="43"/>
      <c r="Q225" s="43"/>
      <c r="R225" s="43"/>
      <c r="S225" s="43"/>
      <c r="T225" s="79"/>
      <c r="AT225" s="24" t="s">
        <v>154</v>
      </c>
      <c r="AU225" s="24" t="s">
        <v>85</v>
      </c>
    </row>
    <row r="226" spans="2:63" s="10" customFormat="1" ht="29.85" customHeight="1">
      <c r="B226" s="177"/>
      <c r="C226" s="178"/>
      <c r="D226" s="191" t="s">
        <v>74</v>
      </c>
      <c r="E226" s="192" t="s">
        <v>194</v>
      </c>
      <c r="F226" s="192" t="s">
        <v>342</v>
      </c>
      <c r="G226" s="178"/>
      <c r="H226" s="178"/>
      <c r="I226" s="181"/>
      <c r="J226" s="193">
        <f>BK226</f>
        <v>0</v>
      </c>
      <c r="K226" s="178"/>
      <c r="L226" s="183"/>
      <c r="M226" s="184"/>
      <c r="N226" s="185"/>
      <c r="O226" s="185"/>
      <c r="P226" s="186">
        <f>SUM(P227:P241)</f>
        <v>0</v>
      </c>
      <c r="Q226" s="185"/>
      <c r="R226" s="186">
        <f>SUM(R227:R241)</f>
        <v>0.001566</v>
      </c>
      <c r="S226" s="185"/>
      <c r="T226" s="187">
        <f>SUM(T227:T241)</f>
        <v>0.052199999999999996</v>
      </c>
      <c r="AR226" s="188" t="s">
        <v>83</v>
      </c>
      <c r="AT226" s="189" t="s">
        <v>74</v>
      </c>
      <c r="AU226" s="189" t="s">
        <v>83</v>
      </c>
      <c r="AY226" s="188" t="s">
        <v>145</v>
      </c>
      <c r="BK226" s="190">
        <f>SUM(BK227:BK241)</f>
        <v>0</v>
      </c>
    </row>
    <row r="227" spans="2:65" s="1" customFormat="1" ht="22.5" customHeight="1">
      <c r="B227" s="42"/>
      <c r="C227" s="194" t="s">
        <v>343</v>
      </c>
      <c r="D227" s="194" t="s">
        <v>147</v>
      </c>
      <c r="E227" s="195" t="s">
        <v>684</v>
      </c>
      <c r="F227" s="196" t="s">
        <v>685</v>
      </c>
      <c r="G227" s="197" t="s">
        <v>294</v>
      </c>
      <c r="H227" s="198">
        <v>17.4</v>
      </c>
      <c r="I227" s="199"/>
      <c r="J227" s="200">
        <f>ROUND(I227*H227,2)</f>
        <v>0</v>
      </c>
      <c r="K227" s="196" t="s">
        <v>32</v>
      </c>
      <c r="L227" s="62"/>
      <c r="M227" s="201" t="s">
        <v>32</v>
      </c>
      <c r="N227" s="202" t="s">
        <v>46</v>
      </c>
      <c r="O227" s="43"/>
      <c r="P227" s="203">
        <f>O227*H227</f>
        <v>0</v>
      </c>
      <c r="Q227" s="203">
        <v>9E-05</v>
      </c>
      <c r="R227" s="203">
        <f>Q227*H227</f>
        <v>0.001566</v>
      </c>
      <c r="S227" s="203">
        <v>0.003</v>
      </c>
      <c r="T227" s="204">
        <f>S227*H227</f>
        <v>0.052199999999999996</v>
      </c>
      <c r="AR227" s="24" t="s">
        <v>152</v>
      </c>
      <c r="AT227" s="24" t="s">
        <v>147</v>
      </c>
      <c r="AU227" s="24" t="s">
        <v>85</v>
      </c>
      <c r="AY227" s="24" t="s">
        <v>145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4" t="s">
        <v>83</v>
      </c>
      <c r="BK227" s="205">
        <f>ROUND(I227*H227,2)</f>
        <v>0</v>
      </c>
      <c r="BL227" s="24" t="s">
        <v>152</v>
      </c>
      <c r="BM227" s="24" t="s">
        <v>686</v>
      </c>
    </row>
    <row r="228" spans="2:47" s="1" customFormat="1" ht="67.5">
      <c r="B228" s="42"/>
      <c r="C228" s="64"/>
      <c r="D228" s="206" t="s">
        <v>154</v>
      </c>
      <c r="E228" s="64"/>
      <c r="F228" s="207" t="s">
        <v>687</v>
      </c>
      <c r="G228" s="64"/>
      <c r="H228" s="64"/>
      <c r="I228" s="164"/>
      <c r="J228" s="64"/>
      <c r="K228" s="64"/>
      <c r="L228" s="62"/>
      <c r="M228" s="208"/>
      <c r="N228" s="43"/>
      <c r="O228" s="43"/>
      <c r="P228" s="43"/>
      <c r="Q228" s="43"/>
      <c r="R228" s="43"/>
      <c r="S228" s="43"/>
      <c r="T228" s="79"/>
      <c r="AT228" s="24" t="s">
        <v>154</v>
      </c>
      <c r="AU228" s="24" t="s">
        <v>85</v>
      </c>
    </row>
    <row r="229" spans="2:51" s="11" customFormat="1" ht="13.5">
      <c r="B229" s="209"/>
      <c r="C229" s="210"/>
      <c r="D229" s="211" t="s">
        <v>156</v>
      </c>
      <c r="E229" s="212" t="s">
        <v>32</v>
      </c>
      <c r="F229" s="213" t="s">
        <v>688</v>
      </c>
      <c r="G229" s="210"/>
      <c r="H229" s="214">
        <v>17.4</v>
      </c>
      <c r="I229" s="215"/>
      <c r="J229" s="210"/>
      <c r="K229" s="210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156</v>
      </c>
      <c r="AU229" s="220" t="s">
        <v>85</v>
      </c>
      <c r="AV229" s="11" t="s">
        <v>85</v>
      </c>
      <c r="AW229" s="11" t="s">
        <v>39</v>
      </c>
      <c r="AX229" s="11" t="s">
        <v>83</v>
      </c>
      <c r="AY229" s="220" t="s">
        <v>145</v>
      </c>
    </row>
    <row r="230" spans="2:65" s="1" customFormat="1" ht="22.5" customHeight="1">
      <c r="B230" s="42"/>
      <c r="C230" s="222" t="s">
        <v>349</v>
      </c>
      <c r="D230" s="222" t="s">
        <v>227</v>
      </c>
      <c r="E230" s="223" t="s">
        <v>689</v>
      </c>
      <c r="F230" s="224" t="s">
        <v>690</v>
      </c>
      <c r="G230" s="225" t="s">
        <v>299</v>
      </c>
      <c r="H230" s="226">
        <v>29</v>
      </c>
      <c r="I230" s="227"/>
      <c r="J230" s="228">
        <f>ROUND(I230*H230,2)</f>
        <v>0</v>
      </c>
      <c r="K230" s="224" t="s">
        <v>32</v>
      </c>
      <c r="L230" s="229"/>
      <c r="M230" s="230" t="s">
        <v>32</v>
      </c>
      <c r="N230" s="231" t="s">
        <v>46</v>
      </c>
      <c r="O230" s="43"/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AR230" s="24" t="s">
        <v>188</v>
      </c>
      <c r="AT230" s="24" t="s">
        <v>227</v>
      </c>
      <c r="AU230" s="24" t="s">
        <v>85</v>
      </c>
      <c r="AY230" s="24" t="s">
        <v>145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24" t="s">
        <v>83</v>
      </c>
      <c r="BK230" s="205">
        <f>ROUND(I230*H230,2)</f>
        <v>0</v>
      </c>
      <c r="BL230" s="24" t="s">
        <v>152</v>
      </c>
      <c r="BM230" s="24" t="s">
        <v>691</v>
      </c>
    </row>
    <row r="231" spans="2:47" s="1" customFormat="1" ht="40.5">
      <c r="B231" s="42"/>
      <c r="C231" s="64"/>
      <c r="D231" s="211" t="s">
        <v>154</v>
      </c>
      <c r="E231" s="64"/>
      <c r="F231" s="221" t="s">
        <v>692</v>
      </c>
      <c r="G231" s="64"/>
      <c r="H231" s="64"/>
      <c r="I231" s="164"/>
      <c r="J231" s="64"/>
      <c r="K231" s="64"/>
      <c r="L231" s="62"/>
      <c r="M231" s="208"/>
      <c r="N231" s="43"/>
      <c r="O231" s="43"/>
      <c r="P231" s="43"/>
      <c r="Q231" s="43"/>
      <c r="R231" s="43"/>
      <c r="S231" s="43"/>
      <c r="T231" s="79"/>
      <c r="AT231" s="24" t="s">
        <v>154</v>
      </c>
      <c r="AU231" s="24" t="s">
        <v>85</v>
      </c>
    </row>
    <row r="232" spans="2:65" s="1" customFormat="1" ht="22.5" customHeight="1">
      <c r="B232" s="42"/>
      <c r="C232" s="194" t="s">
        <v>353</v>
      </c>
      <c r="D232" s="194" t="s">
        <v>147</v>
      </c>
      <c r="E232" s="195" t="s">
        <v>350</v>
      </c>
      <c r="F232" s="196" t="s">
        <v>351</v>
      </c>
      <c r="G232" s="197" t="s">
        <v>215</v>
      </c>
      <c r="H232" s="198">
        <v>289.614</v>
      </c>
      <c r="I232" s="199"/>
      <c r="J232" s="200">
        <f>ROUND(I232*H232,2)</f>
        <v>0</v>
      </c>
      <c r="K232" s="196" t="s">
        <v>151</v>
      </c>
      <c r="L232" s="62"/>
      <c r="M232" s="201" t="s">
        <v>32</v>
      </c>
      <c r="N232" s="202" t="s">
        <v>46</v>
      </c>
      <c r="O232" s="43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AR232" s="24" t="s">
        <v>152</v>
      </c>
      <c r="AT232" s="24" t="s">
        <v>147</v>
      </c>
      <c r="AU232" s="24" t="s">
        <v>85</v>
      </c>
      <c r="AY232" s="24" t="s">
        <v>145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24" t="s">
        <v>83</v>
      </c>
      <c r="BK232" s="205">
        <f>ROUND(I232*H232,2)</f>
        <v>0</v>
      </c>
      <c r="BL232" s="24" t="s">
        <v>152</v>
      </c>
      <c r="BM232" s="24" t="s">
        <v>693</v>
      </c>
    </row>
    <row r="233" spans="2:47" s="1" customFormat="1" ht="27">
      <c r="B233" s="42"/>
      <c r="C233" s="64"/>
      <c r="D233" s="211" t="s">
        <v>154</v>
      </c>
      <c r="E233" s="64"/>
      <c r="F233" s="221" t="s">
        <v>589</v>
      </c>
      <c r="G233" s="64"/>
      <c r="H233" s="64"/>
      <c r="I233" s="164"/>
      <c r="J233" s="64"/>
      <c r="K233" s="64"/>
      <c r="L233" s="62"/>
      <c r="M233" s="208"/>
      <c r="N233" s="43"/>
      <c r="O233" s="43"/>
      <c r="P233" s="43"/>
      <c r="Q233" s="43"/>
      <c r="R233" s="43"/>
      <c r="S233" s="43"/>
      <c r="T233" s="79"/>
      <c r="AT233" s="24" t="s">
        <v>154</v>
      </c>
      <c r="AU233" s="24" t="s">
        <v>85</v>
      </c>
    </row>
    <row r="234" spans="2:65" s="1" customFormat="1" ht="22.5" customHeight="1">
      <c r="B234" s="42"/>
      <c r="C234" s="194" t="s">
        <v>357</v>
      </c>
      <c r="D234" s="194" t="s">
        <v>147</v>
      </c>
      <c r="E234" s="195" t="s">
        <v>354</v>
      </c>
      <c r="F234" s="196" t="s">
        <v>355</v>
      </c>
      <c r="G234" s="197" t="s">
        <v>215</v>
      </c>
      <c r="H234" s="198">
        <v>289.614</v>
      </c>
      <c r="I234" s="199"/>
      <c r="J234" s="200">
        <f>ROUND(I234*H234,2)</f>
        <v>0</v>
      </c>
      <c r="K234" s="196" t="s">
        <v>151</v>
      </c>
      <c r="L234" s="62"/>
      <c r="M234" s="201" t="s">
        <v>32</v>
      </c>
      <c r="N234" s="202" t="s">
        <v>46</v>
      </c>
      <c r="O234" s="43"/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AR234" s="24" t="s">
        <v>152</v>
      </c>
      <c r="AT234" s="24" t="s">
        <v>147</v>
      </c>
      <c r="AU234" s="24" t="s">
        <v>85</v>
      </c>
      <c r="AY234" s="24" t="s">
        <v>145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4" t="s">
        <v>83</v>
      </c>
      <c r="BK234" s="205">
        <f>ROUND(I234*H234,2)</f>
        <v>0</v>
      </c>
      <c r="BL234" s="24" t="s">
        <v>152</v>
      </c>
      <c r="BM234" s="24" t="s">
        <v>694</v>
      </c>
    </row>
    <row r="235" spans="2:47" s="1" customFormat="1" ht="27">
      <c r="B235" s="42"/>
      <c r="C235" s="64"/>
      <c r="D235" s="211" t="s">
        <v>154</v>
      </c>
      <c r="E235" s="64"/>
      <c r="F235" s="221" t="s">
        <v>589</v>
      </c>
      <c r="G235" s="64"/>
      <c r="H235" s="64"/>
      <c r="I235" s="164"/>
      <c r="J235" s="64"/>
      <c r="K235" s="64"/>
      <c r="L235" s="62"/>
      <c r="M235" s="208"/>
      <c r="N235" s="43"/>
      <c r="O235" s="43"/>
      <c r="P235" s="43"/>
      <c r="Q235" s="43"/>
      <c r="R235" s="43"/>
      <c r="S235" s="43"/>
      <c r="T235" s="79"/>
      <c r="AT235" s="24" t="s">
        <v>154</v>
      </c>
      <c r="AU235" s="24" t="s">
        <v>85</v>
      </c>
    </row>
    <row r="236" spans="2:65" s="1" customFormat="1" ht="22.5" customHeight="1">
      <c r="B236" s="42"/>
      <c r="C236" s="194" t="s">
        <v>363</v>
      </c>
      <c r="D236" s="194" t="s">
        <v>147</v>
      </c>
      <c r="E236" s="195" t="s">
        <v>358</v>
      </c>
      <c r="F236" s="196" t="s">
        <v>359</v>
      </c>
      <c r="G236" s="197" t="s">
        <v>215</v>
      </c>
      <c r="H236" s="198">
        <v>2403</v>
      </c>
      <c r="I236" s="199"/>
      <c r="J236" s="200">
        <f>ROUND(I236*H236,2)</f>
        <v>0</v>
      </c>
      <c r="K236" s="196" t="s">
        <v>151</v>
      </c>
      <c r="L236" s="62"/>
      <c r="M236" s="201" t="s">
        <v>32</v>
      </c>
      <c r="N236" s="202" t="s">
        <v>46</v>
      </c>
      <c r="O236" s="43"/>
      <c r="P236" s="203">
        <f>O236*H236</f>
        <v>0</v>
      </c>
      <c r="Q236" s="203">
        <v>0</v>
      </c>
      <c r="R236" s="203">
        <f>Q236*H236</f>
        <v>0</v>
      </c>
      <c r="S236" s="203">
        <v>0</v>
      </c>
      <c r="T236" s="204">
        <f>S236*H236</f>
        <v>0</v>
      </c>
      <c r="AR236" s="24" t="s">
        <v>152</v>
      </c>
      <c r="AT236" s="24" t="s">
        <v>147</v>
      </c>
      <c r="AU236" s="24" t="s">
        <v>85</v>
      </c>
      <c r="AY236" s="24" t="s">
        <v>145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24" t="s">
        <v>83</v>
      </c>
      <c r="BK236" s="205">
        <f>ROUND(I236*H236,2)</f>
        <v>0</v>
      </c>
      <c r="BL236" s="24" t="s">
        <v>152</v>
      </c>
      <c r="BM236" s="24" t="s">
        <v>695</v>
      </c>
    </row>
    <row r="237" spans="2:47" s="1" customFormat="1" ht="27">
      <c r="B237" s="42"/>
      <c r="C237" s="64"/>
      <c r="D237" s="206" t="s">
        <v>154</v>
      </c>
      <c r="E237" s="64"/>
      <c r="F237" s="207" t="s">
        <v>696</v>
      </c>
      <c r="G237" s="64"/>
      <c r="H237" s="64"/>
      <c r="I237" s="164"/>
      <c r="J237" s="64"/>
      <c r="K237" s="64"/>
      <c r="L237" s="62"/>
      <c r="M237" s="208"/>
      <c r="N237" s="43"/>
      <c r="O237" s="43"/>
      <c r="P237" s="43"/>
      <c r="Q237" s="43"/>
      <c r="R237" s="43"/>
      <c r="S237" s="43"/>
      <c r="T237" s="79"/>
      <c r="AT237" s="24" t="s">
        <v>154</v>
      </c>
      <c r="AU237" s="24" t="s">
        <v>85</v>
      </c>
    </row>
    <row r="238" spans="2:51" s="11" customFormat="1" ht="13.5">
      <c r="B238" s="209"/>
      <c r="C238" s="210"/>
      <c r="D238" s="211" t="s">
        <v>156</v>
      </c>
      <c r="E238" s="212" t="s">
        <v>32</v>
      </c>
      <c r="F238" s="213" t="s">
        <v>697</v>
      </c>
      <c r="G238" s="210"/>
      <c r="H238" s="214">
        <v>2403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156</v>
      </c>
      <c r="AU238" s="220" t="s">
        <v>85</v>
      </c>
      <c r="AV238" s="11" t="s">
        <v>85</v>
      </c>
      <c r="AW238" s="11" t="s">
        <v>39</v>
      </c>
      <c r="AX238" s="11" t="s">
        <v>83</v>
      </c>
      <c r="AY238" s="220" t="s">
        <v>145</v>
      </c>
    </row>
    <row r="239" spans="2:65" s="1" customFormat="1" ht="22.5" customHeight="1">
      <c r="B239" s="42"/>
      <c r="C239" s="194" t="s">
        <v>368</v>
      </c>
      <c r="D239" s="194" t="s">
        <v>147</v>
      </c>
      <c r="E239" s="195" t="s">
        <v>364</v>
      </c>
      <c r="F239" s="196" t="s">
        <v>365</v>
      </c>
      <c r="G239" s="197" t="s">
        <v>215</v>
      </c>
      <c r="H239" s="198">
        <v>240.3</v>
      </c>
      <c r="I239" s="199"/>
      <c r="J239" s="200">
        <f>ROUND(I239*H239,2)</f>
        <v>0</v>
      </c>
      <c r="K239" s="196" t="s">
        <v>32</v>
      </c>
      <c r="L239" s="62"/>
      <c r="M239" s="201" t="s">
        <v>32</v>
      </c>
      <c r="N239" s="202" t="s">
        <v>46</v>
      </c>
      <c r="O239" s="43"/>
      <c r="P239" s="203">
        <f>O239*H239</f>
        <v>0</v>
      </c>
      <c r="Q239" s="203">
        <v>0</v>
      </c>
      <c r="R239" s="203">
        <f>Q239*H239</f>
        <v>0</v>
      </c>
      <c r="S239" s="203">
        <v>0</v>
      </c>
      <c r="T239" s="204">
        <f>S239*H239</f>
        <v>0</v>
      </c>
      <c r="AR239" s="24" t="s">
        <v>152</v>
      </c>
      <c r="AT239" s="24" t="s">
        <v>147</v>
      </c>
      <c r="AU239" s="24" t="s">
        <v>85</v>
      </c>
      <c r="AY239" s="24" t="s">
        <v>145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24" t="s">
        <v>83</v>
      </c>
      <c r="BK239" s="205">
        <f>ROUND(I239*H239,2)</f>
        <v>0</v>
      </c>
      <c r="BL239" s="24" t="s">
        <v>152</v>
      </c>
      <c r="BM239" s="24" t="s">
        <v>698</v>
      </c>
    </row>
    <row r="240" spans="2:47" s="1" customFormat="1" ht="27">
      <c r="B240" s="42"/>
      <c r="C240" s="64"/>
      <c r="D240" s="206" t="s">
        <v>154</v>
      </c>
      <c r="E240" s="64"/>
      <c r="F240" s="207" t="s">
        <v>589</v>
      </c>
      <c r="G240" s="64"/>
      <c r="H240" s="64"/>
      <c r="I240" s="164"/>
      <c r="J240" s="64"/>
      <c r="K240" s="64"/>
      <c r="L240" s="62"/>
      <c r="M240" s="208"/>
      <c r="N240" s="43"/>
      <c r="O240" s="43"/>
      <c r="P240" s="43"/>
      <c r="Q240" s="43"/>
      <c r="R240" s="43"/>
      <c r="S240" s="43"/>
      <c r="T240" s="79"/>
      <c r="AT240" s="24" t="s">
        <v>154</v>
      </c>
      <c r="AU240" s="24" t="s">
        <v>85</v>
      </c>
    </row>
    <row r="241" spans="2:51" s="11" customFormat="1" ht="13.5">
      <c r="B241" s="209"/>
      <c r="C241" s="210"/>
      <c r="D241" s="206" t="s">
        <v>156</v>
      </c>
      <c r="E241" s="232" t="s">
        <v>32</v>
      </c>
      <c r="F241" s="233" t="s">
        <v>699</v>
      </c>
      <c r="G241" s="210"/>
      <c r="H241" s="234">
        <v>240.3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156</v>
      </c>
      <c r="AU241" s="220" t="s">
        <v>85</v>
      </c>
      <c r="AV241" s="11" t="s">
        <v>85</v>
      </c>
      <c r="AW241" s="11" t="s">
        <v>39</v>
      </c>
      <c r="AX241" s="11" t="s">
        <v>83</v>
      </c>
      <c r="AY241" s="220" t="s">
        <v>145</v>
      </c>
    </row>
    <row r="242" spans="2:63" s="10" customFormat="1" ht="29.85" customHeight="1">
      <c r="B242" s="177"/>
      <c r="C242" s="178"/>
      <c r="D242" s="191" t="s">
        <v>74</v>
      </c>
      <c r="E242" s="192" t="s">
        <v>378</v>
      </c>
      <c r="F242" s="192" t="s">
        <v>379</v>
      </c>
      <c r="G242" s="178"/>
      <c r="H242" s="178"/>
      <c r="I242" s="181"/>
      <c r="J242" s="193">
        <f>BK242</f>
        <v>0</v>
      </c>
      <c r="K242" s="178"/>
      <c r="L242" s="183"/>
      <c r="M242" s="184"/>
      <c r="N242" s="185"/>
      <c r="O242" s="185"/>
      <c r="P242" s="186">
        <f>SUM(P243:P244)</f>
        <v>0</v>
      </c>
      <c r="Q242" s="185"/>
      <c r="R242" s="186">
        <f>SUM(R243:R244)</f>
        <v>0</v>
      </c>
      <c r="S242" s="185"/>
      <c r="T242" s="187">
        <f>SUM(T243:T244)</f>
        <v>0</v>
      </c>
      <c r="AR242" s="188" t="s">
        <v>83</v>
      </c>
      <c r="AT242" s="189" t="s">
        <v>74</v>
      </c>
      <c r="AU242" s="189" t="s">
        <v>83</v>
      </c>
      <c r="AY242" s="188" t="s">
        <v>145</v>
      </c>
      <c r="BK242" s="190">
        <f>SUM(BK243:BK244)</f>
        <v>0</v>
      </c>
    </row>
    <row r="243" spans="2:65" s="1" customFormat="1" ht="22.5" customHeight="1">
      <c r="B243" s="42"/>
      <c r="C243" s="194" t="s">
        <v>372</v>
      </c>
      <c r="D243" s="194" t="s">
        <v>147</v>
      </c>
      <c r="E243" s="195" t="s">
        <v>381</v>
      </c>
      <c r="F243" s="196" t="s">
        <v>382</v>
      </c>
      <c r="G243" s="197" t="s">
        <v>215</v>
      </c>
      <c r="H243" s="198">
        <v>573.255</v>
      </c>
      <c r="I243" s="199"/>
      <c r="J243" s="200">
        <f>ROUND(I243*H243,2)</f>
        <v>0</v>
      </c>
      <c r="K243" s="196" t="s">
        <v>151</v>
      </c>
      <c r="L243" s="62"/>
      <c r="M243" s="201" t="s">
        <v>32</v>
      </c>
      <c r="N243" s="202" t="s">
        <v>46</v>
      </c>
      <c r="O243" s="43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AR243" s="24" t="s">
        <v>152</v>
      </c>
      <c r="AT243" s="24" t="s">
        <v>147</v>
      </c>
      <c r="AU243" s="24" t="s">
        <v>85</v>
      </c>
      <c r="AY243" s="24" t="s">
        <v>145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24" t="s">
        <v>83</v>
      </c>
      <c r="BK243" s="205">
        <f>ROUND(I243*H243,2)</f>
        <v>0</v>
      </c>
      <c r="BL243" s="24" t="s">
        <v>152</v>
      </c>
      <c r="BM243" s="24" t="s">
        <v>700</v>
      </c>
    </row>
    <row r="244" spans="2:47" s="1" customFormat="1" ht="27">
      <c r="B244" s="42"/>
      <c r="C244" s="64"/>
      <c r="D244" s="206" t="s">
        <v>154</v>
      </c>
      <c r="E244" s="64"/>
      <c r="F244" s="207" t="s">
        <v>589</v>
      </c>
      <c r="G244" s="64"/>
      <c r="H244" s="64"/>
      <c r="I244" s="164"/>
      <c r="J244" s="64"/>
      <c r="K244" s="64"/>
      <c r="L244" s="62"/>
      <c r="M244" s="208"/>
      <c r="N244" s="43"/>
      <c r="O244" s="43"/>
      <c r="P244" s="43"/>
      <c r="Q244" s="43"/>
      <c r="R244" s="43"/>
      <c r="S244" s="43"/>
      <c r="T244" s="79"/>
      <c r="AT244" s="24" t="s">
        <v>154</v>
      </c>
      <c r="AU244" s="24" t="s">
        <v>85</v>
      </c>
    </row>
    <row r="245" spans="2:63" s="10" customFormat="1" ht="37.35" customHeight="1">
      <c r="B245" s="177"/>
      <c r="C245" s="178"/>
      <c r="D245" s="179" t="s">
        <v>74</v>
      </c>
      <c r="E245" s="180" t="s">
        <v>384</v>
      </c>
      <c r="F245" s="180" t="s">
        <v>385</v>
      </c>
      <c r="G245" s="178"/>
      <c r="H245" s="178"/>
      <c r="I245" s="181"/>
      <c r="J245" s="182">
        <f>BK245</f>
        <v>0</v>
      </c>
      <c r="K245" s="178"/>
      <c r="L245" s="183"/>
      <c r="M245" s="184"/>
      <c r="N245" s="185"/>
      <c r="O245" s="185"/>
      <c r="P245" s="186">
        <f>P246+P254</f>
        <v>0</v>
      </c>
      <c r="Q245" s="185"/>
      <c r="R245" s="186">
        <f>R246+R254</f>
        <v>0.026480280000000002</v>
      </c>
      <c r="S245" s="185"/>
      <c r="T245" s="187">
        <f>T246+T254</f>
        <v>0</v>
      </c>
      <c r="AR245" s="188" t="s">
        <v>85</v>
      </c>
      <c r="AT245" s="189" t="s">
        <v>74</v>
      </c>
      <c r="AU245" s="189" t="s">
        <v>75</v>
      </c>
      <c r="AY245" s="188" t="s">
        <v>145</v>
      </c>
      <c r="BK245" s="190">
        <f>BK246+BK254</f>
        <v>0</v>
      </c>
    </row>
    <row r="246" spans="2:63" s="10" customFormat="1" ht="19.9" customHeight="1">
      <c r="B246" s="177"/>
      <c r="C246" s="178"/>
      <c r="D246" s="191" t="s">
        <v>74</v>
      </c>
      <c r="E246" s="192" t="s">
        <v>386</v>
      </c>
      <c r="F246" s="192" t="s">
        <v>387</v>
      </c>
      <c r="G246" s="178"/>
      <c r="H246" s="178"/>
      <c r="I246" s="181"/>
      <c r="J246" s="193">
        <f>BK246</f>
        <v>0</v>
      </c>
      <c r="K246" s="178"/>
      <c r="L246" s="183"/>
      <c r="M246" s="184"/>
      <c r="N246" s="185"/>
      <c r="O246" s="185"/>
      <c r="P246" s="186">
        <f>SUM(P247:P253)</f>
        <v>0</v>
      </c>
      <c r="Q246" s="185"/>
      <c r="R246" s="186">
        <f>SUM(R247:R253)</f>
        <v>0.026250000000000002</v>
      </c>
      <c r="S246" s="185"/>
      <c r="T246" s="187">
        <f>SUM(T247:T253)</f>
        <v>0</v>
      </c>
      <c r="AR246" s="188" t="s">
        <v>85</v>
      </c>
      <c r="AT246" s="189" t="s">
        <v>74</v>
      </c>
      <c r="AU246" s="189" t="s">
        <v>83</v>
      </c>
      <c r="AY246" s="188" t="s">
        <v>145</v>
      </c>
      <c r="BK246" s="190">
        <f>SUM(BK247:BK253)</f>
        <v>0</v>
      </c>
    </row>
    <row r="247" spans="2:65" s="1" customFormat="1" ht="22.5" customHeight="1">
      <c r="B247" s="42"/>
      <c r="C247" s="194" t="s">
        <v>380</v>
      </c>
      <c r="D247" s="194" t="s">
        <v>147</v>
      </c>
      <c r="E247" s="195" t="s">
        <v>389</v>
      </c>
      <c r="F247" s="196" t="s">
        <v>390</v>
      </c>
      <c r="G247" s="197" t="s">
        <v>230</v>
      </c>
      <c r="H247" s="198">
        <v>25</v>
      </c>
      <c r="I247" s="199"/>
      <c r="J247" s="200">
        <f>ROUND(I247*H247,2)</f>
        <v>0</v>
      </c>
      <c r="K247" s="196" t="s">
        <v>151</v>
      </c>
      <c r="L247" s="62"/>
      <c r="M247" s="201" t="s">
        <v>32</v>
      </c>
      <c r="N247" s="202" t="s">
        <v>46</v>
      </c>
      <c r="O247" s="43"/>
      <c r="P247" s="203">
        <f>O247*H247</f>
        <v>0</v>
      </c>
      <c r="Q247" s="203">
        <v>5E-05</v>
      </c>
      <c r="R247" s="203">
        <f>Q247*H247</f>
        <v>0.00125</v>
      </c>
      <c r="S247" s="203">
        <v>0</v>
      </c>
      <c r="T247" s="204">
        <f>S247*H247</f>
        <v>0</v>
      </c>
      <c r="AR247" s="24" t="s">
        <v>226</v>
      </c>
      <c r="AT247" s="24" t="s">
        <v>147</v>
      </c>
      <c r="AU247" s="24" t="s">
        <v>85</v>
      </c>
      <c r="AY247" s="24" t="s">
        <v>145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24" t="s">
        <v>83</v>
      </c>
      <c r="BK247" s="205">
        <f>ROUND(I247*H247,2)</f>
        <v>0</v>
      </c>
      <c r="BL247" s="24" t="s">
        <v>226</v>
      </c>
      <c r="BM247" s="24" t="s">
        <v>701</v>
      </c>
    </row>
    <row r="248" spans="2:47" s="1" customFormat="1" ht="27">
      <c r="B248" s="42"/>
      <c r="C248" s="64"/>
      <c r="D248" s="206" t="s">
        <v>154</v>
      </c>
      <c r="E248" s="64"/>
      <c r="F248" s="207" t="s">
        <v>589</v>
      </c>
      <c r="G248" s="64"/>
      <c r="H248" s="64"/>
      <c r="I248" s="164"/>
      <c r="J248" s="64"/>
      <c r="K248" s="64"/>
      <c r="L248" s="62"/>
      <c r="M248" s="208"/>
      <c r="N248" s="43"/>
      <c r="O248" s="43"/>
      <c r="P248" s="43"/>
      <c r="Q248" s="43"/>
      <c r="R248" s="43"/>
      <c r="S248" s="43"/>
      <c r="T248" s="79"/>
      <c r="AT248" s="24" t="s">
        <v>154</v>
      </c>
      <c r="AU248" s="24" t="s">
        <v>85</v>
      </c>
    </row>
    <row r="249" spans="2:51" s="11" customFormat="1" ht="13.5">
      <c r="B249" s="209"/>
      <c r="C249" s="210"/>
      <c r="D249" s="211" t="s">
        <v>156</v>
      </c>
      <c r="E249" s="212" t="s">
        <v>32</v>
      </c>
      <c r="F249" s="213" t="s">
        <v>273</v>
      </c>
      <c r="G249" s="210"/>
      <c r="H249" s="214">
        <v>25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156</v>
      </c>
      <c r="AU249" s="220" t="s">
        <v>85</v>
      </c>
      <c r="AV249" s="11" t="s">
        <v>85</v>
      </c>
      <c r="AW249" s="11" t="s">
        <v>39</v>
      </c>
      <c r="AX249" s="11" t="s">
        <v>83</v>
      </c>
      <c r="AY249" s="220" t="s">
        <v>145</v>
      </c>
    </row>
    <row r="250" spans="2:65" s="1" customFormat="1" ht="22.5" customHeight="1">
      <c r="B250" s="42"/>
      <c r="C250" s="222" t="s">
        <v>388</v>
      </c>
      <c r="D250" s="222" t="s">
        <v>227</v>
      </c>
      <c r="E250" s="223" t="s">
        <v>702</v>
      </c>
      <c r="F250" s="224" t="s">
        <v>402</v>
      </c>
      <c r="G250" s="225" t="s">
        <v>375</v>
      </c>
      <c r="H250" s="226">
        <v>1</v>
      </c>
      <c r="I250" s="227"/>
      <c r="J250" s="228">
        <f>ROUND(I250*H250,2)</f>
        <v>0</v>
      </c>
      <c r="K250" s="224" t="s">
        <v>32</v>
      </c>
      <c r="L250" s="229"/>
      <c r="M250" s="230" t="s">
        <v>32</v>
      </c>
      <c r="N250" s="231" t="s">
        <v>46</v>
      </c>
      <c r="O250" s="43"/>
      <c r="P250" s="203">
        <f>O250*H250</f>
        <v>0</v>
      </c>
      <c r="Q250" s="203">
        <v>0.025</v>
      </c>
      <c r="R250" s="203">
        <f>Q250*H250</f>
        <v>0.025</v>
      </c>
      <c r="S250" s="203">
        <v>0</v>
      </c>
      <c r="T250" s="204">
        <f>S250*H250</f>
        <v>0</v>
      </c>
      <c r="AR250" s="24" t="s">
        <v>188</v>
      </c>
      <c r="AT250" s="24" t="s">
        <v>227</v>
      </c>
      <c r="AU250" s="24" t="s">
        <v>85</v>
      </c>
      <c r="AY250" s="24" t="s">
        <v>145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24" t="s">
        <v>83</v>
      </c>
      <c r="BK250" s="205">
        <f>ROUND(I250*H250,2)</f>
        <v>0</v>
      </c>
      <c r="BL250" s="24" t="s">
        <v>152</v>
      </c>
      <c r="BM250" s="24" t="s">
        <v>703</v>
      </c>
    </row>
    <row r="251" spans="2:47" s="1" customFormat="1" ht="40.5">
      <c r="B251" s="42"/>
      <c r="C251" s="64"/>
      <c r="D251" s="211" t="s">
        <v>154</v>
      </c>
      <c r="E251" s="64"/>
      <c r="F251" s="221" t="s">
        <v>704</v>
      </c>
      <c r="G251" s="64"/>
      <c r="H251" s="64"/>
      <c r="I251" s="164"/>
      <c r="J251" s="64"/>
      <c r="K251" s="64"/>
      <c r="L251" s="62"/>
      <c r="M251" s="208"/>
      <c r="N251" s="43"/>
      <c r="O251" s="43"/>
      <c r="P251" s="43"/>
      <c r="Q251" s="43"/>
      <c r="R251" s="43"/>
      <c r="S251" s="43"/>
      <c r="T251" s="79"/>
      <c r="AT251" s="24" t="s">
        <v>154</v>
      </c>
      <c r="AU251" s="24" t="s">
        <v>85</v>
      </c>
    </row>
    <row r="252" spans="2:65" s="1" customFormat="1" ht="22.5" customHeight="1">
      <c r="B252" s="42"/>
      <c r="C252" s="194" t="s">
        <v>395</v>
      </c>
      <c r="D252" s="194" t="s">
        <v>147</v>
      </c>
      <c r="E252" s="195" t="s">
        <v>422</v>
      </c>
      <c r="F252" s="196" t="s">
        <v>423</v>
      </c>
      <c r="G252" s="197" t="s">
        <v>215</v>
      </c>
      <c r="H252" s="198">
        <v>0.026</v>
      </c>
      <c r="I252" s="199"/>
      <c r="J252" s="200">
        <f>ROUND(I252*H252,2)</f>
        <v>0</v>
      </c>
      <c r="K252" s="196" t="s">
        <v>151</v>
      </c>
      <c r="L252" s="62"/>
      <c r="M252" s="201" t="s">
        <v>32</v>
      </c>
      <c r="N252" s="202" t="s">
        <v>46</v>
      </c>
      <c r="O252" s="43"/>
      <c r="P252" s="203">
        <f>O252*H252</f>
        <v>0</v>
      </c>
      <c r="Q252" s="203">
        <v>0</v>
      </c>
      <c r="R252" s="203">
        <f>Q252*H252</f>
        <v>0</v>
      </c>
      <c r="S252" s="203">
        <v>0</v>
      </c>
      <c r="T252" s="204">
        <f>S252*H252</f>
        <v>0</v>
      </c>
      <c r="AR252" s="24" t="s">
        <v>226</v>
      </c>
      <c r="AT252" s="24" t="s">
        <v>147</v>
      </c>
      <c r="AU252" s="24" t="s">
        <v>85</v>
      </c>
      <c r="AY252" s="24" t="s">
        <v>145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24" t="s">
        <v>83</v>
      </c>
      <c r="BK252" s="205">
        <f>ROUND(I252*H252,2)</f>
        <v>0</v>
      </c>
      <c r="BL252" s="24" t="s">
        <v>226</v>
      </c>
      <c r="BM252" s="24" t="s">
        <v>705</v>
      </c>
    </row>
    <row r="253" spans="2:47" s="1" customFormat="1" ht="27">
      <c r="B253" s="42"/>
      <c r="C253" s="64"/>
      <c r="D253" s="206" t="s">
        <v>154</v>
      </c>
      <c r="E253" s="64"/>
      <c r="F253" s="207" t="s">
        <v>589</v>
      </c>
      <c r="G253" s="64"/>
      <c r="H253" s="64"/>
      <c r="I253" s="164"/>
      <c r="J253" s="64"/>
      <c r="K253" s="64"/>
      <c r="L253" s="62"/>
      <c r="M253" s="208"/>
      <c r="N253" s="43"/>
      <c r="O253" s="43"/>
      <c r="P253" s="43"/>
      <c r="Q253" s="43"/>
      <c r="R253" s="43"/>
      <c r="S253" s="43"/>
      <c r="T253" s="79"/>
      <c r="AT253" s="24" t="s">
        <v>154</v>
      </c>
      <c r="AU253" s="24" t="s">
        <v>85</v>
      </c>
    </row>
    <row r="254" spans="2:63" s="10" customFormat="1" ht="29.85" customHeight="1">
      <c r="B254" s="177"/>
      <c r="C254" s="178"/>
      <c r="D254" s="191" t="s">
        <v>74</v>
      </c>
      <c r="E254" s="192" t="s">
        <v>706</v>
      </c>
      <c r="F254" s="192" t="s">
        <v>707</v>
      </c>
      <c r="G254" s="178"/>
      <c r="H254" s="178"/>
      <c r="I254" s="181"/>
      <c r="J254" s="193">
        <f>BK254</f>
        <v>0</v>
      </c>
      <c r="K254" s="178"/>
      <c r="L254" s="183"/>
      <c r="M254" s="184"/>
      <c r="N254" s="185"/>
      <c r="O254" s="185"/>
      <c r="P254" s="186">
        <f>SUM(P255:P259)</f>
        <v>0</v>
      </c>
      <c r="Q254" s="185"/>
      <c r="R254" s="186">
        <f>SUM(R255:R259)</f>
        <v>0.00023027999999999997</v>
      </c>
      <c r="S254" s="185"/>
      <c r="T254" s="187">
        <f>SUM(T255:T259)</f>
        <v>0</v>
      </c>
      <c r="AR254" s="188" t="s">
        <v>85</v>
      </c>
      <c r="AT254" s="189" t="s">
        <v>74</v>
      </c>
      <c r="AU254" s="189" t="s">
        <v>83</v>
      </c>
      <c r="AY254" s="188" t="s">
        <v>145</v>
      </c>
      <c r="BK254" s="190">
        <f>SUM(BK255:BK259)</f>
        <v>0</v>
      </c>
    </row>
    <row r="255" spans="2:65" s="1" customFormat="1" ht="22.5" customHeight="1">
      <c r="B255" s="42"/>
      <c r="C255" s="194" t="s">
        <v>400</v>
      </c>
      <c r="D255" s="194" t="s">
        <v>147</v>
      </c>
      <c r="E255" s="195" t="s">
        <v>708</v>
      </c>
      <c r="F255" s="196" t="s">
        <v>709</v>
      </c>
      <c r="G255" s="197" t="s">
        <v>221</v>
      </c>
      <c r="H255" s="198">
        <v>0.303</v>
      </c>
      <c r="I255" s="199"/>
      <c r="J255" s="200">
        <f>ROUND(I255*H255,2)</f>
        <v>0</v>
      </c>
      <c r="K255" s="196" t="s">
        <v>151</v>
      </c>
      <c r="L255" s="62"/>
      <c r="M255" s="201" t="s">
        <v>32</v>
      </c>
      <c r="N255" s="202" t="s">
        <v>46</v>
      </c>
      <c r="O255" s="43"/>
      <c r="P255" s="203">
        <f>O255*H255</f>
        <v>0</v>
      </c>
      <c r="Q255" s="203">
        <v>0.00053</v>
      </c>
      <c r="R255" s="203">
        <f>Q255*H255</f>
        <v>0.00016058999999999998</v>
      </c>
      <c r="S255" s="203">
        <v>0</v>
      </c>
      <c r="T255" s="204">
        <f>S255*H255</f>
        <v>0</v>
      </c>
      <c r="AR255" s="24" t="s">
        <v>226</v>
      </c>
      <c r="AT255" s="24" t="s">
        <v>147</v>
      </c>
      <c r="AU255" s="24" t="s">
        <v>85</v>
      </c>
      <c r="AY255" s="24" t="s">
        <v>145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24" t="s">
        <v>83</v>
      </c>
      <c r="BK255" s="205">
        <f>ROUND(I255*H255,2)</f>
        <v>0</v>
      </c>
      <c r="BL255" s="24" t="s">
        <v>226</v>
      </c>
      <c r="BM255" s="24" t="s">
        <v>710</v>
      </c>
    </row>
    <row r="256" spans="2:47" s="1" customFormat="1" ht="27">
      <c r="B256" s="42"/>
      <c r="C256" s="64"/>
      <c r="D256" s="206" t="s">
        <v>154</v>
      </c>
      <c r="E256" s="64"/>
      <c r="F256" s="207" t="s">
        <v>711</v>
      </c>
      <c r="G256" s="64"/>
      <c r="H256" s="64"/>
      <c r="I256" s="164"/>
      <c r="J256" s="64"/>
      <c r="K256" s="64"/>
      <c r="L256" s="62"/>
      <c r="M256" s="208"/>
      <c r="N256" s="43"/>
      <c r="O256" s="43"/>
      <c r="P256" s="43"/>
      <c r="Q256" s="43"/>
      <c r="R256" s="43"/>
      <c r="S256" s="43"/>
      <c r="T256" s="79"/>
      <c r="AT256" s="24" t="s">
        <v>154</v>
      </c>
      <c r="AU256" s="24" t="s">
        <v>85</v>
      </c>
    </row>
    <row r="257" spans="2:51" s="11" customFormat="1" ht="13.5">
      <c r="B257" s="209"/>
      <c r="C257" s="210"/>
      <c r="D257" s="211" t="s">
        <v>156</v>
      </c>
      <c r="E257" s="212" t="s">
        <v>32</v>
      </c>
      <c r="F257" s="213" t="s">
        <v>712</v>
      </c>
      <c r="G257" s="210"/>
      <c r="H257" s="214">
        <v>0.303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156</v>
      </c>
      <c r="AU257" s="220" t="s">
        <v>85</v>
      </c>
      <c r="AV257" s="11" t="s">
        <v>85</v>
      </c>
      <c r="AW257" s="11" t="s">
        <v>39</v>
      </c>
      <c r="AX257" s="11" t="s">
        <v>83</v>
      </c>
      <c r="AY257" s="220" t="s">
        <v>145</v>
      </c>
    </row>
    <row r="258" spans="2:65" s="1" customFormat="1" ht="31.5" customHeight="1">
      <c r="B258" s="42"/>
      <c r="C258" s="194" t="s">
        <v>405</v>
      </c>
      <c r="D258" s="194" t="s">
        <v>147</v>
      </c>
      <c r="E258" s="195" t="s">
        <v>713</v>
      </c>
      <c r="F258" s="196" t="s">
        <v>714</v>
      </c>
      <c r="G258" s="197" t="s">
        <v>221</v>
      </c>
      <c r="H258" s="198">
        <v>0.303</v>
      </c>
      <c r="I258" s="199"/>
      <c r="J258" s="200">
        <f>ROUND(I258*H258,2)</f>
        <v>0</v>
      </c>
      <c r="K258" s="196" t="s">
        <v>151</v>
      </c>
      <c r="L258" s="62"/>
      <c r="M258" s="201" t="s">
        <v>32</v>
      </c>
      <c r="N258" s="202" t="s">
        <v>46</v>
      </c>
      <c r="O258" s="43"/>
      <c r="P258" s="203">
        <f>O258*H258</f>
        <v>0</v>
      </c>
      <c r="Q258" s="203">
        <v>0.00023</v>
      </c>
      <c r="R258" s="203">
        <f>Q258*H258</f>
        <v>6.969E-05</v>
      </c>
      <c r="S258" s="203">
        <v>0</v>
      </c>
      <c r="T258" s="204">
        <f>S258*H258</f>
        <v>0</v>
      </c>
      <c r="AR258" s="24" t="s">
        <v>226</v>
      </c>
      <c r="AT258" s="24" t="s">
        <v>147</v>
      </c>
      <c r="AU258" s="24" t="s">
        <v>85</v>
      </c>
      <c r="AY258" s="24" t="s">
        <v>145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24" t="s">
        <v>83</v>
      </c>
      <c r="BK258" s="205">
        <f>ROUND(I258*H258,2)</f>
        <v>0</v>
      </c>
      <c r="BL258" s="24" t="s">
        <v>226</v>
      </c>
      <c r="BM258" s="24" t="s">
        <v>715</v>
      </c>
    </row>
    <row r="259" spans="2:47" s="1" customFormat="1" ht="27">
      <c r="B259" s="42"/>
      <c r="C259" s="64"/>
      <c r="D259" s="206" t="s">
        <v>154</v>
      </c>
      <c r="E259" s="64"/>
      <c r="F259" s="207" t="s">
        <v>716</v>
      </c>
      <c r="G259" s="64"/>
      <c r="H259" s="64"/>
      <c r="I259" s="164"/>
      <c r="J259" s="64"/>
      <c r="K259" s="64"/>
      <c r="L259" s="62"/>
      <c r="M259" s="257"/>
      <c r="N259" s="258"/>
      <c r="O259" s="258"/>
      <c r="P259" s="258"/>
      <c r="Q259" s="258"/>
      <c r="R259" s="258"/>
      <c r="S259" s="258"/>
      <c r="T259" s="259"/>
      <c r="AT259" s="24" t="s">
        <v>154</v>
      </c>
      <c r="AU259" s="24" t="s">
        <v>85</v>
      </c>
    </row>
    <row r="260" spans="2:12" s="1" customFormat="1" ht="6.95" customHeight="1">
      <c r="B260" s="57"/>
      <c r="C260" s="58"/>
      <c r="D260" s="58"/>
      <c r="E260" s="58"/>
      <c r="F260" s="58"/>
      <c r="G260" s="58"/>
      <c r="H260" s="58"/>
      <c r="I260" s="140"/>
      <c r="J260" s="58"/>
      <c r="K260" s="58"/>
      <c r="L260" s="62"/>
    </row>
  </sheetData>
  <sheetProtection password="CC35" sheet="1" objects="1" scenarios="1" formatCells="0" formatColumns="0" formatRows="0" sort="0" autoFilter="0"/>
  <autoFilter ref="C85:K259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717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ROUND(SUM(BE81:BE122),2)</f>
        <v>0</v>
      </c>
      <c r="G30" s="43"/>
      <c r="H30" s="43"/>
      <c r="I30" s="132">
        <v>0.21</v>
      </c>
      <c r="J30" s="131">
        <f>ROUND(ROUND((SUM(BE81:BE122)),2)*I30,2)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ROUND(SUM(BF81:BF122),2)</f>
        <v>0</v>
      </c>
      <c r="G31" s="43"/>
      <c r="H31" s="43"/>
      <c r="I31" s="132">
        <v>0.15</v>
      </c>
      <c r="J31" s="131">
        <f>ROUND(ROUND((SUM(BF81:BF122)),2)*I31,2)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ROUND(SUM(BG81:BG122),2)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ROUND(SUM(BH81:BH122),2)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ROUND(SUM(BI81:BI122),2)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04 - Sjezd do podhrází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J81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120</v>
      </c>
      <c r="E59" s="160"/>
      <c r="F59" s="160"/>
      <c r="G59" s="160"/>
      <c r="H59" s="160"/>
      <c r="I59" s="161"/>
      <c r="J59" s="162">
        <f>J105</f>
        <v>0</v>
      </c>
      <c r="K59" s="163"/>
    </row>
    <row r="60" spans="2:11" s="8" customFormat="1" ht="19.9" customHeight="1">
      <c r="B60" s="157"/>
      <c r="C60" s="158"/>
      <c r="D60" s="159" t="s">
        <v>718</v>
      </c>
      <c r="E60" s="160"/>
      <c r="F60" s="160"/>
      <c r="G60" s="160"/>
      <c r="H60" s="160"/>
      <c r="I60" s="161"/>
      <c r="J60" s="162">
        <f>J113</f>
        <v>0</v>
      </c>
      <c r="K60" s="163"/>
    </row>
    <row r="61" spans="2:11" s="8" customFormat="1" ht="19.9" customHeight="1">
      <c r="B61" s="157"/>
      <c r="C61" s="158"/>
      <c r="D61" s="159" t="s">
        <v>124</v>
      </c>
      <c r="E61" s="160"/>
      <c r="F61" s="160"/>
      <c r="G61" s="160"/>
      <c r="H61" s="160"/>
      <c r="I61" s="161"/>
      <c r="J61" s="162">
        <f>J120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9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129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22.5" customHeight="1">
      <c r="B71" s="42"/>
      <c r="C71" s="64"/>
      <c r="D71" s="64"/>
      <c r="E71" s="397" t="str">
        <f>E7</f>
        <v>SN Markvartovice, rekonstrukce funkčních objektů (č.stavby 3390)</v>
      </c>
      <c r="F71" s="398"/>
      <c r="G71" s="398"/>
      <c r="H71" s="398"/>
      <c r="I71" s="164"/>
      <c r="J71" s="64"/>
      <c r="K71" s="64"/>
      <c r="L71" s="62"/>
    </row>
    <row r="72" spans="2:12" s="1" customFormat="1" ht="14.45" customHeight="1">
      <c r="B72" s="42"/>
      <c r="C72" s="66" t="s">
        <v>110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3.25" customHeight="1">
      <c r="B73" s="42"/>
      <c r="C73" s="64"/>
      <c r="D73" s="64"/>
      <c r="E73" s="373" t="str">
        <f>E9</f>
        <v>SO 04 - Sjezd do podhrází</v>
      </c>
      <c r="F73" s="399"/>
      <c r="G73" s="399"/>
      <c r="H73" s="399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Markvartovice</v>
      </c>
      <c r="G75" s="64"/>
      <c r="H75" s="64"/>
      <c r="I75" s="166" t="s">
        <v>26</v>
      </c>
      <c r="J75" s="74" t="str">
        <f>IF(J12="","",J12)</f>
        <v>10. 4. 2018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30</v>
      </c>
      <c r="D77" s="64"/>
      <c r="E77" s="64"/>
      <c r="F77" s="165" t="str">
        <f>E15</f>
        <v>Povodí Odry, s.p., Varenská 3101/49, Ostrava</v>
      </c>
      <c r="G77" s="64"/>
      <c r="H77" s="64"/>
      <c r="I77" s="166" t="s">
        <v>37</v>
      </c>
      <c r="J77" s="165" t="str">
        <f>E21</f>
        <v>Lineplan, s.r.o.,28.října1142/168, Ostrava</v>
      </c>
      <c r="K77" s="64"/>
      <c r="L77" s="62"/>
    </row>
    <row r="78" spans="2:12" s="1" customFormat="1" ht="14.45" customHeight="1">
      <c r="B78" s="42"/>
      <c r="C78" s="66" t="s">
        <v>35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130</v>
      </c>
      <c r="D80" s="169" t="s">
        <v>60</v>
      </c>
      <c r="E80" s="169" t="s">
        <v>56</v>
      </c>
      <c r="F80" s="169" t="s">
        <v>131</v>
      </c>
      <c r="G80" s="169" t="s">
        <v>132</v>
      </c>
      <c r="H80" s="169" t="s">
        <v>133</v>
      </c>
      <c r="I80" s="170" t="s">
        <v>134</v>
      </c>
      <c r="J80" s="169" t="s">
        <v>114</v>
      </c>
      <c r="K80" s="171" t="s">
        <v>135</v>
      </c>
      <c r="L80" s="172"/>
      <c r="M80" s="82" t="s">
        <v>136</v>
      </c>
      <c r="N80" s="83" t="s">
        <v>45</v>
      </c>
      <c r="O80" s="83" t="s">
        <v>137</v>
      </c>
      <c r="P80" s="83" t="s">
        <v>138</v>
      </c>
      <c r="Q80" s="83" t="s">
        <v>139</v>
      </c>
      <c r="R80" s="83" t="s">
        <v>140</v>
      </c>
      <c r="S80" s="83" t="s">
        <v>141</v>
      </c>
      <c r="T80" s="84" t="s">
        <v>142</v>
      </c>
    </row>
    <row r="81" spans="2:63" s="1" customFormat="1" ht="29.25" customHeight="1">
      <c r="B81" s="42"/>
      <c r="C81" s="88" t="s">
        <v>115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</f>
        <v>0</v>
      </c>
      <c r="Q81" s="86"/>
      <c r="R81" s="174">
        <f>R82</f>
        <v>82.11306400000001</v>
      </c>
      <c r="S81" s="86"/>
      <c r="T81" s="175">
        <f>T82</f>
        <v>0</v>
      </c>
      <c r="AT81" s="24" t="s">
        <v>74</v>
      </c>
      <c r="AU81" s="24" t="s">
        <v>116</v>
      </c>
      <c r="BK81" s="176">
        <f>BK82</f>
        <v>0</v>
      </c>
    </row>
    <row r="82" spans="2:63" s="10" customFormat="1" ht="37.35" customHeight="1">
      <c r="B82" s="177"/>
      <c r="C82" s="178"/>
      <c r="D82" s="179" t="s">
        <v>74</v>
      </c>
      <c r="E82" s="180" t="s">
        <v>143</v>
      </c>
      <c r="F82" s="180" t="s">
        <v>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P83+P105+P113+P120</f>
        <v>0</v>
      </c>
      <c r="Q82" s="185"/>
      <c r="R82" s="186">
        <f>R83+R105+R113+R120</f>
        <v>82.11306400000001</v>
      </c>
      <c r="S82" s="185"/>
      <c r="T82" s="187">
        <f>T83+T105+T113+T120</f>
        <v>0</v>
      </c>
      <c r="AR82" s="188" t="s">
        <v>83</v>
      </c>
      <c r="AT82" s="189" t="s">
        <v>74</v>
      </c>
      <c r="AU82" s="189" t="s">
        <v>75</v>
      </c>
      <c r="AY82" s="188" t="s">
        <v>145</v>
      </c>
      <c r="BK82" s="190">
        <f>BK83+BK105+BK113+BK120</f>
        <v>0</v>
      </c>
    </row>
    <row r="83" spans="2:63" s="10" customFormat="1" ht="19.9" customHeight="1">
      <c r="B83" s="177"/>
      <c r="C83" s="178"/>
      <c r="D83" s="191" t="s">
        <v>74</v>
      </c>
      <c r="E83" s="192" t="s">
        <v>83</v>
      </c>
      <c r="F83" s="192" t="s">
        <v>146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SUM(P84:P104)</f>
        <v>0</v>
      </c>
      <c r="Q83" s="185"/>
      <c r="R83" s="186">
        <f>SUM(R84:R104)</f>
        <v>0.001276</v>
      </c>
      <c r="S83" s="185"/>
      <c r="T83" s="187">
        <f>SUM(T84:T104)</f>
        <v>0</v>
      </c>
      <c r="AR83" s="188" t="s">
        <v>83</v>
      </c>
      <c r="AT83" s="189" t="s">
        <v>74</v>
      </c>
      <c r="AU83" s="189" t="s">
        <v>83</v>
      </c>
      <c r="AY83" s="188" t="s">
        <v>145</v>
      </c>
      <c r="BK83" s="190">
        <f>SUM(BK84:BK104)</f>
        <v>0</v>
      </c>
    </row>
    <row r="84" spans="2:65" s="1" customFormat="1" ht="22.5" customHeight="1">
      <c r="B84" s="42"/>
      <c r="C84" s="194" t="s">
        <v>83</v>
      </c>
      <c r="D84" s="194" t="s">
        <v>147</v>
      </c>
      <c r="E84" s="195" t="s">
        <v>719</v>
      </c>
      <c r="F84" s="196" t="s">
        <v>720</v>
      </c>
      <c r="G84" s="197" t="s">
        <v>150</v>
      </c>
      <c r="H84" s="198">
        <v>51.15</v>
      </c>
      <c r="I84" s="199"/>
      <c r="J84" s="200">
        <f>ROUND(I84*H84,2)</f>
        <v>0</v>
      </c>
      <c r="K84" s="196" t="s">
        <v>151</v>
      </c>
      <c r="L84" s="62"/>
      <c r="M84" s="201" t="s">
        <v>32</v>
      </c>
      <c r="N84" s="202" t="s">
        <v>46</v>
      </c>
      <c r="O84" s="43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152</v>
      </c>
      <c r="AT84" s="24" t="s">
        <v>147</v>
      </c>
      <c r="AU84" s="24" t="s">
        <v>85</v>
      </c>
      <c r="AY84" s="24" t="s">
        <v>145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83</v>
      </c>
      <c r="BK84" s="205">
        <f>ROUND(I84*H84,2)</f>
        <v>0</v>
      </c>
      <c r="BL84" s="24" t="s">
        <v>152</v>
      </c>
      <c r="BM84" s="24" t="s">
        <v>721</v>
      </c>
    </row>
    <row r="85" spans="2:47" s="1" customFormat="1" ht="27">
      <c r="B85" s="42"/>
      <c r="C85" s="64"/>
      <c r="D85" s="211" t="s">
        <v>154</v>
      </c>
      <c r="E85" s="64"/>
      <c r="F85" s="221" t="s">
        <v>722</v>
      </c>
      <c r="G85" s="64"/>
      <c r="H85" s="64"/>
      <c r="I85" s="164"/>
      <c r="J85" s="64"/>
      <c r="K85" s="64"/>
      <c r="L85" s="62"/>
      <c r="M85" s="208"/>
      <c r="N85" s="43"/>
      <c r="O85" s="43"/>
      <c r="P85" s="43"/>
      <c r="Q85" s="43"/>
      <c r="R85" s="43"/>
      <c r="S85" s="43"/>
      <c r="T85" s="79"/>
      <c r="AT85" s="24" t="s">
        <v>154</v>
      </c>
      <c r="AU85" s="24" t="s">
        <v>85</v>
      </c>
    </row>
    <row r="86" spans="2:65" s="1" customFormat="1" ht="22.5" customHeight="1">
      <c r="B86" s="42"/>
      <c r="C86" s="194" t="s">
        <v>85</v>
      </c>
      <c r="D86" s="194" t="s">
        <v>147</v>
      </c>
      <c r="E86" s="195" t="s">
        <v>723</v>
      </c>
      <c r="F86" s="196" t="s">
        <v>724</v>
      </c>
      <c r="G86" s="197" t="s">
        <v>150</v>
      </c>
      <c r="H86" s="198">
        <v>25.575</v>
      </c>
      <c r="I86" s="199"/>
      <c r="J86" s="200">
        <f>ROUND(I86*H86,2)</f>
        <v>0</v>
      </c>
      <c r="K86" s="196" t="s">
        <v>151</v>
      </c>
      <c r="L86" s="62"/>
      <c r="M86" s="201" t="s">
        <v>32</v>
      </c>
      <c r="N86" s="202" t="s">
        <v>46</v>
      </c>
      <c r="O86" s="43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152</v>
      </c>
      <c r="AT86" s="24" t="s">
        <v>147</v>
      </c>
      <c r="AU86" s="24" t="s">
        <v>85</v>
      </c>
      <c r="AY86" s="24" t="s">
        <v>145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83</v>
      </c>
      <c r="BK86" s="205">
        <f>ROUND(I86*H86,2)</f>
        <v>0</v>
      </c>
      <c r="BL86" s="24" t="s">
        <v>152</v>
      </c>
      <c r="BM86" s="24" t="s">
        <v>725</v>
      </c>
    </row>
    <row r="87" spans="2:47" s="1" customFormat="1" ht="27">
      <c r="B87" s="42"/>
      <c r="C87" s="64"/>
      <c r="D87" s="206" t="s">
        <v>154</v>
      </c>
      <c r="E87" s="64"/>
      <c r="F87" s="207" t="s">
        <v>726</v>
      </c>
      <c r="G87" s="64"/>
      <c r="H87" s="64"/>
      <c r="I87" s="164"/>
      <c r="J87" s="64"/>
      <c r="K87" s="64"/>
      <c r="L87" s="62"/>
      <c r="M87" s="208"/>
      <c r="N87" s="43"/>
      <c r="O87" s="43"/>
      <c r="P87" s="43"/>
      <c r="Q87" s="43"/>
      <c r="R87" s="43"/>
      <c r="S87" s="43"/>
      <c r="T87" s="79"/>
      <c r="AT87" s="24" t="s">
        <v>154</v>
      </c>
      <c r="AU87" s="24" t="s">
        <v>85</v>
      </c>
    </row>
    <row r="88" spans="2:51" s="11" customFormat="1" ht="13.5">
      <c r="B88" s="209"/>
      <c r="C88" s="210"/>
      <c r="D88" s="211" t="s">
        <v>156</v>
      </c>
      <c r="E88" s="212" t="s">
        <v>32</v>
      </c>
      <c r="F88" s="213" t="s">
        <v>727</v>
      </c>
      <c r="G88" s="210"/>
      <c r="H88" s="214">
        <v>25.575</v>
      </c>
      <c r="I88" s="215"/>
      <c r="J88" s="210"/>
      <c r="K88" s="210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156</v>
      </c>
      <c r="AU88" s="220" t="s">
        <v>85</v>
      </c>
      <c r="AV88" s="11" t="s">
        <v>85</v>
      </c>
      <c r="AW88" s="11" t="s">
        <v>39</v>
      </c>
      <c r="AX88" s="11" t="s">
        <v>83</v>
      </c>
      <c r="AY88" s="220" t="s">
        <v>145</v>
      </c>
    </row>
    <row r="89" spans="2:65" s="1" customFormat="1" ht="22.5" customHeight="1">
      <c r="B89" s="42"/>
      <c r="C89" s="194" t="s">
        <v>164</v>
      </c>
      <c r="D89" s="194" t="s">
        <v>147</v>
      </c>
      <c r="E89" s="195" t="s">
        <v>199</v>
      </c>
      <c r="F89" s="196" t="s">
        <v>200</v>
      </c>
      <c r="G89" s="197" t="s">
        <v>150</v>
      </c>
      <c r="H89" s="198">
        <v>51.5</v>
      </c>
      <c r="I89" s="199"/>
      <c r="J89" s="200">
        <f>ROUND(I89*H89,2)</f>
        <v>0</v>
      </c>
      <c r="K89" s="196" t="s">
        <v>32</v>
      </c>
      <c r="L89" s="62"/>
      <c r="M89" s="201" t="s">
        <v>32</v>
      </c>
      <c r="N89" s="202" t="s">
        <v>46</v>
      </c>
      <c r="O89" s="43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152</v>
      </c>
      <c r="AT89" s="24" t="s">
        <v>147</v>
      </c>
      <c r="AU89" s="24" t="s">
        <v>85</v>
      </c>
      <c r="AY89" s="24" t="s">
        <v>145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83</v>
      </c>
      <c r="BK89" s="205">
        <f>ROUND(I89*H89,2)</f>
        <v>0</v>
      </c>
      <c r="BL89" s="24" t="s">
        <v>152</v>
      </c>
      <c r="BM89" s="24" t="s">
        <v>728</v>
      </c>
    </row>
    <row r="90" spans="2:47" s="1" customFormat="1" ht="40.5">
      <c r="B90" s="42"/>
      <c r="C90" s="64"/>
      <c r="D90" s="211" t="s">
        <v>154</v>
      </c>
      <c r="E90" s="64"/>
      <c r="F90" s="221" t="s">
        <v>729</v>
      </c>
      <c r="G90" s="64"/>
      <c r="H90" s="64"/>
      <c r="I90" s="164"/>
      <c r="J90" s="64"/>
      <c r="K90" s="64"/>
      <c r="L90" s="62"/>
      <c r="M90" s="208"/>
      <c r="N90" s="43"/>
      <c r="O90" s="43"/>
      <c r="P90" s="43"/>
      <c r="Q90" s="43"/>
      <c r="R90" s="43"/>
      <c r="S90" s="43"/>
      <c r="T90" s="79"/>
      <c r="AT90" s="24" t="s">
        <v>154</v>
      </c>
      <c r="AU90" s="24" t="s">
        <v>85</v>
      </c>
    </row>
    <row r="91" spans="2:65" s="1" customFormat="1" ht="22.5" customHeight="1">
      <c r="B91" s="42"/>
      <c r="C91" s="194" t="s">
        <v>152</v>
      </c>
      <c r="D91" s="194" t="s">
        <v>147</v>
      </c>
      <c r="E91" s="195" t="s">
        <v>209</v>
      </c>
      <c r="F91" s="196" t="s">
        <v>210</v>
      </c>
      <c r="G91" s="197" t="s">
        <v>150</v>
      </c>
      <c r="H91" s="198">
        <v>51.5</v>
      </c>
      <c r="I91" s="199"/>
      <c r="J91" s="200">
        <f>ROUND(I91*H91,2)</f>
        <v>0</v>
      </c>
      <c r="K91" s="196" t="s">
        <v>151</v>
      </c>
      <c r="L91" s="62"/>
      <c r="M91" s="201" t="s">
        <v>32</v>
      </c>
      <c r="N91" s="202" t="s">
        <v>46</v>
      </c>
      <c r="O91" s="43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24" t="s">
        <v>152</v>
      </c>
      <c r="AT91" s="24" t="s">
        <v>147</v>
      </c>
      <c r="AU91" s="24" t="s">
        <v>85</v>
      </c>
      <c r="AY91" s="24" t="s">
        <v>145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83</v>
      </c>
      <c r="BK91" s="205">
        <f>ROUND(I91*H91,2)</f>
        <v>0</v>
      </c>
      <c r="BL91" s="24" t="s">
        <v>152</v>
      </c>
      <c r="BM91" s="24" t="s">
        <v>730</v>
      </c>
    </row>
    <row r="92" spans="2:47" s="1" customFormat="1" ht="27">
      <c r="B92" s="42"/>
      <c r="C92" s="64"/>
      <c r="D92" s="211" t="s">
        <v>154</v>
      </c>
      <c r="E92" s="64"/>
      <c r="F92" s="221" t="s">
        <v>722</v>
      </c>
      <c r="G92" s="64"/>
      <c r="H92" s="64"/>
      <c r="I92" s="164"/>
      <c r="J92" s="64"/>
      <c r="K92" s="64"/>
      <c r="L92" s="62"/>
      <c r="M92" s="208"/>
      <c r="N92" s="43"/>
      <c r="O92" s="43"/>
      <c r="P92" s="43"/>
      <c r="Q92" s="43"/>
      <c r="R92" s="43"/>
      <c r="S92" s="43"/>
      <c r="T92" s="79"/>
      <c r="AT92" s="24" t="s">
        <v>154</v>
      </c>
      <c r="AU92" s="24" t="s">
        <v>85</v>
      </c>
    </row>
    <row r="93" spans="2:65" s="1" customFormat="1" ht="22.5" customHeight="1">
      <c r="B93" s="42"/>
      <c r="C93" s="194" t="s">
        <v>175</v>
      </c>
      <c r="D93" s="194" t="s">
        <v>147</v>
      </c>
      <c r="E93" s="195" t="s">
        <v>213</v>
      </c>
      <c r="F93" s="196" t="s">
        <v>214</v>
      </c>
      <c r="G93" s="197" t="s">
        <v>215</v>
      </c>
      <c r="H93" s="198">
        <v>103</v>
      </c>
      <c r="I93" s="199"/>
      <c r="J93" s="200">
        <f>ROUND(I93*H93,2)</f>
        <v>0</v>
      </c>
      <c r="K93" s="196" t="s">
        <v>151</v>
      </c>
      <c r="L93" s="62"/>
      <c r="M93" s="201" t="s">
        <v>32</v>
      </c>
      <c r="N93" s="202" t="s">
        <v>46</v>
      </c>
      <c r="O93" s="43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24" t="s">
        <v>152</v>
      </c>
      <c r="AT93" s="24" t="s">
        <v>147</v>
      </c>
      <c r="AU93" s="24" t="s">
        <v>85</v>
      </c>
      <c r="AY93" s="24" t="s">
        <v>145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83</v>
      </c>
      <c r="BK93" s="205">
        <f>ROUND(I93*H93,2)</f>
        <v>0</v>
      </c>
      <c r="BL93" s="24" t="s">
        <v>152</v>
      </c>
      <c r="BM93" s="24" t="s">
        <v>731</v>
      </c>
    </row>
    <row r="94" spans="2:47" s="1" customFormat="1" ht="27">
      <c r="B94" s="42"/>
      <c r="C94" s="64"/>
      <c r="D94" s="206" t="s">
        <v>154</v>
      </c>
      <c r="E94" s="64"/>
      <c r="F94" s="207" t="s">
        <v>722</v>
      </c>
      <c r="G94" s="64"/>
      <c r="H94" s="64"/>
      <c r="I94" s="164"/>
      <c r="J94" s="64"/>
      <c r="K94" s="64"/>
      <c r="L94" s="62"/>
      <c r="M94" s="208"/>
      <c r="N94" s="43"/>
      <c r="O94" s="43"/>
      <c r="P94" s="43"/>
      <c r="Q94" s="43"/>
      <c r="R94" s="43"/>
      <c r="S94" s="43"/>
      <c r="T94" s="79"/>
      <c r="AT94" s="24" t="s">
        <v>154</v>
      </c>
      <c r="AU94" s="24" t="s">
        <v>85</v>
      </c>
    </row>
    <row r="95" spans="2:51" s="11" customFormat="1" ht="13.5">
      <c r="B95" s="209"/>
      <c r="C95" s="210"/>
      <c r="D95" s="211" t="s">
        <v>156</v>
      </c>
      <c r="E95" s="212" t="s">
        <v>32</v>
      </c>
      <c r="F95" s="213" t="s">
        <v>732</v>
      </c>
      <c r="G95" s="210"/>
      <c r="H95" s="214">
        <v>103</v>
      </c>
      <c r="I95" s="215"/>
      <c r="J95" s="210"/>
      <c r="K95" s="210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156</v>
      </c>
      <c r="AU95" s="220" t="s">
        <v>85</v>
      </c>
      <c r="AV95" s="11" t="s">
        <v>85</v>
      </c>
      <c r="AW95" s="11" t="s">
        <v>39</v>
      </c>
      <c r="AX95" s="11" t="s">
        <v>83</v>
      </c>
      <c r="AY95" s="220" t="s">
        <v>145</v>
      </c>
    </row>
    <row r="96" spans="2:65" s="1" customFormat="1" ht="22.5" customHeight="1">
      <c r="B96" s="42"/>
      <c r="C96" s="194" t="s">
        <v>179</v>
      </c>
      <c r="D96" s="194" t="s">
        <v>147</v>
      </c>
      <c r="E96" s="195" t="s">
        <v>205</v>
      </c>
      <c r="F96" s="196" t="s">
        <v>206</v>
      </c>
      <c r="G96" s="197" t="s">
        <v>150</v>
      </c>
      <c r="H96" s="198">
        <v>3.38</v>
      </c>
      <c r="I96" s="199"/>
      <c r="J96" s="200">
        <f>ROUND(I96*H96,2)</f>
        <v>0</v>
      </c>
      <c r="K96" s="196" t="s">
        <v>32</v>
      </c>
      <c r="L96" s="62"/>
      <c r="M96" s="201" t="s">
        <v>32</v>
      </c>
      <c r="N96" s="202" t="s">
        <v>46</v>
      </c>
      <c r="O96" s="4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152</v>
      </c>
      <c r="AT96" s="24" t="s">
        <v>147</v>
      </c>
      <c r="AU96" s="24" t="s">
        <v>85</v>
      </c>
      <c r="AY96" s="24" t="s">
        <v>145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83</v>
      </c>
      <c r="BK96" s="205">
        <f>ROUND(I96*H96,2)</f>
        <v>0</v>
      </c>
      <c r="BL96" s="24" t="s">
        <v>152</v>
      </c>
      <c r="BM96" s="24" t="s">
        <v>733</v>
      </c>
    </row>
    <row r="97" spans="2:47" s="1" customFormat="1" ht="27">
      <c r="B97" s="42"/>
      <c r="C97" s="64"/>
      <c r="D97" s="211" t="s">
        <v>154</v>
      </c>
      <c r="E97" s="64"/>
      <c r="F97" s="221" t="s">
        <v>722</v>
      </c>
      <c r="G97" s="64"/>
      <c r="H97" s="64"/>
      <c r="I97" s="164"/>
      <c r="J97" s="64"/>
      <c r="K97" s="64"/>
      <c r="L97" s="62"/>
      <c r="M97" s="208"/>
      <c r="N97" s="43"/>
      <c r="O97" s="43"/>
      <c r="P97" s="43"/>
      <c r="Q97" s="43"/>
      <c r="R97" s="43"/>
      <c r="S97" s="43"/>
      <c r="T97" s="79"/>
      <c r="AT97" s="24" t="s">
        <v>154</v>
      </c>
      <c r="AU97" s="24" t="s">
        <v>85</v>
      </c>
    </row>
    <row r="98" spans="2:65" s="1" customFormat="1" ht="22.5" customHeight="1">
      <c r="B98" s="42"/>
      <c r="C98" s="194" t="s">
        <v>184</v>
      </c>
      <c r="D98" s="194" t="s">
        <v>147</v>
      </c>
      <c r="E98" s="195" t="s">
        <v>734</v>
      </c>
      <c r="F98" s="196" t="s">
        <v>735</v>
      </c>
      <c r="G98" s="197" t="s">
        <v>221</v>
      </c>
      <c r="H98" s="198">
        <v>40.5</v>
      </c>
      <c r="I98" s="199"/>
      <c r="J98" s="200">
        <f>ROUND(I98*H98,2)</f>
        <v>0</v>
      </c>
      <c r="K98" s="196" t="s">
        <v>32</v>
      </c>
      <c r="L98" s="62"/>
      <c r="M98" s="201" t="s">
        <v>32</v>
      </c>
      <c r="N98" s="202" t="s">
        <v>46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152</v>
      </c>
      <c r="AT98" s="24" t="s">
        <v>147</v>
      </c>
      <c r="AU98" s="24" t="s">
        <v>85</v>
      </c>
      <c r="AY98" s="24" t="s">
        <v>145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83</v>
      </c>
      <c r="BK98" s="205">
        <f>ROUND(I98*H98,2)</f>
        <v>0</v>
      </c>
      <c r="BL98" s="24" t="s">
        <v>152</v>
      </c>
      <c r="BM98" s="24" t="s">
        <v>736</v>
      </c>
    </row>
    <row r="99" spans="2:47" s="1" customFormat="1" ht="27">
      <c r="B99" s="42"/>
      <c r="C99" s="64"/>
      <c r="D99" s="211" t="s">
        <v>154</v>
      </c>
      <c r="E99" s="64"/>
      <c r="F99" s="221" t="s">
        <v>722</v>
      </c>
      <c r="G99" s="64"/>
      <c r="H99" s="64"/>
      <c r="I99" s="164"/>
      <c r="J99" s="64"/>
      <c r="K99" s="64"/>
      <c r="L99" s="62"/>
      <c r="M99" s="208"/>
      <c r="N99" s="43"/>
      <c r="O99" s="43"/>
      <c r="P99" s="43"/>
      <c r="Q99" s="43"/>
      <c r="R99" s="43"/>
      <c r="S99" s="43"/>
      <c r="T99" s="79"/>
      <c r="AT99" s="24" t="s">
        <v>154</v>
      </c>
      <c r="AU99" s="24" t="s">
        <v>85</v>
      </c>
    </row>
    <row r="100" spans="2:65" s="1" customFormat="1" ht="22.5" customHeight="1">
      <c r="B100" s="42"/>
      <c r="C100" s="194" t="s">
        <v>188</v>
      </c>
      <c r="D100" s="194" t="s">
        <v>147</v>
      </c>
      <c r="E100" s="195" t="s">
        <v>223</v>
      </c>
      <c r="F100" s="196" t="s">
        <v>737</v>
      </c>
      <c r="G100" s="197" t="s">
        <v>221</v>
      </c>
      <c r="H100" s="198">
        <v>40.5</v>
      </c>
      <c r="I100" s="199"/>
      <c r="J100" s="200">
        <f>ROUND(I100*H100,2)</f>
        <v>0</v>
      </c>
      <c r="K100" s="196" t="s">
        <v>32</v>
      </c>
      <c r="L100" s="62"/>
      <c r="M100" s="201" t="s">
        <v>32</v>
      </c>
      <c r="N100" s="202" t="s">
        <v>46</v>
      </c>
      <c r="O100" s="43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152</v>
      </c>
      <c r="AT100" s="24" t="s">
        <v>147</v>
      </c>
      <c r="AU100" s="24" t="s">
        <v>85</v>
      </c>
      <c r="AY100" s="24" t="s">
        <v>145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83</v>
      </c>
      <c r="BK100" s="205">
        <f>ROUND(I100*H100,2)</f>
        <v>0</v>
      </c>
      <c r="BL100" s="24" t="s">
        <v>152</v>
      </c>
      <c r="BM100" s="24" t="s">
        <v>738</v>
      </c>
    </row>
    <row r="101" spans="2:47" s="1" customFormat="1" ht="40.5">
      <c r="B101" s="42"/>
      <c r="C101" s="64"/>
      <c r="D101" s="211" t="s">
        <v>154</v>
      </c>
      <c r="E101" s="64"/>
      <c r="F101" s="221" t="s">
        <v>739</v>
      </c>
      <c r="G101" s="64"/>
      <c r="H101" s="64"/>
      <c r="I101" s="164"/>
      <c r="J101" s="64"/>
      <c r="K101" s="64"/>
      <c r="L101" s="62"/>
      <c r="M101" s="208"/>
      <c r="N101" s="43"/>
      <c r="O101" s="43"/>
      <c r="P101" s="43"/>
      <c r="Q101" s="43"/>
      <c r="R101" s="43"/>
      <c r="S101" s="43"/>
      <c r="T101" s="79"/>
      <c r="AT101" s="24" t="s">
        <v>154</v>
      </c>
      <c r="AU101" s="24" t="s">
        <v>85</v>
      </c>
    </row>
    <row r="102" spans="2:65" s="1" customFormat="1" ht="22.5" customHeight="1">
      <c r="B102" s="42"/>
      <c r="C102" s="222" t="s">
        <v>194</v>
      </c>
      <c r="D102" s="222" t="s">
        <v>227</v>
      </c>
      <c r="E102" s="223" t="s">
        <v>228</v>
      </c>
      <c r="F102" s="224" t="s">
        <v>229</v>
      </c>
      <c r="G102" s="225" t="s">
        <v>230</v>
      </c>
      <c r="H102" s="226">
        <v>1.276</v>
      </c>
      <c r="I102" s="227"/>
      <c r="J102" s="228">
        <f>ROUND(I102*H102,2)</f>
        <v>0</v>
      </c>
      <c r="K102" s="224" t="s">
        <v>32</v>
      </c>
      <c r="L102" s="229"/>
      <c r="M102" s="230" t="s">
        <v>32</v>
      </c>
      <c r="N102" s="231" t="s">
        <v>46</v>
      </c>
      <c r="O102" s="43"/>
      <c r="P102" s="203">
        <f>O102*H102</f>
        <v>0</v>
      </c>
      <c r="Q102" s="203">
        <v>0.001</v>
      </c>
      <c r="R102" s="203">
        <f>Q102*H102</f>
        <v>0.001276</v>
      </c>
      <c r="S102" s="203">
        <v>0</v>
      </c>
      <c r="T102" s="204">
        <f>S102*H102</f>
        <v>0</v>
      </c>
      <c r="AR102" s="24" t="s">
        <v>188</v>
      </c>
      <c r="AT102" s="24" t="s">
        <v>227</v>
      </c>
      <c r="AU102" s="24" t="s">
        <v>85</v>
      </c>
      <c r="AY102" s="24" t="s">
        <v>145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83</v>
      </c>
      <c r="BK102" s="205">
        <f>ROUND(I102*H102,2)</f>
        <v>0</v>
      </c>
      <c r="BL102" s="24" t="s">
        <v>152</v>
      </c>
      <c r="BM102" s="24" t="s">
        <v>740</v>
      </c>
    </row>
    <row r="103" spans="2:47" s="1" customFormat="1" ht="27">
      <c r="B103" s="42"/>
      <c r="C103" s="64"/>
      <c r="D103" s="206" t="s">
        <v>154</v>
      </c>
      <c r="E103" s="64"/>
      <c r="F103" s="207" t="s">
        <v>722</v>
      </c>
      <c r="G103" s="64"/>
      <c r="H103" s="64"/>
      <c r="I103" s="164"/>
      <c r="J103" s="64"/>
      <c r="K103" s="64"/>
      <c r="L103" s="62"/>
      <c r="M103" s="208"/>
      <c r="N103" s="43"/>
      <c r="O103" s="43"/>
      <c r="P103" s="43"/>
      <c r="Q103" s="43"/>
      <c r="R103" s="43"/>
      <c r="S103" s="43"/>
      <c r="T103" s="79"/>
      <c r="AT103" s="24" t="s">
        <v>154</v>
      </c>
      <c r="AU103" s="24" t="s">
        <v>85</v>
      </c>
    </row>
    <row r="104" spans="2:51" s="11" customFormat="1" ht="13.5">
      <c r="B104" s="209"/>
      <c r="C104" s="210"/>
      <c r="D104" s="206" t="s">
        <v>156</v>
      </c>
      <c r="E104" s="232" t="s">
        <v>32</v>
      </c>
      <c r="F104" s="233" t="s">
        <v>741</v>
      </c>
      <c r="G104" s="210"/>
      <c r="H104" s="234">
        <v>1.276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156</v>
      </c>
      <c r="AU104" s="220" t="s">
        <v>85</v>
      </c>
      <c r="AV104" s="11" t="s">
        <v>85</v>
      </c>
      <c r="AW104" s="11" t="s">
        <v>39</v>
      </c>
      <c r="AX104" s="11" t="s">
        <v>83</v>
      </c>
      <c r="AY104" s="220" t="s">
        <v>145</v>
      </c>
    </row>
    <row r="105" spans="2:63" s="10" customFormat="1" ht="29.85" customHeight="1">
      <c r="B105" s="177"/>
      <c r="C105" s="178"/>
      <c r="D105" s="191" t="s">
        <v>74</v>
      </c>
      <c r="E105" s="192" t="s">
        <v>152</v>
      </c>
      <c r="F105" s="192" t="s">
        <v>281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SUM(P106:P112)</f>
        <v>0</v>
      </c>
      <c r="Q105" s="185"/>
      <c r="R105" s="186">
        <f>SUM(R106:R112)</f>
        <v>0.117564</v>
      </c>
      <c r="S105" s="185"/>
      <c r="T105" s="187">
        <f>SUM(T106:T112)</f>
        <v>0</v>
      </c>
      <c r="AR105" s="188" t="s">
        <v>83</v>
      </c>
      <c r="AT105" s="189" t="s">
        <v>74</v>
      </c>
      <c r="AU105" s="189" t="s">
        <v>83</v>
      </c>
      <c r="AY105" s="188" t="s">
        <v>145</v>
      </c>
      <c r="BK105" s="190">
        <f>SUM(BK106:BK112)</f>
        <v>0</v>
      </c>
    </row>
    <row r="106" spans="2:65" s="1" customFormat="1" ht="22.5" customHeight="1">
      <c r="B106" s="42"/>
      <c r="C106" s="194" t="s">
        <v>198</v>
      </c>
      <c r="D106" s="194" t="s">
        <v>147</v>
      </c>
      <c r="E106" s="195" t="s">
        <v>530</v>
      </c>
      <c r="F106" s="196" t="s">
        <v>531</v>
      </c>
      <c r="G106" s="197" t="s">
        <v>221</v>
      </c>
      <c r="H106" s="198">
        <v>121.2</v>
      </c>
      <c r="I106" s="199"/>
      <c r="J106" s="200">
        <f>ROUND(I106*H106,2)</f>
        <v>0</v>
      </c>
      <c r="K106" s="196" t="s">
        <v>151</v>
      </c>
      <c r="L106" s="62"/>
      <c r="M106" s="201" t="s">
        <v>32</v>
      </c>
      <c r="N106" s="202" t="s">
        <v>46</v>
      </c>
      <c r="O106" s="43"/>
      <c r="P106" s="203">
        <f>O106*H106</f>
        <v>0</v>
      </c>
      <c r="Q106" s="203">
        <v>0.00028</v>
      </c>
      <c r="R106" s="203">
        <f>Q106*H106</f>
        <v>0.033936</v>
      </c>
      <c r="S106" s="203">
        <v>0</v>
      </c>
      <c r="T106" s="204">
        <f>S106*H106</f>
        <v>0</v>
      </c>
      <c r="AR106" s="24" t="s">
        <v>152</v>
      </c>
      <c r="AT106" s="24" t="s">
        <v>147</v>
      </c>
      <c r="AU106" s="24" t="s">
        <v>85</v>
      </c>
      <c r="AY106" s="24" t="s">
        <v>145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83</v>
      </c>
      <c r="BK106" s="205">
        <f>ROUND(I106*H106,2)</f>
        <v>0</v>
      </c>
      <c r="BL106" s="24" t="s">
        <v>152</v>
      </c>
      <c r="BM106" s="24" t="s">
        <v>742</v>
      </c>
    </row>
    <row r="107" spans="2:47" s="1" customFormat="1" ht="27">
      <c r="B107" s="42"/>
      <c r="C107" s="64"/>
      <c r="D107" s="211" t="s">
        <v>154</v>
      </c>
      <c r="E107" s="64"/>
      <c r="F107" s="221" t="s">
        <v>722</v>
      </c>
      <c r="G107" s="64"/>
      <c r="H107" s="64"/>
      <c r="I107" s="164"/>
      <c r="J107" s="64"/>
      <c r="K107" s="64"/>
      <c r="L107" s="62"/>
      <c r="M107" s="208"/>
      <c r="N107" s="43"/>
      <c r="O107" s="43"/>
      <c r="P107" s="43"/>
      <c r="Q107" s="43"/>
      <c r="R107" s="43"/>
      <c r="S107" s="43"/>
      <c r="T107" s="79"/>
      <c r="AT107" s="24" t="s">
        <v>154</v>
      </c>
      <c r="AU107" s="24" t="s">
        <v>85</v>
      </c>
    </row>
    <row r="108" spans="2:65" s="1" customFormat="1" ht="22.5" customHeight="1">
      <c r="B108" s="42"/>
      <c r="C108" s="222" t="s">
        <v>204</v>
      </c>
      <c r="D108" s="222" t="s">
        <v>227</v>
      </c>
      <c r="E108" s="223" t="s">
        <v>534</v>
      </c>
      <c r="F108" s="224" t="s">
        <v>535</v>
      </c>
      <c r="G108" s="225" t="s">
        <v>221</v>
      </c>
      <c r="H108" s="226">
        <v>139.38</v>
      </c>
      <c r="I108" s="227"/>
      <c r="J108" s="228">
        <f>ROUND(I108*H108,2)</f>
        <v>0</v>
      </c>
      <c r="K108" s="224" t="s">
        <v>151</v>
      </c>
      <c r="L108" s="229"/>
      <c r="M108" s="230" t="s">
        <v>32</v>
      </c>
      <c r="N108" s="231" t="s">
        <v>46</v>
      </c>
      <c r="O108" s="43"/>
      <c r="P108" s="203">
        <f>O108*H108</f>
        <v>0</v>
      </c>
      <c r="Q108" s="203">
        <v>0.0004</v>
      </c>
      <c r="R108" s="203">
        <f>Q108*H108</f>
        <v>0.055752</v>
      </c>
      <c r="S108" s="203">
        <v>0</v>
      </c>
      <c r="T108" s="204">
        <f>S108*H108</f>
        <v>0</v>
      </c>
      <c r="AR108" s="24" t="s">
        <v>188</v>
      </c>
      <c r="AT108" s="24" t="s">
        <v>227</v>
      </c>
      <c r="AU108" s="24" t="s">
        <v>85</v>
      </c>
      <c r="AY108" s="24" t="s">
        <v>145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83</v>
      </c>
      <c r="BK108" s="205">
        <f>ROUND(I108*H108,2)</f>
        <v>0</v>
      </c>
      <c r="BL108" s="24" t="s">
        <v>152</v>
      </c>
      <c r="BM108" s="24" t="s">
        <v>743</v>
      </c>
    </row>
    <row r="109" spans="2:47" s="1" customFormat="1" ht="67.5">
      <c r="B109" s="42"/>
      <c r="C109" s="64"/>
      <c r="D109" s="206" t="s">
        <v>154</v>
      </c>
      <c r="E109" s="64"/>
      <c r="F109" s="207" t="s">
        <v>744</v>
      </c>
      <c r="G109" s="64"/>
      <c r="H109" s="64"/>
      <c r="I109" s="164"/>
      <c r="J109" s="64"/>
      <c r="K109" s="64"/>
      <c r="L109" s="62"/>
      <c r="M109" s="208"/>
      <c r="N109" s="43"/>
      <c r="O109" s="43"/>
      <c r="P109" s="43"/>
      <c r="Q109" s="43"/>
      <c r="R109" s="43"/>
      <c r="S109" s="43"/>
      <c r="T109" s="79"/>
      <c r="AT109" s="24" t="s">
        <v>154</v>
      </c>
      <c r="AU109" s="24" t="s">
        <v>85</v>
      </c>
    </row>
    <row r="110" spans="2:51" s="11" customFormat="1" ht="13.5">
      <c r="B110" s="209"/>
      <c r="C110" s="210"/>
      <c r="D110" s="211" t="s">
        <v>156</v>
      </c>
      <c r="E110" s="212" t="s">
        <v>32</v>
      </c>
      <c r="F110" s="213" t="s">
        <v>745</v>
      </c>
      <c r="G110" s="210"/>
      <c r="H110" s="214">
        <v>139.38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156</v>
      </c>
      <c r="AU110" s="220" t="s">
        <v>85</v>
      </c>
      <c r="AV110" s="11" t="s">
        <v>85</v>
      </c>
      <c r="AW110" s="11" t="s">
        <v>39</v>
      </c>
      <c r="AX110" s="11" t="s">
        <v>83</v>
      </c>
      <c r="AY110" s="220" t="s">
        <v>145</v>
      </c>
    </row>
    <row r="111" spans="2:65" s="1" customFormat="1" ht="22.5" customHeight="1">
      <c r="B111" s="42"/>
      <c r="C111" s="194" t="s">
        <v>208</v>
      </c>
      <c r="D111" s="194" t="s">
        <v>147</v>
      </c>
      <c r="E111" s="195" t="s">
        <v>746</v>
      </c>
      <c r="F111" s="196" t="s">
        <v>747</v>
      </c>
      <c r="G111" s="197" t="s">
        <v>221</v>
      </c>
      <c r="H111" s="198">
        <v>121.2</v>
      </c>
      <c r="I111" s="199"/>
      <c r="J111" s="200">
        <f>ROUND(I111*H111,2)</f>
        <v>0</v>
      </c>
      <c r="K111" s="196" t="s">
        <v>151</v>
      </c>
      <c r="L111" s="62"/>
      <c r="M111" s="201" t="s">
        <v>32</v>
      </c>
      <c r="N111" s="202" t="s">
        <v>46</v>
      </c>
      <c r="O111" s="43"/>
      <c r="P111" s="203">
        <f>O111*H111</f>
        <v>0</v>
      </c>
      <c r="Q111" s="203">
        <v>0.00023</v>
      </c>
      <c r="R111" s="203">
        <f>Q111*H111</f>
        <v>0.027876</v>
      </c>
      <c r="S111" s="203">
        <v>0</v>
      </c>
      <c r="T111" s="204">
        <f>S111*H111</f>
        <v>0</v>
      </c>
      <c r="AR111" s="24" t="s">
        <v>152</v>
      </c>
      <c r="AT111" s="24" t="s">
        <v>147</v>
      </c>
      <c r="AU111" s="24" t="s">
        <v>85</v>
      </c>
      <c r="AY111" s="24" t="s">
        <v>145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4" t="s">
        <v>83</v>
      </c>
      <c r="BK111" s="205">
        <f>ROUND(I111*H111,2)</f>
        <v>0</v>
      </c>
      <c r="BL111" s="24" t="s">
        <v>152</v>
      </c>
      <c r="BM111" s="24" t="s">
        <v>748</v>
      </c>
    </row>
    <row r="112" spans="2:47" s="1" customFormat="1" ht="27">
      <c r="B112" s="42"/>
      <c r="C112" s="64"/>
      <c r="D112" s="206" t="s">
        <v>154</v>
      </c>
      <c r="E112" s="64"/>
      <c r="F112" s="207" t="s">
        <v>722</v>
      </c>
      <c r="G112" s="64"/>
      <c r="H112" s="64"/>
      <c r="I112" s="164"/>
      <c r="J112" s="64"/>
      <c r="K112" s="64"/>
      <c r="L112" s="62"/>
      <c r="M112" s="208"/>
      <c r="N112" s="43"/>
      <c r="O112" s="43"/>
      <c r="P112" s="43"/>
      <c r="Q112" s="43"/>
      <c r="R112" s="43"/>
      <c r="S112" s="43"/>
      <c r="T112" s="79"/>
      <c r="AT112" s="24" t="s">
        <v>154</v>
      </c>
      <c r="AU112" s="24" t="s">
        <v>85</v>
      </c>
    </row>
    <row r="113" spans="2:63" s="10" customFormat="1" ht="29.85" customHeight="1">
      <c r="B113" s="177"/>
      <c r="C113" s="178"/>
      <c r="D113" s="191" t="s">
        <v>74</v>
      </c>
      <c r="E113" s="192" t="s">
        <v>175</v>
      </c>
      <c r="F113" s="192" t="s">
        <v>749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SUM(P114:P119)</f>
        <v>0</v>
      </c>
      <c r="Q113" s="185"/>
      <c r="R113" s="186">
        <f>SUM(R114:R119)</f>
        <v>81.994224</v>
      </c>
      <c r="S113" s="185"/>
      <c r="T113" s="187">
        <f>SUM(T114:T119)</f>
        <v>0</v>
      </c>
      <c r="AR113" s="188" t="s">
        <v>83</v>
      </c>
      <c r="AT113" s="189" t="s">
        <v>74</v>
      </c>
      <c r="AU113" s="189" t="s">
        <v>83</v>
      </c>
      <c r="AY113" s="188" t="s">
        <v>145</v>
      </c>
      <c r="BK113" s="190">
        <f>SUM(BK114:BK119)</f>
        <v>0</v>
      </c>
    </row>
    <row r="114" spans="2:65" s="1" customFormat="1" ht="22.5" customHeight="1">
      <c r="B114" s="42"/>
      <c r="C114" s="194" t="s">
        <v>212</v>
      </c>
      <c r="D114" s="194" t="s">
        <v>147</v>
      </c>
      <c r="E114" s="195" t="s">
        <v>750</v>
      </c>
      <c r="F114" s="196" t="s">
        <v>751</v>
      </c>
      <c r="G114" s="197" t="s">
        <v>221</v>
      </c>
      <c r="H114" s="198">
        <v>121.2</v>
      </c>
      <c r="I114" s="199"/>
      <c r="J114" s="200">
        <f>ROUND(I114*H114,2)</f>
        <v>0</v>
      </c>
      <c r="K114" s="196" t="s">
        <v>151</v>
      </c>
      <c r="L114" s="62"/>
      <c r="M114" s="201" t="s">
        <v>32</v>
      </c>
      <c r="N114" s="202" t="s">
        <v>46</v>
      </c>
      <c r="O114" s="43"/>
      <c r="P114" s="203">
        <f>O114*H114</f>
        <v>0</v>
      </c>
      <c r="Q114" s="203">
        <v>0.1012</v>
      </c>
      <c r="R114" s="203">
        <f>Q114*H114</f>
        <v>12.26544</v>
      </c>
      <c r="S114" s="203">
        <v>0</v>
      </c>
      <c r="T114" s="204">
        <f>S114*H114</f>
        <v>0</v>
      </c>
      <c r="AR114" s="24" t="s">
        <v>152</v>
      </c>
      <c r="AT114" s="24" t="s">
        <v>147</v>
      </c>
      <c r="AU114" s="24" t="s">
        <v>85</v>
      </c>
      <c r="AY114" s="24" t="s">
        <v>145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83</v>
      </c>
      <c r="BK114" s="205">
        <f>ROUND(I114*H114,2)</f>
        <v>0</v>
      </c>
      <c r="BL114" s="24" t="s">
        <v>152</v>
      </c>
      <c r="BM114" s="24" t="s">
        <v>752</v>
      </c>
    </row>
    <row r="115" spans="2:47" s="1" customFormat="1" ht="27">
      <c r="B115" s="42"/>
      <c r="C115" s="64"/>
      <c r="D115" s="211" t="s">
        <v>154</v>
      </c>
      <c r="E115" s="64"/>
      <c r="F115" s="221" t="s">
        <v>722</v>
      </c>
      <c r="G115" s="64"/>
      <c r="H115" s="64"/>
      <c r="I115" s="164"/>
      <c r="J115" s="64"/>
      <c r="K115" s="64"/>
      <c r="L115" s="62"/>
      <c r="M115" s="208"/>
      <c r="N115" s="43"/>
      <c r="O115" s="43"/>
      <c r="P115" s="43"/>
      <c r="Q115" s="43"/>
      <c r="R115" s="43"/>
      <c r="S115" s="43"/>
      <c r="T115" s="79"/>
      <c r="AT115" s="24" t="s">
        <v>154</v>
      </c>
      <c r="AU115" s="24" t="s">
        <v>85</v>
      </c>
    </row>
    <row r="116" spans="2:65" s="1" customFormat="1" ht="22.5" customHeight="1">
      <c r="B116" s="42"/>
      <c r="C116" s="194" t="s">
        <v>218</v>
      </c>
      <c r="D116" s="194" t="s">
        <v>147</v>
      </c>
      <c r="E116" s="195" t="s">
        <v>753</v>
      </c>
      <c r="F116" s="196" t="s">
        <v>754</v>
      </c>
      <c r="G116" s="197" t="s">
        <v>221</v>
      </c>
      <c r="H116" s="198">
        <v>121.2</v>
      </c>
      <c r="I116" s="199"/>
      <c r="J116" s="200">
        <f>ROUND(I116*H116,2)</f>
        <v>0</v>
      </c>
      <c r="K116" s="196" t="s">
        <v>151</v>
      </c>
      <c r="L116" s="62"/>
      <c r="M116" s="201" t="s">
        <v>32</v>
      </c>
      <c r="N116" s="202" t="s">
        <v>46</v>
      </c>
      <c r="O116" s="43"/>
      <c r="P116" s="203">
        <f>O116*H116</f>
        <v>0</v>
      </c>
      <c r="Q116" s="203">
        <v>0.38625</v>
      </c>
      <c r="R116" s="203">
        <f>Q116*H116</f>
        <v>46.8135</v>
      </c>
      <c r="S116" s="203">
        <v>0</v>
      </c>
      <c r="T116" s="204">
        <f>S116*H116</f>
        <v>0</v>
      </c>
      <c r="AR116" s="24" t="s">
        <v>152</v>
      </c>
      <c r="AT116" s="24" t="s">
        <v>147</v>
      </c>
      <c r="AU116" s="24" t="s">
        <v>85</v>
      </c>
      <c r="AY116" s="24" t="s">
        <v>145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83</v>
      </c>
      <c r="BK116" s="205">
        <f>ROUND(I116*H116,2)</f>
        <v>0</v>
      </c>
      <c r="BL116" s="24" t="s">
        <v>152</v>
      </c>
      <c r="BM116" s="24" t="s">
        <v>755</v>
      </c>
    </row>
    <row r="117" spans="2:47" s="1" customFormat="1" ht="27">
      <c r="B117" s="42"/>
      <c r="C117" s="64"/>
      <c r="D117" s="211" t="s">
        <v>154</v>
      </c>
      <c r="E117" s="64"/>
      <c r="F117" s="221" t="s">
        <v>722</v>
      </c>
      <c r="G117" s="64"/>
      <c r="H117" s="64"/>
      <c r="I117" s="164"/>
      <c r="J117" s="64"/>
      <c r="K117" s="64"/>
      <c r="L117" s="62"/>
      <c r="M117" s="208"/>
      <c r="N117" s="43"/>
      <c r="O117" s="43"/>
      <c r="P117" s="43"/>
      <c r="Q117" s="43"/>
      <c r="R117" s="43"/>
      <c r="S117" s="43"/>
      <c r="T117" s="79"/>
      <c r="AT117" s="24" t="s">
        <v>154</v>
      </c>
      <c r="AU117" s="24" t="s">
        <v>85</v>
      </c>
    </row>
    <row r="118" spans="2:65" s="1" customFormat="1" ht="22.5" customHeight="1">
      <c r="B118" s="42"/>
      <c r="C118" s="194" t="s">
        <v>10</v>
      </c>
      <c r="D118" s="194" t="s">
        <v>147</v>
      </c>
      <c r="E118" s="195" t="s">
        <v>756</v>
      </c>
      <c r="F118" s="196" t="s">
        <v>757</v>
      </c>
      <c r="G118" s="197" t="s">
        <v>221</v>
      </c>
      <c r="H118" s="198">
        <v>121.2</v>
      </c>
      <c r="I118" s="199"/>
      <c r="J118" s="200">
        <f>ROUND(I118*H118,2)</f>
        <v>0</v>
      </c>
      <c r="K118" s="196" t="s">
        <v>151</v>
      </c>
      <c r="L118" s="62"/>
      <c r="M118" s="201" t="s">
        <v>32</v>
      </c>
      <c r="N118" s="202" t="s">
        <v>46</v>
      </c>
      <c r="O118" s="43"/>
      <c r="P118" s="203">
        <f>O118*H118</f>
        <v>0</v>
      </c>
      <c r="Q118" s="203">
        <v>0.18907</v>
      </c>
      <c r="R118" s="203">
        <f>Q118*H118</f>
        <v>22.915284</v>
      </c>
      <c r="S118" s="203">
        <v>0</v>
      </c>
      <c r="T118" s="204">
        <f>S118*H118</f>
        <v>0</v>
      </c>
      <c r="AR118" s="24" t="s">
        <v>152</v>
      </c>
      <c r="AT118" s="24" t="s">
        <v>147</v>
      </c>
      <c r="AU118" s="24" t="s">
        <v>85</v>
      </c>
      <c r="AY118" s="24" t="s">
        <v>145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4" t="s">
        <v>83</v>
      </c>
      <c r="BK118" s="205">
        <f>ROUND(I118*H118,2)</f>
        <v>0</v>
      </c>
      <c r="BL118" s="24" t="s">
        <v>152</v>
      </c>
      <c r="BM118" s="24" t="s">
        <v>758</v>
      </c>
    </row>
    <row r="119" spans="2:47" s="1" customFormat="1" ht="27">
      <c r="B119" s="42"/>
      <c r="C119" s="64"/>
      <c r="D119" s="206" t="s">
        <v>154</v>
      </c>
      <c r="E119" s="64"/>
      <c r="F119" s="207" t="s">
        <v>722</v>
      </c>
      <c r="G119" s="64"/>
      <c r="H119" s="64"/>
      <c r="I119" s="164"/>
      <c r="J119" s="64"/>
      <c r="K119" s="64"/>
      <c r="L119" s="62"/>
      <c r="M119" s="208"/>
      <c r="N119" s="43"/>
      <c r="O119" s="43"/>
      <c r="P119" s="43"/>
      <c r="Q119" s="43"/>
      <c r="R119" s="43"/>
      <c r="S119" s="43"/>
      <c r="T119" s="79"/>
      <c r="AT119" s="24" t="s">
        <v>154</v>
      </c>
      <c r="AU119" s="24" t="s">
        <v>85</v>
      </c>
    </row>
    <row r="120" spans="2:63" s="10" customFormat="1" ht="29.85" customHeight="1">
      <c r="B120" s="177"/>
      <c r="C120" s="178"/>
      <c r="D120" s="191" t="s">
        <v>74</v>
      </c>
      <c r="E120" s="192" t="s">
        <v>378</v>
      </c>
      <c r="F120" s="192" t="s">
        <v>379</v>
      </c>
      <c r="G120" s="178"/>
      <c r="H120" s="178"/>
      <c r="I120" s="181"/>
      <c r="J120" s="193">
        <f>BK120</f>
        <v>0</v>
      </c>
      <c r="K120" s="178"/>
      <c r="L120" s="183"/>
      <c r="M120" s="184"/>
      <c r="N120" s="185"/>
      <c r="O120" s="185"/>
      <c r="P120" s="186">
        <f>SUM(P121:P122)</f>
        <v>0</v>
      </c>
      <c r="Q120" s="185"/>
      <c r="R120" s="186">
        <f>SUM(R121:R122)</f>
        <v>0</v>
      </c>
      <c r="S120" s="185"/>
      <c r="T120" s="187">
        <f>SUM(T121:T122)</f>
        <v>0</v>
      </c>
      <c r="AR120" s="188" t="s">
        <v>83</v>
      </c>
      <c r="AT120" s="189" t="s">
        <v>74</v>
      </c>
      <c r="AU120" s="189" t="s">
        <v>83</v>
      </c>
      <c r="AY120" s="188" t="s">
        <v>145</v>
      </c>
      <c r="BK120" s="190">
        <f>SUM(BK121:BK122)</f>
        <v>0</v>
      </c>
    </row>
    <row r="121" spans="2:65" s="1" customFormat="1" ht="22.5" customHeight="1">
      <c r="B121" s="42"/>
      <c r="C121" s="194" t="s">
        <v>226</v>
      </c>
      <c r="D121" s="194" t="s">
        <v>147</v>
      </c>
      <c r="E121" s="195" t="s">
        <v>759</v>
      </c>
      <c r="F121" s="196" t="s">
        <v>760</v>
      </c>
      <c r="G121" s="197" t="s">
        <v>215</v>
      </c>
      <c r="H121" s="198">
        <v>82.113</v>
      </c>
      <c r="I121" s="199"/>
      <c r="J121" s="200">
        <f>ROUND(I121*H121,2)</f>
        <v>0</v>
      </c>
      <c r="K121" s="196" t="s">
        <v>151</v>
      </c>
      <c r="L121" s="62"/>
      <c r="M121" s="201" t="s">
        <v>32</v>
      </c>
      <c r="N121" s="202" t="s">
        <v>46</v>
      </c>
      <c r="O121" s="4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152</v>
      </c>
      <c r="AT121" s="24" t="s">
        <v>147</v>
      </c>
      <c r="AU121" s="24" t="s">
        <v>85</v>
      </c>
      <c r="AY121" s="24" t="s">
        <v>145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83</v>
      </c>
      <c r="BK121" s="205">
        <f>ROUND(I121*H121,2)</f>
        <v>0</v>
      </c>
      <c r="BL121" s="24" t="s">
        <v>152</v>
      </c>
      <c r="BM121" s="24" t="s">
        <v>761</v>
      </c>
    </row>
    <row r="122" spans="2:47" s="1" customFormat="1" ht="27">
      <c r="B122" s="42"/>
      <c r="C122" s="64"/>
      <c r="D122" s="206" t="s">
        <v>154</v>
      </c>
      <c r="E122" s="64"/>
      <c r="F122" s="207" t="s">
        <v>722</v>
      </c>
      <c r="G122" s="64"/>
      <c r="H122" s="64"/>
      <c r="I122" s="164"/>
      <c r="J122" s="64"/>
      <c r="K122" s="64"/>
      <c r="L122" s="62"/>
      <c r="M122" s="257"/>
      <c r="N122" s="258"/>
      <c r="O122" s="258"/>
      <c r="P122" s="258"/>
      <c r="Q122" s="258"/>
      <c r="R122" s="258"/>
      <c r="S122" s="258"/>
      <c r="T122" s="259"/>
      <c r="AT122" s="24" t="s">
        <v>154</v>
      </c>
      <c r="AU122" s="24" t="s">
        <v>85</v>
      </c>
    </row>
    <row r="123" spans="2:12" s="1" customFormat="1" ht="6.95" customHeight="1">
      <c r="B123" s="57"/>
      <c r="C123" s="58"/>
      <c r="D123" s="58"/>
      <c r="E123" s="58"/>
      <c r="F123" s="58"/>
      <c r="G123" s="58"/>
      <c r="H123" s="58"/>
      <c r="I123" s="140"/>
      <c r="J123" s="58"/>
      <c r="K123" s="58"/>
      <c r="L123" s="62"/>
    </row>
  </sheetData>
  <sheetProtection password="CC35" sheet="1" objects="1" scenarios="1" formatCells="0" formatColumns="0" formatRows="0" sort="0" autoFilter="0"/>
  <autoFilter ref="C80:K12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762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ROUND(SUM(BE81:BE181),2)</f>
        <v>0</v>
      </c>
      <c r="G30" s="43"/>
      <c r="H30" s="43"/>
      <c r="I30" s="132">
        <v>0.21</v>
      </c>
      <c r="J30" s="131">
        <f>ROUND(ROUND((SUM(BE81:BE181)),2)*I30,2)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ROUND(SUM(BF81:BF181),2)</f>
        <v>0</v>
      </c>
      <c r="G31" s="43"/>
      <c r="H31" s="43"/>
      <c r="I31" s="132">
        <v>0.15</v>
      </c>
      <c r="J31" s="131">
        <f>ROUND(ROUND((SUM(BF81:BF181)),2)*I31,2)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ROUND(SUM(BG81:BG181),2)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ROUND(SUM(BH81:BH181),2)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ROUND(SUM(BI81:BI181),2)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05 - Oprava patních drénů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J81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120</v>
      </c>
      <c r="E59" s="160"/>
      <c r="F59" s="160"/>
      <c r="G59" s="160"/>
      <c r="H59" s="160"/>
      <c r="I59" s="161"/>
      <c r="J59" s="162">
        <f>J113</f>
        <v>0</v>
      </c>
      <c r="K59" s="163"/>
    </row>
    <row r="60" spans="2:11" s="8" customFormat="1" ht="19.9" customHeight="1">
      <c r="B60" s="157"/>
      <c r="C60" s="158"/>
      <c r="D60" s="159" t="s">
        <v>121</v>
      </c>
      <c r="E60" s="160"/>
      <c r="F60" s="160"/>
      <c r="G60" s="160"/>
      <c r="H60" s="160"/>
      <c r="I60" s="161"/>
      <c r="J60" s="162">
        <f>J154</f>
        <v>0</v>
      </c>
      <c r="K60" s="163"/>
    </row>
    <row r="61" spans="2:11" s="8" customFormat="1" ht="19.9" customHeight="1">
      <c r="B61" s="157"/>
      <c r="C61" s="158"/>
      <c r="D61" s="159" t="s">
        <v>124</v>
      </c>
      <c r="E61" s="160"/>
      <c r="F61" s="160"/>
      <c r="G61" s="160"/>
      <c r="H61" s="160"/>
      <c r="I61" s="161"/>
      <c r="J61" s="162">
        <f>J180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9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129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22.5" customHeight="1">
      <c r="B71" s="42"/>
      <c r="C71" s="64"/>
      <c r="D71" s="64"/>
      <c r="E71" s="397" t="str">
        <f>E7</f>
        <v>SN Markvartovice, rekonstrukce funkčních objektů (č.stavby 3390)</v>
      </c>
      <c r="F71" s="398"/>
      <c r="G71" s="398"/>
      <c r="H71" s="398"/>
      <c r="I71" s="164"/>
      <c r="J71" s="64"/>
      <c r="K71" s="64"/>
      <c r="L71" s="62"/>
    </row>
    <row r="72" spans="2:12" s="1" customFormat="1" ht="14.45" customHeight="1">
      <c r="B72" s="42"/>
      <c r="C72" s="66" t="s">
        <v>110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3.25" customHeight="1">
      <c r="B73" s="42"/>
      <c r="C73" s="64"/>
      <c r="D73" s="64"/>
      <c r="E73" s="373" t="str">
        <f>E9</f>
        <v>SO 05 - Oprava patních drénů</v>
      </c>
      <c r="F73" s="399"/>
      <c r="G73" s="399"/>
      <c r="H73" s="399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Markvartovice</v>
      </c>
      <c r="G75" s="64"/>
      <c r="H75" s="64"/>
      <c r="I75" s="166" t="s">
        <v>26</v>
      </c>
      <c r="J75" s="74" t="str">
        <f>IF(J12="","",J12)</f>
        <v>10. 4. 2018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30</v>
      </c>
      <c r="D77" s="64"/>
      <c r="E77" s="64"/>
      <c r="F77" s="165" t="str">
        <f>E15</f>
        <v>Povodí Odry, s.p., Varenská 3101/49, Ostrava</v>
      </c>
      <c r="G77" s="64"/>
      <c r="H77" s="64"/>
      <c r="I77" s="166" t="s">
        <v>37</v>
      </c>
      <c r="J77" s="165" t="str">
        <f>E21</f>
        <v>Lineplan, s.r.o.,28.října1142/168, Ostrava</v>
      </c>
      <c r="K77" s="64"/>
      <c r="L77" s="62"/>
    </row>
    <row r="78" spans="2:12" s="1" customFormat="1" ht="14.45" customHeight="1">
      <c r="B78" s="42"/>
      <c r="C78" s="66" t="s">
        <v>35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130</v>
      </c>
      <c r="D80" s="169" t="s">
        <v>60</v>
      </c>
      <c r="E80" s="169" t="s">
        <v>56</v>
      </c>
      <c r="F80" s="169" t="s">
        <v>131</v>
      </c>
      <c r="G80" s="169" t="s">
        <v>132</v>
      </c>
      <c r="H80" s="169" t="s">
        <v>133</v>
      </c>
      <c r="I80" s="170" t="s">
        <v>134</v>
      </c>
      <c r="J80" s="169" t="s">
        <v>114</v>
      </c>
      <c r="K80" s="171" t="s">
        <v>135</v>
      </c>
      <c r="L80" s="172"/>
      <c r="M80" s="82" t="s">
        <v>136</v>
      </c>
      <c r="N80" s="83" t="s">
        <v>45</v>
      </c>
      <c r="O80" s="83" t="s">
        <v>137</v>
      </c>
      <c r="P80" s="83" t="s">
        <v>138</v>
      </c>
      <c r="Q80" s="83" t="s">
        <v>139</v>
      </c>
      <c r="R80" s="83" t="s">
        <v>140</v>
      </c>
      <c r="S80" s="83" t="s">
        <v>141</v>
      </c>
      <c r="T80" s="84" t="s">
        <v>142</v>
      </c>
    </row>
    <row r="81" spans="2:63" s="1" customFormat="1" ht="29.25" customHeight="1">
      <c r="B81" s="42"/>
      <c r="C81" s="88" t="s">
        <v>115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</f>
        <v>0</v>
      </c>
      <c r="Q81" s="86"/>
      <c r="R81" s="174">
        <f>R82</f>
        <v>152.05019629999998</v>
      </c>
      <c r="S81" s="86"/>
      <c r="T81" s="175">
        <f>T82</f>
        <v>0</v>
      </c>
      <c r="AT81" s="24" t="s">
        <v>74</v>
      </c>
      <c r="AU81" s="24" t="s">
        <v>116</v>
      </c>
      <c r="BK81" s="176">
        <f>BK82</f>
        <v>0</v>
      </c>
    </row>
    <row r="82" spans="2:63" s="10" customFormat="1" ht="37.35" customHeight="1">
      <c r="B82" s="177"/>
      <c r="C82" s="178"/>
      <c r="D82" s="179" t="s">
        <v>74</v>
      </c>
      <c r="E82" s="180" t="s">
        <v>143</v>
      </c>
      <c r="F82" s="180" t="s">
        <v>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P83+P113+P154+P180</f>
        <v>0</v>
      </c>
      <c r="Q82" s="185"/>
      <c r="R82" s="186">
        <f>R83+R113+R154+R180</f>
        <v>152.05019629999998</v>
      </c>
      <c r="S82" s="185"/>
      <c r="T82" s="187">
        <f>T83+T113+T154+T180</f>
        <v>0</v>
      </c>
      <c r="AR82" s="188" t="s">
        <v>83</v>
      </c>
      <c r="AT82" s="189" t="s">
        <v>74</v>
      </c>
      <c r="AU82" s="189" t="s">
        <v>75</v>
      </c>
      <c r="AY82" s="188" t="s">
        <v>145</v>
      </c>
      <c r="BK82" s="190">
        <f>BK83+BK113+BK154+BK180</f>
        <v>0</v>
      </c>
    </row>
    <row r="83" spans="2:63" s="10" customFormat="1" ht="19.9" customHeight="1">
      <c r="B83" s="177"/>
      <c r="C83" s="178"/>
      <c r="D83" s="191" t="s">
        <v>74</v>
      </c>
      <c r="E83" s="192" t="s">
        <v>83</v>
      </c>
      <c r="F83" s="192" t="s">
        <v>146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SUM(P84:P112)</f>
        <v>0</v>
      </c>
      <c r="Q83" s="185"/>
      <c r="R83" s="186">
        <f>SUM(R84:R112)</f>
        <v>0.001701</v>
      </c>
      <c r="S83" s="185"/>
      <c r="T83" s="187">
        <f>SUM(T84:T112)</f>
        <v>0</v>
      </c>
      <c r="AR83" s="188" t="s">
        <v>83</v>
      </c>
      <c r="AT83" s="189" t="s">
        <v>74</v>
      </c>
      <c r="AU83" s="189" t="s">
        <v>83</v>
      </c>
      <c r="AY83" s="188" t="s">
        <v>145</v>
      </c>
      <c r="BK83" s="190">
        <f>SUM(BK84:BK112)</f>
        <v>0</v>
      </c>
    </row>
    <row r="84" spans="2:65" s="1" customFormat="1" ht="22.5" customHeight="1">
      <c r="B84" s="42"/>
      <c r="C84" s="194" t="s">
        <v>83</v>
      </c>
      <c r="D84" s="194" t="s">
        <v>147</v>
      </c>
      <c r="E84" s="195" t="s">
        <v>763</v>
      </c>
      <c r="F84" s="196" t="s">
        <v>764</v>
      </c>
      <c r="G84" s="197" t="s">
        <v>150</v>
      </c>
      <c r="H84" s="198">
        <v>75.36</v>
      </c>
      <c r="I84" s="199"/>
      <c r="J84" s="200">
        <f>ROUND(I84*H84,2)</f>
        <v>0</v>
      </c>
      <c r="K84" s="196" t="s">
        <v>151</v>
      </c>
      <c r="L84" s="62"/>
      <c r="M84" s="201" t="s">
        <v>32</v>
      </c>
      <c r="N84" s="202" t="s">
        <v>46</v>
      </c>
      <c r="O84" s="43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152</v>
      </c>
      <c r="AT84" s="24" t="s">
        <v>147</v>
      </c>
      <c r="AU84" s="24" t="s">
        <v>85</v>
      </c>
      <c r="AY84" s="24" t="s">
        <v>145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83</v>
      </c>
      <c r="BK84" s="205">
        <f>ROUND(I84*H84,2)</f>
        <v>0</v>
      </c>
      <c r="BL84" s="24" t="s">
        <v>152</v>
      </c>
      <c r="BM84" s="24" t="s">
        <v>765</v>
      </c>
    </row>
    <row r="85" spans="2:47" s="1" customFormat="1" ht="27">
      <c r="B85" s="42"/>
      <c r="C85" s="64"/>
      <c r="D85" s="206" t="s">
        <v>154</v>
      </c>
      <c r="E85" s="64"/>
      <c r="F85" s="207" t="s">
        <v>766</v>
      </c>
      <c r="G85" s="64"/>
      <c r="H85" s="64"/>
      <c r="I85" s="164"/>
      <c r="J85" s="64"/>
      <c r="K85" s="64"/>
      <c r="L85" s="62"/>
      <c r="M85" s="208"/>
      <c r="N85" s="43"/>
      <c r="O85" s="43"/>
      <c r="P85" s="43"/>
      <c r="Q85" s="43"/>
      <c r="R85" s="43"/>
      <c r="S85" s="43"/>
      <c r="T85" s="79"/>
      <c r="AT85" s="24" t="s">
        <v>154</v>
      </c>
      <c r="AU85" s="24" t="s">
        <v>85</v>
      </c>
    </row>
    <row r="86" spans="2:51" s="12" customFormat="1" ht="13.5">
      <c r="B86" s="235"/>
      <c r="C86" s="236"/>
      <c r="D86" s="206" t="s">
        <v>156</v>
      </c>
      <c r="E86" s="237" t="s">
        <v>32</v>
      </c>
      <c r="F86" s="238" t="s">
        <v>767</v>
      </c>
      <c r="G86" s="236"/>
      <c r="H86" s="239" t="s">
        <v>32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AT86" s="245" t="s">
        <v>156</v>
      </c>
      <c r="AU86" s="245" t="s">
        <v>85</v>
      </c>
      <c r="AV86" s="12" t="s">
        <v>83</v>
      </c>
      <c r="AW86" s="12" t="s">
        <v>39</v>
      </c>
      <c r="AX86" s="12" t="s">
        <v>75</v>
      </c>
      <c r="AY86" s="245" t="s">
        <v>145</v>
      </c>
    </row>
    <row r="87" spans="2:51" s="11" customFormat="1" ht="13.5">
      <c r="B87" s="209"/>
      <c r="C87" s="210"/>
      <c r="D87" s="206" t="s">
        <v>156</v>
      </c>
      <c r="E87" s="232" t="s">
        <v>32</v>
      </c>
      <c r="F87" s="233" t="s">
        <v>332</v>
      </c>
      <c r="G87" s="210"/>
      <c r="H87" s="234">
        <v>36</v>
      </c>
      <c r="I87" s="215"/>
      <c r="J87" s="210"/>
      <c r="K87" s="210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156</v>
      </c>
      <c r="AU87" s="220" t="s">
        <v>85</v>
      </c>
      <c r="AV87" s="11" t="s">
        <v>85</v>
      </c>
      <c r="AW87" s="11" t="s">
        <v>39</v>
      </c>
      <c r="AX87" s="11" t="s">
        <v>75</v>
      </c>
      <c r="AY87" s="220" t="s">
        <v>145</v>
      </c>
    </row>
    <row r="88" spans="2:51" s="12" customFormat="1" ht="13.5">
      <c r="B88" s="235"/>
      <c r="C88" s="236"/>
      <c r="D88" s="206" t="s">
        <v>156</v>
      </c>
      <c r="E88" s="237" t="s">
        <v>32</v>
      </c>
      <c r="F88" s="238" t="s">
        <v>768</v>
      </c>
      <c r="G88" s="236"/>
      <c r="H88" s="239" t="s">
        <v>32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156</v>
      </c>
      <c r="AU88" s="245" t="s">
        <v>85</v>
      </c>
      <c r="AV88" s="12" t="s">
        <v>83</v>
      </c>
      <c r="AW88" s="12" t="s">
        <v>39</v>
      </c>
      <c r="AX88" s="12" t="s">
        <v>75</v>
      </c>
      <c r="AY88" s="245" t="s">
        <v>145</v>
      </c>
    </row>
    <row r="89" spans="2:51" s="11" customFormat="1" ht="13.5">
      <c r="B89" s="209"/>
      <c r="C89" s="210"/>
      <c r="D89" s="206" t="s">
        <v>156</v>
      </c>
      <c r="E89" s="232" t="s">
        <v>32</v>
      </c>
      <c r="F89" s="233" t="s">
        <v>769</v>
      </c>
      <c r="G89" s="210"/>
      <c r="H89" s="234">
        <v>39.36</v>
      </c>
      <c r="I89" s="215"/>
      <c r="J89" s="210"/>
      <c r="K89" s="210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156</v>
      </c>
      <c r="AU89" s="220" t="s">
        <v>85</v>
      </c>
      <c r="AV89" s="11" t="s">
        <v>85</v>
      </c>
      <c r="AW89" s="11" t="s">
        <v>39</v>
      </c>
      <c r="AX89" s="11" t="s">
        <v>75</v>
      </c>
      <c r="AY89" s="220" t="s">
        <v>145</v>
      </c>
    </row>
    <row r="90" spans="2:51" s="13" customFormat="1" ht="13.5">
      <c r="B90" s="246"/>
      <c r="C90" s="247"/>
      <c r="D90" s="211" t="s">
        <v>156</v>
      </c>
      <c r="E90" s="271" t="s">
        <v>32</v>
      </c>
      <c r="F90" s="272" t="s">
        <v>280</v>
      </c>
      <c r="G90" s="247"/>
      <c r="H90" s="273">
        <v>75.36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156</v>
      </c>
      <c r="AU90" s="256" t="s">
        <v>85</v>
      </c>
      <c r="AV90" s="13" t="s">
        <v>152</v>
      </c>
      <c r="AW90" s="13" t="s">
        <v>39</v>
      </c>
      <c r="AX90" s="13" t="s">
        <v>83</v>
      </c>
      <c r="AY90" s="256" t="s">
        <v>145</v>
      </c>
    </row>
    <row r="91" spans="2:65" s="1" customFormat="1" ht="22.5" customHeight="1">
      <c r="B91" s="42"/>
      <c r="C91" s="194" t="s">
        <v>85</v>
      </c>
      <c r="D91" s="194" t="s">
        <v>147</v>
      </c>
      <c r="E91" s="195" t="s">
        <v>770</v>
      </c>
      <c r="F91" s="196" t="s">
        <v>771</v>
      </c>
      <c r="G91" s="197" t="s">
        <v>150</v>
      </c>
      <c r="H91" s="198">
        <v>37.68</v>
      </c>
      <c r="I91" s="199"/>
      <c r="J91" s="200">
        <f>ROUND(I91*H91,2)</f>
        <v>0</v>
      </c>
      <c r="K91" s="196" t="s">
        <v>151</v>
      </c>
      <c r="L91" s="62"/>
      <c r="M91" s="201" t="s">
        <v>32</v>
      </c>
      <c r="N91" s="202" t="s">
        <v>46</v>
      </c>
      <c r="O91" s="43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24" t="s">
        <v>152</v>
      </c>
      <c r="AT91" s="24" t="s">
        <v>147</v>
      </c>
      <c r="AU91" s="24" t="s">
        <v>85</v>
      </c>
      <c r="AY91" s="24" t="s">
        <v>145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24" t="s">
        <v>83</v>
      </c>
      <c r="BK91" s="205">
        <f>ROUND(I91*H91,2)</f>
        <v>0</v>
      </c>
      <c r="BL91" s="24" t="s">
        <v>152</v>
      </c>
      <c r="BM91" s="24" t="s">
        <v>772</v>
      </c>
    </row>
    <row r="92" spans="2:47" s="1" customFormat="1" ht="40.5">
      <c r="B92" s="42"/>
      <c r="C92" s="64"/>
      <c r="D92" s="206" t="s">
        <v>154</v>
      </c>
      <c r="E92" s="64"/>
      <c r="F92" s="207" t="s">
        <v>773</v>
      </c>
      <c r="G92" s="64"/>
      <c r="H92" s="64"/>
      <c r="I92" s="164"/>
      <c r="J92" s="64"/>
      <c r="K92" s="64"/>
      <c r="L92" s="62"/>
      <c r="M92" s="208"/>
      <c r="N92" s="43"/>
      <c r="O92" s="43"/>
      <c r="P92" s="43"/>
      <c r="Q92" s="43"/>
      <c r="R92" s="43"/>
      <c r="S92" s="43"/>
      <c r="T92" s="79"/>
      <c r="AT92" s="24" t="s">
        <v>154</v>
      </c>
      <c r="AU92" s="24" t="s">
        <v>85</v>
      </c>
    </row>
    <row r="93" spans="2:51" s="11" customFormat="1" ht="13.5">
      <c r="B93" s="209"/>
      <c r="C93" s="210"/>
      <c r="D93" s="211" t="s">
        <v>156</v>
      </c>
      <c r="E93" s="212" t="s">
        <v>32</v>
      </c>
      <c r="F93" s="213" t="s">
        <v>774</v>
      </c>
      <c r="G93" s="210"/>
      <c r="H93" s="214">
        <v>37.68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156</v>
      </c>
      <c r="AU93" s="220" t="s">
        <v>85</v>
      </c>
      <c r="AV93" s="11" t="s">
        <v>85</v>
      </c>
      <c r="AW93" s="11" t="s">
        <v>39</v>
      </c>
      <c r="AX93" s="11" t="s">
        <v>83</v>
      </c>
      <c r="AY93" s="220" t="s">
        <v>145</v>
      </c>
    </row>
    <row r="94" spans="2:65" s="1" customFormat="1" ht="22.5" customHeight="1">
      <c r="B94" s="42"/>
      <c r="C94" s="194" t="s">
        <v>164</v>
      </c>
      <c r="D94" s="194" t="s">
        <v>147</v>
      </c>
      <c r="E94" s="195" t="s">
        <v>199</v>
      </c>
      <c r="F94" s="196" t="s">
        <v>200</v>
      </c>
      <c r="G94" s="197" t="s">
        <v>150</v>
      </c>
      <c r="H94" s="198">
        <v>75.36</v>
      </c>
      <c r="I94" s="199"/>
      <c r="J94" s="200">
        <f>ROUND(I94*H94,2)</f>
        <v>0</v>
      </c>
      <c r="K94" s="196" t="s">
        <v>32</v>
      </c>
      <c r="L94" s="62"/>
      <c r="M94" s="201" t="s">
        <v>32</v>
      </c>
      <c r="N94" s="202" t="s">
        <v>46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152</v>
      </c>
      <c r="AT94" s="24" t="s">
        <v>147</v>
      </c>
      <c r="AU94" s="24" t="s">
        <v>85</v>
      </c>
      <c r="AY94" s="24" t="s">
        <v>145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83</v>
      </c>
      <c r="BK94" s="205">
        <f>ROUND(I94*H94,2)</f>
        <v>0</v>
      </c>
      <c r="BL94" s="24" t="s">
        <v>152</v>
      </c>
      <c r="BM94" s="24" t="s">
        <v>775</v>
      </c>
    </row>
    <row r="95" spans="2:47" s="1" customFormat="1" ht="40.5">
      <c r="B95" s="42"/>
      <c r="C95" s="64"/>
      <c r="D95" s="211" t="s">
        <v>154</v>
      </c>
      <c r="E95" s="64"/>
      <c r="F95" s="221" t="s">
        <v>776</v>
      </c>
      <c r="G95" s="64"/>
      <c r="H95" s="64"/>
      <c r="I95" s="164"/>
      <c r="J95" s="64"/>
      <c r="K95" s="64"/>
      <c r="L95" s="62"/>
      <c r="M95" s="208"/>
      <c r="N95" s="43"/>
      <c r="O95" s="43"/>
      <c r="P95" s="43"/>
      <c r="Q95" s="43"/>
      <c r="R95" s="43"/>
      <c r="S95" s="43"/>
      <c r="T95" s="79"/>
      <c r="AT95" s="24" t="s">
        <v>154</v>
      </c>
      <c r="AU95" s="24" t="s">
        <v>85</v>
      </c>
    </row>
    <row r="96" spans="2:65" s="1" customFormat="1" ht="22.5" customHeight="1">
      <c r="B96" s="42"/>
      <c r="C96" s="194" t="s">
        <v>152</v>
      </c>
      <c r="D96" s="194" t="s">
        <v>147</v>
      </c>
      <c r="E96" s="195" t="s">
        <v>209</v>
      </c>
      <c r="F96" s="196" t="s">
        <v>210</v>
      </c>
      <c r="G96" s="197" t="s">
        <v>150</v>
      </c>
      <c r="H96" s="198">
        <v>75.36</v>
      </c>
      <c r="I96" s="199"/>
      <c r="J96" s="200">
        <f>ROUND(I96*H96,2)</f>
        <v>0</v>
      </c>
      <c r="K96" s="196" t="s">
        <v>151</v>
      </c>
      <c r="L96" s="62"/>
      <c r="M96" s="201" t="s">
        <v>32</v>
      </c>
      <c r="N96" s="202" t="s">
        <v>46</v>
      </c>
      <c r="O96" s="4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152</v>
      </c>
      <c r="AT96" s="24" t="s">
        <v>147</v>
      </c>
      <c r="AU96" s="24" t="s">
        <v>85</v>
      </c>
      <c r="AY96" s="24" t="s">
        <v>145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83</v>
      </c>
      <c r="BK96" s="205">
        <f>ROUND(I96*H96,2)</f>
        <v>0</v>
      </c>
      <c r="BL96" s="24" t="s">
        <v>152</v>
      </c>
      <c r="BM96" s="24" t="s">
        <v>777</v>
      </c>
    </row>
    <row r="97" spans="2:47" s="1" customFormat="1" ht="27">
      <c r="B97" s="42"/>
      <c r="C97" s="64"/>
      <c r="D97" s="211" t="s">
        <v>154</v>
      </c>
      <c r="E97" s="64"/>
      <c r="F97" s="221" t="s">
        <v>778</v>
      </c>
      <c r="G97" s="64"/>
      <c r="H97" s="64"/>
      <c r="I97" s="164"/>
      <c r="J97" s="64"/>
      <c r="K97" s="64"/>
      <c r="L97" s="62"/>
      <c r="M97" s="208"/>
      <c r="N97" s="43"/>
      <c r="O97" s="43"/>
      <c r="P97" s="43"/>
      <c r="Q97" s="43"/>
      <c r="R97" s="43"/>
      <c r="S97" s="43"/>
      <c r="T97" s="79"/>
      <c r="AT97" s="24" t="s">
        <v>154</v>
      </c>
      <c r="AU97" s="24" t="s">
        <v>85</v>
      </c>
    </row>
    <row r="98" spans="2:65" s="1" customFormat="1" ht="22.5" customHeight="1">
      <c r="B98" s="42"/>
      <c r="C98" s="194" t="s">
        <v>175</v>
      </c>
      <c r="D98" s="194" t="s">
        <v>147</v>
      </c>
      <c r="E98" s="195" t="s">
        <v>213</v>
      </c>
      <c r="F98" s="196" t="s">
        <v>214</v>
      </c>
      <c r="G98" s="197" t="s">
        <v>215</v>
      </c>
      <c r="H98" s="198">
        <v>150.72</v>
      </c>
      <c r="I98" s="199"/>
      <c r="J98" s="200">
        <f>ROUND(I98*H98,2)</f>
        <v>0</v>
      </c>
      <c r="K98" s="196" t="s">
        <v>151</v>
      </c>
      <c r="L98" s="62"/>
      <c r="M98" s="201" t="s">
        <v>32</v>
      </c>
      <c r="N98" s="202" t="s">
        <v>46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152</v>
      </c>
      <c r="AT98" s="24" t="s">
        <v>147</v>
      </c>
      <c r="AU98" s="24" t="s">
        <v>85</v>
      </c>
      <c r="AY98" s="24" t="s">
        <v>145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83</v>
      </c>
      <c r="BK98" s="205">
        <f>ROUND(I98*H98,2)</f>
        <v>0</v>
      </c>
      <c r="BL98" s="24" t="s">
        <v>152</v>
      </c>
      <c r="BM98" s="24" t="s">
        <v>779</v>
      </c>
    </row>
    <row r="99" spans="2:47" s="1" customFormat="1" ht="27">
      <c r="B99" s="42"/>
      <c r="C99" s="64"/>
      <c r="D99" s="206" t="s">
        <v>154</v>
      </c>
      <c r="E99" s="64"/>
      <c r="F99" s="207" t="s">
        <v>778</v>
      </c>
      <c r="G99" s="64"/>
      <c r="H99" s="64"/>
      <c r="I99" s="164"/>
      <c r="J99" s="64"/>
      <c r="K99" s="64"/>
      <c r="L99" s="62"/>
      <c r="M99" s="208"/>
      <c r="N99" s="43"/>
      <c r="O99" s="43"/>
      <c r="P99" s="43"/>
      <c r="Q99" s="43"/>
      <c r="R99" s="43"/>
      <c r="S99" s="43"/>
      <c r="T99" s="79"/>
      <c r="AT99" s="24" t="s">
        <v>154</v>
      </c>
      <c r="AU99" s="24" t="s">
        <v>85</v>
      </c>
    </row>
    <row r="100" spans="2:51" s="11" customFormat="1" ht="13.5">
      <c r="B100" s="209"/>
      <c r="C100" s="210"/>
      <c r="D100" s="211" t="s">
        <v>156</v>
      </c>
      <c r="E100" s="212" t="s">
        <v>32</v>
      </c>
      <c r="F100" s="213" t="s">
        <v>780</v>
      </c>
      <c r="G100" s="210"/>
      <c r="H100" s="214">
        <v>150.72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156</v>
      </c>
      <c r="AU100" s="220" t="s">
        <v>85</v>
      </c>
      <c r="AV100" s="11" t="s">
        <v>85</v>
      </c>
      <c r="AW100" s="11" t="s">
        <v>39</v>
      </c>
      <c r="AX100" s="11" t="s">
        <v>83</v>
      </c>
      <c r="AY100" s="220" t="s">
        <v>145</v>
      </c>
    </row>
    <row r="101" spans="2:65" s="1" customFormat="1" ht="22.5" customHeight="1">
      <c r="B101" s="42"/>
      <c r="C101" s="194" t="s">
        <v>179</v>
      </c>
      <c r="D101" s="194" t="s">
        <v>147</v>
      </c>
      <c r="E101" s="195" t="s">
        <v>734</v>
      </c>
      <c r="F101" s="196" t="s">
        <v>735</v>
      </c>
      <c r="G101" s="197" t="s">
        <v>221</v>
      </c>
      <c r="H101" s="198">
        <v>54.01</v>
      </c>
      <c r="I101" s="199"/>
      <c r="J101" s="200">
        <f>ROUND(I101*H101,2)</f>
        <v>0</v>
      </c>
      <c r="K101" s="196" t="s">
        <v>32</v>
      </c>
      <c r="L101" s="62"/>
      <c r="M101" s="201" t="s">
        <v>32</v>
      </c>
      <c r="N101" s="202" t="s">
        <v>46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152</v>
      </c>
      <c r="AT101" s="24" t="s">
        <v>147</v>
      </c>
      <c r="AU101" s="24" t="s">
        <v>85</v>
      </c>
      <c r="AY101" s="24" t="s">
        <v>145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83</v>
      </c>
      <c r="BK101" s="205">
        <f>ROUND(I101*H101,2)</f>
        <v>0</v>
      </c>
      <c r="BL101" s="24" t="s">
        <v>152</v>
      </c>
      <c r="BM101" s="24" t="s">
        <v>781</v>
      </c>
    </row>
    <row r="102" spans="2:47" s="1" customFormat="1" ht="27">
      <c r="B102" s="42"/>
      <c r="C102" s="64"/>
      <c r="D102" s="206" t="s">
        <v>154</v>
      </c>
      <c r="E102" s="64"/>
      <c r="F102" s="207" t="s">
        <v>778</v>
      </c>
      <c r="G102" s="64"/>
      <c r="H102" s="64"/>
      <c r="I102" s="164"/>
      <c r="J102" s="64"/>
      <c r="K102" s="64"/>
      <c r="L102" s="62"/>
      <c r="M102" s="208"/>
      <c r="N102" s="43"/>
      <c r="O102" s="43"/>
      <c r="P102" s="43"/>
      <c r="Q102" s="43"/>
      <c r="R102" s="43"/>
      <c r="S102" s="43"/>
      <c r="T102" s="79"/>
      <c r="AT102" s="24" t="s">
        <v>154</v>
      </c>
      <c r="AU102" s="24" t="s">
        <v>85</v>
      </c>
    </row>
    <row r="103" spans="2:51" s="12" customFormat="1" ht="13.5">
      <c r="B103" s="235"/>
      <c r="C103" s="236"/>
      <c r="D103" s="206" t="s">
        <v>156</v>
      </c>
      <c r="E103" s="237" t="s">
        <v>32</v>
      </c>
      <c r="F103" s="238" t="s">
        <v>767</v>
      </c>
      <c r="G103" s="236"/>
      <c r="H103" s="239" t="s">
        <v>32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156</v>
      </c>
      <c r="AU103" s="245" t="s">
        <v>85</v>
      </c>
      <c r="AV103" s="12" t="s">
        <v>83</v>
      </c>
      <c r="AW103" s="12" t="s">
        <v>39</v>
      </c>
      <c r="AX103" s="12" t="s">
        <v>75</v>
      </c>
      <c r="AY103" s="245" t="s">
        <v>145</v>
      </c>
    </row>
    <row r="104" spans="2:51" s="11" customFormat="1" ht="13.5">
      <c r="B104" s="209"/>
      <c r="C104" s="210"/>
      <c r="D104" s="206" t="s">
        <v>156</v>
      </c>
      <c r="E104" s="232" t="s">
        <v>32</v>
      </c>
      <c r="F104" s="233" t="s">
        <v>782</v>
      </c>
      <c r="G104" s="210"/>
      <c r="H104" s="234">
        <v>25.8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156</v>
      </c>
      <c r="AU104" s="220" t="s">
        <v>85</v>
      </c>
      <c r="AV104" s="11" t="s">
        <v>85</v>
      </c>
      <c r="AW104" s="11" t="s">
        <v>39</v>
      </c>
      <c r="AX104" s="11" t="s">
        <v>75</v>
      </c>
      <c r="AY104" s="220" t="s">
        <v>145</v>
      </c>
    </row>
    <row r="105" spans="2:51" s="12" customFormat="1" ht="13.5">
      <c r="B105" s="235"/>
      <c r="C105" s="236"/>
      <c r="D105" s="206" t="s">
        <v>156</v>
      </c>
      <c r="E105" s="237" t="s">
        <v>32</v>
      </c>
      <c r="F105" s="238" t="s">
        <v>768</v>
      </c>
      <c r="G105" s="236"/>
      <c r="H105" s="239" t="s">
        <v>32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156</v>
      </c>
      <c r="AU105" s="245" t="s">
        <v>85</v>
      </c>
      <c r="AV105" s="12" t="s">
        <v>83</v>
      </c>
      <c r="AW105" s="12" t="s">
        <v>39</v>
      </c>
      <c r="AX105" s="12" t="s">
        <v>75</v>
      </c>
      <c r="AY105" s="245" t="s">
        <v>145</v>
      </c>
    </row>
    <row r="106" spans="2:51" s="11" customFormat="1" ht="13.5">
      <c r="B106" s="209"/>
      <c r="C106" s="210"/>
      <c r="D106" s="206" t="s">
        <v>156</v>
      </c>
      <c r="E106" s="232" t="s">
        <v>32</v>
      </c>
      <c r="F106" s="233" t="s">
        <v>783</v>
      </c>
      <c r="G106" s="210"/>
      <c r="H106" s="234">
        <v>28.21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156</v>
      </c>
      <c r="AU106" s="220" t="s">
        <v>85</v>
      </c>
      <c r="AV106" s="11" t="s">
        <v>85</v>
      </c>
      <c r="AW106" s="11" t="s">
        <v>39</v>
      </c>
      <c r="AX106" s="11" t="s">
        <v>75</v>
      </c>
      <c r="AY106" s="220" t="s">
        <v>145</v>
      </c>
    </row>
    <row r="107" spans="2:51" s="13" customFormat="1" ht="13.5">
      <c r="B107" s="246"/>
      <c r="C107" s="247"/>
      <c r="D107" s="211" t="s">
        <v>156</v>
      </c>
      <c r="E107" s="271" t="s">
        <v>32</v>
      </c>
      <c r="F107" s="272" t="s">
        <v>280</v>
      </c>
      <c r="G107" s="247"/>
      <c r="H107" s="273">
        <v>54.01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156</v>
      </c>
      <c r="AU107" s="256" t="s">
        <v>85</v>
      </c>
      <c r="AV107" s="13" t="s">
        <v>152</v>
      </c>
      <c r="AW107" s="13" t="s">
        <v>39</v>
      </c>
      <c r="AX107" s="13" t="s">
        <v>83</v>
      </c>
      <c r="AY107" s="256" t="s">
        <v>145</v>
      </c>
    </row>
    <row r="108" spans="2:65" s="1" customFormat="1" ht="22.5" customHeight="1">
      <c r="B108" s="42"/>
      <c r="C108" s="194" t="s">
        <v>184</v>
      </c>
      <c r="D108" s="194" t="s">
        <v>147</v>
      </c>
      <c r="E108" s="195" t="s">
        <v>223</v>
      </c>
      <c r="F108" s="196" t="s">
        <v>737</v>
      </c>
      <c r="G108" s="197" t="s">
        <v>221</v>
      </c>
      <c r="H108" s="198">
        <v>54.01</v>
      </c>
      <c r="I108" s="199"/>
      <c r="J108" s="200">
        <f>ROUND(I108*H108,2)</f>
        <v>0</v>
      </c>
      <c r="K108" s="196" t="s">
        <v>32</v>
      </c>
      <c r="L108" s="62"/>
      <c r="M108" s="201" t="s">
        <v>32</v>
      </c>
      <c r="N108" s="202" t="s">
        <v>46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152</v>
      </c>
      <c r="AT108" s="24" t="s">
        <v>147</v>
      </c>
      <c r="AU108" s="24" t="s">
        <v>85</v>
      </c>
      <c r="AY108" s="24" t="s">
        <v>145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83</v>
      </c>
      <c r="BK108" s="205">
        <f>ROUND(I108*H108,2)</f>
        <v>0</v>
      </c>
      <c r="BL108" s="24" t="s">
        <v>152</v>
      </c>
      <c r="BM108" s="24" t="s">
        <v>784</v>
      </c>
    </row>
    <row r="109" spans="2:47" s="1" customFormat="1" ht="40.5">
      <c r="B109" s="42"/>
      <c r="C109" s="64"/>
      <c r="D109" s="211" t="s">
        <v>154</v>
      </c>
      <c r="E109" s="64"/>
      <c r="F109" s="221" t="s">
        <v>785</v>
      </c>
      <c r="G109" s="64"/>
      <c r="H109" s="64"/>
      <c r="I109" s="164"/>
      <c r="J109" s="64"/>
      <c r="K109" s="64"/>
      <c r="L109" s="62"/>
      <c r="M109" s="208"/>
      <c r="N109" s="43"/>
      <c r="O109" s="43"/>
      <c r="P109" s="43"/>
      <c r="Q109" s="43"/>
      <c r="R109" s="43"/>
      <c r="S109" s="43"/>
      <c r="T109" s="79"/>
      <c r="AT109" s="24" t="s">
        <v>154</v>
      </c>
      <c r="AU109" s="24" t="s">
        <v>85</v>
      </c>
    </row>
    <row r="110" spans="2:65" s="1" customFormat="1" ht="22.5" customHeight="1">
      <c r="B110" s="42"/>
      <c r="C110" s="222" t="s">
        <v>188</v>
      </c>
      <c r="D110" s="222" t="s">
        <v>227</v>
      </c>
      <c r="E110" s="223" t="s">
        <v>228</v>
      </c>
      <c r="F110" s="224" t="s">
        <v>229</v>
      </c>
      <c r="G110" s="225" t="s">
        <v>230</v>
      </c>
      <c r="H110" s="226">
        <v>1.701</v>
      </c>
      <c r="I110" s="227"/>
      <c r="J110" s="228">
        <f>ROUND(I110*H110,2)</f>
        <v>0</v>
      </c>
      <c r="K110" s="224" t="s">
        <v>32</v>
      </c>
      <c r="L110" s="229"/>
      <c r="M110" s="230" t="s">
        <v>32</v>
      </c>
      <c r="N110" s="231" t="s">
        <v>46</v>
      </c>
      <c r="O110" s="43"/>
      <c r="P110" s="203">
        <f>O110*H110</f>
        <v>0</v>
      </c>
      <c r="Q110" s="203">
        <v>0.001</v>
      </c>
      <c r="R110" s="203">
        <f>Q110*H110</f>
        <v>0.001701</v>
      </c>
      <c r="S110" s="203">
        <v>0</v>
      </c>
      <c r="T110" s="204">
        <f>S110*H110</f>
        <v>0</v>
      </c>
      <c r="AR110" s="24" t="s">
        <v>188</v>
      </c>
      <c r="AT110" s="24" t="s">
        <v>227</v>
      </c>
      <c r="AU110" s="24" t="s">
        <v>85</v>
      </c>
      <c r="AY110" s="24" t="s">
        <v>145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83</v>
      </c>
      <c r="BK110" s="205">
        <f>ROUND(I110*H110,2)</f>
        <v>0</v>
      </c>
      <c r="BL110" s="24" t="s">
        <v>152</v>
      </c>
      <c r="BM110" s="24" t="s">
        <v>786</v>
      </c>
    </row>
    <row r="111" spans="2:47" s="1" customFormat="1" ht="27">
      <c r="B111" s="42"/>
      <c r="C111" s="64"/>
      <c r="D111" s="206" t="s">
        <v>154</v>
      </c>
      <c r="E111" s="64"/>
      <c r="F111" s="207" t="s">
        <v>778</v>
      </c>
      <c r="G111" s="64"/>
      <c r="H111" s="64"/>
      <c r="I111" s="164"/>
      <c r="J111" s="64"/>
      <c r="K111" s="64"/>
      <c r="L111" s="62"/>
      <c r="M111" s="208"/>
      <c r="N111" s="43"/>
      <c r="O111" s="43"/>
      <c r="P111" s="43"/>
      <c r="Q111" s="43"/>
      <c r="R111" s="43"/>
      <c r="S111" s="43"/>
      <c r="T111" s="79"/>
      <c r="AT111" s="24" t="s">
        <v>154</v>
      </c>
      <c r="AU111" s="24" t="s">
        <v>85</v>
      </c>
    </row>
    <row r="112" spans="2:51" s="11" customFormat="1" ht="13.5">
      <c r="B112" s="209"/>
      <c r="C112" s="210"/>
      <c r="D112" s="206" t="s">
        <v>156</v>
      </c>
      <c r="E112" s="232" t="s">
        <v>32</v>
      </c>
      <c r="F112" s="233" t="s">
        <v>787</v>
      </c>
      <c r="G112" s="210"/>
      <c r="H112" s="234">
        <v>1.701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156</v>
      </c>
      <c r="AU112" s="220" t="s">
        <v>85</v>
      </c>
      <c r="AV112" s="11" t="s">
        <v>85</v>
      </c>
      <c r="AW112" s="11" t="s">
        <v>39</v>
      </c>
      <c r="AX112" s="11" t="s">
        <v>83</v>
      </c>
      <c r="AY112" s="220" t="s">
        <v>145</v>
      </c>
    </row>
    <row r="113" spans="2:63" s="10" customFormat="1" ht="29.85" customHeight="1">
      <c r="B113" s="177"/>
      <c r="C113" s="178"/>
      <c r="D113" s="191" t="s">
        <v>74</v>
      </c>
      <c r="E113" s="192" t="s">
        <v>152</v>
      </c>
      <c r="F113" s="192" t="s">
        <v>281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SUM(P114:P153)</f>
        <v>0</v>
      </c>
      <c r="Q113" s="185"/>
      <c r="R113" s="186">
        <f>SUM(R114:R153)</f>
        <v>151.3396957</v>
      </c>
      <c r="S113" s="185"/>
      <c r="T113" s="187">
        <f>SUM(T114:T153)</f>
        <v>0</v>
      </c>
      <c r="AR113" s="188" t="s">
        <v>83</v>
      </c>
      <c r="AT113" s="189" t="s">
        <v>74</v>
      </c>
      <c r="AU113" s="189" t="s">
        <v>83</v>
      </c>
      <c r="AY113" s="188" t="s">
        <v>145</v>
      </c>
      <c r="BK113" s="190">
        <f>SUM(BK114:BK153)</f>
        <v>0</v>
      </c>
    </row>
    <row r="114" spans="2:65" s="1" customFormat="1" ht="22.5" customHeight="1">
      <c r="B114" s="42"/>
      <c r="C114" s="194" t="s">
        <v>194</v>
      </c>
      <c r="D114" s="194" t="s">
        <v>147</v>
      </c>
      <c r="E114" s="195" t="s">
        <v>521</v>
      </c>
      <c r="F114" s="196" t="s">
        <v>522</v>
      </c>
      <c r="G114" s="197" t="s">
        <v>150</v>
      </c>
      <c r="H114" s="198">
        <v>1</v>
      </c>
      <c r="I114" s="199"/>
      <c r="J114" s="200">
        <f>ROUND(I114*H114,2)</f>
        <v>0</v>
      </c>
      <c r="K114" s="196" t="s">
        <v>151</v>
      </c>
      <c r="L114" s="62"/>
      <c r="M114" s="201" t="s">
        <v>32</v>
      </c>
      <c r="N114" s="202" t="s">
        <v>46</v>
      </c>
      <c r="O114" s="43"/>
      <c r="P114" s="203">
        <f>O114*H114</f>
        <v>0</v>
      </c>
      <c r="Q114" s="203">
        <v>1.89077</v>
      </c>
      <c r="R114" s="203">
        <f>Q114*H114</f>
        <v>1.89077</v>
      </c>
      <c r="S114" s="203">
        <v>0</v>
      </c>
      <c r="T114" s="204">
        <f>S114*H114</f>
        <v>0</v>
      </c>
      <c r="AR114" s="24" t="s">
        <v>152</v>
      </c>
      <c r="AT114" s="24" t="s">
        <v>147</v>
      </c>
      <c r="AU114" s="24" t="s">
        <v>85</v>
      </c>
      <c r="AY114" s="24" t="s">
        <v>145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83</v>
      </c>
      <c r="BK114" s="205">
        <f>ROUND(I114*H114,2)</f>
        <v>0</v>
      </c>
      <c r="BL114" s="24" t="s">
        <v>152</v>
      </c>
      <c r="BM114" s="24" t="s">
        <v>788</v>
      </c>
    </row>
    <row r="115" spans="2:47" s="1" customFormat="1" ht="27">
      <c r="B115" s="42"/>
      <c r="C115" s="64"/>
      <c r="D115" s="206" t="s">
        <v>154</v>
      </c>
      <c r="E115" s="64"/>
      <c r="F115" s="207" t="s">
        <v>778</v>
      </c>
      <c r="G115" s="64"/>
      <c r="H115" s="64"/>
      <c r="I115" s="164"/>
      <c r="J115" s="64"/>
      <c r="K115" s="64"/>
      <c r="L115" s="62"/>
      <c r="M115" s="208"/>
      <c r="N115" s="43"/>
      <c r="O115" s="43"/>
      <c r="P115" s="43"/>
      <c r="Q115" s="43"/>
      <c r="R115" s="43"/>
      <c r="S115" s="43"/>
      <c r="T115" s="79"/>
      <c r="AT115" s="24" t="s">
        <v>154</v>
      </c>
      <c r="AU115" s="24" t="s">
        <v>85</v>
      </c>
    </row>
    <row r="116" spans="2:51" s="12" customFormat="1" ht="13.5">
      <c r="B116" s="235"/>
      <c r="C116" s="236"/>
      <c r="D116" s="206" t="s">
        <v>156</v>
      </c>
      <c r="E116" s="237" t="s">
        <v>32</v>
      </c>
      <c r="F116" s="238" t="s">
        <v>767</v>
      </c>
      <c r="G116" s="236"/>
      <c r="H116" s="239" t="s">
        <v>32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156</v>
      </c>
      <c r="AU116" s="245" t="s">
        <v>85</v>
      </c>
      <c r="AV116" s="12" t="s">
        <v>83</v>
      </c>
      <c r="AW116" s="12" t="s">
        <v>39</v>
      </c>
      <c r="AX116" s="12" t="s">
        <v>75</v>
      </c>
      <c r="AY116" s="245" t="s">
        <v>145</v>
      </c>
    </row>
    <row r="117" spans="2:51" s="11" customFormat="1" ht="13.5">
      <c r="B117" s="209"/>
      <c r="C117" s="210"/>
      <c r="D117" s="206" t="s">
        <v>156</v>
      </c>
      <c r="E117" s="232" t="s">
        <v>32</v>
      </c>
      <c r="F117" s="233" t="s">
        <v>789</v>
      </c>
      <c r="G117" s="210"/>
      <c r="H117" s="234">
        <v>0.48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156</v>
      </c>
      <c r="AU117" s="220" t="s">
        <v>85</v>
      </c>
      <c r="AV117" s="11" t="s">
        <v>85</v>
      </c>
      <c r="AW117" s="11" t="s">
        <v>39</v>
      </c>
      <c r="AX117" s="11" t="s">
        <v>75</v>
      </c>
      <c r="AY117" s="220" t="s">
        <v>145</v>
      </c>
    </row>
    <row r="118" spans="2:51" s="12" customFormat="1" ht="13.5">
      <c r="B118" s="235"/>
      <c r="C118" s="236"/>
      <c r="D118" s="206" t="s">
        <v>156</v>
      </c>
      <c r="E118" s="237" t="s">
        <v>32</v>
      </c>
      <c r="F118" s="238" t="s">
        <v>768</v>
      </c>
      <c r="G118" s="236"/>
      <c r="H118" s="239" t="s">
        <v>32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156</v>
      </c>
      <c r="AU118" s="245" t="s">
        <v>85</v>
      </c>
      <c r="AV118" s="12" t="s">
        <v>83</v>
      </c>
      <c r="AW118" s="12" t="s">
        <v>39</v>
      </c>
      <c r="AX118" s="12" t="s">
        <v>75</v>
      </c>
      <c r="AY118" s="245" t="s">
        <v>145</v>
      </c>
    </row>
    <row r="119" spans="2:51" s="11" customFormat="1" ht="13.5">
      <c r="B119" s="209"/>
      <c r="C119" s="210"/>
      <c r="D119" s="206" t="s">
        <v>156</v>
      </c>
      <c r="E119" s="232" t="s">
        <v>32</v>
      </c>
      <c r="F119" s="233" t="s">
        <v>790</v>
      </c>
      <c r="G119" s="210"/>
      <c r="H119" s="234">
        <v>0.52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156</v>
      </c>
      <c r="AU119" s="220" t="s">
        <v>85</v>
      </c>
      <c r="AV119" s="11" t="s">
        <v>85</v>
      </c>
      <c r="AW119" s="11" t="s">
        <v>39</v>
      </c>
      <c r="AX119" s="11" t="s">
        <v>75</v>
      </c>
      <c r="AY119" s="220" t="s">
        <v>145</v>
      </c>
    </row>
    <row r="120" spans="2:51" s="13" customFormat="1" ht="13.5">
      <c r="B120" s="246"/>
      <c r="C120" s="247"/>
      <c r="D120" s="211" t="s">
        <v>156</v>
      </c>
      <c r="E120" s="271" t="s">
        <v>32</v>
      </c>
      <c r="F120" s="272" t="s">
        <v>280</v>
      </c>
      <c r="G120" s="247"/>
      <c r="H120" s="273">
        <v>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156</v>
      </c>
      <c r="AU120" s="256" t="s">
        <v>85</v>
      </c>
      <c r="AV120" s="13" t="s">
        <v>152</v>
      </c>
      <c r="AW120" s="13" t="s">
        <v>39</v>
      </c>
      <c r="AX120" s="13" t="s">
        <v>83</v>
      </c>
      <c r="AY120" s="256" t="s">
        <v>145</v>
      </c>
    </row>
    <row r="121" spans="2:65" s="1" customFormat="1" ht="22.5" customHeight="1">
      <c r="B121" s="42"/>
      <c r="C121" s="194" t="s">
        <v>198</v>
      </c>
      <c r="D121" s="194" t="s">
        <v>147</v>
      </c>
      <c r="E121" s="195" t="s">
        <v>517</v>
      </c>
      <c r="F121" s="196" t="s">
        <v>518</v>
      </c>
      <c r="G121" s="197" t="s">
        <v>150</v>
      </c>
      <c r="H121" s="198">
        <v>21.98</v>
      </c>
      <c r="I121" s="199"/>
      <c r="J121" s="200">
        <f>ROUND(I121*H121,2)</f>
        <v>0</v>
      </c>
      <c r="K121" s="196" t="s">
        <v>151</v>
      </c>
      <c r="L121" s="62"/>
      <c r="M121" s="201" t="s">
        <v>32</v>
      </c>
      <c r="N121" s="202" t="s">
        <v>46</v>
      </c>
      <c r="O121" s="43"/>
      <c r="P121" s="203">
        <f>O121*H121</f>
        <v>0</v>
      </c>
      <c r="Q121" s="203">
        <v>1.59485</v>
      </c>
      <c r="R121" s="203">
        <f>Q121*H121</f>
        <v>35.054803</v>
      </c>
      <c r="S121" s="203">
        <v>0</v>
      </c>
      <c r="T121" s="204">
        <f>S121*H121</f>
        <v>0</v>
      </c>
      <c r="AR121" s="24" t="s">
        <v>152</v>
      </c>
      <c r="AT121" s="24" t="s">
        <v>147</v>
      </c>
      <c r="AU121" s="24" t="s">
        <v>85</v>
      </c>
      <c r="AY121" s="24" t="s">
        <v>145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83</v>
      </c>
      <c r="BK121" s="205">
        <f>ROUND(I121*H121,2)</f>
        <v>0</v>
      </c>
      <c r="BL121" s="24" t="s">
        <v>152</v>
      </c>
      <c r="BM121" s="24" t="s">
        <v>791</v>
      </c>
    </row>
    <row r="122" spans="2:47" s="1" customFormat="1" ht="27">
      <c r="B122" s="42"/>
      <c r="C122" s="64"/>
      <c r="D122" s="206" t="s">
        <v>154</v>
      </c>
      <c r="E122" s="64"/>
      <c r="F122" s="207" t="s">
        <v>778</v>
      </c>
      <c r="G122" s="64"/>
      <c r="H122" s="64"/>
      <c r="I122" s="164"/>
      <c r="J122" s="64"/>
      <c r="K122" s="64"/>
      <c r="L122" s="62"/>
      <c r="M122" s="208"/>
      <c r="N122" s="43"/>
      <c r="O122" s="43"/>
      <c r="P122" s="43"/>
      <c r="Q122" s="43"/>
      <c r="R122" s="43"/>
      <c r="S122" s="43"/>
      <c r="T122" s="79"/>
      <c r="AT122" s="24" t="s">
        <v>154</v>
      </c>
      <c r="AU122" s="24" t="s">
        <v>85</v>
      </c>
    </row>
    <row r="123" spans="2:51" s="12" customFormat="1" ht="13.5">
      <c r="B123" s="235"/>
      <c r="C123" s="236"/>
      <c r="D123" s="206" t="s">
        <v>156</v>
      </c>
      <c r="E123" s="237" t="s">
        <v>32</v>
      </c>
      <c r="F123" s="238" t="s">
        <v>767</v>
      </c>
      <c r="G123" s="236"/>
      <c r="H123" s="239" t="s">
        <v>32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156</v>
      </c>
      <c r="AU123" s="245" t="s">
        <v>85</v>
      </c>
      <c r="AV123" s="12" t="s">
        <v>83</v>
      </c>
      <c r="AW123" s="12" t="s">
        <v>39</v>
      </c>
      <c r="AX123" s="12" t="s">
        <v>75</v>
      </c>
      <c r="AY123" s="245" t="s">
        <v>145</v>
      </c>
    </row>
    <row r="124" spans="2:51" s="11" customFormat="1" ht="13.5">
      <c r="B124" s="209"/>
      <c r="C124" s="210"/>
      <c r="D124" s="206" t="s">
        <v>156</v>
      </c>
      <c r="E124" s="232" t="s">
        <v>32</v>
      </c>
      <c r="F124" s="233" t="s">
        <v>792</v>
      </c>
      <c r="G124" s="210"/>
      <c r="H124" s="234">
        <v>10.5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156</v>
      </c>
      <c r="AU124" s="220" t="s">
        <v>85</v>
      </c>
      <c r="AV124" s="11" t="s">
        <v>85</v>
      </c>
      <c r="AW124" s="11" t="s">
        <v>39</v>
      </c>
      <c r="AX124" s="11" t="s">
        <v>75</v>
      </c>
      <c r="AY124" s="220" t="s">
        <v>145</v>
      </c>
    </row>
    <row r="125" spans="2:51" s="12" customFormat="1" ht="13.5">
      <c r="B125" s="235"/>
      <c r="C125" s="236"/>
      <c r="D125" s="206" t="s">
        <v>156</v>
      </c>
      <c r="E125" s="237" t="s">
        <v>32</v>
      </c>
      <c r="F125" s="238" t="s">
        <v>768</v>
      </c>
      <c r="G125" s="236"/>
      <c r="H125" s="239" t="s">
        <v>32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156</v>
      </c>
      <c r="AU125" s="245" t="s">
        <v>85</v>
      </c>
      <c r="AV125" s="12" t="s">
        <v>83</v>
      </c>
      <c r="AW125" s="12" t="s">
        <v>39</v>
      </c>
      <c r="AX125" s="12" t="s">
        <v>75</v>
      </c>
      <c r="AY125" s="245" t="s">
        <v>145</v>
      </c>
    </row>
    <row r="126" spans="2:51" s="11" customFormat="1" ht="13.5">
      <c r="B126" s="209"/>
      <c r="C126" s="210"/>
      <c r="D126" s="206" t="s">
        <v>156</v>
      </c>
      <c r="E126" s="232" t="s">
        <v>32</v>
      </c>
      <c r="F126" s="233" t="s">
        <v>793</v>
      </c>
      <c r="G126" s="210"/>
      <c r="H126" s="234">
        <v>11.48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156</v>
      </c>
      <c r="AU126" s="220" t="s">
        <v>85</v>
      </c>
      <c r="AV126" s="11" t="s">
        <v>85</v>
      </c>
      <c r="AW126" s="11" t="s">
        <v>39</v>
      </c>
      <c r="AX126" s="11" t="s">
        <v>75</v>
      </c>
      <c r="AY126" s="220" t="s">
        <v>145</v>
      </c>
    </row>
    <row r="127" spans="2:51" s="13" customFormat="1" ht="13.5">
      <c r="B127" s="246"/>
      <c r="C127" s="247"/>
      <c r="D127" s="211" t="s">
        <v>156</v>
      </c>
      <c r="E127" s="271" t="s">
        <v>32</v>
      </c>
      <c r="F127" s="272" t="s">
        <v>280</v>
      </c>
      <c r="G127" s="247"/>
      <c r="H127" s="273">
        <v>21.98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156</v>
      </c>
      <c r="AU127" s="256" t="s">
        <v>85</v>
      </c>
      <c r="AV127" s="13" t="s">
        <v>152</v>
      </c>
      <c r="AW127" s="13" t="s">
        <v>39</v>
      </c>
      <c r="AX127" s="13" t="s">
        <v>83</v>
      </c>
      <c r="AY127" s="256" t="s">
        <v>145</v>
      </c>
    </row>
    <row r="128" spans="2:65" s="1" customFormat="1" ht="22.5" customHeight="1">
      <c r="B128" s="42"/>
      <c r="C128" s="194" t="s">
        <v>204</v>
      </c>
      <c r="D128" s="194" t="s">
        <v>147</v>
      </c>
      <c r="E128" s="195" t="s">
        <v>526</v>
      </c>
      <c r="F128" s="196" t="s">
        <v>527</v>
      </c>
      <c r="G128" s="197" t="s">
        <v>150</v>
      </c>
      <c r="H128" s="198">
        <v>47.1</v>
      </c>
      <c r="I128" s="199"/>
      <c r="J128" s="200">
        <f>ROUND(I128*H128,2)</f>
        <v>0</v>
      </c>
      <c r="K128" s="196" t="s">
        <v>151</v>
      </c>
      <c r="L128" s="62"/>
      <c r="M128" s="201" t="s">
        <v>32</v>
      </c>
      <c r="N128" s="202" t="s">
        <v>46</v>
      </c>
      <c r="O128" s="43"/>
      <c r="P128" s="203">
        <f>O128*H128</f>
        <v>0</v>
      </c>
      <c r="Q128" s="203">
        <v>2.205</v>
      </c>
      <c r="R128" s="203">
        <f>Q128*H128</f>
        <v>103.8555</v>
      </c>
      <c r="S128" s="203">
        <v>0</v>
      </c>
      <c r="T128" s="204">
        <f>S128*H128</f>
        <v>0</v>
      </c>
      <c r="AR128" s="24" t="s">
        <v>152</v>
      </c>
      <c r="AT128" s="24" t="s">
        <v>147</v>
      </c>
      <c r="AU128" s="24" t="s">
        <v>85</v>
      </c>
      <c r="AY128" s="24" t="s">
        <v>145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4" t="s">
        <v>83</v>
      </c>
      <c r="BK128" s="205">
        <f>ROUND(I128*H128,2)</f>
        <v>0</v>
      </c>
      <c r="BL128" s="24" t="s">
        <v>152</v>
      </c>
      <c r="BM128" s="24" t="s">
        <v>794</v>
      </c>
    </row>
    <row r="129" spans="2:47" s="1" customFormat="1" ht="27">
      <c r="B129" s="42"/>
      <c r="C129" s="64"/>
      <c r="D129" s="206" t="s">
        <v>154</v>
      </c>
      <c r="E129" s="64"/>
      <c r="F129" s="207" t="s">
        <v>778</v>
      </c>
      <c r="G129" s="64"/>
      <c r="H129" s="64"/>
      <c r="I129" s="164"/>
      <c r="J129" s="64"/>
      <c r="K129" s="64"/>
      <c r="L129" s="62"/>
      <c r="M129" s="208"/>
      <c r="N129" s="43"/>
      <c r="O129" s="43"/>
      <c r="P129" s="43"/>
      <c r="Q129" s="43"/>
      <c r="R129" s="43"/>
      <c r="S129" s="43"/>
      <c r="T129" s="79"/>
      <c r="AT129" s="24" t="s">
        <v>154</v>
      </c>
      <c r="AU129" s="24" t="s">
        <v>85</v>
      </c>
    </row>
    <row r="130" spans="2:51" s="12" customFormat="1" ht="13.5">
      <c r="B130" s="235"/>
      <c r="C130" s="236"/>
      <c r="D130" s="206" t="s">
        <v>156</v>
      </c>
      <c r="E130" s="237" t="s">
        <v>32</v>
      </c>
      <c r="F130" s="238" t="s">
        <v>767</v>
      </c>
      <c r="G130" s="236"/>
      <c r="H130" s="239" t="s">
        <v>32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156</v>
      </c>
      <c r="AU130" s="245" t="s">
        <v>85</v>
      </c>
      <c r="AV130" s="12" t="s">
        <v>83</v>
      </c>
      <c r="AW130" s="12" t="s">
        <v>39</v>
      </c>
      <c r="AX130" s="12" t="s">
        <v>75</v>
      </c>
      <c r="AY130" s="245" t="s">
        <v>145</v>
      </c>
    </row>
    <row r="131" spans="2:51" s="11" customFormat="1" ht="13.5">
      <c r="B131" s="209"/>
      <c r="C131" s="210"/>
      <c r="D131" s="206" t="s">
        <v>156</v>
      </c>
      <c r="E131" s="232" t="s">
        <v>32</v>
      </c>
      <c r="F131" s="233" t="s">
        <v>795</v>
      </c>
      <c r="G131" s="210"/>
      <c r="H131" s="234">
        <v>22.5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156</v>
      </c>
      <c r="AU131" s="220" t="s">
        <v>85</v>
      </c>
      <c r="AV131" s="11" t="s">
        <v>85</v>
      </c>
      <c r="AW131" s="11" t="s">
        <v>39</v>
      </c>
      <c r="AX131" s="11" t="s">
        <v>75</v>
      </c>
      <c r="AY131" s="220" t="s">
        <v>145</v>
      </c>
    </row>
    <row r="132" spans="2:51" s="12" customFormat="1" ht="13.5">
      <c r="B132" s="235"/>
      <c r="C132" s="236"/>
      <c r="D132" s="206" t="s">
        <v>156</v>
      </c>
      <c r="E132" s="237" t="s">
        <v>32</v>
      </c>
      <c r="F132" s="238" t="s">
        <v>768</v>
      </c>
      <c r="G132" s="236"/>
      <c r="H132" s="239" t="s">
        <v>32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156</v>
      </c>
      <c r="AU132" s="245" t="s">
        <v>85</v>
      </c>
      <c r="AV132" s="12" t="s">
        <v>83</v>
      </c>
      <c r="AW132" s="12" t="s">
        <v>39</v>
      </c>
      <c r="AX132" s="12" t="s">
        <v>75</v>
      </c>
      <c r="AY132" s="245" t="s">
        <v>145</v>
      </c>
    </row>
    <row r="133" spans="2:51" s="11" customFormat="1" ht="13.5">
      <c r="B133" s="209"/>
      <c r="C133" s="210"/>
      <c r="D133" s="206" t="s">
        <v>156</v>
      </c>
      <c r="E133" s="232" t="s">
        <v>32</v>
      </c>
      <c r="F133" s="233" t="s">
        <v>796</v>
      </c>
      <c r="G133" s="210"/>
      <c r="H133" s="234">
        <v>24.6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156</v>
      </c>
      <c r="AU133" s="220" t="s">
        <v>85</v>
      </c>
      <c r="AV133" s="11" t="s">
        <v>85</v>
      </c>
      <c r="AW133" s="11" t="s">
        <v>39</v>
      </c>
      <c r="AX133" s="11" t="s">
        <v>75</v>
      </c>
      <c r="AY133" s="220" t="s">
        <v>145</v>
      </c>
    </row>
    <row r="134" spans="2:51" s="13" customFormat="1" ht="13.5">
      <c r="B134" s="246"/>
      <c r="C134" s="247"/>
      <c r="D134" s="211" t="s">
        <v>156</v>
      </c>
      <c r="E134" s="271" t="s">
        <v>32</v>
      </c>
      <c r="F134" s="272" t="s">
        <v>280</v>
      </c>
      <c r="G134" s="247"/>
      <c r="H134" s="273">
        <v>47.1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156</v>
      </c>
      <c r="AU134" s="256" t="s">
        <v>85</v>
      </c>
      <c r="AV134" s="13" t="s">
        <v>152</v>
      </c>
      <c r="AW134" s="13" t="s">
        <v>39</v>
      </c>
      <c r="AX134" s="13" t="s">
        <v>83</v>
      </c>
      <c r="AY134" s="256" t="s">
        <v>145</v>
      </c>
    </row>
    <row r="135" spans="2:65" s="1" customFormat="1" ht="22.5" customHeight="1">
      <c r="B135" s="42"/>
      <c r="C135" s="194" t="s">
        <v>208</v>
      </c>
      <c r="D135" s="194" t="s">
        <v>147</v>
      </c>
      <c r="E135" s="195" t="s">
        <v>797</v>
      </c>
      <c r="F135" s="196" t="s">
        <v>798</v>
      </c>
      <c r="G135" s="197" t="s">
        <v>150</v>
      </c>
      <c r="H135" s="198">
        <v>5</v>
      </c>
      <c r="I135" s="199"/>
      <c r="J135" s="200">
        <f>ROUND(I135*H135,2)</f>
        <v>0</v>
      </c>
      <c r="K135" s="196" t="s">
        <v>151</v>
      </c>
      <c r="L135" s="62"/>
      <c r="M135" s="201" t="s">
        <v>32</v>
      </c>
      <c r="N135" s="202" t="s">
        <v>46</v>
      </c>
      <c r="O135" s="43"/>
      <c r="P135" s="203">
        <f>O135*H135</f>
        <v>0</v>
      </c>
      <c r="Q135" s="203">
        <v>2.0875</v>
      </c>
      <c r="R135" s="203">
        <f>Q135*H135</f>
        <v>10.4375</v>
      </c>
      <c r="S135" s="203">
        <v>0</v>
      </c>
      <c r="T135" s="204">
        <f>S135*H135</f>
        <v>0</v>
      </c>
      <c r="AR135" s="24" t="s">
        <v>152</v>
      </c>
      <c r="AT135" s="24" t="s">
        <v>147</v>
      </c>
      <c r="AU135" s="24" t="s">
        <v>85</v>
      </c>
      <c r="AY135" s="24" t="s">
        <v>145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83</v>
      </c>
      <c r="BK135" s="205">
        <f>ROUND(I135*H135,2)</f>
        <v>0</v>
      </c>
      <c r="BL135" s="24" t="s">
        <v>152</v>
      </c>
      <c r="BM135" s="24" t="s">
        <v>799</v>
      </c>
    </row>
    <row r="136" spans="2:47" s="1" customFormat="1" ht="27">
      <c r="B136" s="42"/>
      <c r="C136" s="64"/>
      <c r="D136" s="206" t="s">
        <v>154</v>
      </c>
      <c r="E136" s="64"/>
      <c r="F136" s="207" t="s">
        <v>778</v>
      </c>
      <c r="G136" s="64"/>
      <c r="H136" s="64"/>
      <c r="I136" s="164"/>
      <c r="J136" s="64"/>
      <c r="K136" s="64"/>
      <c r="L136" s="62"/>
      <c r="M136" s="208"/>
      <c r="N136" s="43"/>
      <c r="O136" s="43"/>
      <c r="P136" s="43"/>
      <c r="Q136" s="43"/>
      <c r="R136" s="43"/>
      <c r="S136" s="43"/>
      <c r="T136" s="79"/>
      <c r="AT136" s="24" t="s">
        <v>154</v>
      </c>
      <c r="AU136" s="24" t="s">
        <v>85</v>
      </c>
    </row>
    <row r="137" spans="2:51" s="12" customFormat="1" ht="13.5">
      <c r="B137" s="235"/>
      <c r="C137" s="236"/>
      <c r="D137" s="206" t="s">
        <v>156</v>
      </c>
      <c r="E137" s="237" t="s">
        <v>32</v>
      </c>
      <c r="F137" s="238" t="s">
        <v>767</v>
      </c>
      <c r="G137" s="236"/>
      <c r="H137" s="239" t="s">
        <v>32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156</v>
      </c>
      <c r="AU137" s="245" t="s">
        <v>85</v>
      </c>
      <c r="AV137" s="12" t="s">
        <v>83</v>
      </c>
      <c r="AW137" s="12" t="s">
        <v>39</v>
      </c>
      <c r="AX137" s="12" t="s">
        <v>75</v>
      </c>
      <c r="AY137" s="245" t="s">
        <v>145</v>
      </c>
    </row>
    <row r="138" spans="2:51" s="11" customFormat="1" ht="13.5">
      <c r="B138" s="209"/>
      <c r="C138" s="210"/>
      <c r="D138" s="206" t="s">
        <v>156</v>
      </c>
      <c r="E138" s="232" t="s">
        <v>32</v>
      </c>
      <c r="F138" s="233" t="s">
        <v>800</v>
      </c>
      <c r="G138" s="210"/>
      <c r="H138" s="234">
        <v>2.5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156</v>
      </c>
      <c r="AU138" s="220" t="s">
        <v>85</v>
      </c>
      <c r="AV138" s="11" t="s">
        <v>85</v>
      </c>
      <c r="AW138" s="11" t="s">
        <v>39</v>
      </c>
      <c r="AX138" s="11" t="s">
        <v>75</v>
      </c>
      <c r="AY138" s="220" t="s">
        <v>145</v>
      </c>
    </row>
    <row r="139" spans="2:51" s="12" customFormat="1" ht="13.5">
      <c r="B139" s="235"/>
      <c r="C139" s="236"/>
      <c r="D139" s="206" t="s">
        <v>156</v>
      </c>
      <c r="E139" s="237" t="s">
        <v>32</v>
      </c>
      <c r="F139" s="238" t="s">
        <v>768</v>
      </c>
      <c r="G139" s="236"/>
      <c r="H139" s="239" t="s">
        <v>32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156</v>
      </c>
      <c r="AU139" s="245" t="s">
        <v>85</v>
      </c>
      <c r="AV139" s="12" t="s">
        <v>83</v>
      </c>
      <c r="AW139" s="12" t="s">
        <v>39</v>
      </c>
      <c r="AX139" s="12" t="s">
        <v>75</v>
      </c>
      <c r="AY139" s="245" t="s">
        <v>145</v>
      </c>
    </row>
    <row r="140" spans="2:51" s="11" customFormat="1" ht="13.5">
      <c r="B140" s="209"/>
      <c r="C140" s="210"/>
      <c r="D140" s="206" t="s">
        <v>156</v>
      </c>
      <c r="E140" s="232" t="s">
        <v>32</v>
      </c>
      <c r="F140" s="233" t="s">
        <v>800</v>
      </c>
      <c r="G140" s="210"/>
      <c r="H140" s="234">
        <v>2.5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156</v>
      </c>
      <c r="AU140" s="220" t="s">
        <v>85</v>
      </c>
      <c r="AV140" s="11" t="s">
        <v>85</v>
      </c>
      <c r="AW140" s="11" t="s">
        <v>39</v>
      </c>
      <c r="AX140" s="11" t="s">
        <v>75</v>
      </c>
      <c r="AY140" s="220" t="s">
        <v>145</v>
      </c>
    </row>
    <row r="141" spans="2:51" s="13" customFormat="1" ht="13.5">
      <c r="B141" s="246"/>
      <c r="C141" s="247"/>
      <c r="D141" s="211" t="s">
        <v>156</v>
      </c>
      <c r="E141" s="271" t="s">
        <v>32</v>
      </c>
      <c r="F141" s="272" t="s">
        <v>280</v>
      </c>
      <c r="G141" s="247"/>
      <c r="H141" s="273">
        <v>5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156</v>
      </c>
      <c r="AU141" s="256" t="s">
        <v>85</v>
      </c>
      <c r="AV141" s="13" t="s">
        <v>152</v>
      </c>
      <c r="AW141" s="13" t="s">
        <v>39</v>
      </c>
      <c r="AX141" s="13" t="s">
        <v>83</v>
      </c>
      <c r="AY141" s="256" t="s">
        <v>145</v>
      </c>
    </row>
    <row r="142" spans="2:65" s="1" customFormat="1" ht="22.5" customHeight="1">
      <c r="B142" s="42"/>
      <c r="C142" s="194" t="s">
        <v>212</v>
      </c>
      <c r="D142" s="194" t="s">
        <v>147</v>
      </c>
      <c r="E142" s="195" t="s">
        <v>530</v>
      </c>
      <c r="F142" s="196" t="s">
        <v>531</v>
      </c>
      <c r="G142" s="197" t="s">
        <v>221</v>
      </c>
      <c r="H142" s="198">
        <v>104.25</v>
      </c>
      <c r="I142" s="199"/>
      <c r="J142" s="200">
        <f>ROUND(I142*H142,2)</f>
        <v>0</v>
      </c>
      <c r="K142" s="196" t="s">
        <v>151</v>
      </c>
      <c r="L142" s="62"/>
      <c r="M142" s="201" t="s">
        <v>32</v>
      </c>
      <c r="N142" s="202" t="s">
        <v>46</v>
      </c>
      <c r="O142" s="43"/>
      <c r="P142" s="203">
        <f>O142*H142</f>
        <v>0</v>
      </c>
      <c r="Q142" s="203">
        <v>0.00028</v>
      </c>
      <c r="R142" s="203">
        <f>Q142*H142</f>
        <v>0.029189999999999997</v>
      </c>
      <c r="S142" s="203">
        <v>0</v>
      </c>
      <c r="T142" s="204">
        <f>S142*H142</f>
        <v>0</v>
      </c>
      <c r="AR142" s="24" t="s">
        <v>152</v>
      </c>
      <c r="AT142" s="24" t="s">
        <v>147</v>
      </c>
      <c r="AU142" s="24" t="s">
        <v>85</v>
      </c>
      <c r="AY142" s="24" t="s">
        <v>145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83</v>
      </c>
      <c r="BK142" s="205">
        <f>ROUND(I142*H142,2)</f>
        <v>0</v>
      </c>
      <c r="BL142" s="24" t="s">
        <v>152</v>
      </c>
      <c r="BM142" s="24" t="s">
        <v>801</v>
      </c>
    </row>
    <row r="143" spans="2:47" s="1" customFormat="1" ht="27">
      <c r="B143" s="42"/>
      <c r="C143" s="64"/>
      <c r="D143" s="206" t="s">
        <v>154</v>
      </c>
      <c r="E143" s="64"/>
      <c r="F143" s="207" t="s">
        <v>778</v>
      </c>
      <c r="G143" s="64"/>
      <c r="H143" s="64"/>
      <c r="I143" s="164"/>
      <c r="J143" s="64"/>
      <c r="K143" s="64"/>
      <c r="L143" s="62"/>
      <c r="M143" s="208"/>
      <c r="N143" s="43"/>
      <c r="O143" s="43"/>
      <c r="P143" s="43"/>
      <c r="Q143" s="43"/>
      <c r="R143" s="43"/>
      <c r="S143" s="43"/>
      <c r="T143" s="79"/>
      <c r="AT143" s="24" t="s">
        <v>154</v>
      </c>
      <c r="AU143" s="24" t="s">
        <v>85</v>
      </c>
    </row>
    <row r="144" spans="2:51" s="12" customFormat="1" ht="13.5">
      <c r="B144" s="235"/>
      <c r="C144" s="236"/>
      <c r="D144" s="206" t="s">
        <v>156</v>
      </c>
      <c r="E144" s="237" t="s">
        <v>32</v>
      </c>
      <c r="F144" s="238" t="s">
        <v>767</v>
      </c>
      <c r="G144" s="236"/>
      <c r="H144" s="239" t="s">
        <v>32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156</v>
      </c>
      <c r="AU144" s="245" t="s">
        <v>85</v>
      </c>
      <c r="AV144" s="12" t="s">
        <v>83</v>
      </c>
      <c r="AW144" s="12" t="s">
        <v>39</v>
      </c>
      <c r="AX144" s="12" t="s">
        <v>75</v>
      </c>
      <c r="AY144" s="245" t="s">
        <v>145</v>
      </c>
    </row>
    <row r="145" spans="2:51" s="11" customFormat="1" ht="13.5">
      <c r="B145" s="209"/>
      <c r="C145" s="210"/>
      <c r="D145" s="206" t="s">
        <v>156</v>
      </c>
      <c r="E145" s="232" t="s">
        <v>32</v>
      </c>
      <c r="F145" s="233" t="s">
        <v>802</v>
      </c>
      <c r="G145" s="210"/>
      <c r="H145" s="234">
        <v>49.8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156</v>
      </c>
      <c r="AU145" s="220" t="s">
        <v>85</v>
      </c>
      <c r="AV145" s="11" t="s">
        <v>85</v>
      </c>
      <c r="AW145" s="11" t="s">
        <v>39</v>
      </c>
      <c r="AX145" s="11" t="s">
        <v>75</v>
      </c>
      <c r="AY145" s="220" t="s">
        <v>145</v>
      </c>
    </row>
    <row r="146" spans="2:51" s="12" customFormat="1" ht="13.5">
      <c r="B146" s="235"/>
      <c r="C146" s="236"/>
      <c r="D146" s="206" t="s">
        <v>156</v>
      </c>
      <c r="E146" s="237" t="s">
        <v>32</v>
      </c>
      <c r="F146" s="238" t="s">
        <v>768</v>
      </c>
      <c r="G146" s="236"/>
      <c r="H146" s="239" t="s">
        <v>32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156</v>
      </c>
      <c r="AU146" s="245" t="s">
        <v>85</v>
      </c>
      <c r="AV146" s="12" t="s">
        <v>83</v>
      </c>
      <c r="AW146" s="12" t="s">
        <v>39</v>
      </c>
      <c r="AX146" s="12" t="s">
        <v>75</v>
      </c>
      <c r="AY146" s="245" t="s">
        <v>145</v>
      </c>
    </row>
    <row r="147" spans="2:51" s="11" customFormat="1" ht="13.5">
      <c r="B147" s="209"/>
      <c r="C147" s="210"/>
      <c r="D147" s="206" t="s">
        <v>156</v>
      </c>
      <c r="E147" s="232" t="s">
        <v>32</v>
      </c>
      <c r="F147" s="233" t="s">
        <v>803</v>
      </c>
      <c r="G147" s="210"/>
      <c r="H147" s="234">
        <v>54.45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156</v>
      </c>
      <c r="AU147" s="220" t="s">
        <v>85</v>
      </c>
      <c r="AV147" s="11" t="s">
        <v>85</v>
      </c>
      <c r="AW147" s="11" t="s">
        <v>39</v>
      </c>
      <c r="AX147" s="11" t="s">
        <v>75</v>
      </c>
      <c r="AY147" s="220" t="s">
        <v>145</v>
      </c>
    </row>
    <row r="148" spans="2:51" s="13" customFormat="1" ht="13.5">
      <c r="B148" s="246"/>
      <c r="C148" s="247"/>
      <c r="D148" s="211" t="s">
        <v>156</v>
      </c>
      <c r="E148" s="271" t="s">
        <v>32</v>
      </c>
      <c r="F148" s="272" t="s">
        <v>280</v>
      </c>
      <c r="G148" s="247"/>
      <c r="H148" s="273">
        <v>104.25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156</v>
      </c>
      <c r="AU148" s="256" t="s">
        <v>85</v>
      </c>
      <c r="AV148" s="13" t="s">
        <v>152</v>
      </c>
      <c r="AW148" s="13" t="s">
        <v>39</v>
      </c>
      <c r="AX148" s="13" t="s">
        <v>83</v>
      </c>
      <c r="AY148" s="256" t="s">
        <v>145</v>
      </c>
    </row>
    <row r="149" spans="2:65" s="1" customFormat="1" ht="22.5" customHeight="1">
      <c r="B149" s="42"/>
      <c r="C149" s="222" t="s">
        <v>218</v>
      </c>
      <c r="D149" s="222" t="s">
        <v>227</v>
      </c>
      <c r="E149" s="223" t="s">
        <v>534</v>
      </c>
      <c r="F149" s="224" t="s">
        <v>535</v>
      </c>
      <c r="G149" s="225" t="s">
        <v>221</v>
      </c>
      <c r="H149" s="226">
        <v>119.888</v>
      </c>
      <c r="I149" s="227"/>
      <c r="J149" s="228">
        <f>ROUND(I149*H149,2)</f>
        <v>0</v>
      </c>
      <c r="K149" s="224" t="s">
        <v>151</v>
      </c>
      <c r="L149" s="229"/>
      <c r="M149" s="230" t="s">
        <v>32</v>
      </c>
      <c r="N149" s="231" t="s">
        <v>46</v>
      </c>
      <c r="O149" s="43"/>
      <c r="P149" s="203">
        <f>O149*H149</f>
        <v>0</v>
      </c>
      <c r="Q149" s="203">
        <v>0.0004</v>
      </c>
      <c r="R149" s="203">
        <f>Q149*H149</f>
        <v>0.0479552</v>
      </c>
      <c r="S149" s="203">
        <v>0</v>
      </c>
      <c r="T149" s="204">
        <f>S149*H149</f>
        <v>0</v>
      </c>
      <c r="AR149" s="24" t="s">
        <v>188</v>
      </c>
      <c r="AT149" s="24" t="s">
        <v>227</v>
      </c>
      <c r="AU149" s="24" t="s">
        <v>85</v>
      </c>
      <c r="AY149" s="24" t="s">
        <v>145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4" t="s">
        <v>83</v>
      </c>
      <c r="BK149" s="205">
        <f>ROUND(I149*H149,2)</f>
        <v>0</v>
      </c>
      <c r="BL149" s="24" t="s">
        <v>152</v>
      </c>
      <c r="BM149" s="24" t="s">
        <v>804</v>
      </c>
    </row>
    <row r="150" spans="2:47" s="1" customFormat="1" ht="67.5">
      <c r="B150" s="42"/>
      <c r="C150" s="64"/>
      <c r="D150" s="206" t="s">
        <v>154</v>
      </c>
      <c r="E150" s="64"/>
      <c r="F150" s="207" t="s">
        <v>805</v>
      </c>
      <c r="G150" s="64"/>
      <c r="H150" s="64"/>
      <c r="I150" s="164"/>
      <c r="J150" s="64"/>
      <c r="K150" s="64"/>
      <c r="L150" s="62"/>
      <c r="M150" s="208"/>
      <c r="N150" s="43"/>
      <c r="O150" s="43"/>
      <c r="P150" s="43"/>
      <c r="Q150" s="43"/>
      <c r="R150" s="43"/>
      <c r="S150" s="43"/>
      <c r="T150" s="79"/>
      <c r="AT150" s="24" t="s">
        <v>154</v>
      </c>
      <c r="AU150" s="24" t="s">
        <v>85</v>
      </c>
    </row>
    <row r="151" spans="2:51" s="11" customFormat="1" ht="13.5">
      <c r="B151" s="209"/>
      <c r="C151" s="210"/>
      <c r="D151" s="211" t="s">
        <v>156</v>
      </c>
      <c r="E151" s="212" t="s">
        <v>32</v>
      </c>
      <c r="F151" s="213" t="s">
        <v>806</v>
      </c>
      <c r="G151" s="210"/>
      <c r="H151" s="214">
        <v>119.888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156</v>
      </c>
      <c r="AU151" s="220" t="s">
        <v>85</v>
      </c>
      <c r="AV151" s="11" t="s">
        <v>85</v>
      </c>
      <c r="AW151" s="11" t="s">
        <v>39</v>
      </c>
      <c r="AX151" s="11" t="s">
        <v>83</v>
      </c>
      <c r="AY151" s="220" t="s">
        <v>145</v>
      </c>
    </row>
    <row r="152" spans="2:65" s="1" customFormat="1" ht="22.5" customHeight="1">
      <c r="B152" s="42"/>
      <c r="C152" s="194" t="s">
        <v>10</v>
      </c>
      <c r="D152" s="194" t="s">
        <v>147</v>
      </c>
      <c r="E152" s="195" t="s">
        <v>746</v>
      </c>
      <c r="F152" s="196" t="s">
        <v>747</v>
      </c>
      <c r="G152" s="197" t="s">
        <v>221</v>
      </c>
      <c r="H152" s="198">
        <v>104.25</v>
      </c>
      <c r="I152" s="199"/>
      <c r="J152" s="200">
        <f>ROUND(I152*H152,2)</f>
        <v>0</v>
      </c>
      <c r="K152" s="196" t="s">
        <v>151</v>
      </c>
      <c r="L152" s="62"/>
      <c r="M152" s="201" t="s">
        <v>32</v>
      </c>
      <c r="N152" s="202" t="s">
        <v>46</v>
      </c>
      <c r="O152" s="43"/>
      <c r="P152" s="203">
        <f>O152*H152</f>
        <v>0</v>
      </c>
      <c r="Q152" s="203">
        <v>0.00023</v>
      </c>
      <c r="R152" s="203">
        <f>Q152*H152</f>
        <v>0.023977500000000002</v>
      </c>
      <c r="S152" s="203">
        <v>0</v>
      </c>
      <c r="T152" s="204">
        <f>S152*H152</f>
        <v>0</v>
      </c>
      <c r="AR152" s="24" t="s">
        <v>152</v>
      </c>
      <c r="AT152" s="24" t="s">
        <v>147</v>
      </c>
      <c r="AU152" s="24" t="s">
        <v>85</v>
      </c>
      <c r="AY152" s="24" t="s">
        <v>145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24" t="s">
        <v>83</v>
      </c>
      <c r="BK152" s="205">
        <f>ROUND(I152*H152,2)</f>
        <v>0</v>
      </c>
      <c r="BL152" s="24" t="s">
        <v>152</v>
      </c>
      <c r="BM152" s="24" t="s">
        <v>807</v>
      </c>
    </row>
    <row r="153" spans="2:47" s="1" customFormat="1" ht="27">
      <c r="B153" s="42"/>
      <c r="C153" s="64"/>
      <c r="D153" s="206" t="s">
        <v>154</v>
      </c>
      <c r="E153" s="64"/>
      <c r="F153" s="207" t="s">
        <v>778</v>
      </c>
      <c r="G153" s="64"/>
      <c r="H153" s="64"/>
      <c r="I153" s="164"/>
      <c r="J153" s="64"/>
      <c r="K153" s="64"/>
      <c r="L153" s="62"/>
      <c r="M153" s="208"/>
      <c r="N153" s="43"/>
      <c r="O153" s="43"/>
      <c r="P153" s="43"/>
      <c r="Q153" s="43"/>
      <c r="R153" s="43"/>
      <c r="S153" s="43"/>
      <c r="T153" s="79"/>
      <c r="AT153" s="24" t="s">
        <v>154</v>
      </c>
      <c r="AU153" s="24" t="s">
        <v>85</v>
      </c>
    </row>
    <row r="154" spans="2:63" s="10" customFormat="1" ht="29.85" customHeight="1">
      <c r="B154" s="177"/>
      <c r="C154" s="178"/>
      <c r="D154" s="191" t="s">
        <v>74</v>
      </c>
      <c r="E154" s="192" t="s">
        <v>188</v>
      </c>
      <c r="F154" s="192" t="s">
        <v>290</v>
      </c>
      <c r="G154" s="178"/>
      <c r="H154" s="178"/>
      <c r="I154" s="181"/>
      <c r="J154" s="193">
        <f>BK154</f>
        <v>0</v>
      </c>
      <c r="K154" s="178"/>
      <c r="L154" s="183"/>
      <c r="M154" s="184"/>
      <c r="N154" s="185"/>
      <c r="O154" s="185"/>
      <c r="P154" s="186">
        <f>SUM(P155:P179)</f>
        <v>0</v>
      </c>
      <c r="Q154" s="185"/>
      <c r="R154" s="186">
        <f>SUM(R155:R179)</f>
        <v>0.7087996</v>
      </c>
      <c r="S154" s="185"/>
      <c r="T154" s="187">
        <f>SUM(T155:T179)</f>
        <v>0</v>
      </c>
      <c r="AR154" s="188" t="s">
        <v>83</v>
      </c>
      <c r="AT154" s="189" t="s">
        <v>74</v>
      </c>
      <c r="AU154" s="189" t="s">
        <v>83</v>
      </c>
      <c r="AY154" s="188" t="s">
        <v>145</v>
      </c>
      <c r="BK154" s="190">
        <f>SUM(BK155:BK179)</f>
        <v>0</v>
      </c>
    </row>
    <row r="155" spans="2:65" s="1" customFormat="1" ht="22.5" customHeight="1">
      <c r="B155" s="42"/>
      <c r="C155" s="194" t="s">
        <v>226</v>
      </c>
      <c r="D155" s="194" t="s">
        <v>147</v>
      </c>
      <c r="E155" s="195" t="s">
        <v>808</v>
      </c>
      <c r="F155" s="196" t="s">
        <v>809</v>
      </c>
      <c r="G155" s="197" t="s">
        <v>294</v>
      </c>
      <c r="H155" s="198">
        <v>62.8</v>
      </c>
      <c r="I155" s="199"/>
      <c r="J155" s="200">
        <f>ROUND(I155*H155,2)</f>
        <v>0</v>
      </c>
      <c r="K155" s="196" t="s">
        <v>151</v>
      </c>
      <c r="L155" s="62"/>
      <c r="M155" s="201" t="s">
        <v>32</v>
      </c>
      <c r="N155" s="202" t="s">
        <v>46</v>
      </c>
      <c r="O155" s="43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152</v>
      </c>
      <c r="AT155" s="24" t="s">
        <v>147</v>
      </c>
      <c r="AU155" s="24" t="s">
        <v>85</v>
      </c>
      <c r="AY155" s="24" t="s">
        <v>145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83</v>
      </c>
      <c r="BK155" s="205">
        <f>ROUND(I155*H155,2)</f>
        <v>0</v>
      </c>
      <c r="BL155" s="24" t="s">
        <v>152</v>
      </c>
      <c r="BM155" s="24" t="s">
        <v>810</v>
      </c>
    </row>
    <row r="156" spans="2:51" s="12" customFormat="1" ht="13.5">
      <c r="B156" s="235"/>
      <c r="C156" s="236"/>
      <c r="D156" s="206" t="s">
        <v>156</v>
      </c>
      <c r="E156" s="237" t="s">
        <v>32</v>
      </c>
      <c r="F156" s="238" t="s">
        <v>767</v>
      </c>
      <c r="G156" s="236"/>
      <c r="H156" s="239" t="s">
        <v>32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156</v>
      </c>
      <c r="AU156" s="245" t="s">
        <v>85</v>
      </c>
      <c r="AV156" s="12" t="s">
        <v>83</v>
      </c>
      <c r="AW156" s="12" t="s">
        <v>39</v>
      </c>
      <c r="AX156" s="12" t="s">
        <v>75</v>
      </c>
      <c r="AY156" s="245" t="s">
        <v>145</v>
      </c>
    </row>
    <row r="157" spans="2:51" s="11" customFormat="1" ht="13.5">
      <c r="B157" s="209"/>
      <c r="C157" s="210"/>
      <c r="D157" s="206" t="s">
        <v>156</v>
      </c>
      <c r="E157" s="232" t="s">
        <v>32</v>
      </c>
      <c r="F157" s="233" t="s">
        <v>301</v>
      </c>
      <c r="G157" s="210"/>
      <c r="H157" s="234">
        <v>30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156</v>
      </c>
      <c r="AU157" s="220" t="s">
        <v>85</v>
      </c>
      <c r="AV157" s="11" t="s">
        <v>85</v>
      </c>
      <c r="AW157" s="11" t="s">
        <v>39</v>
      </c>
      <c r="AX157" s="11" t="s">
        <v>75</v>
      </c>
      <c r="AY157" s="220" t="s">
        <v>145</v>
      </c>
    </row>
    <row r="158" spans="2:51" s="12" customFormat="1" ht="13.5">
      <c r="B158" s="235"/>
      <c r="C158" s="236"/>
      <c r="D158" s="206" t="s">
        <v>156</v>
      </c>
      <c r="E158" s="237" t="s">
        <v>32</v>
      </c>
      <c r="F158" s="238" t="s">
        <v>768</v>
      </c>
      <c r="G158" s="236"/>
      <c r="H158" s="239" t="s">
        <v>32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156</v>
      </c>
      <c r="AU158" s="245" t="s">
        <v>85</v>
      </c>
      <c r="AV158" s="12" t="s">
        <v>83</v>
      </c>
      <c r="AW158" s="12" t="s">
        <v>39</v>
      </c>
      <c r="AX158" s="12" t="s">
        <v>75</v>
      </c>
      <c r="AY158" s="245" t="s">
        <v>145</v>
      </c>
    </row>
    <row r="159" spans="2:51" s="11" customFormat="1" ht="13.5">
      <c r="B159" s="209"/>
      <c r="C159" s="210"/>
      <c r="D159" s="206" t="s">
        <v>156</v>
      </c>
      <c r="E159" s="232" t="s">
        <v>32</v>
      </c>
      <c r="F159" s="233" t="s">
        <v>811</v>
      </c>
      <c r="G159" s="210"/>
      <c r="H159" s="234">
        <v>32.8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156</v>
      </c>
      <c r="AU159" s="220" t="s">
        <v>85</v>
      </c>
      <c r="AV159" s="11" t="s">
        <v>85</v>
      </c>
      <c r="AW159" s="11" t="s">
        <v>39</v>
      </c>
      <c r="AX159" s="11" t="s">
        <v>75</v>
      </c>
      <c r="AY159" s="220" t="s">
        <v>145</v>
      </c>
    </row>
    <row r="160" spans="2:51" s="13" customFormat="1" ht="13.5">
      <c r="B160" s="246"/>
      <c r="C160" s="247"/>
      <c r="D160" s="211" t="s">
        <v>156</v>
      </c>
      <c r="E160" s="271" t="s">
        <v>32</v>
      </c>
      <c r="F160" s="272" t="s">
        <v>280</v>
      </c>
      <c r="G160" s="247"/>
      <c r="H160" s="273">
        <v>62.8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156</v>
      </c>
      <c r="AU160" s="256" t="s">
        <v>85</v>
      </c>
      <c r="AV160" s="13" t="s">
        <v>152</v>
      </c>
      <c r="AW160" s="13" t="s">
        <v>39</v>
      </c>
      <c r="AX160" s="13" t="s">
        <v>83</v>
      </c>
      <c r="AY160" s="256" t="s">
        <v>145</v>
      </c>
    </row>
    <row r="161" spans="2:65" s="1" customFormat="1" ht="22.5" customHeight="1">
      <c r="B161" s="42"/>
      <c r="C161" s="222" t="s">
        <v>234</v>
      </c>
      <c r="D161" s="222" t="s">
        <v>227</v>
      </c>
      <c r="E161" s="223" t="s">
        <v>812</v>
      </c>
      <c r="F161" s="224" t="s">
        <v>813</v>
      </c>
      <c r="G161" s="225" t="s">
        <v>294</v>
      </c>
      <c r="H161" s="226">
        <v>69.08</v>
      </c>
      <c r="I161" s="227"/>
      <c r="J161" s="228">
        <f>ROUND(I161*H161,2)</f>
        <v>0</v>
      </c>
      <c r="K161" s="224" t="s">
        <v>151</v>
      </c>
      <c r="L161" s="229"/>
      <c r="M161" s="230" t="s">
        <v>32</v>
      </c>
      <c r="N161" s="231" t="s">
        <v>46</v>
      </c>
      <c r="O161" s="43"/>
      <c r="P161" s="203">
        <f>O161*H161</f>
        <v>0</v>
      </c>
      <c r="Q161" s="203">
        <v>0.00187</v>
      </c>
      <c r="R161" s="203">
        <f>Q161*H161</f>
        <v>0.12917959999999998</v>
      </c>
      <c r="S161" s="203">
        <v>0</v>
      </c>
      <c r="T161" s="204">
        <f>S161*H161</f>
        <v>0</v>
      </c>
      <c r="AR161" s="24" t="s">
        <v>188</v>
      </c>
      <c r="AT161" s="24" t="s">
        <v>227</v>
      </c>
      <c r="AU161" s="24" t="s">
        <v>85</v>
      </c>
      <c r="AY161" s="24" t="s">
        <v>145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83</v>
      </c>
      <c r="BK161" s="205">
        <f>ROUND(I161*H161,2)</f>
        <v>0</v>
      </c>
      <c r="BL161" s="24" t="s">
        <v>152</v>
      </c>
      <c r="BM161" s="24" t="s">
        <v>814</v>
      </c>
    </row>
    <row r="162" spans="2:47" s="1" customFormat="1" ht="27">
      <c r="B162" s="42"/>
      <c r="C162" s="64"/>
      <c r="D162" s="206" t="s">
        <v>154</v>
      </c>
      <c r="E162" s="64"/>
      <c r="F162" s="207" t="s">
        <v>815</v>
      </c>
      <c r="G162" s="64"/>
      <c r="H162" s="64"/>
      <c r="I162" s="164"/>
      <c r="J162" s="64"/>
      <c r="K162" s="64"/>
      <c r="L162" s="62"/>
      <c r="M162" s="208"/>
      <c r="N162" s="43"/>
      <c r="O162" s="43"/>
      <c r="P162" s="43"/>
      <c r="Q162" s="43"/>
      <c r="R162" s="43"/>
      <c r="S162" s="43"/>
      <c r="T162" s="79"/>
      <c r="AT162" s="24" t="s">
        <v>154</v>
      </c>
      <c r="AU162" s="24" t="s">
        <v>85</v>
      </c>
    </row>
    <row r="163" spans="2:51" s="11" customFormat="1" ht="13.5">
      <c r="B163" s="209"/>
      <c r="C163" s="210"/>
      <c r="D163" s="211" t="s">
        <v>156</v>
      </c>
      <c r="E163" s="212" t="s">
        <v>32</v>
      </c>
      <c r="F163" s="213" t="s">
        <v>816</v>
      </c>
      <c r="G163" s="210"/>
      <c r="H163" s="214">
        <v>69.08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156</v>
      </c>
      <c r="AU163" s="220" t="s">
        <v>85</v>
      </c>
      <c r="AV163" s="11" t="s">
        <v>85</v>
      </c>
      <c r="AW163" s="11" t="s">
        <v>39</v>
      </c>
      <c r="AX163" s="11" t="s">
        <v>83</v>
      </c>
      <c r="AY163" s="220" t="s">
        <v>145</v>
      </c>
    </row>
    <row r="164" spans="2:65" s="1" customFormat="1" ht="22.5" customHeight="1">
      <c r="B164" s="42"/>
      <c r="C164" s="194" t="s">
        <v>239</v>
      </c>
      <c r="D164" s="194" t="s">
        <v>147</v>
      </c>
      <c r="E164" s="195" t="s">
        <v>817</v>
      </c>
      <c r="F164" s="196" t="s">
        <v>818</v>
      </c>
      <c r="G164" s="197" t="s">
        <v>299</v>
      </c>
      <c r="H164" s="198">
        <v>2</v>
      </c>
      <c r="I164" s="199"/>
      <c r="J164" s="200">
        <f>ROUND(I164*H164,2)</f>
        <v>0</v>
      </c>
      <c r="K164" s="196" t="s">
        <v>32</v>
      </c>
      <c r="L164" s="62"/>
      <c r="M164" s="201" t="s">
        <v>32</v>
      </c>
      <c r="N164" s="202" t="s">
        <v>46</v>
      </c>
      <c r="O164" s="43"/>
      <c r="P164" s="203">
        <f>O164*H164</f>
        <v>0</v>
      </c>
      <c r="Q164" s="203">
        <v>0.00301</v>
      </c>
      <c r="R164" s="203">
        <f>Q164*H164</f>
        <v>0.00602</v>
      </c>
      <c r="S164" s="203">
        <v>0</v>
      </c>
      <c r="T164" s="204">
        <f>S164*H164</f>
        <v>0</v>
      </c>
      <c r="AR164" s="24" t="s">
        <v>152</v>
      </c>
      <c r="AT164" s="24" t="s">
        <v>147</v>
      </c>
      <c r="AU164" s="24" t="s">
        <v>85</v>
      </c>
      <c r="AY164" s="24" t="s">
        <v>145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4" t="s">
        <v>83</v>
      </c>
      <c r="BK164" s="205">
        <f>ROUND(I164*H164,2)</f>
        <v>0</v>
      </c>
      <c r="BL164" s="24" t="s">
        <v>152</v>
      </c>
      <c r="BM164" s="24" t="s">
        <v>819</v>
      </c>
    </row>
    <row r="165" spans="2:47" s="1" customFormat="1" ht="40.5">
      <c r="B165" s="42"/>
      <c r="C165" s="64"/>
      <c r="D165" s="206" t="s">
        <v>154</v>
      </c>
      <c r="E165" s="64"/>
      <c r="F165" s="207" t="s">
        <v>820</v>
      </c>
      <c r="G165" s="64"/>
      <c r="H165" s="64"/>
      <c r="I165" s="164"/>
      <c r="J165" s="64"/>
      <c r="K165" s="64"/>
      <c r="L165" s="62"/>
      <c r="M165" s="208"/>
      <c r="N165" s="43"/>
      <c r="O165" s="43"/>
      <c r="P165" s="43"/>
      <c r="Q165" s="43"/>
      <c r="R165" s="43"/>
      <c r="S165" s="43"/>
      <c r="T165" s="79"/>
      <c r="AT165" s="24" t="s">
        <v>154</v>
      </c>
      <c r="AU165" s="24" t="s">
        <v>85</v>
      </c>
    </row>
    <row r="166" spans="2:51" s="12" customFormat="1" ht="13.5">
      <c r="B166" s="235"/>
      <c r="C166" s="236"/>
      <c r="D166" s="206" t="s">
        <v>156</v>
      </c>
      <c r="E166" s="237" t="s">
        <v>32</v>
      </c>
      <c r="F166" s="238" t="s">
        <v>821</v>
      </c>
      <c r="G166" s="236"/>
      <c r="H166" s="239" t="s">
        <v>32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156</v>
      </c>
      <c r="AU166" s="245" t="s">
        <v>85</v>
      </c>
      <c r="AV166" s="12" t="s">
        <v>83</v>
      </c>
      <c r="AW166" s="12" t="s">
        <v>39</v>
      </c>
      <c r="AX166" s="12" t="s">
        <v>75</v>
      </c>
      <c r="AY166" s="245" t="s">
        <v>145</v>
      </c>
    </row>
    <row r="167" spans="2:51" s="11" customFormat="1" ht="13.5">
      <c r="B167" s="209"/>
      <c r="C167" s="210"/>
      <c r="D167" s="211" t="s">
        <v>156</v>
      </c>
      <c r="E167" s="212" t="s">
        <v>32</v>
      </c>
      <c r="F167" s="213" t="s">
        <v>822</v>
      </c>
      <c r="G167" s="210"/>
      <c r="H167" s="214">
        <v>2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156</v>
      </c>
      <c r="AU167" s="220" t="s">
        <v>85</v>
      </c>
      <c r="AV167" s="11" t="s">
        <v>85</v>
      </c>
      <c r="AW167" s="11" t="s">
        <v>39</v>
      </c>
      <c r="AX167" s="11" t="s">
        <v>83</v>
      </c>
      <c r="AY167" s="220" t="s">
        <v>145</v>
      </c>
    </row>
    <row r="168" spans="2:65" s="1" customFormat="1" ht="22.5" customHeight="1">
      <c r="B168" s="42"/>
      <c r="C168" s="222" t="s">
        <v>245</v>
      </c>
      <c r="D168" s="222" t="s">
        <v>227</v>
      </c>
      <c r="E168" s="223" t="s">
        <v>823</v>
      </c>
      <c r="F168" s="224" t="s">
        <v>824</v>
      </c>
      <c r="G168" s="225" t="s">
        <v>299</v>
      </c>
      <c r="H168" s="226">
        <v>2</v>
      </c>
      <c r="I168" s="227"/>
      <c r="J168" s="228">
        <f>ROUND(I168*H168,2)</f>
        <v>0</v>
      </c>
      <c r="K168" s="224" t="s">
        <v>32</v>
      </c>
      <c r="L168" s="229"/>
      <c r="M168" s="230" t="s">
        <v>32</v>
      </c>
      <c r="N168" s="231" t="s">
        <v>46</v>
      </c>
      <c r="O168" s="43"/>
      <c r="P168" s="203">
        <f>O168*H168</f>
        <v>0</v>
      </c>
      <c r="Q168" s="203">
        <v>0.065</v>
      </c>
      <c r="R168" s="203">
        <f>Q168*H168</f>
        <v>0.13</v>
      </c>
      <c r="S168" s="203">
        <v>0</v>
      </c>
      <c r="T168" s="204">
        <f>S168*H168</f>
        <v>0</v>
      </c>
      <c r="AR168" s="24" t="s">
        <v>188</v>
      </c>
      <c r="AT168" s="24" t="s">
        <v>227</v>
      </c>
      <c r="AU168" s="24" t="s">
        <v>85</v>
      </c>
      <c r="AY168" s="24" t="s">
        <v>145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83</v>
      </c>
      <c r="BK168" s="205">
        <f>ROUND(I168*H168,2)</f>
        <v>0</v>
      </c>
      <c r="BL168" s="24" t="s">
        <v>152</v>
      </c>
      <c r="BM168" s="24" t="s">
        <v>825</v>
      </c>
    </row>
    <row r="169" spans="2:47" s="1" customFormat="1" ht="40.5">
      <c r="B169" s="42"/>
      <c r="C169" s="64"/>
      <c r="D169" s="206" t="s">
        <v>154</v>
      </c>
      <c r="E169" s="64"/>
      <c r="F169" s="207" t="s">
        <v>826</v>
      </c>
      <c r="G169" s="64"/>
      <c r="H169" s="64"/>
      <c r="I169" s="164"/>
      <c r="J169" s="64"/>
      <c r="K169" s="64"/>
      <c r="L169" s="62"/>
      <c r="M169" s="208"/>
      <c r="N169" s="43"/>
      <c r="O169" s="43"/>
      <c r="P169" s="43"/>
      <c r="Q169" s="43"/>
      <c r="R169" s="43"/>
      <c r="S169" s="43"/>
      <c r="T169" s="79"/>
      <c r="AT169" s="24" t="s">
        <v>154</v>
      </c>
      <c r="AU169" s="24" t="s">
        <v>85</v>
      </c>
    </row>
    <row r="170" spans="2:51" s="12" customFormat="1" ht="13.5">
      <c r="B170" s="235"/>
      <c r="C170" s="236"/>
      <c r="D170" s="206" t="s">
        <v>156</v>
      </c>
      <c r="E170" s="237" t="s">
        <v>32</v>
      </c>
      <c r="F170" s="238" t="s">
        <v>827</v>
      </c>
      <c r="G170" s="236"/>
      <c r="H170" s="239" t="s">
        <v>32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156</v>
      </c>
      <c r="AU170" s="245" t="s">
        <v>85</v>
      </c>
      <c r="AV170" s="12" t="s">
        <v>83</v>
      </c>
      <c r="AW170" s="12" t="s">
        <v>39</v>
      </c>
      <c r="AX170" s="12" t="s">
        <v>75</v>
      </c>
      <c r="AY170" s="245" t="s">
        <v>145</v>
      </c>
    </row>
    <row r="171" spans="2:51" s="11" customFormat="1" ht="13.5">
      <c r="B171" s="209"/>
      <c r="C171" s="210"/>
      <c r="D171" s="211" t="s">
        <v>156</v>
      </c>
      <c r="E171" s="212" t="s">
        <v>32</v>
      </c>
      <c r="F171" s="213" t="s">
        <v>822</v>
      </c>
      <c r="G171" s="210"/>
      <c r="H171" s="214">
        <v>2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156</v>
      </c>
      <c r="AU171" s="220" t="s">
        <v>85</v>
      </c>
      <c r="AV171" s="11" t="s">
        <v>85</v>
      </c>
      <c r="AW171" s="11" t="s">
        <v>39</v>
      </c>
      <c r="AX171" s="11" t="s">
        <v>83</v>
      </c>
      <c r="AY171" s="220" t="s">
        <v>145</v>
      </c>
    </row>
    <row r="172" spans="2:65" s="1" customFormat="1" ht="22.5" customHeight="1">
      <c r="B172" s="42"/>
      <c r="C172" s="222" t="s">
        <v>250</v>
      </c>
      <c r="D172" s="222" t="s">
        <v>227</v>
      </c>
      <c r="E172" s="223" t="s">
        <v>828</v>
      </c>
      <c r="F172" s="224" t="s">
        <v>829</v>
      </c>
      <c r="G172" s="225" t="s">
        <v>299</v>
      </c>
      <c r="H172" s="226">
        <v>8</v>
      </c>
      <c r="I172" s="227"/>
      <c r="J172" s="228">
        <f>ROUND(I172*H172,2)</f>
        <v>0</v>
      </c>
      <c r="K172" s="224" t="s">
        <v>151</v>
      </c>
      <c r="L172" s="229"/>
      <c r="M172" s="230" t="s">
        <v>32</v>
      </c>
      <c r="N172" s="231" t="s">
        <v>46</v>
      </c>
      <c r="O172" s="43"/>
      <c r="P172" s="203">
        <f>O172*H172</f>
        <v>0</v>
      </c>
      <c r="Q172" s="203">
        <v>0.02645</v>
      </c>
      <c r="R172" s="203">
        <f>Q172*H172</f>
        <v>0.2116</v>
      </c>
      <c r="S172" s="203">
        <v>0</v>
      </c>
      <c r="T172" s="204">
        <f>S172*H172</f>
        <v>0</v>
      </c>
      <c r="AR172" s="24" t="s">
        <v>188</v>
      </c>
      <c r="AT172" s="24" t="s">
        <v>227</v>
      </c>
      <c r="AU172" s="24" t="s">
        <v>85</v>
      </c>
      <c r="AY172" s="24" t="s">
        <v>145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24" t="s">
        <v>83</v>
      </c>
      <c r="BK172" s="205">
        <f>ROUND(I172*H172,2)</f>
        <v>0</v>
      </c>
      <c r="BL172" s="24" t="s">
        <v>152</v>
      </c>
      <c r="BM172" s="24" t="s">
        <v>830</v>
      </c>
    </row>
    <row r="173" spans="2:47" s="1" customFormat="1" ht="40.5">
      <c r="B173" s="42"/>
      <c r="C173" s="64"/>
      <c r="D173" s="206" t="s">
        <v>154</v>
      </c>
      <c r="E173" s="64"/>
      <c r="F173" s="207" t="s">
        <v>831</v>
      </c>
      <c r="G173" s="64"/>
      <c r="H173" s="64"/>
      <c r="I173" s="164"/>
      <c r="J173" s="64"/>
      <c r="K173" s="64"/>
      <c r="L173" s="62"/>
      <c r="M173" s="208"/>
      <c r="N173" s="43"/>
      <c r="O173" s="43"/>
      <c r="P173" s="43"/>
      <c r="Q173" s="43"/>
      <c r="R173" s="43"/>
      <c r="S173" s="43"/>
      <c r="T173" s="79"/>
      <c r="AT173" s="24" t="s">
        <v>154</v>
      </c>
      <c r="AU173" s="24" t="s">
        <v>85</v>
      </c>
    </row>
    <row r="174" spans="2:51" s="12" customFormat="1" ht="13.5">
      <c r="B174" s="235"/>
      <c r="C174" s="236"/>
      <c r="D174" s="206" t="s">
        <v>156</v>
      </c>
      <c r="E174" s="237" t="s">
        <v>32</v>
      </c>
      <c r="F174" s="238" t="s">
        <v>827</v>
      </c>
      <c r="G174" s="236"/>
      <c r="H174" s="239" t="s">
        <v>32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156</v>
      </c>
      <c r="AU174" s="245" t="s">
        <v>85</v>
      </c>
      <c r="AV174" s="12" t="s">
        <v>83</v>
      </c>
      <c r="AW174" s="12" t="s">
        <v>39</v>
      </c>
      <c r="AX174" s="12" t="s">
        <v>75</v>
      </c>
      <c r="AY174" s="245" t="s">
        <v>145</v>
      </c>
    </row>
    <row r="175" spans="2:51" s="11" customFormat="1" ht="13.5">
      <c r="B175" s="209"/>
      <c r="C175" s="210"/>
      <c r="D175" s="211" t="s">
        <v>156</v>
      </c>
      <c r="E175" s="212" t="s">
        <v>32</v>
      </c>
      <c r="F175" s="213" t="s">
        <v>832</v>
      </c>
      <c r="G175" s="210"/>
      <c r="H175" s="214">
        <v>8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156</v>
      </c>
      <c r="AU175" s="220" t="s">
        <v>85</v>
      </c>
      <c r="AV175" s="11" t="s">
        <v>85</v>
      </c>
      <c r="AW175" s="11" t="s">
        <v>39</v>
      </c>
      <c r="AX175" s="11" t="s">
        <v>83</v>
      </c>
      <c r="AY175" s="220" t="s">
        <v>145</v>
      </c>
    </row>
    <row r="176" spans="2:65" s="1" customFormat="1" ht="22.5" customHeight="1">
      <c r="B176" s="42"/>
      <c r="C176" s="222" t="s">
        <v>9</v>
      </c>
      <c r="D176" s="222" t="s">
        <v>227</v>
      </c>
      <c r="E176" s="223" t="s">
        <v>833</v>
      </c>
      <c r="F176" s="224" t="s">
        <v>834</v>
      </c>
      <c r="G176" s="225" t="s">
        <v>299</v>
      </c>
      <c r="H176" s="226">
        <v>8</v>
      </c>
      <c r="I176" s="227"/>
      <c r="J176" s="228">
        <f>ROUND(I176*H176,2)</f>
        <v>0</v>
      </c>
      <c r="K176" s="224" t="s">
        <v>151</v>
      </c>
      <c r="L176" s="229"/>
      <c r="M176" s="230" t="s">
        <v>32</v>
      </c>
      <c r="N176" s="231" t="s">
        <v>46</v>
      </c>
      <c r="O176" s="43"/>
      <c r="P176" s="203">
        <f>O176*H176</f>
        <v>0</v>
      </c>
      <c r="Q176" s="203">
        <v>0.017</v>
      </c>
      <c r="R176" s="203">
        <f>Q176*H176</f>
        <v>0.136</v>
      </c>
      <c r="S176" s="203">
        <v>0</v>
      </c>
      <c r="T176" s="204">
        <f>S176*H176</f>
        <v>0</v>
      </c>
      <c r="AR176" s="24" t="s">
        <v>188</v>
      </c>
      <c r="AT176" s="24" t="s">
        <v>227</v>
      </c>
      <c r="AU176" s="24" t="s">
        <v>85</v>
      </c>
      <c r="AY176" s="24" t="s">
        <v>145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83</v>
      </c>
      <c r="BK176" s="205">
        <f>ROUND(I176*H176,2)</f>
        <v>0</v>
      </c>
      <c r="BL176" s="24" t="s">
        <v>152</v>
      </c>
      <c r="BM176" s="24" t="s">
        <v>835</v>
      </c>
    </row>
    <row r="177" spans="2:47" s="1" customFormat="1" ht="27">
      <c r="B177" s="42"/>
      <c r="C177" s="64"/>
      <c r="D177" s="211" t="s">
        <v>154</v>
      </c>
      <c r="E177" s="64"/>
      <c r="F177" s="221" t="s">
        <v>778</v>
      </c>
      <c r="G177" s="64"/>
      <c r="H177" s="64"/>
      <c r="I177" s="164"/>
      <c r="J177" s="64"/>
      <c r="K177" s="64"/>
      <c r="L177" s="62"/>
      <c r="M177" s="208"/>
      <c r="N177" s="43"/>
      <c r="O177" s="43"/>
      <c r="P177" s="43"/>
      <c r="Q177" s="43"/>
      <c r="R177" s="43"/>
      <c r="S177" s="43"/>
      <c r="T177" s="79"/>
      <c r="AT177" s="24" t="s">
        <v>154</v>
      </c>
      <c r="AU177" s="24" t="s">
        <v>85</v>
      </c>
    </row>
    <row r="178" spans="2:65" s="1" customFormat="1" ht="22.5" customHeight="1">
      <c r="B178" s="42"/>
      <c r="C178" s="222" t="s">
        <v>259</v>
      </c>
      <c r="D178" s="222" t="s">
        <v>227</v>
      </c>
      <c r="E178" s="223" t="s">
        <v>836</v>
      </c>
      <c r="F178" s="224" t="s">
        <v>837</v>
      </c>
      <c r="G178" s="225" t="s">
        <v>299</v>
      </c>
      <c r="H178" s="226">
        <v>8</v>
      </c>
      <c r="I178" s="227"/>
      <c r="J178" s="228">
        <f>ROUND(I178*H178,2)</f>
        <v>0</v>
      </c>
      <c r="K178" s="224" t="s">
        <v>151</v>
      </c>
      <c r="L178" s="229"/>
      <c r="M178" s="230" t="s">
        <v>32</v>
      </c>
      <c r="N178" s="231" t="s">
        <v>46</v>
      </c>
      <c r="O178" s="43"/>
      <c r="P178" s="203">
        <f>O178*H178</f>
        <v>0</v>
      </c>
      <c r="Q178" s="203">
        <v>0.012</v>
      </c>
      <c r="R178" s="203">
        <f>Q178*H178</f>
        <v>0.096</v>
      </c>
      <c r="S178" s="203">
        <v>0</v>
      </c>
      <c r="T178" s="204">
        <f>S178*H178</f>
        <v>0</v>
      </c>
      <c r="AR178" s="24" t="s">
        <v>188</v>
      </c>
      <c r="AT178" s="24" t="s">
        <v>227</v>
      </c>
      <c r="AU178" s="24" t="s">
        <v>85</v>
      </c>
      <c r="AY178" s="24" t="s">
        <v>145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24" t="s">
        <v>83</v>
      </c>
      <c r="BK178" s="205">
        <f>ROUND(I178*H178,2)</f>
        <v>0</v>
      </c>
      <c r="BL178" s="24" t="s">
        <v>152</v>
      </c>
      <c r="BM178" s="24" t="s">
        <v>838</v>
      </c>
    </row>
    <row r="179" spans="2:47" s="1" customFormat="1" ht="27">
      <c r="B179" s="42"/>
      <c r="C179" s="64"/>
      <c r="D179" s="206" t="s">
        <v>154</v>
      </c>
      <c r="E179" s="64"/>
      <c r="F179" s="207" t="s">
        <v>778</v>
      </c>
      <c r="G179" s="64"/>
      <c r="H179" s="64"/>
      <c r="I179" s="164"/>
      <c r="J179" s="64"/>
      <c r="K179" s="64"/>
      <c r="L179" s="62"/>
      <c r="M179" s="208"/>
      <c r="N179" s="43"/>
      <c r="O179" s="43"/>
      <c r="P179" s="43"/>
      <c r="Q179" s="43"/>
      <c r="R179" s="43"/>
      <c r="S179" s="43"/>
      <c r="T179" s="79"/>
      <c r="AT179" s="24" t="s">
        <v>154</v>
      </c>
      <c r="AU179" s="24" t="s">
        <v>85</v>
      </c>
    </row>
    <row r="180" spans="2:63" s="10" customFormat="1" ht="29.85" customHeight="1">
      <c r="B180" s="177"/>
      <c r="C180" s="178"/>
      <c r="D180" s="191" t="s">
        <v>74</v>
      </c>
      <c r="E180" s="192" t="s">
        <v>378</v>
      </c>
      <c r="F180" s="192" t="s">
        <v>379</v>
      </c>
      <c r="G180" s="178"/>
      <c r="H180" s="178"/>
      <c r="I180" s="181"/>
      <c r="J180" s="193">
        <f>BK180</f>
        <v>0</v>
      </c>
      <c r="K180" s="178"/>
      <c r="L180" s="183"/>
      <c r="M180" s="184"/>
      <c r="N180" s="185"/>
      <c r="O180" s="185"/>
      <c r="P180" s="186">
        <f>P181</f>
        <v>0</v>
      </c>
      <c r="Q180" s="185"/>
      <c r="R180" s="186">
        <f>R181</f>
        <v>0</v>
      </c>
      <c r="S180" s="185"/>
      <c r="T180" s="187">
        <f>T181</f>
        <v>0</v>
      </c>
      <c r="AR180" s="188" t="s">
        <v>83</v>
      </c>
      <c r="AT180" s="189" t="s">
        <v>74</v>
      </c>
      <c r="AU180" s="189" t="s">
        <v>83</v>
      </c>
      <c r="AY180" s="188" t="s">
        <v>145</v>
      </c>
      <c r="BK180" s="190">
        <f>BK181</f>
        <v>0</v>
      </c>
    </row>
    <row r="181" spans="2:65" s="1" customFormat="1" ht="22.5" customHeight="1">
      <c r="B181" s="42"/>
      <c r="C181" s="194" t="s">
        <v>265</v>
      </c>
      <c r="D181" s="194" t="s">
        <v>147</v>
      </c>
      <c r="E181" s="195" t="s">
        <v>381</v>
      </c>
      <c r="F181" s="196" t="s">
        <v>382</v>
      </c>
      <c r="G181" s="197" t="s">
        <v>215</v>
      </c>
      <c r="H181" s="198">
        <v>152.05</v>
      </c>
      <c r="I181" s="199"/>
      <c r="J181" s="200">
        <f>ROUND(I181*H181,2)</f>
        <v>0</v>
      </c>
      <c r="K181" s="196" t="s">
        <v>151</v>
      </c>
      <c r="L181" s="62"/>
      <c r="M181" s="201" t="s">
        <v>32</v>
      </c>
      <c r="N181" s="274" t="s">
        <v>46</v>
      </c>
      <c r="O181" s="258"/>
      <c r="P181" s="275">
        <f>O181*H181</f>
        <v>0</v>
      </c>
      <c r="Q181" s="275">
        <v>0</v>
      </c>
      <c r="R181" s="275">
        <f>Q181*H181</f>
        <v>0</v>
      </c>
      <c r="S181" s="275">
        <v>0</v>
      </c>
      <c r="T181" s="276">
        <f>S181*H181</f>
        <v>0</v>
      </c>
      <c r="AR181" s="24" t="s">
        <v>152</v>
      </c>
      <c r="AT181" s="24" t="s">
        <v>147</v>
      </c>
      <c r="AU181" s="24" t="s">
        <v>85</v>
      </c>
      <c r="AY181" s="24" t="s">
        <v>145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4" t="s">
        <v>83</v>
      </c>
      <c r="BK181" s="205">
        <f>ROUND(I181*H181,2)</f>
        <v>0</v>
      </c>
      <c r="BL181" s="24" t="s">
        <v>152</v>
      </c>
      <c r="BM181" s="24" t="s">
        <v>839</v>
      </c>
    </row>
    <row r="182" spans="2:12" s="1" customFormat="1" ht="6.95" customHeight="1">
      <c r="B182" s="57"/>
      <c r="C182" s="58"/>
      <c r="D182" s="58"/>
      <c r="E182" s="58"/>
      <c r="F182" s="58"/>
      <c r="G182" s="58"/>
      <c r="H182" s="58"/>
      <c r="I182" s="140"/>
      <c r="J182" s="58"/>
      <c r="K182" s="58"/>
      <c r="L182" s="62"/>
    </row>
  </sheetData>
  <sheetProtection password="CC35" sheet="1" objects="1" scenarios="1" formatCells="0" formatColumns="0" formatRows="0" sort="0" autoFilter="0"/>
  <autoFilter ref="C80:K181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840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ROUND(SUM(BE80:BE109),2)</f>
        <v>0</v>
      </c>
      <c r="G30" s="43"/>
      <c r="H30" s="43"/>
      <c r="I30" s="132">
        <v>0.21</v>
      </c>
      <c r="J30" s="131">
        <f>ROUND(ROUND((SUM(BE80:BE109)),2)*I30,2)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ROUND(SUM(BF80:BF109),2)</f>
        <v>0</v>
      </c>
      <c r="G31" s="43"/>
      <c r="H31" s="43"/>
      <c r="I31" s="132">
        <v>0.15</v>
      </c>
      <c r="J31" s="131">
        <f>ROUND(ROUND((SUM(BF80:BF109)),2)*I31,2)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ROUND(SUM(BG80:BG109),2)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ROUND(SUM(BH80:BH109),2)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ROUND(SUM(BI80:BI109),2)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06 - Oprava propustků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J80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117</v>
      </c>
      <c r="E57" s="153"/>
      <c r="F57" s="153"/>
      <c r="G57" s="153"/>
      <c r="H57" s="153"/>
      <c r="I57" s="154"/>
      <c r="J57" s="155">
        <f>J81</f>
        <v>0</v>
      </c>
      <c r="K57" s="156"/>
    </row>
    <row r="58" spans="2:11" s="8" customFormat="1" ht="19.9" customHeight="1">
      <c r="B58" s="157"/>
      <c r="C58" s="158"/>
      <c r="D58" s="159" t="s">
        <v>841</v>
      </c>
      <c r="E58" s="160"/>
      <c r="F58" s="160"/>
      <c r="G58" s="160"/>
      <c r="H58" s="160"/>
      <c r="I58" s="161"/>
      <c r="J58" s="162">
        <f>J82</f>
        <v>0</v>
      </c>
      <c r="K58" s="163"/>
    </row>
    <row r="59" spans="2:11" s="8" customFormat="1" ht="19.9" customHeight="1">
      <c r="B59" s="157"/>
      <c r="C59" s="158"/>
      <c r="D59" s="159" t="s">
        <v>123</v>
      </c>
      <c r="E59" s="160"/>
      <c r="F59" s="160"/>
      <c r="G59" s="160"/>
      <c r="H59" s="160"/>
      <c r="I59" s="161"/>
      <c r="J59" s="162">
        <f>J91</f>
        <v>0</v>
      </c>
      <c r="K59" s="163"/>
    </row>
    <row r="60" spans="2:11" s="8" customFormat="1" ht="19.9" customHeight="1">
      <c r="B60" s="157"/>
      <c r="C60" s="158"/>
      <c r="D60" s="159" t="s">
        <v>124</v>
      </c>
      <c r="E60" s="160"/>
      <c r="F60" s="160"/>
      <c r="G60" s="160"/>
      <c r="H60" s="160"/>
      <c r="I60" s="161"/>
      <c r="J60" s="162">
        <f>J107</f>
        <v>0</v>
      </c>
      <c r="K60" s="163"/>
    </row>
    <row r="61" spans="2:11" s="1" customFormat="1" ht="21.75" customHeight="1">
      <c r="B61" s="42"/>
      <c r="C61" s="43"/>
      <c r="D61" s="43"/>
      <c r="E61" s="43"/>
      <c r="F61" s="43"/>
      <c r="G61" s="43"/>
      <c r="H61" s="43"/>
      <c r="I61" s="119"/>
      <c r="J61" s="43"/>
      <c r="K61" s="46"/>
    </row>
    <row r="62" spans="2:11" s="1" customFormat="1" ht="6.95" customHeight="1">
      <c r="B62" s="57"/>
      <c r="C62" s="58"/>
      <c r="D62" s="58"/>
      <c r="E62" s="58"/>
      <c r="F62" s="58"/>
      <c r="G62" s="58"/>
      <c r="H62" s="58"/>
      <c r="I62" s="140"/>
      <c r="J62" s="58"/>
      <c r="K62" s="59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43"/>
      <c r="J66" s="61"/>
      <c r="K66" s="61"/>
      <c r="L66" s="62"/>
    </row>
    <row r="67" spans="2:12" s="1" customFormat="1" ht="36.95" customHeight="1">
      <c r="B67" s="42"/>
      <c r="C67" s="63" t="s">
        <v>129</v>
      </c>
      <c r="D67" s="64"/>
      <c r="E67" s="64"/>
      <c r="F67" s="64"/>
      <c r="G67" s="64"/>
      <c r="H67" s="64"/>
      <c r="I67" s="164"/>
      <c r="J67" s="64"/>
      <c r="K67" s="64"/>
      <c r="L67" s="62"/>
    </row>
    <row r="68" spans="2:12" s="1" customFormat="1" ht="6.95" customHeight="1">
      <c r="B68" s="42"/>
      <c r="C68" s="64"/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22.5" customHeight="1">
      <c r="B70" s="42"/>
      <c r="C70" s="64"/>
      <c r="D70" s="64"/>
      <c r="E70" s="397" t="str">
        <f>E7</f>
        <v>SN Markvartovice, rekonstrukce funkčních objektů (č.stavby 3390)</v>
      </c>
      <c r="F70" s="398"/>
      <c r="G70" s="398"/>
      <c r="H70" s="398"/>
      <c r="I70" s="164"/>
      <c r="J70" s="64"/>
      <c r="K70" s="64"/>
      <c r="L70" s="62"/>
    </row>
    <row r="71" spans="2:12" s="1" customFormat="1" ht="14.45" customHeight="1">
      <c r="B71" s="42"/>
      <c r="C71" s="66" t="s">
        <v>110</v>
      </c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23.25" customHeight="1">
      <c r="B72" s="42"/>
      <c r="C72" s="64"/>
      <c r="D72" s="64"/>
      <c r="E72" s="373" t="str">
        <f>E9</f>
        <v>SO 06 - Oprava propustků</v>
      </c>
      <c r="F72" s="399"/>
      <c r="G72" s="399"/>
      <c r="H72" s="399"/>
      <c r="I72" s="16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8" customHeight="1">
      <c r="B74" s="42"/>
      <c r="C74" s="66" t="s">
        <v>24</v>
      </c>
      <c r="D74" s="64"/>
      <c r="E74" s="64"/>
      <c r="F74" s="165" t="str">
        <f>F12</f>
        <v>Markvartovice</v>
      </c>
      <c r="G74" s="64"/>
      <c r="H74" s="64"/>
      <c r="I74" s="166" t="s">
        <v>26</v>
      </c>
      <c r="J74" s="74" t="str">
        <f>IF(J12="","",J12)</f>
        <v>10. 4. 2018</v>
      </c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13.5">
      <c r="B76" s="42"/>
      <c r="C76" s="66" t="s">
        <v>30</v>
      </c>
      <c r="D76" s="64"/>
      <c r="E76" s="64"/>
      <c r="F76" s="165" t="str">
        <f>E15</f>
        <v>Povodí Odry, s.p., Varenská 3101/49, Ostrava</v>
      </c>
      <c r="G76" s="64"/>
      <c r="H76" s="64"/>
      <c r="I76" s="166" t="s">
        <v>37</v>
      </c>
      <c r="J76" s="165" t="str">
        <f>E21</f>
        <v>Lineplan, s.r.o.,28.října1142/168, Ostrava</v>
      </c>
      <c r="K76" s="64"/>
      <c r="L76" s="62"/>
    </row>
    <row r="77" spans="2:12" s="1" customFormat="1" ht="14.45" customHeight="1">
      <c r="B77" s="42"/>
      <c r="C77" s="66" t="s">
        <v>35</v>
      </c>
      <c r="D77" s="64"/>
      <c r="E77" s="64"/>
      <c r="F77" s="165" t="str">
        <f>IF(E18="","",E18)</f>
        <v/>
      </c>
      <c r="G77" s="64"/>
      <c r="H77" s="64"/>
      <c r="I77" s="164"/>
      <c r="J77" s="64"/>
      <c r="K77" s="64"/>
      <c r="L77" s="62"/>
    </row>
    <row r="78" spans="2:12" s="1" customFormat="1" ht="10.35" customHeight="1">
      <c r="B78" s="42"/>
      <c r="C78" s="64"/>
      <c r="D78" s="64"/>
      <c r="E78" s="64"/>
      <c r="F78" s="64"/>
      <c r="G78" s="64"/>
      <c r="H78" s="64"/>
      <c r="I78" s="164"/>
      <c r="J78" s="64"/>
      <c r="K78" s="64"/>
      <c r="L78" s="62"/>
    </row>
    <row r="79" spans="2:20" s="9" customFormat="1" ht="29.25" customHeight="1">
      <c r="B79" s="167"/>
      <c r="C79" s="168" t="s">
        <v>130</v>
      </c>
      <c r="D79" s="169" t="s">
        <v>60</v>
      </c>
      <c r="E79" s="169" t="s">
        <v>56</v>
      </c>
      <c r="F79" s="169" t="s">
        <v>131</v>
      </c>
      <c r="G79" s="169" t="s">
        <v>132</v>
      </c>
      <c r="H79" s="169" t="s">
        <v>133</v>
      </c>
      <c r="I79" s="170" t="s">
        <v>134</v>
      </c>
      <c r="J79" s="169" t="s">
        <v>114</v>
      </c>
      <c r="K79" s="171" t="s">
        <v>135</v>
      </c>
      <c r="L79" s="172"/>
      <c r="M79" s="82" t="s">
        <v>136</v>
      </c>
      <c r="N79" s="83" t="s">
        <v>45</v>
      </c>
      <c r="O79" s="83" t="s">
        <v>137</v>
      </c>
      <c r="P79" s="83" t="s">
        <v>138</v>
      </c>
      <c r="Q79" s="83" t="s">
        <v>139</v>
      </c>
      <c r="R79" s="83" t="s">
        <v>140</v>
      </c>
      <c r="S79" s="83" t="s">
        <v>141</v>
      </c>
      <c r="T79" s="84" t="s">
        <v>142</v>
      </c>
    </row>
    <row r="80" spans="2:63" s="1" customFormat="1" ht="29.25" customHeight="1">
      <c r="B80" s="42"/>
      <c r="C80" s="88" t="s">
        <v>115</v>
      </c>
      <c r="D80" s="64"/>
      <c r="E80" s="64"/>
      <c r="F80" s="64"/>
      <c r="G80" s="64"/>
      <c r="H80" s="64"/>
      <c r="I80" s="164"/>
      <c r="J80" s="173">
        <f>BK80</f>
        <v>0</v>
      </c>
      <c r="K80" s="64"/>
      <c r="L80" s="62"/>
      <c r="M80" s="85"/>
      <c r="N80" s="86"/>
      <c r="O80" s="86"/>
      <c r="P80" s="174">
        <f>P81</f>
        <v>0</v>
      </c>
      <c r="Q80" s="86"/>
      <c r="R80" s="174">
        <f>R81</f>
        <v>1.2942</v>
      </c>
      <c r="S80" s="86"/>
      <c r="T80" s="175">
        <f>T81</f>
        <v>0.075</v>
      </c>
      <c r="AT80" s="24" t="s">
        <v>74</v>
      </c>
      <c r="AU80" s="24" t="s">
        <v>116</v>
      </c>
      <c r="BK80" s="176">
        <f>BK81</f>
        <v>0</v>
      </c>
    </row>
    <row r="81" spans="2:63" s="10" customFormat="1" ht="37.35" customHeight="1">
      <c r="B81" s="177"/>
      <c r="C81" s="178"/>
      <c r="D81" s="179" t="s">
        <v>74</v>
      </c>
      <c r="E81" s="180" t="s">
        <v>143</v>
      </c>
      <c r="F81" s="180" t="s">
        <v>144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P82+P91+P107</f>
        <v>0</v>
      </c>
      <c r="Q81" s="185"/>
      <c r="R81" s="186">
        <f>R82+R91+R107</f>
        <v>1.2942</v>
      </c>
      <c r="S81" s="185"/>
      <c r="T81" s="187">
        <f>T82+T91+T107</f>
        <v>0.075</v>
      </c>
      <c r="AR81" s="188" t="s">
        <v>83</v>
      </c>
      <c r="AT81" s="189" t="s">
        <v>74</v>
      </c>
      <c r="AU81" s="189" t="s">
        <v>75</v>
      </c>
      <c r="AY81" s="188" t="s">
        <v>145</v>
      </c>
      <c r="BK81" s="190">
        <f>BK82+BK91+BK107</f>
        <v>0</v>
      </c>
    </row>
    <row r="82" spans="2:63" s="10" customFormat="1" ht="19.9" customHeight="1">
      <c r="B82" s="177"/>
      <c r="C82" s="178"/>
      <c r="D82" s="191" t="s">
        <v>74</v>
      </c>
      <c r="E82" s="192" t="s">
        <v>179</v>
      </c>
      <c r="F82" s="192" t="s">
        <v>842</v>
      </c>
      <c r="G82" s="178"/>
      <c r="H82" s="178"/>
      <c r="I82" s="181"/>
      <c r="J82" s="193">
        <f>BK82</f>
        <v>0</v>
      </c>
      <c r="K82" s="178"/>
      <c r="L82" s="183"/>
      <c r="M82" s="184"/>
      <c r="N82" s="185"/>
      <c r="O82" s="185"/>
      <c r="P82" s="186">
        <f>SUM(P83:P90)</f>
        <v>0</v>
      </c>
      <c r="Q82" s="185"/>
      <c r="R82" s="186">
        <f>SUM(R83:R90)</f>
        <v>0.07980000000000001</v>
      </c>
      <c r="S82" s="185"/>
      <c r="T82" s="187">
        <f>SUM(T83:T90)</f>
        <v>0.075</v>
      </c>
      <c r="AR82" s="188" t="s">
        <v>83</v>
      </c>
      <c r="AT82" s="189" t="s">
        <v>74</v>
      </c>
      <c r="AU82" s="189" t="s">
        <v>83</v>
      </c>
      <c r="AY82" s="188" t="s">
        <v>145</v>
      </c>
      <c r="BK82" s="190">
        <f>SUM(BK83:BK90)</f>
        <v>0</v>
      </c>
    </row>
    <row r="83" spans="2:65" s="1" customFormat="1" ht="22.5" customHeight="1">
      <c r="B83" s="42"/>
      <c r="C83" s="194" t="s">
        <v>83</v>
      </c>
      <c r="D83" s="194" t="s">
        <v>147</v>
      </c>
      <c r="E83" s="195" t="s">
        <v>843</v>
      </c>
      <c r="F83" s="196" t="s">
        <v>844</v>
      </c>
      <c r="G83" s="197" t="s">
        <v>221</v>
      </c>
      <c r="H83" s="198">
        <v>15</v>
      </c>
      <c r="I83" s="199"/>
      <c r="J83" s="200">
        <f>ROUND(I83*H83,2)</f>
        <v>0</v>
      </c>
      <c r="K83" s="196" t="s">
        <v>151</v>
      </c>
      <c r="L83" s="62"/>
      <c r="M83" s="201" t="s">
        <v>32</v>
      </c>
      <c r="N83" s="202" t="s">
        <v>46</v>
      </c>
      <c r="O83" s="43"/>
      <c r="P83" s="203">
        <f>O83*H83</f>
        <v>0</v>
      </c>
      <c r="Q83" s="203">
        <v>0.00026</v>
      </c>
      <c r="R83" s="203">
        <f>Q83*H83</f>
        <v>0.0039</v>
      </c>
      <c r="S83" s="203">
        <v>0</v>
      </c>
      <c r="T83" s="204">
        <f>S83*H83</f>
        <v>0</v>
      </c>
      <c r="AR83" s="24" t="s">
        <v>152</v>
      </c>
      <c r="AT83" s="24" t="s">
        <v>147</v>
      </c>
      <c r="AU83" s="24" t="s">
        <v>85</v>
      </c>
      <c r="AY83" s="24" t="s">
        <v>145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24" t="s">
        <v>83</v>
      </c>
      <c r="BK83" s="205">
        <f>ROUND(I83*H83,2)</f>
        <v>0</v>
      </c>
      <c r="BL83" s="24" t="s">
        <v>152</v>
      </c>
      <c r="BM83" s="24" t="s">
        <v>845</v>
      </c>
    </row>
    <row r="84" spans="2:47" s="1" customFormat="1" ht="27">
      <c r="B84" s="42"/>
      <c r="C84" s="64"/>
      <c r="D84" s="211" t="s">
        <v>154</v>
      </c>
      <c r="E84" s="64"/>
      <c r="F84" s="221" t="s">
        <v>846</v>
      </c>
      <c r="G84" s="64"/>
      <c r="H84" s="64"/>
      <c r="I84" s="164"/>
      <c r="J84" s="64"/>
      <c r="K84" s="64"/>
      <c r="L84" s="62"/>
      <c r="M84" s="208"/>
      <c r="N84" s="43"/>
      <c r="O84" s="43"/>
      <c r="P84" s="43"/>
      <c r="Q84" s="43"/>
      <c r="R84" s="43"/>
      <c r="S84" s="43"/>
      <c r="T84" s="79"/>
      <c r="AT84" s="24" t="s">
        <v>154</v>
      </c>
      <c r="AU84" s="24" t="s">
        <v>85</v>
      </c>
    </row>
    <row r="85" spans="2:65" s="1" customFormat="1" ht="22.5" customHeight="1">
      <c r="B85" s="42"/>
      <c r="C85" s="194" t="s">
        <v>85</v>
      </c>
      <c r="D85" s="194" t="s">
        <v>147</v>
      </c>
      <c r="E85" s="195" t="s">
        <v>847</v>
      </c>
      <c r="F85" s="196" t="s">
        <v>848</v>
      </c>
      <c r="G85" s="197" t="s">
        <v>221</v>
      </c>
      <c r="H85" s="198">
        <v>15</v>
      </c>
      <c r="I85" s="199"/>
      <c r="J85" s="200">
        <f>ROUND(I85*H85,2)</f>
        <v>0</v>
      </c>
      <c r="K85" s="196" t="s">
        <v>151</v>
      </c>
      <c r="L85" s="62"/>
      <c r="M85" s="201" t="s">
        <v>32</v>
      </c>
      <c r="N85" s="202" t="s">
        <v>46</v>
      </c>
      <c r="O85" s="43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24" t="s">
        <v>152</v>
      </c>
      <c r="AT85" s="24" t="s">
        <v>147</v>
      </c>
      <c r="AU85" s="24" t="s">
        <v>85</v>
      </c>
      <c r="AY85" s="24" t="s">
        <v>145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83</v>
      </c>
      <c r="BK85" s="205">
        <f>ROUND(I85*H85,2)</f>
        <v>0</v>
      </c>
      <c r="BL85" s="24" t="s">
        <v>152</v>
      </c>
      <c r="BM85" s="24" t="s">
        <v>849</v>
      </c>
    </row>
    <row r="86" spans="2:47" s="1" customFormat="1" ht="40.5">
      <c r="B86" s="42"/>
      <c r="C86" s="64"/>
      <c r="D86" s="211" t="s">
        <v>154</v>
      </c>
      <c r="E86" s="64"/>
      <c r="F86" s="221" t="s">
        <v>850</v>
      </c>
      <c r="G86" s="64"/>
      <c r="H86" s="64"/>
      <c r="I86" s="164"/>
      <c r="J86" s="64"/>
      <c r="K86" s="64"/>
      <c r="L86" s="62"/>
      <c r="M86" s="208"/>
      <c r="N86" s="43"/>
      <c r="O86" s="43"/>
      <c r="P86" s="43"/>
      <c r="Q86" s="43"/>
      <c r="R86" s="43"/>
      <c r="S86" s="43"/>
      <c r="T86" s="79"/>
      <c r="AT86" s="24" t="s">
        <v>154</v>
      </c>
      <c r="AU86" s="24" t="s">
        <v>85</v>
      </c>
    </row>
    <row r="87" spans="2:65" s="1" customFormat="1" ht="22.5" customHeight="1">
      <c r="B87" s="42"/>
      <c r="C87" s="194" t="s">
        <v>164</v>
      </c>
      <c r="D87" s="194" t="s">
        <v>147</v>
      </c>
      <c r="E87" s="195" t="s">
        <v>851</v>
      </c>
      <c r="F87" s="196" t="s">
        <v>852</v>
      </c>
      <c r="G87" s="197" t="s">
        <v>221</v>
      </c>
      <c r="H87" s="198">
        <v>15</v>
      </c>
      <c r="I87" s="199"/>
      <c r="J87" s="200">
        <f>ROUND(I87*H87,2)</f>
        <v>0</v>
      </c>
      <c r="K87" s="196" t="s">
        <v>151</v>
      </c>
      <c r="L87" s="62"/>
      <c r="M87" s="201" t="s">
        <v>32</v>
      </c>
      <c r="N87" s="202" t="s">
        <v>46</v>
      </c>
      <c r="O87" s="43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24" t="s">
        <v>152</v>
      </c>
      <c r="AT87" s="24" t="s">
        <v>147</v>
      </c>
      <c r="AU87" s="24" t="s">
        <v>85</v>
      </c>
      <c r="AY87" s="24" t="s">
        <v>145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83</v>
      </c>
      <c r="BK87" s="205">
        <f>ROUND(I87*H87,2)</f>
        <v>0</v>
      </c>
      <c r="BL87" s="24" t="s">
        <v>152</v>
      </c>
      <c r="BM87" s="24" t="s">
        <v>853</v>
      </c>
    </row>
    <row r="88" spans="2:47" s="1" customFormat="1" ht="27">
      <c r="B88" s="42"/>
      <c r="C88" s="64"/>
      <c r="D88" s="211" t="s">
        <v>154</v>
      </c>
      <c r="E88" s="64"/>
      <c r="F88" s="221" t="s">
        <v>846</v>
      </c>
      <c r="G88" s="64"/>
      <c r="H88" s="64"/>
      <c r="I88" s="164"/>
      <c r="J88" s="64"/>
      <c r="K88" s="64"/>
      <c r="L88" s="62"/>
      <c r="M88" s="208"/>
      <c r="N88" s="43"/>
      <c r="O88" s="43"/>
      <c r="P88" s="43"/>
      <c r="Q88" s="43"/>
      <c r="R88" s="43"/>
      <c r="S88" s="43"/>
      <c r="T88" s="79"/>
      <c r="AT88" s="24" t="s">
        <v>154</v>
      </c>
      <c r="AU88" s="24" t="s">
        <v>85</v>
      </c>
    </row>
    <row r="89" spans="2:65" s="1" customFormat="1" ht="22.5" customHeight="1">
      <c r="B89" s="42"/>
      <c r="C89" s="194" t="s">
        <v>152</v>
      </c>
      <c r="D89" s="194" t="s">
        <v>147</v>
      </c>
      <c r="E89" s="195" t="s">
        <v>854</v>
      </c>
      <c r="F89" s="196" t="s">
        <v>855</v>
      </c>
      <c r="G89" s="197" t="s">
        <v>221</v>
      </c>
      <c r="H89" s="198">
        <v>15</v>
      </c>
      <c r="I89" s="199"/>
      <c r="J89" s="200">
        <f>ROUND(I89*H89,2)</f>
        <v>0</v>
      </c>
      <c r="K89" s="196" t="s">
        <v>151</v>
      </c>
      <c r="L89" s="62"/>
      <c r="M89" s="201" t="s">
        <v>32</v>
      </c>
      <c r="N89" s="202" t="s">
        <v>46</v>
      </c>
      <c r="O89" s="43"/>
      <c r="P89" s="203">
        <f>O89*H89</f>
        <v>0</v>
      </c>
      <c r="Q89" s="203">
        <v>0.00506</v>
      </c>
      <c r="R89" s="203">
        <f>Q89*H89</f>
        <v>0.07590000000000001</v>
      </c>
      <c r="S89" s="203">
        <v>0.005</v>
      </c>
      <c r="T89" s="204">
        <f>S89*H89</f>
        <v>0.075</v>
      </c>
      <c r="AR89" s="24" t="s">
        <v>152</v>
      </c>
      <c r="AT89" s="24" t="s">
        <v>147</v>
      </c>
      <c r="AU89" s="24" t="s">
        <v>85</v>
      </c>
      <c r="AY89" s="24" t="s">
        <v>145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83</v>
      </c>
      <c r="BK89" s="205">
        <f>ROUND(I89*H89,2)</f>
        <v>0</v>
      </c>
      <c r="BL89" s="24" t="s">
        <v>152</v>
      </c>
      <c r="BM89" s="24" t="s">
        <v>856</v>
      </c>
    </row>
    <row r="90" spans="2:47" s="1" customFormat="1" ht="27">
      <c r="B90" s="42"/>
      <c r="C90" s="64"/>
      <c r="D90" s="206" t="s">
        <v>154</v>
      </c>
      <c r="E90" s="64"/>
      <c r="F90" s="207" t="s">
        <v>846</v>
      </c>
      <c r="G90" s="64"/>
      <c r="H90" s="64"/>
      <c r="I90" s="164"/>
      <c r="J90" s="64"/>
      <c r="K90" s="64"/>
      <c r="L90" s="62"/>
      <c r="M90" s="208"/>
      <c r="N90" s="43"/>
      <c r="O90" s="43"/>
      <c r="P90" s="43"/>
      <c r="Q90" s="43"/>
      <c r="R90" s="43"/>
      <c r="S90" s="43"/>
      <c r="T90" s="79"/>
      <c r="AT90" s="24" t="s">
        <v>154</v>
      </c>
      <c r="AU90" s="24" t="s">
        <v>85</v>
      </c>
    </row>
    <row r="91" spans="2:63" s="10" customFormat="1" ht="29.85" customHeight="1">
      <c r="B91" s="177"/>
      <c r="C91" s="178"/>
      <c r="D91" s="191" t="s">
        <v>74</v>
      </c>
      <c r="E91" s="192" t="s">
        <v>194</v>
      </c>
      <c r="F91" s="192" t="s">
        <v>342</v>
      </c>
      <c r="G91" s="178"/>
      <c r="H91" s="178"/>
      <c r="I91" s="181"/>
      <c r="J91" s="193">
        <f>BK91</f>
        <v>0</v>
      </c>
      <c r="K91" s="178"/>
      <c r="L91" s="183"/>
      <c r="M91" s="184"/>
      <c r="N91" s="185"/>
      <c r="O91" s="185"/>
      <c r="P91" s="186">
        <f>SUM(P92:P106)</f>
        <v>0</v>
      </c>
      <c r="Q91" s="185"/>
      <c r="R91" s="186">
        <f>SUM(R92:R106)</f>
        <v>1.2144</v>
      </c>
      <c r="S91" s="185"/>
      <c r="T91" s="187">
        <f>SUM(T92:T106)</f>
        <v>0</v>
      </c>
      <c r="AR91" s="188" t="s">
        <v>83</v>
      </c>
      <c r="AT91" s="189" t="s">
        <v>74</v>
      </c>
      <c r="AU91" s="189" t="s">
        <v>83</v>
      </c>
      <c r="AY91" s="188" t="s">
        <v>145</v>
      </c>
      <c r="BK91" s="190">
        <f>SUM(BK92:BK106)</f>
        <v>0</v>
      </c>
    </row>
    <row r="92" spans="2:65" s="1" customFormat="1" ht="22.5" customHeight="1">
      <c r="B92" s="42"/>
      <c r="C92" s="194" t="s">
        <v>175</v>
      </c>
      <c r="D92" s="194" t="s">
        <v>147</v>
      </c>
      <c r="E92" s="195" t="s">
        <v>857</v>
      </c>
      <c r="F92" s="196" t="s">
        <v>858</v>
      </c>
      <c r="G92" s="197" t="s">
        <v>221</v>
      </c>
      <c r="H92" s="198">
        <v>15</v>
      </c>
      <c r="I92" s="199"/>
      <c r="J92" s="200">
        <f>ROUND(I92*H92,2)</f>
        <v>0</v>
      </c>
      <c r="K92" s="196" t="s">
        <v>32</v>
      </c>
      <c r="L92" s="62"/>
      <c r="M92" s="201" t="s">
        <v>32</v>
      </c>
      <c r="N92" s="202" t="s">
        <v>46</v>
      </c>
      <c r="O92" s="43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152</v>
      </c>
      <c r="AT92" s="24" t="s">
        <v>147</v>
      </c>
      <c r="AU92" s="24" t="s">
        <v>85</v>
      </c>
      <c r="AY92" s="24" t="s">
        <v>145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83</v>
      </c>
      <c r="BK92" s="205">
        <f>ROUND(I92*H92,2)</f>
        <v>0</v>
      </c>
      <c r="BL92" s="24" t="s">
        <v>152</v>
      </c>
      <c r="BM92" s="24" t="s">
        <v>859</v>
      </c>
    </row>
    <row r="93" spans="2:65" s="1" customFormat="1" ht="22.5" customHeight="1">
      <c r="B93" s="42"/>
      <c r="C93" s="194" t="s">
        <v>179</v>
      </c>
      <c r="D93" s="194" t="s">
        <v>147</v>
      </c>
      <c r="E93" s="195" t="s">
        <v>860</v>
      </c>
      <c r="F93" s="196" t="s">
        <v>861</v>
      </c>
      <c r="G93" s="197" t="s">
        <v>221</v>
      </c>
      <c r="H93" s="198">
        <v>15</v>
      </c>
      <c r="I93" s="199"/>
      <c r="J93" s="200">
        <f>ROUND(I93*H93,2)</f>
        <v>0</v>
      </c>
      <c r="K93" s="196" t="s">
        <v>151</v>
      </c>
      <c r="L93" s="62"/>
      <c r="M93" s="201" t="s">
        <v>32</v>
      </c>
      <c r="N93" s="202" t="s">
        <v>46</v>
      </c>
      <c r="O93" s="43"/>
      <c r="P93" s="203">
        <f>O93*H93</f>
        <v>0</v>
      </c>
      <c r="Q93" s="203">
        <v>0.0798</v>
      </c>
      <c r="R93" s="203">
        <f>Q93*H93</f>
        <v>1.1969999999999998</v>
      </c>
      <c r="S93" s="203">
        <v>0</v>
      </c>
      <c r="T93" s="204">
        <f>S93*H93</f>
        <v>0</v>
      </c>
      <c r="AR93" s="24" t="s">
        <v>152</v>
      </c>
      <c r="AT93" s="24" t="s">
        <v>147</v>
      </c>
      <c r="AU93" s="24" t="s">
        <v>85</v>
      </c>
      <c r="AY93" s="24" t="s">
        <v>145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83</v>
      </c>
      <c r="BK93" s="205">
        <f>ROUND(I93*H93,2)</f>
        <v>0</v>
      </c>
      <c r="BL93" s="24" t="s">
        <v>152</v>
      </c>
      <c r="BM93" s="24" t="s">
        <v>862</v>
      </c>
    </row>
    <row r="94" spans="2:47" s="1" customFormat="1" ht="40.5">
      <c r="B94" s="42"/>
      <c r="C94" s="64"/>
      <c r="D94" s="211" t="s">
        <v>154</v>
      </c>
      <c r="E94" s="64"/>
      <c r="F94" s="221" t="s">
        <v>863</v>
      </c>
      <c r="G94" s="64"/>
      <c r="H94" s="64"/>
      <c r="I94" s="164"/>
      <c r="J94" s="64"/>
      <c r="K94" s="64"/>
      <c r="L94" s="62"/>
      <c r="M94" s="208"/>
      <c r="N94" s="43"/>
      <c r="O94" s="43"/>
      <c r="P94" s="43"/>
      <c r="Q94" s="43"/>
      <c r="R94" s="43"/>
      <c r="S94" s="43"/>
      <c r="T94" s="79"/>
      <c r="AT94" s="24" t="s">
        <v>154</v>
      </c>
      <c r="AU94" s="24" t="s">
        <v>85</v>
      </c>
    </row>
    <row r="95" spans="2:65" s="1" customFormat="1" ht="22.5" customHeight="1">
      <c r="B95" s="42"/>
      <c r="C95" s="194" t="s">
        <v>184</v>
      </c>
      <c r="D95" s="194" t="s">
        <v>147</v>
      </c>
      <c r="E95" s="195" t="s">
        <v>864</v>
      </c>
      <c r="F95" s="196" t="s">
        <v>865</v>
      </c>
      <c r="G95" s="197" t="s">
        <v>221</v>
      </c>
      <c r="H95" s="198">
        <v>15</v>
      </c>
      <c r="I95" s="199"/>
      <c r="J95" s="200">
        <f>ROUND(I95*H95,2)</f>
        <v>0</v>
      </c>
      <c r="K95" s="196" t="s">
        <v>151</v>
      </c>
      <c r="L95" s="62"/>
      <c r="M95" s="201" t="s">
        <v>32</v>
      </c>
      <c r="N95" s="202" t="s">
        <v>46</v>
      </c>
      <c r="O95" s="43"/>
      <c r="P95" s="203">
        <f>O95*H95</f>
        <v>0</v>
      </c>
      <c r="Q95" s="203">
        <v>0.00116</v>
      </c>
      <c r="R95" s="203">
        <f>Q95*H95</f>
        <v>0.0174</v>
      </c>
      <c r="S95" s="203">
        <v>0</v>
      </c>
      <c r="T95" s="204">
        <f>S95*H95</f>
        <v>0</v>
      </c>
      <c r="AR95" s="24" t="s">
        <v>152</v>
      </c>
      <c r="AT95" s="24" t="s">
        <v>147</v>
      </c>
      <c r="AU95" s="24" t="s">
        <v>85</v>
      </c>
      <c r="AY95" s="24" t="s">
        <v>145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83</v>
      </c>
      <c r="BK95" s="205">
        <f>ROUND(I95*H95,2)</f>
        <v>0</v>
      </c>
      <c r="BL95" s="24" t="s">
        <v>152</v>
      </c>
      <c r="BM95" s="24" t="s">
        <v>866</v>
      </c>
    </row>
    <row r="96" spans="2:47" s="1" customFormat="1" ht="40.5">
      <c r="B96" s="42"/>
      <c r="C96" s="64"/>
      <c r="D96" s="211" t="s">
        <v>154</v>
      </c>
      <c r="E96" s="64"/>
      <c r="F96" s="221" t="s">
        <v>867</v>
      </c>
      <c r="G96" s="64"/>
      <c r="H96" s="64"/>
      <c r="I96" s="164"/>
      <c r="J96" s="64"/>
      <c r="K96" s="64"/>
      <c r="L96" s="62"/>
      <c r="M96" s="208"/>
      <c r="N96" s="43"/>
      <c r="O96" s="43"/>
      <c r="P96" s="43"/>
      <c r="Q96" s="43"/>
      <c r="R96" s="43"/>
      <c r="S96" s="43"/>
      <c r="T96" s="79"/>
      <c r="AT96" s="24" t="s">
        <v>154</v>
      </c>
      <c r="AU96" s="24" t="s">
        <v>85</v>
      </c>
    </row>
    <row r="97" spans="2:65" s="1" customFormat="1" ht="22.5" customHeight="1">
      <c r="B97" s="42"/>
      <c r="C97" s="194" t="s">
        <v>188</v>
      </c>
      <c r="D97" s="194" t="s">
        <v>147</v>
      </c>
      <c r="E97" s="195" t="s">
        <v>350</v>
      </c>
      <c r="F97" s="196" t="s">
        <v>351</v>
      </c>
      <c r="G97" s="197" t="s">
        <v>215</v>
      </c>
      <c r="H97" s="198">
        <v>0.075</v>
      </c>
      <c r="I97" s="199"/>
      <c r="J97" s="200">
        <f>ROUND(I97*H97,2)</f>
        <v>0</v>
      </c>
      <c r="K97" s="196" t="s">
        <v>151</v>
      </c>
      <c r="L97" s="62"/>
      <c r="M97" s="201" t="s">
        <v>32</v>
      </c>
      <c r="N97" s="202" t="s">
        <v>46</v>
      </c>
      <c r="O97" s="43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24" t="s">
        <v>152</v>
      </c>
      <c r="AT97" s="24" t="s">
        <v>147</v>
      </c>
      <c r="AU97" s="24" t="s">
        <v>85</v>
      </c>
      <c r="AY97" s="24" t="s">
        <v>145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83</v>
      </c>
      <c r="BK97" s="205">
        <f>ROUND(I97*H97,2)</f>
        <v>0</v>
      </c>
      <c r="BL97" s="24" t="s">
        <v>152</v>
      </c>
      <c r="BM97" s="24" t="s">
        <v>868</v>
      </c>
    </row>
    <row r="98" spans="2:47" s="1" customFormat="1" ht="27">
      <c r="B98" s="42"/>
      <c r="C98" s="64"/>
      <c r="D98" s="211" t="s">
        <v>154</v>
      </c>
      <c r="E98" s="64"/>
      <c r="F98" s="221" t="s">
        <v>846</v>
      </c>
      <c r="G98" s="64"/>
      <c r="H98" s="64"/>
      <c r="I98" s="164"/>
      <c r="J98" s="64"/>
      <c r="K98" s="64"/>
      <c r="L98" s="62"/>
      <c r="M98" s="208"/>
      <c r="N98" s="43"/>
      <c r="O98" s="43"/>
      <c r="P98" s="43"/>
      <c r="Q98" s="43"/>
      <c r="R98" s="43"/>
      <c r="S98" s="43"/>
      <c r="T98" s="79"/>
      <c r="AT98" s="24" t="s">
        <v>154</v>
      </c>
      <c r="AU98" s="24" t="s">
        <v>85</v>
      </c>
    </row>
    <row r="99" spans="2:65" s="1" customFormat="1" ht="22.5" customHeight="1">
      <c r="B99" s="42"/>
      <c r="C99" s="194" t="s">
        <v>194</v>
      </c>
      <c r="D99" s="194" t="s">
        <v>147</v>
      </c>
      <c r="E99" s="195" t="s">
        <v>354</v>
      </c>
      <c r="F99" s="196" t="s">
        <v>355</v>
      </c>
      <c r="G99" s="197" t="s">
        <v>215</v>
      </c>
      <c r="H99" s="198">
        <v>0.075</v>
      </c>
      <c r="I99" s="199"/>
      <c r="J99" s="200">
        <f>ROUND(I99*H99,2)</f>
        <v>0</v>
      </c>
      <c r="K99" s="196" t="s">
        <v>151</v>
      </c>
      <c r="L99" s="62"/>
      <c r="M99" s="201" t="s">
        <v>32</v>
      </c>
      <c r="N99" s="202" t="s">
        <v>46</v>
      </c>
      <c r="O99" s="43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152</v>
      </c>
      <c r="AT99" s="24" t="s">
        <v>147</v>
      </c>
      <c r="AU99" s="24" t="s">
        <v>85</v>
      </c>
      <c r="AY99" s="24" t="s">
        <v>145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83</v>
      </c>
      <c r="BK99" s="205">
        <f>ROUND(I99*H99,2)</f>
        <v>0</v>
      </c>
      <c r="BL99" s="24" t="s">
        <v>152</v>
      </c>
      <c r="BM99" s="24" t="s">
        <v>869</v>
      </c>
    </row>
    <row r="100" spans="2:47" s="1" customFormat="1" ht="27">
      <c r="B100" s="42"/>
      <c r="C100" s="64"/>
      <c r="D100" s="211" t="s">
        <v>154</v>
      </c>
      <c r="E100" s="64"/>
      <c r="F100" s="221" t="s">
        <v>846</v>
      </c>
      <c r="G100" s="64"/>
      <c r="H100" s="64"/>
      <c r="I100" s="164"/>
      <c r="J100" s="64"/>
      <c r="K100" s="64"/>
      <c r="L100" s="62"/>
      <c r="M100" s="208"/>
      <c r="N100" s="43"/>
      <c r="O100" s="43"/>
      <c r="P100" s="43"/>
      <c r="Q100" s="43"/>
      <c r="R100" s="43"/>
      <c r="S100" s="43"/>
      <c r="T100" s="79"/>
      <c r="AT100" s="24" t="s">
        <v>154</v>
      </c>
      <c r="AU100" s="24" t="s">
        <v>85</v>
      </c>
    </row>
    <row r="101" spans="2:65" s="1" customFormat="1" ht="22.5" customHeight="1">
      <c r="B101" s="42"/>
      <c r="C101" s="194" t="s">
        <v>198</v>
      </c>
      <c r="D101" s="194" t="s">
        <v>147</v>
      </c>
      <c r="E101" s="195" t="s">
        <v>358</v>
      </c>
      <c r="F101" s="196" t="s">
        <v>359</v>
      </c>
      <c r="G101" s="197" t="s">
        <v>215</v>
      </c>
      <c r="H101" s="198">
        <v>0.75</v>
      </c>
      <c r="I101" s="199"/>
      <c r="J101" s="200">
        <f>ROUND(I101*H101,2)</f>
        <v>0</v>
      </c>
      <c r="K101" s="196" t="s">
        <v>151</v>
      </c>
      <c r="L101" s="62"/>
      <c r="M101" s="201" t="s">
        <v>32</v>
      </c>
      <c r="N101" s="202" t="s">
        <v>46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152</v>
      </c>
      <c r="AT101" s="24" t="s">
        <v>147</v>
      </c>
      <c r="AU101" s="24" t="s">
        <v>85</v>
      </c>
      <c r="AY101" s="24" t="s">
        <v>145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83</v>
      </c>
      <c r="BK101" s="205">
        <f>ROUND(I101*H101,2)</f>
        <v>0</v>
      </c>
      <c r="BL101" s="24" t="s">
        <v>152</v>
      </c>
      <c r="BM101" s="24" t="s">
        <v>870</v>
      </c>
    </row>
    <row r="102" spans="2:47" s="1" customFormat="1" ht="27">
      <c r="B102" s="42"/>
      <c r="C102" s="64"/>
      <c r="D102" s="206" t="s">
        <v>154</v>
      </c>
      <c r="E102" s="64"/>
      <c r="F102" s="207" t="s">
        <v>846</v>
      </c>
      <c r="G102" s="64"/>
      <c r="H102" s="64"/>
      <c r="I102" s="164"/>
      <c r="J102" s="64"/>
      <c r="K102" s="64"/>
      <c r="L102" s="62"/>
      <c r="M102" s="208"/>
      <c r="N102" s="43"/>
      <c r="O102" s="43"/>
      <c r="P102" s="43"/>
      <c r="Q102" s="43"/>
      <c r="R102" s="43"/>
      <c r="S102" s="43"/>
      <c r="T102" s="79"/>
      <c r="AT102" s="24" t="s">
        <v>154</v>
      </c>
      <c r="AU102" s="24" t="s">
        <v>85</v>
      </c>
    </row>
    <row r="103" spans="2:51" s="11" customFormat="1" ht="13.5">
      <c r="B103" s="209"/>
      <c r="C103" s="210"/>
      <c r="D103" s="211" t="s">
        <v>156</v>
      </c>
      <c r="E103" s="212" t="s">
        <v>32</v>
      </c>
      <c r="F103" s="213" t="s">
        <v>871</v>
      </c>
      <c r="G103" s="210"/>
      <c r="H103" s="214">
        <v>0.75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156</v>
      </c>
      <c r="AU103" s="220" t="s">
        <v>85</v>
      </c>
      <c r="AV103" s="11" t="s">
        <v>85</v>
      </c>
      <c r="AW103" s="11" t="s">
        <v>39</v>
      </c>
      <c r="AX103" s="11" t="s">
        <v>83</v>
      </c>
      <c r="AY103" s="220" t="s">
        <v>145</v>
      </c>
    </row>
    <row r="104" spans="2:65" s="1" customFormat="1" ht="22.5" customHeight="1">
      <c r="B104" s="42"/>
      <c r="C104" s="194" t="s">
        <v>204</v>
      </c>
      <c r="D104" s="194" t="s">
        <v>147</v>
      </c>
      <c r="E104" s="195" t="s">
        <v>364</v>
      </c>
      <c r="F104" s="196" t="s">
        <v>365</v>
      </c>
      <c r="G104" s="197" t="s">
        <v>215</v>
      </c>
      <c r="H104" s="198">
        <v>0.15</v>
      </c>
      <c r="I104" s="199"/>
      <c r="J104" s="200">
        <f>ROUND(I104*H104,2)</f>
        <v>0</v>
      </c>
      <c r="K104" s="196" t="s">
        <v>32</v>
      </c>
      <c r="L104" s="62"/>
      <c r="M104" s="201" t="s">
        <v>32</v>
      </c>
      <c r="N104" s="202" t="s">
        <v>46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152</v>
      </c>
      <c r="AT104" s="24" t="s">
        <v>147</v>
      </c>
      <c r="AU104" s="24" t="s">
        <v>85</v>
      </c>
      <c r="AY104" s="24" t="s">
        <v>145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83</v>
      </c>
      <c r="BK104" s="205">
        <f>ROUND(I104*H104,2)</f>
        <v>0</v>
      </c>
      <c r="BL104" s="24" t="s">
        <v>152</v>
      </c>
      <c r="BM104" s="24" t="s">
        <v>872</v>
      </c>
    </row>
    <row r="105" spans="2:47" s="1" customFormat="1" ht="27">
      <c r="B105" s="42"/>
      <c r="C105" s="64"/>
      <c r="D105" s="206" t="s">
        <v>154</v>
      </c>
      <c r="E105" s="64"/>
      <c r="F105" s="207" t="s">
        <v>846</v>
      </c>
      <c r="G105" s="64"/>
      <c r="H105" s="64"/>
      <c r="I105" s="164"/>
      <c r="J105" s="64"/>
      <c r="K105" s="64"/>
      <c r="L105" s="62"/>
      <c r="M105" s="208"/>
      <c r="N105" s="43"/>
      <c r="O105" s="43"/>
      <c r="P105" s="43"/>
      <c r="Q105" s="43"/>
      <c r="R105" s="43"/>
      <c r="S105" s="43"/>
      <c r="T105" s="79"/>
      <c r="AT105" s="24" t="s">
        <v>154</v>
      </c>
      <c r="AU105" s="24" t="s">
        <v>85</v>
      </c>
    </row>
    <row r="106" spans="2:51" s="11" customFormat="1" ht="13.5">
      <c r="B106" s="209"/>
      <c r="C106" s="210"/>
      <c r="D106" s="206" t="s">
        <v>156</v>
      </c>
      <c r="E106" s="232" t="s">
        <v>32</v>
      </c>
      <c r="F106" s="233" t="s">
        <v>873</v>
      </c>
      <c r="G106" s="210"/>
      <c r="H106" s="234">
        <v>0.15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156</v>
      </c>
      <c r="AU106" s="220" t="s">
        <v>85</v>
      </c>
      <c r="AV106" s="11" t="s">
        <v>85</v>
      </c>
      <c r="AW106" s="11" t="s">
        <v>39</v>
      </c>
      <c r="AX106" s="11" t="s">
        <v>83</v>
      </c>
      <c r="AY106" s="220" t="s">
        <v>145</v>
      </c>
    </row>
    <row r="107" spans="2:63" s="10" customFormat="1" ht="29.85" customHeight="1">
      <c r="B107" s="177"/>
      <c r="C107" s="178"/>
      <c r="D107" s="191" t="s">
        <v>74</v>
      </c>
      <c r="E107" s="192" t="s">
        <v>378</v>
      </c>
      <c r="F107" s="192" t="s">
        <v>379</v>
      </c>
      <c r="G107" s="178"/>
      <c r="H107" s="178"/>
      <c r="I107" s="181"/>
      <c r="J107" s="193">
        <f>BK107</f>
        <v>0</v>
      </c>
      <c r="K107" s="178"/>
      <c r="L107" s="183"/>
      <c r="M107" s="184"/>
      <c r="N107" s="185"/>
      <c r="O107" s="185"/>
      <c r="P107" s="186">
        <f>SUM(P108:P109)</f>
        <v>0</v>
      </c>
      <c r="Q107" s="185"/>
      <c r="R107" s="186">
        <f>SUM(R108:R109)</f>
        <v>0</v>
      </c>
      <c r="S107" s="185"/>
      <c r="T107" s="187">
        <f>SUM(T108:T109)</f>
        <v>0</v>
      </c>
      <c r="AR107" s="188" t="s">
        <v>83</v>
      </c>
      <c r="AT107" s="189" t="s">
        <v>74</v>
      </c>
      <c r="AU107" s="189" t="s">
        <v>83</v>
      </c>
      <c r="AY107" s="188" t="s">
        <v>145</v>
      </c>
      <c r="BK107" s="190">
        <f>SUM(BK108:BK109)</f>
        <v>0</v>
      </c>
    </row>
    <row r="108" spans="2:65" s="1" customFormat="1" ht="22.5" customHeight="1">
      <c r="B108" s="42"/>
      <c r="C108" s="194" t="s">
        <v>208</v>
      </c>
      <c r="D108" s="194" t="s">
        <v>147</v>
      </c>
      <c r="E108" s="195" t="s">
        <v>381</v>
      </c>
      <c r="F108" s="196" t="s">
        <v>382</v>
      </c>
      <c r="G108" s="197" t="s">
        <v>215</v>
      </c>
      <c r="H108" s="198">
        <v>1.294</v>
      </c>
      <c r="I108" s="199"/>
      <c r="J108" s="200">
        <f>ROUND(I108*H108,2)</f>
        <v>0</v>
      </c>
      <c r="K108" s="196" t="s">
        <v>151</v>
      </c>
      <c r="L108" s="62"/>
      <c r="M108" s="201" t="s">
        <v>32</v>
      </c>
      <c r="N108" s="202" t="s">
        <v>46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152</v>
      </c>
      <c r="AT108" s="24" t="s">
        <v>147</v>
      </c>
      <c r="AU108" s="24" t="s">
        <v>85</v>
      </c>
      <c r="AY108" s="24" t="s">
        <v>145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83</v>
      </c>
      <c r="BK108" s="205">
        <f>ROUND(I108*H108,2)</f>
        <v>0</v>
      </c>
      <c r="BL108" s="24" t="s">
        <v>152</v>
      </c>
      <c r="BM108" s="24" t="s">
        <v>874</v>
      </c>
    </row>
    <row r="109" spans="2:47" s="1" customFormat="1" ht="27">
      <c r="B109" s="42"/>
      <c r="C109" s="64"/>
      <c r="D109" s="206" t="s">
        <v>154</v>
      </c>
      <c r="E109" s="64"/>
      <c r="F109" s="207" t="s">
        <v>846</v>
      </c>
      <c r="G109" s="64"/>
      <c r="H109" s="64"/>
      <c r="I109" s="164"/>
      <c r="J109" s="64"/>
      <c r="K109" s="64"/>
      <c r="L109" s="62"/>
      <c r="M109" s="257"/>
      <c r="N109" s="258"/>
      <c r="O109" s="258"/>
      <c r="P109" s="258"/>
      <c r="Q109" s="258"/>
      <c r="R109" s="258"/>
      <c r="S109" s="258"/>
      <c r="T109" s="259"/>
      <c r="AT109" s="24" t="s">
        <v>154</v>
      </c>
      <c r="AU109" s="24" t="s">
        <v>85</v>
      </c>
    </row>
    <row r="110" spans="2:12" s="1" customFormat="1" ht="6.95" customHeight="1">
      <c r="B110" s="57"/>
      <c r="C110" s="58"/>
      <c r="D110" s="58"/>
      <c r="E110" s="58"/>
      <c r="F110" s="58"/>
      <c r="G110" s="58"/>
      <c r="H110" s="58"/>
      <c r="I110" s="140"/>
      <c r="J110" s="58"/>
      <c r="K110" s="58"/>
      <c r="L110" s="62"/>
    </row>
  </sheetData>
  <sheetProtection password="CC35" sheet="1" objects="1" scenarios="1" formatCells="0" formatColumns="0" formatRows="0" sort="0" autoFilter="0"/>
  <autoFilter ref="C79:K10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104</v>
      </c>
      <c r="G1" s="400" t="s">
        <v>105</v>
      </c>
      <c r="H1" s="400"/>
      <c r="I1" s="116"/>
      <c r="J1" s="115" t="s">
        <v>106</v>
      </c>
      <c r="K1" s="114" t="s">
        <v>107</v>
      </c>
      <c r="L1" s="115" t="s">
        <v>108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4" t="s">
        <v>103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109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SN Markvartovice, rekonstrukce funkčních objektů (č.stavby 3390)</v>
      </c>
      <c r="F7" s="394"/>
      <c r="G7" s="394"/>
      <c r="H7" s="394"/>
      <c r="I7" s="118"/>
      <c r="J7" s="29"/>
      <c r="K7" s="31"/>
    </row>
    <row r="8" spans="2:11" s="1" customFormat="1" ht="13.5">
      <c r="B8" s="42"/>
      <c r="C8" s="43"/>
      <c r="D8" s="37" t="s">
        <v>110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875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10. 4. 2018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22.5" customHeight="1">
      <c r="B24" s="122"/>
      <c r="C24" s="123"/>
      <c r="D24" s="123"/>
      <c r="E24" s="362" t="s">
        <v>32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41</v>
      </c>
      <c r="E27" s="43"/>
      <c r="F27" s="43"/>
      <c r="G27" s="43"/>
      <c r="H27" s="43"/>
      <c r="I27" s="119"/>
      <c r="J27" s="129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43</v>
      </c>
      <c r="G29" s="43"/>
      <c r="H29" s="43"/>
      <c r="I29" s="130" t="s">
        <v>42</v>
      </c>
      <c r="J29" s="47" t="s">
        <v>44</v>
      </c>
      <c r="K29" s="46"/>
    </row>
    <row r="30" spans="2:11" s="1" customFormat="1" ht="14.45" customHeight="1">
      <c r="B30" s="42"/>
      <c r="C30" s="43"/>
      <c r="D30" s="50" t="s">
        <v>45</v>
      </c>
      <c r="E30" s="50" t="s">
        <v>46</v>
      </c>
      <c r="F30" s="131">
        <f>ROUND(SUM(BE78:BE105),2)</f>
        <v>0</v>
      </c>
      <c r="G30" s="43"/>
      <c r="H30" s="43"/>
      <c r="I30" s="132">
        <v>0.21</v>
      </c>
      <c r="J30" s="131">
        <f>ROUND(ROUND((SUM(BE78:BE105)),2)*I30,2)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47</v>
      </c>
      <c r="F31" s="131">
        <f>ROUND(SUM(BF78:BF105),2)</f>
        <v>0</v>
      </c>
      <c r="G31" s="43"/>
      <c r="H31" s="43"/>
      <c r="I31" s="132">
        <v>0.15</v>
      </c>
      <c r="J31" s="131">
        <f>ROUND(ROUND((SUM(BF78:BF105)),2)*I31,2)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1">
        <f>ROUND(SUM(BG78:BG105),2)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49</v>
      </c>
      <c r="F33" s="131">
        <f>ROUND(SUM(BH78:BH105),2)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31">
        <f>ROUND(SUM(BI78:BI105),2)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51</v>
      </c>
      <c r="E36" s="80"/>
      <c r="F36" s="80"/>
      <c r="G36" s="135" t="s">
        <v>52</v>
      </c>
      <c r="H36" s="136" t="s">
        <v>53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112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2.5" customHeight="1">
      <c r="B45" s="42"/>
      <c r="C45" s="43"/>
      <c r="D45" s="43"/>
      <c r="E45" s="393" t="str">
        <f>E7</f>
        <v>SN Markvartovice, rekonstrukce funkčních objektů (č.stavby 3390)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110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3.25" customHeight="1">
      <c r="B47" s="42"/>
      <c r="C47" s="43"/>
      <c r="D47" s="43"/>
      <c r="E47" s="395" t="str">
        <f>E9</f>
        <v>SO 07 - VON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Markvartovice</v>
      </c>
      <c r="G49" s="43"/>
      <c r="H49" s="43"/>
      <c r="I49" s="120" t="s">
        <v>26</v>
      </c>
      <c r="J49" s="121" t="str">
        <f>IF(J12="","",J12)</f>
        <v>10. 4. 2018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Povodí Odry, s.p., Varenská 3101/49, Ostrava</v>
      </c>
      <c r="G51" s="43"/>
      <c r="H51" s="43"/>
      <c r="I51" s="120" t="s">
        <v>37</v>
      </c>
      <c r="J51" s="35" t="str">
        <f>E21</f>
        <v>Lineplan, s.r.o.,28.října1142/168, Ostrava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113</v>
      </c>
      <c r="D54" s="133"/>
      <c r="E54" s="133"/>
      <c r="F54" s="133"/>
      <c r="G54" s="133"/>
      <c r="H54" s="133"/>
      <c r="I54" s="146"/>
      <c r="J54" s="147" t="s">
        <v>114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115</v>
      </c>
      <c r="D56" s="43"/>
      <c r="E56" s="43"/>
      <c r="F56" s="43"/>
      <c r="G56" s="43"/>
      <c r="H56" s="43"/>
      <c r="I56" s="119"/>
      <c r="J56" s="129">
        <f>J78</f>
        <v>0</v>
      </c>
      <c r="K56" s="46"/>
      <c r="AU56" s="24" t="s">
        <v>116</v>
      </c>
    </row>
    <row r="57" spans="2:11" s="7" customFormat="1" ht="24.95" customHeight="1">
      <c r="B57" s="150"/>
      <c r="C57" s="151"/>
      <c r="D57" s="152" t="s">
        <v>876</v>
      </c>
      <c r="E57" s="153"/>
      <c r="F57" s="153"/>
      <c r="G57" s="153"/>
      <c r="H57" s="153"/>
      <c r="I57" s="154"/>
      <c r="J57" s="155">
        <f>J79</f>
        <v>0</v>
      </c>
      <c r="K57" s="156"/>
    </row>
    <row r="58" spans="2:11" s="8" customFormat="1" ht="19.9" customHeight="1">
      <c r="B58" s="157"/>
      <c r="C58" s="158"/>
      <c r="D58" s="159" t="s">
        <v>877</v>
      </c>
      <c r="E58" s="160"/>
      <c r="F58" s="160"/>
      <c r="G58" s="160"/>
      <c r="H58" s="160"/>
      <c r="I58" s="161"/>
      <c r="J58" s="162">
        <f>J80</f>
        <v>0</v>
      </c>
      <c r="K58" s="163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40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43"/>
      <c r="J64" s="61"/>
      <c r="K64" s="61"/>
      <c r="L64" s="62"/>
    </row>
    <row r="65" spans="2:12" s="1" customFormat="1" ht="36.95" customHeight="1">
      <c r="B65" s="42"/>
      <c r="C65" s="63" t="s">
        <v>129</v>
      </c>
      <c r="D65" s="64"/>
      <c r="E65" s="64"/>
      <c r="F65" s="64"/>
      <c r="G65" s="64"/>
      <c r="H65" s="64"/>
      <c r="I65" s="164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64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64"/>
      <c r="J67" s="64"/>
      <c r="K67" s="64"/>
      <c r="L67" s="62"/>
    </row>
    <row r="68" spans="2:12" s="1" customFormat="1" ht="22.5" customHeight="1">
      <c r="B68" s="42"/>
      <c r="C68" s="64"/>
      <c r="D68" s="64"/>
      <c r="E68" s="397" t="str">
        <f>E7</f>
        <v>SN Markvartovice, rekonstrukce funkčních objektů (č.stavby 3390)</v>
      </c>
      <c r="F68" s="398"/>
      <c r="G68" s="398"/>
      <c r="H68" s="398"/>
      <c r="I68" s="164"/>
      <c r="J68" s="64"/>
      <c r="K68" s="64"/>
      <c r="L68" s="62"/>
    </row>
    <row r="69" spans="2:12" s="1" customFormat="1" ht="14.45" customHeight="1">
      <c r="B69" s="42"/>
      <c r="C69" s="66" t="s">
        <v>110</v>
      </c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23.25" customHeight="1">
      <c r="B70" s="42"/>
      <c r="C70" s="64"/>
      <c r="D70" s="64"/>
      <c r="E70" s="373" t="str">
        <f>E9</f>
        <v>SO 07 - VON</v>
      </c>
      <c r="F70" s="399"/>
      <c r="G70" s="399"/>
      <c r="H70" s="399"/>
      <c r="I70" s="16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18" customHeight="1">
      <c r="B72" s="42"/>
      <c r="C72" s="66" t="s">
        <v>24</v>
      </c>
      <c r="D72" s="64"/>
      <c r="E72" s="64"/>
      <c r="F72" s="165" t="str">
        <f>F12</f>
        <v>Markvartovice</v>
      </c>
      <c r="G72" s="64"/>
      <c r="H72" s="64"/>
      <c r="I72" s="166" t="s">
        <v>26</v>
      </c>
      <c r="J72" s="74" t="str">
        <f>IF(J12="","",J12)</f>
        <v>10. 4. 2018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3.5">
      <c r="B74" s="42"/>
      <c r="C74" s="66" t="s">
        <v>30</v>
      </c>
      <c r="D74" s="64"/>
      <c r="E74" s="64"/>
      <c r="F74" s="165" t="str">
        <f>E15</f>
        <v>Povodí Odry, s.p., Varenská 3101/49, Ostrava</v>
      </c>
      <c r="G74" s="64"/>
      <c r="H74" s="64"/>
      <c r="I74" s="166" t="s">
        <v>37</v>
      </c>
      <c r="J74" s="165" t="str">
        <f>E21</f>
        <v>Lineplan, s.r.o.,28.října1142/168, Ostrava</v>
      </c>
      <c r="K74" s="64"/>
      <c r="L74" s="62"/>
    </row>
    <row r="75" spans="2:12" s="1" customFormat="1" ht="14.45" customHeight="1">
      <c r="B75" s="42"/>
      <c r="C75" s="66" t="s">
        <v>35</v>
      </c>
      <c r="D75" s="64"/>
      <c r="E75" s="64"/>
      <c r="F75" s="165" t="str">
        <f>IF(E18="","",E18)</f>
        <v/>
      </c>
      <c r="G75" s="64"/>
      <c r="H75" s="64"/>
      <c r="I75" s="164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20" s="9" customFormat="1" ht="29.25" customHeight="1">
      <c r="B77" s="167"/>
      <c r="C77" s="168" t="s">
        <v>130</v>
      </c>
      <c r="D77" s="169" t="s">
        <v>60</v>
      </c>
      <c r="E77" s="169" t="s">
        <v>56</v>
      </c>
      <c r="F77" s="169" t="s">
        <v>131</v>
      </c>
      <c r="G77" s="169" t="s">
        <v>132</v>
      </c>
      <c r="H77" s="169" t="s">
        <v>133</v>
      </c>
      <c r="I77" s="170" t="s">
        <v>134</v>
      </c>
      <c r="J77" s="169" t="s">
        <v>114</v>
      </c>
      <c r="K77" s="171" t="s">
        <v>135</v>
      </c>
      <c r="L77" s="172"/>
      <c r="M77" s="82" t="s">
        <v>136</v>
      </c>
      <c r="N77" s="83" t="s">
        <v>45</v>
      </c>
      <c r="O77" s="83" t="s">
        <v>137</v>
      </c>
      <c r="P77" s="83" t="s">
        <v>138</v>
      </c>
      <c r="Q77" s="83" t="s">
        <v>139</v>
      </c>
      <c r="R77" s="83" t="s">
        <v>140</v>
      </c>
      <c r="S77" s="83" t="s">
        <v>141</v>
      </c>
      <c r="T77" s="84" t="s">
        <v>142</v>
      </c>
    </row>
    <row r="78" spans="2:63" s="1" customFormat="1" ht="29.25" customHeight="1">
      <c r="B78" s="42"/>
      <c r="C78" s="88" t="s">
        <v>115</v>
      </c>
      <c r="D78" s="64"/>
      <c r="E78" s="64"/>
      <c r="F78" s="64"/>
      <c r="G78" s="64"/>
      <c r="H78" s="64"/>
      <c r="I78" s="164"/>
      <c r="J78" s="173">
        <f>BK78</f>
        <v>0</v>
      </c>
      <c r="K78" s="64"/>
      <c r="L78" s="62"/>
      <c r="M78" s="85"/>
      <c r="N78" s="86"/>
      <c r="O78" s="86"/>
      <c r="P78" s="174">
        <f>P79</f>
        <v>0</v>
      </c>
      <c r="Q78" s="86"/>
      <c r="R78" s="174">
        <f>R79</f>
        <v>0</v>
      </c>
      <c r="S78" s="86"/>
      <c r="T78" s="175">
        <f>T79</f>
        <v>0</v>
      </c>
      <c r="AT78" s="24" t="s">
        <v>74</v>
      </c>
      <c r="AU78" s="24" t="s">
        <v>116</v>
      </c>
      <c r="BK78" s="176">
        <f>BK79</f>
        <v>0</v>
      </c>
    </row>
    <row r="79" spans="2:63" s="10" customFormat="1" ht="37.35" customHeight="1">
      <c r="B79" s="177"/>
      <c r="C79" s="178"/>
      <c r="D79" s="179" t="s">
        <v>74</v>
      </c>
      <c r="E79" s="180" t="s">
        <v>878</v>
      </c>
      <c r="F79" s="180" t="s">
        <v>879</v>
      </c>
      <c r="G79" s="178"/>
      <c r="H79" s="178"/>
      <c r="I79" s="181"/>
      <c r="J79" s="182">
        <f>BK79</f>
        <v>0</v>
      </c>
      <c r="K79" s="178"/>
      <c r="L79" s="183"/>
      <c r="M79" s="184"/>
      <c r="N79" s="185"/>
      <c r="O79" s="185"/>
      <c r="P79" s="186">
        <f>P80</f>
        <v>0</v>
      </c>
      <c r="Q79" s="185"/>
      <c r="R79" s="186">
        <f>R80</f>
        <v>0</v>
      </c>
      <c r="S79" s="185"/>
      <c r="T79" s="187">
        <f>T80</f>
        <v>0</v>
      </c>
      <c r="AR79" s="188" t="s">
        <v>152</v>
      </c>
      <c r="AT79" s="189" t="s">
        <v>74</v>
      </c>
      <c r="AU79" s="189" t="s">
        <v>75</v>
      </c>
      <c r="AY79" s="188" t="s">
        <v>145</v>
      </c>
      <c r="BK79" s="190">
        <f>BK80</f>
        <v>0</v>
      </c>
    </row>
    <row r="80" spans="2:63" s="10" customFormat="1" ht="19.9" customHeight="1">
      <c r="B80" s="177"/>
      <c r="C80" s="178"/>
      <c r="D80" s="191" t="s">
        <v>74</v>
      </c>
      <c r="E80" s="192" t="s">
        <v>880</v>
      </c>
      <c r="F80" s="192" t="s">
        <v>879</v>
      </c>
      <c r="G80" s="178"/>
      <c r="H80" s="178"/>
      <c r="I80" s="181"/>
      <c r="J80" s="193">
        <f>BK80</f>
        <v>0</v>
      </c>
      <c r="K80" s="178"/>
      <c r="L80" s="183"/>
      <c r="M80" s="184"/>
      <c r="N80" s="185"/>
      <c r="O80" s="185"/>
      <c r="P80" s="186">
        <f>SUM(P81:P105)</f>
        <v>0</v>
      </c>
      <c r="Q80" s="185"/>
      <c r="R80" s="186">
        <f>SUM(R81:R105)</f>
        <v>0</v>
      </c>
      <c r="S80" s="185"/>
      <c r="T80" s="187">
        <f>SUM(T81:T105)</f>
        <v>0</v>
      </c>
      <c r="AR80" s="188" t="s">
        <v>152</v>
      </c>
      <c r="AT80" s="189" t="s">
        <v>74</v>
      </c>
      <c r="AU80" s="189" t="s">
        <v>83</v>
      </c>
      <c r="AY80" s="188" t="s">
        <v>145</v>
      </c>
      <c r="BK80" s="190">
        <f>SUM(BK81:BK105)</f>
        <v>0</v>
      </c>
    </row>
    <row r="81" spans="2:65" s="1" customFormat="1" ht="31.5" customHeight="1">
      <c r="B81" s="42"/>
      <c r="C81" s="194" t="s">
        <v>83</v>
      </c>
      <c r="D81" s="194" t="s">
        <v>147</v>
      </c>
      <c r="E81" s="195" t="s">
        <v>881</v>
      </c>
      <c r="F81" s="196" t="s">
        <v>882</v>
      </c>
      <c r="G81" s="197" t="s">
        <v>375</v>
      </c>
      <c r="H81" s="198">
        <v>1</v>
      </c>
      <c r="I81" s="199"/>
      <c r="J81" s="200">
        <f>ROUND(I81*H81,2)</f>
        <v>0</v>
      </c>
      <c r="K81" s="196" t="s">
        <v>32</v>
      </c>
      <c r="L81" s="62"/>
      <c r="M81" s="201" t="s">
        <v>32</v>
      </c>
      <c r="N81" s="202" t="s">
        <v>46</v>
      </c>
      <c r="O81" s="43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883</v>
      </c>
      <c r="AT81" s="24" t="s">
        <v>147</v>
      </c>
      <c r="AU81" s="24" t="s">
        <v>85</v>
      </c>
      <c r="AY81" s="24" t="s">
        <v>145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83</v>
      </c>
      <c r="BK81" s="205">
        <f>ROUND(I81*H81,2)</f>
        <v>0</v>
      </c>
      <c r="BL81" s="24" t="s">
        <v>883</v>
      </c>
      <c r="BM81" s="24" t="s">
        <v>884</v>
      </c>
    </row>
    <row r="82" spans="2:47" s="1" customFormat="1" ht="67.5">
      <c r="B82" s="42"/>
      <c r="C82" s="64"/>
      <c r="D82" s="211" t="s">
        <v>154</v>
      </c>
      <c r="E82" s="64"/>
      <c r="F82" s="221" t="s">
        <v>885</v>
      </c>
      <c r="G82" s="64"/>
      <c r="H82" s="64"/>
      <c r="I82" s="164"/>
      <c r="J82" s="64"/>
      <c r="K82" s="64"/>
      <c r="L82" s="62"/>
      <c r="M82" s="208"/>
      <c r="N82" s="43"/>
      <c r="O82" s="43"/>
      <c r="P82" s="43"/>
      <c r="Q82" s="43"/>
      <c r="R82" s="43"/>
      <c r="S82" s="43"/>
      <c r="T82" s="79"/>
      <c r="AT82" s="24" t="s">
        <v>154</v>
      </c>
      <c r="AU82" s="24" t="s">
        <v>85</v>
      </c>
    </row>
    <row r="83" spans="2:65" s="1" customFormat="1" ht="22.5" customHeight="1">
      <c r="B83" s="42"/>
      <c r="C83" s="194" t="s">
        <v>85</v>
      </c>
      <c r="D83" s="194" t="s">
        <v>147</v>
      </c>
      <c r="E83" s="195" t="s">
        <v>886</v>
      </c>
      <c r="F83" s="196" t="s">
        <v>887</v>
      </c>
      <c r="G83" s="197" t="s">
        <v>375</v>
      </c>
      <c r="H83" s="198">
        <v>1</v>
      </c>
      <c r="I83" s="199"/>
      <c r="J83" s="200">
        <f>ROUND(I83*H83,2)</f>
        <v>0</v>
      </c>
      <c r="K83" s="196" t="s">
        <v>32</v>
      </c>
      <c r="L83" s="62"/>
      <c r="M83" s="201" t="s">
        <v>32</v>
      </c>
      <c r="N83" s="202" t="s">
        <v>46</v>
      </c>
      <c r="O83" s="43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24" t="s">
        <v>883</v>
      </c>
      <c r="AT83" s="24" t="s">
        <v>147</v>
      </c>
      <c r="AU83" s="24" t="s">
        <v>85</v>
      </c>
      <c r="AY83" s="24" t="s">
        <v>145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24" t="s">
        <v>83</v>
      </c>
      <c r="BK83" s="205">
        <f>ROUND(I83*H83,2)</f>
        <v>0</v>
      </c>
      <c r="BL83" s="24" t="s">
        <v>883</v>
      </c>
      <c r="BM83" s="24" t="s">
        <v>888</v>
      </c>
    </row>
    <row r="84" spans="2:47" s="1" customFormat="1" ht="54">
      <c r="B84" s="42"/>
      <c r="C84" s="64"/>
      <c r="D84" s="211" t="s">
        <v>154</v>
      </c>
      <c r="E84" s="64"/>
      <c r="F84" s="221" t="s">
        <v>889</v>
      </c>
      <c r="G84" s="64"/>
      <c r="H84" s="64"/>
      <c r="I84" s="164"/>
      <c r="J84" s="64"/>
      <c r="K84" s="64"/>
      <c r="L84" s="62"/>
      <c r="M84" s="208"/>
      <c r="N84" s="43"/>
      <c r="O84" s="43"/>
      <c r="P84" s="43"/>
      <c r="Q84" s="43"/>
      <c r="R84" s="43"/>
      <c r="S84" s="43"/>
      <c r="T84" s="79"/>
      <c r="AT84" s="24" t="s">
        <v>154</v>
      </c>
      <c r="AU84" s="24" t="s">
        <v>85</v>
      </c>
    </row>
    <row r="85" spans="2:65" s="1" customFormat="1" ht="22.5" customHeight="1">
      <c r="B85" s="42"/>
      <c r="C85" s="194" t="s">
        <v>164</v>
      </c>
      <c r="D85" s="194" t="s">
        <v>147</v>
      </c>
      <c r="E85" s="195" t="s">
        <v>890</v>
      </c>
      <c r="F85" s="196" t="s">
        <v>891</v>
      </c>
      <c r="G85" s="197" t="s">
        <v>375</v>
      </c>
      <c r="H85" s="198">
        <v>1</v>
      </c>
      <c r="I85" s="199"/>
      <c r="J85" s="200">
        <f>ROUND(I85*H85,2)</f>
        <v>0</v>
      </c>
      <c r="K85" s="196" t="s">
        <v>32</v>
      </c>
      <c r="L85" s="62"/>
      <c r="M85" s="201" t="s">
        <v>32</v>
      </c>
      <c r="N85" s="202" t="s">
        <v>46</v>
      </c>
      <c r="O85" s="43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24" t="s">
        <v>883</v>
      </c>
      <c r="AT85" s="24" t="s">
        <v>147</v>
      </c>
      <c r="AU85" s="24" t="s">
        <v>85</v>
      </c>
      <c r="AY85" s="24" t="s">
        <v>145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83</v>
      </c>
      <c r="BK85" s="205">
        <f>ROUND(I85*H85,2)</f>
        <v>0</v>
      </c>
      <c r="BL85" s="24" t="s">
        <v>883</v>
      </c>
      <c r="BM85" s="24" t="s">
        <v>892</v>
      </c>
    </row>
    <row r="86" spans="2:65" s="1" customFormat="1" ht="31.5" customHeight="1">
      <c r="B86" s="42"/>
      <c r="C86" s="194" t="s">
        <v>152</v>
      </c>
      <c r="D86" s="194" t="s">
        <v>147</v>
      </c>
      <c r="E86" s="195" t="s">
        <v>893</v>
      </c>
      <c r="F86" s="196" t="s">
        <v>894</v>
      </c>
      <c r="G86" s="197" t="s">
        <v>375</v>
      </c>
      <c r="H86" s="198">
        <v>1</v>
      </c>
      <c r="I86" s="199"/>
      <c r="J86" s="200">
        <f>ROUND(I86*H86,2)</f>
        <v>0</v>
      </c>
      <c r="K86" s="196" t="s">
        <v>32</v>
      </c>
      <c r="L86" s="62"/>
      <c r="M86" s="201" t="s">
        <v>32</v>
      </c>
      <c r="N86" s="202" t="s">
        <v>46</v>
      </c>
      <c r="O86" s="43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883</v>
      </c>
      <c r="AT86" s="24" t="s">
        <v>147</v>
      </c>
      <c r="AU86" s="24" t="s">
        <v>85</v>
      </c>
      <c r="AY86" s="24" t="s">
        <v>145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83</v>
      </c>
      <c r="BK86" s="205">
        <f>ROUND(I86*H86,2)</f>
        <v>0</v>
      </c>
      <c r="BL86" s="24" t="s">
        <v>883</v>
      </c>
      <c r="BM86" s="24" t="s">
        <v>895</v>
      </c>
    </row>
    <row r="87" spans="2:47" s="1" customFormat="1" ht="54">
      <c r="B87" s="42"/>
      <c r="C87" s="64"/>
      <c r="D87" s="211" t="s">
        <v>154</v>
      </c>
      <c r="E87" s="64"/>
      <c r="F87" s="221" t="s">
        <v>896</v>
      </c>
      <c r="G87" s="64"/>
      <c r="H87" s="64"/>
      <c r="I87" s="164"/>
      <c r="J87" s="64"/>
      <c r="K87" s="64"/>
      <c r="L87" s="62"/>
      <c r="M87" s="208"/>
      <c r="N87" s="43"/>
      <c r="O87" s="43"/>
      <c r="P87" s="43"/>
      <c r="Q87" s="43"/>
      <c r="R87" s="43"/>
      <c r="S87" s="43"/>
      <c r="T87" s="79"/>
      <c r="AT87" s="24" t="s">
        <v>154</v>
      </c>
      <c r="AU87" s="24" t="s">
        <v>85</v>
      </c>
    </row>
    <row r="88" spans="2:65" s="1" customFormat="1" ht="31.5" customHeight="1">
      <c r="B88" s="42"/>
      <c r="C88" s="194" t="s">
        <v>175</v>
      </c>
      <c r="D88" s="194" t="s">
        <v>147</v>
      </c>
      <c r="E88" s="195" t="s">
        <v>897</v>
      </c>
      <c r="F88" s="196" t="s">
        <v>898</v>
      </c>
      <c r="G88" s="197" t="s">
        <v>375</v>
      </c>
      <c r="H88" s="198">
        <v>1</v>
      </c>
      <c r="I88" s="199"/>
      <c r="J88" s="200">
        <f>ROUND(I88*H88,2)</f>
        <v>0</v>
      </c>
      <c r="K88" s="196" t="s">
        <v>32</v>
      </c>
      <c r="L88" s="62"/>
      <c r="M88" s="201" t="s">
        <v>32</v>
      </c>
      <c r="N88" s="202" t="s">
        <v>46</v>
      </c>
      <c r="O88" s="43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24" t="s">
        <v>883</v>
      </c>
      <c r="AT88" s="24" t="s">
        <v>147</v>
      </c>
      <c r="AU88" s="24" t="s">
        <v>85</v>
      </c>
      <c r="AY88" s="24" t="s">
        <v>145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24" t="s">
        <v>83</v>
      </c>
      <c r="BK88" s="205">
        <f>ROUND(I88*H88,2)</f>
        <v>0</v>
      </c>
      <c r="BL88" s="24" t="s">
        <v>883</v>
      </c>
      <c r="BM88" s="24" t="s">
        <v>899</v>
      </c>
    </row>
    <row r="89" spans="2:47" s="1" customFormat="1" ht="27">
      <c r="B89" s="42"/>
      <c r="C89" s="64"/>
      <c r="D89" s="211" t="s">
        <v>154</v>
      </c>
      <c r="E89" s="64"/>
      <c r="F89" s="221" t="s">
        <v>900</v>
      </c>
      <c r="G89" s="64"/>
      <c r="H89" s="64"/>
      <c r="I89" s="164"/>
      <c r="J89" s="64"/>
      <c r="K89" s="64"/>
      <c r="L89" s="62"/>
      <c r="M89" s="208"/>
      <c r="N89" s="43"/>
      <c r="O89" s="43"/>
      <c r="P89" s="43"/>
      <c r="Q89" s="43"/>
      <c r="R89" s="43"/>
      <c r="S89" s="43"/>
      <c r="T89" s="79"/>
      <c r="AT89" s="24" t="s">
        <v>154</v>
      </c>
      <c r="AU89" s="24" t="s">
        <v>85</v>
      </c>
    </row>
    <row r="90" spans="2:65" s="1" customFormat="1" ht="22.5" customHeight="1">
      <c r="B90" s="42"/>
      <c r="C90" s="194" t="s">
        <v>179</v>
      </c>
      <c r="D90" s="194" t="s">
        <v>147</v>
      </c>
      <c r="E90" s="195" t="s">
        <v>901</v>
      </c>
      <c r="F90" s="196" t="s">
        <v>902</v>
      </c>
      <c r="G90" s="197" t="s">
        <v>375</v>
      </c>
      <c r="H90" s="198">
        <v>1</v>
      </c>
      <c r="I90" s="199"/>
      <c r="J90" s="200">
        <f>ROUND(I90*H90,2)</f>
        <v>0</v>
      </c>
      <c r="K90" s="196" t="s">
        <v>32</v>
      </c>
      <c r="L90" s="62"/>
      <c r="M90" s="201" t="s">
        <v>32</v>
      </c>
      <c r="N90" s="202" t="s">
        <v>46</v>
      </c>
      <c r="O90" s="43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24" t="s">
        <v>883</v>
      </c>
      <c r="AT90" s="24" t="s">
        <v>147</v>
      </c>
      <c r="AU90" s="24" t="s">
        <v>85</v>
      </c>
      <c r="AY90" s="24" t="s">
        <v>145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83</v>
      </c>
      <c r="BK90" s="205">
        <f>ROUND(I90*H90,2)</f>
        <v>0</v>
      </c>
      <c r="BL90" s="24" t="s">
        <v>883</v>
      </c>
      <c r="BM90" s="24" t="s">
        <v>903</v>
      </c>
    </row>
    <row r="91" spans="2:47" s="1" customFormat="1" ht="54">
      <c r="B91" s="42"/>
      <c r="C91" s="64"/>
      <c r="D91" s="211" t="s">
        <v>154</v>
      </c>
      <c r="E91" s="64"/>
      <c r="F91" s="221" t="s">
        <v>889</v>
      </c>
      <c r="G91" s="64"/>
      <c r="H91" s="64"/>
      <c r="I91" s="164"/>
      <c r="J91" s="64"/>
      <c r="K91" s="64"/>
      <c r="L91" s="62"/>
      <c r="M91" s="208"/>
      <c r="N91" s="43"/>
      <c r="O91" s="43"/>
      <c r="P91" s="43"/>
      <c r="Q91" s="43"/>
      <c r="R91" s="43"/>
      <c r="S91" s="43"/>
      <c r="T91" s="79"/>
      <c r="AT91" s="24" t="s">
        <v>154</v>
      </c>
      <c r="AU91" s="24" t="s">
        <v>85</v>
      </c>
    </row>
    <row r="92" spans="2:65" s="1" customFormat="1" ht="22.5" customHeight="1">
      <c r="B92" s="42"/>
      <c r="C92" s="194" t="s">
        <v>184</v>
      </c>
      <c r="D92" s="194" t="s">
        <v>147</v>
      </c>
      <c r="E92" s="195" t="s">
        <v>904</v>
      </c>
      <c r="F92" s="196" t="s">
        <v>905</v>
      </c>
      <c r="G92" s="197" t="s">
        <v>375</v>
      </c>
      <c r="H92" s="198">
        <v>1</v>
      </c>
      <c r="I92" s="199"/>
      <c r="J92" s="200">
        <f>ROUND(I92*H92,2)</f>
        <v>0</v>
      </c>
      <c r="K92" s="196" t="s">
        <v>32</v>
      </c>
      <c r="L92" s="62"/>
      <c r="M92" s="201" t="s">
        <v>32</v>
      </c>
      <c r="N92" s="202" t="s">
        <v>46</v>
      </c>
      <c r="O92" s="43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883</v>
      </c>
      <c r="AT92" s="24" t="s">
        <v>147</v>
      </c>
      <c r="AU92" s="24" t="s">
        <v>85</v>
      </c>
      <c r="AY92" s="24" t="s">
        <v>145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83</v>
      </c>
      <c r="BK92" s="205">
        <f>ROUND(I92*H92,2)</f>
        <v>0</v>
      </c>
      <c r="BL92" s="24" t="s">
        <v>883</v>
      </c>
      <c r="BM92" s="24" t="s">
        <v>906</v>
      </c>
    </row>
    <row r="93" spans="2:47" s="1" customFormat="1" ht="27">
      <c r="B93" s="42"/>
      <c r="C93" s="64"/>
      <c r="D93" s="211" t="s">
        <v>154</v>
      </c>
      <c r="E93" s="64"/>
      <c r="F93" s="221" t="s">
        <v>907</v>
      </c>
      <c r="G93" s="64"/>
      <c r="H93" s="64"/>
      <c r="I93" s="164"/>
      <c r="J93" s="64"/>
      <c r="K93" s="64"/>
      <c r="L93" s="62"/>
      <c r="M93" s="208"/>
      <c r="N93" s="43"/>
      <c r="O93" s="43"/>
      <c r="P93" s="43"/>
      <c r="Q93" s="43"/>
      <c r="R93" s="43"/>
      <c r="S93" s="43"/>
      <c r="T93" s="79"/>
      <c r="AT93" s="24" t="s">
        <v>154</v>
      </c>
      <c r="AU93" s="24" t="s">
        <v>85</v>
      </c>
    </row>
    <row r="94" spans="2:65" s="1" customFormat="1" ht="22.5" customHeight="1">
      <c r="B94" s="42"/>
      <c r="C94" s="194" t="s">
        <v>188</v>
      </c>
      <c r="D94" s="194" t="s">
        <v>147</v>
      </c>
      <c r="E94" s="195" t="s">
        <v>908</v>
      </c>
      <c r="F94" s="196" t="s">
        <v>909</v>
      </c>
      <c r="G94" s="197" t="s">
        <v>375</v>
      </c>
      <c r="H94" s="198">
        <v>1</v>
      </c>
      <c r="I94" s="199"/>
      <c r="J94" s="200">
        <f>ROUND(I94*H94,2)</f>
        <v>0</v>
      </c>
      <c r="K94" s="196" t="s">
        <v>32</v>
      </c>
      <c r="L94" s="62"/>
      <c r="M94" s="201" t="s">
        <v>32</v>
      </c>
      <c r="N94" s="202" t="s">
        <v>46</v>
      </c>
      <c r="O94" s="4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883</v>
      </c>
      <c r="AT94" s="24" t="s">
        <v>147</v>
      </c>
      <c r="AU94" s="24" t="s">
        <v>85</v>
      </c>
      <c r="AY94" s="24" t="s">
        <v>145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83</v>
      </c>
      <c r="BK94" s="205">
        <f>ROUND(I94*H94,2)</f>
        <v>0</v>
      </c>
      <c r="BL94" s="24" t="s">
        <v>883</v>
      </c>
      <c r="BM94" s="24" t="s">
        <v>910</v>
      </c>
    </row>
    <row r="95" spans="2:47" s="1" customFormat="1" ht="54">
      <c r="B95" s="42"/>
      <c r="C95" s="64"/>
      <c r="D95" s="211" t="s">
        <v>154</v>
      </c>
      <c r="E95" s="64"/>
      <c r="F95" s="221" t="s">
        <v>911</v>
      </c>
      <c r="G95" s="64"/>
      <c r="H95" s="64"/>
      <c r="I95" s="164"/>
      <c r="J95" s="64"/>
      <c r="K95" s="64"/>
      <c r="L95" s="62"/>
      <c r="M95" s="208"/>
      <c r="N95" s="43"/>
      <c r="O95" s="43"/>
      <c r="P95" s="43"/>
      <c r="Q95" s="43"/>
      <c r="R95" s="43"/>
      <c r="S95" s="43"/>
      <c r="T95" s="79"/>
      <c r="AT95" s="24" t="s">
        <v>154</v>
      </c>
      <c r="AU95" s="24" t="s">
        <v>85</v>
      </c>
    </row>
    <row r="96" spans="2:65" s="1" customFormat="1" ht="22.5" customHeight="1">
      <c r="B96" s="42"/>
      <c r="C96" s="194" t="s">
        <v>194</v>
      </c>
      <c r="D96" s="194" t="s">
        <v>147</v>
      </c>
      <c r="E96" s="195" t="s">
        <v>912</v>
      </c>
      <c r="F96" s="196" t="s">
        <v>913</v>
      </c>
      <c r="G96" s="197" t="s">
        <v>375</v>
      </c>
      <c r="H96" s="198">
        <v>1</v>
      </c>
      <c r="I96" s="199"/>
      <c r="J96" s="200">
        <f>ROUND(I96*H96,2)</f>
        <v>0</v>
      </c>
      <c r="K96" s="196" t="s">
        <v>32</v>
      </c>
      <c r="L96" s="62"/>
      <c r="M96" s="201" t="s">
        <v>32</v>
      </c>
      <c r="N96" s="202" t="s">
        <v>46</v>
      </c>
      <c r="O96" s="4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883</v>
      </c>
      <c r="AT96" s="24" t="s">
        <v>147</v>
      </c>
      <c r="AU96" s="24" t="s">
        <v>85</v>
      </c>
      <c r="AY96" s="24" t="s">
        <v>145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83</v>
      </c>
      <c r="BK96" s="205">
        <f>ROUND(I96*H96,2)</f>
        <v>0</v>
      </c>
      <c r="BL96" s="24" t="s">
        <v>883</v>
      </c>
      <c r="BM96" s="24" t="s">
        <v>914</v>
      </c>
    </row>
    <row r="97" spans="2:47" s="1" customFormat="1" ht="81">
      <c r="B97" s="42"/>
      <c r="C97" s="64"/>
      <c r="D97" s="211" t="s">
        <v>154</v>
      </c>
      <c r="E97" s="64"/>
      <c r="F97" s="221" t="s">
        <v>915</v>
      </c>
      <c r="G97" s="64"/>
      <c r="H97" s="64"/>
      <c r="I97" s="164"/>
      <c r="J97" s="64"/>
      <c r="K97" s="64"/>
      <c r="L97" s="62"/>
      <c r="M97" s="208"/>
      <c r="N97" s="43"/>
      <c r="O97" s="43"/>
      <c r="P97" s="43"/>
      <c r="Q97" s="43"/>
      <c r="R97" s="43"/>
      <c r="S97" s="43"/>
      <c r="T97" s="79"/>
      <c r="AT97" s="24" t="s">
        <v>154</v>
      </c>
      <c r="AU97" s="24" t="s">
        <v>85</v>
      </c>
    </row>
    <row r="98" spans="2:65" s="1" customFormat="1" ht="22.5" customHeight="1">
      <c r="B98" s="42"/>
      <c r="C98" s="194" t="s">
        <v>198</v>
      </c>
      <c r="D98" s="194" t="s">
        <v>147</v>
      </c>
      <c r="E98" s="195" t="s">
        <v>916</v>
      </c>
      <c r="F98" s="196" t="s">
        <v>917</v>
      </c>
      <c r="G98" s="197" t="s">
        <v>375</v>
      </c>
      <c r="H98" s="198">
        <v>1</v>
      </c>
      <c r="I98" s="199"/>
      <c r="J98" s="200">
        <f>ROUND(I98*H98,2)</f>
        <v>0</v>
      </c>
      <c r="K98" s="196" t="s">
        <v>32</v>
      </c>
      <c r="L98" s="62"/>
      <c r="M98" s="201" t="s">
        <v>32</v>
      </c>
      <c r="N98" s="202" t="s">
        <v>46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883</v>
      </c>
      <c r="AT98" s="24" t="s">
        <v>147</v>
      </c>
      <c r="AU98" s="24" t="s">
        <v>85</v>
      </c>
      <c r="AY98" s="24" t="s">
        <v>145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83</v>
      </c>
      <c r="BK98" s="205">
        <f>ROUND(I98*H98,2)</f>
        <v>0</v>
      </c>
      <c r="BL98" s="24" t="s">
        <v>883</v>
      </c>
      <c r="BM98" s="24" t="s">
        <v>918</v>
      </c>
    </row>
    <row r="99" spans="2:47" s="1" customFormat="1" ht="40.5">
      <c r="B99" s="42"/>
      <c r="C99" s="64"/>
      <c r="D99" s="211" t="s">
        <v>154</v>
      </c>
      <c r="E99" s="64"/>
      <c r="F99" s="221" t="s">
        <v>919</v>
      </c>
      <c r="G99" s="64"/>
      <c r="H99" s="64"/>
      <c r="I99" s="164"/>
      <c r="J99" s="64"/>
      <c r="K99" s="64"/>
      <c r="L99" s="62"/>
      <c r="M99" s="208"/>
      <c r="N99" s="43"/>
      <c r="O99" s="43"/>
      <c r="P99" s="43"/>
      <c r="Q99" s="43"/>
      <c r="R99" s="43"/>
      <c r="S99" s="43"/>
      <c r="T99" s="79"/>
      <c r="AT99" s="24" t="s">
        <v>154</v>
      </c>
      <c r="AU99" s="24" t="s">
        <v>85</v>
      </c>
    </row>
    <row r="100" spans="2:65" s="1" customFormat="1" ht="22.5" customHeight="1">
      <c r="B100" s="42"/>
      <c r="C100" s="194" t="s">
        <v>204</v>
      </c>
      <c r="D100" s="194" t="s">
        <v>147</v>
      </c>
      <c r="E100" s="195" t="s">
        <v>920</v>
      </c>
      <c r="F100" s="196" t="s">
        <v>921</v>
      </c>
      <c r="G100" s="197" t="s">
        <v>375</v>
      </c>
      <c r="H100" s="198">
        <v>1</v>
      </c>
      <c r="I100" s="199"/>
      <c r="J100" s="200">
        <f>ROUND(I100*H100,2)</f>
        <v>0</v>
      </c>
      <c r="K100" s="196" t="s">
        <v>32</v>
      </c>
      <c r="L100" s="62"/>
      <c r="M100" s="201" t="s">
        <v>32</v>
      </c>
      <c r="N100" s="202" t="s">
        <v>46</v>
      </c>
      <c r="O100" s="43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4" t="s">
        <v>883</v>
      </c>
      <c r="AT100" s="24" t="s">
        <v>147</v>
      </c>
      <c r="AU100" s="24" t="s">
        <v>85</v>
      </c>
      <c r="AY100" s="24" t="s">
        <v>145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83</v>
      </c>
      <c r="BK100" s="205">
        <f>ROUND(I100*H100,2)</f>
        <v>0</v>
      </c>
      <c r="BL100" s="24" t="s">
        <v>883</v>
      </c>
      <c r="BM100" s="24" t="s">
        <v>922</v>
      </c>
    </row>
    <row r="101" spans="2:47" s="1" customFormat="1" ht="67.5">
      <c r="B101" s="42"/>
      <c r="C101" s="64"/>
      <c r="D101" s="211" t="s">
        <v>154</v>
      </c>
      <c r="E101" s="64"/>
      <c r="F101" s="221" t="s">
        <v>923</v>
      </c>
      <c r="G101" s="64"/>
      <c r="H101" s="64"/>
      <c r="I101" s="164"/>
      <c r="J101" s="64"/>
      <c r="K101" s="64"/>
      <c r="L101" s="62"/>
      <c r="M101" s="208"/>
      <c r="N101" s="43"/>
      <c r="O101" s="43"/>
      <c r="P101" s="43"/>
      <c r="Q101" s="43"/>
      <c r="R101" s="43"/>
      <c r="S101" s="43"/>
      <c r="T101" s="79"/>
      <c r="AT101" s="24" t="s">
        <v>154</v>
      </c>
      <c r="AU101" s="24" t="s">
        <v>85</v>
      </c>
    </row>
    <row r="102" spans="2:65" s="1" customFormat="1" ht="22.5" customHeight="1">
      <c r="B102" s="42"/>
      <c r="C102" s="194" t="s">
        <v>208</v>
      </c>
      <c r="D102" s="194" t="s">
        <v>147</v>
      </c>
      <c r="E102" s="195" t="s">
        <v>924</v>
      </c>
      <c r="F102" s="196" t="s">
        <v>925</v>
      </c>
      <c r="G102" s="197" t="s">
        <v>375</v>
      </c>
      <c r="H102" s="198">
        <v>1</v>
      </c>
      <c r="I102" s="199"/>
      <c r="J102" s="200">
        <f>ROUND(I102*H102,2)</f>
        <v>0</v>
      </c>
      <c r="K102" s="196" t="s">
        <v>32</v>
      </c>
      <c r="L102" s="62"/>
      <c r="M102" s="201" t="s">
        <v>32</v>
      </c>
      <c r="N102" s="202" t="s">
        <v>46</v>
      </c>
      <c r="O102" s="43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4" t="s">
        <v>883</v>
      </c>
      <c r="AT102" s="24" t="s">
        <v>147</v>
      </c>
      <c r="AU102" s="24" t="s">
        <v>85</v>
      </c>
      <c r="AY102" s="24" t="s">
        <v>145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83</v>
      </c>
      <c r="BK102" s="205">
        <f>ROUND(I102*H102,2)</f>
        <v>0</v>
      </c>
      <c r="BL102" s="24" t="s">
        <v>883</v>
      </c>
      <c r="BM102" s="24" t="s">
        <v>926</v>
      </c>
    </row>
    <row r="103" spans="2:47" s="1" customFormat="1" ht="40.5">
      <c r="B103" s="42"/>
      <c r="C103" s="64"/>
      <c r="D103" s="211" t="s">
        <v>154</v>
      </c>
      <c r="E103" s="64"/>
      <c r="F103" s="221" t="s">
        <v>927</v>
      </c>
      <c r="G103" s="64"/>
      <c r="H103" s="64"/>
      <c r="I103" s="164"/>
      <c r="J103" s="64"/>
      <c r="K103" s="64"/>
      <c r="L103" s="62"/>
      <c r="M103" s="208"/>
      <c r="N103" s="43"/>
      <c r="O103" s="43"/>
      <c r="P103" s="43"/>
      <c r="Q103" s="43"/>
      <c r="R103" s="43"/>
      <c r="S103" s="43"/>
      <c r="T103" s="79"/>
      <c r="AT103" s="24" t="s">
        <v>154</v>
      </c>
      <c r="AU103" s="24" t="s">
        <v>85</v>
      </c>
    </row>
    <row r="104" spans="2:65" s="1" customFormat="1" ht="22.5" customHeight="1">
      <c r="B104" s="42"/>
      <c r="C104" s="194" t="s">
        <v>212</v>
      </c>
      <c r="D104" s="194" t="s">
        <v>147</v>
      </c>
      <c r="E104" s="195" t="s">
        <v>928</v>
      </c>
      <c r="F104" s="196" t="s">
        <v>929</v>
      </c>
      <c r="G104" s="197" t="s">
        <v>375</v>
      </c>
      <c r="H104" s="198">
        <v>1</v>
      </c>
      <c r="I104" s="199"/>
      <c r="J104" s="200">
        <f>ROUND(I104*H104,2)</f>
        <v>0</v>
      </c>
      <c r="K104" s="196" t="s">
        <v>32</v>
      </c>
      <c r="L104" s="62"/>
      <c r="M104" s="201" t="s">
        <v>32</v>
      </c>
      <c r="N104" s="202" t="s">
        <v>46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883</v>
      </c>
      <c r="AT104" s="24" t="s">
        <v>147</v>
      </c>
      <c r="AU104" s="24" t="s">
        <v>85</v>
      </c>
      <c r="AY104" s="24" t="s">
        <v>145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83</v>
      </c>
      <c r="BK104" s="205">
        <f>ROUND(I104*H104,2)</f>
        <v>0</v>
      </c>
      <c r="BL104" s="24" t="s">
        <v>883</v>
      </c>
      <c r="BM104" s="24" t="s">
        <v>930</v>
      </c>
    </row>
    <row r="105" spans="2:47" s="1" customFormat="1" ht="40.5">
      <c r="B105" s="42"/>
      <c r="C105" s="64"/>
      <c r="D105" s="206" t="s">
        <v>154</v>
      </c>
      <c r="E105" s="64"/>
      <c r="F105" s="207" t="s">
        <v>931</v>
      </c>
      <c r="G105" s="64"/>
      <c r="H105" s="64"/>
      <c r="I105" s="164"/>
      <c r="J105" s="64"/>
      <c r="K105" s="64"/>
      <c r="L105" s="62"/>
      <c r="M105" s="257"/>
      <c r="N105" s="258"/>
      <c r="O105" s="258"/>
      <c r="P105" s="258"/>
      <c r="Q105" s="258"/>
      <c r="R105" s="258"/>
      <c r="S105" s="258"/>
      <c r="T105" s="259"/>
      <c r="AT105" s="24" t="s">
        <v>154</v>
      </c>
      <c r="AU105" s="24" t="s">
        <v>85</v>
      </c>
    </row>
    <row r="106" spans="2:12" s="1" customFormat="1" ht="6.95" customHeight="1">
      <c r="B106" s="57"/>
      <c r="C106" s="58"/>
      <c r="D106" s="58"/>
      <c r="E106" s="58"/>
      <c r="F106" s="58"/>
      <c r="G106" s="58"/>
      <c r="H106" s="58"/>
      <c r="I106" s="140"/>
      <c r="J106" s="58"/>
      <c r="K106" s="58"/>
      <c r="L106" s="62"/>
    </row>
  </sheetData>
  <sheetProtection password="CC35" sheet="1" objects="1" scenarios="1" formatCells="0" formatColumns="0" formatRows="0" sort="0" autoFilter="0"/>
  <autoFilter ref="C77:K105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5" customFormat="1" ht="45" customHeight="1">
      <c r="B3" s="281"/>
      <c r="C3" s="404" t="s">
        <v>932</v>
      </c>
      <c r="D3" s="404"/>
      <c r="E3" s="404"/>
      <c r="F3" s="404"/>
      <c r="G3" s="404"/>
      <c r="H3" s="404"/>
      <c r="I3" s="404"/>
      <c r="J3" s="404"/>
      <c r="K3" s="282"/>
    </row>
    <row r="4" spans="2:11" ht="25.5" customHeight="1">
      <c r="B4" s="283"/>
      <c r="C4" s="408" t="s">
        <v>933</v>
      </c>
      <c r="D4" s="408"/>
      <c r="E4" s="408"/>
      <c r="F4" s="408"/>
      <c r="G4" s="408"/>
      <c r="H4" s="408"/>
      <c r="I4" s="408"/>
      <c r="J4" s="408"/>
      <c r="K4" s="284"/>
    </row>
    <row r="5" spans="2:1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3"/>
      <c r="C6" s="407" t="s">
        <v>934</v>
      </c>
      <c r="D6" s="407"/>
      <c r="E6" s="407"/>
      <c r="F6" s="407"/>
      <c r="G6" s="407"/>
      <c r="H6" s="407"/>
      <c r="I6" s="407"/>
      <c r="J6" s="407"/>
      <c r="K6" s="284"/>
    </row>
    <row r="7" spans="2:11" ht="15" customHeight="1">
      <c r="B7" s="287"/>
      <c r="C7" s="407" t="s">
        <v>935</v>
      </c>
      <c r="D7" s="407"/>
      <c r="E7" s="407"/>
      <c r="F7" s="407"/>
      <c r="G7" s="407"/>
      <c r="H7" s="407"/>
      <c r="I7" s="407"/>
      <c r="J7" s="407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407" t="s">
        <v>936</v>
      </c>
      <c r="D9" s="407"/>
      <c r="E9" s="407"/>
      <c r="F9" s="407"/>
      <c r="G9" s="407"/>
      <c r="H9" s="407"/>
      <c r="I9" s="407"/>
      <c r="J9" s="407"/>
      <c r="K9" s="284"/>
    </row>
    <row r="10" spans="2:11" ht="15" customHeight="1">
      <c r="B10" s="287"/>
      <c r="C10" s="286"/>
      <c r="D10" s="407" t="s">
        <v>937</v>
      </c>
      <c r="E10" s="407"/>
      <c r="F10" s="407"/>
      <c r="G10" s="407"/>
      <c r="H10" s="407"/>
      <c r="I10" s="407"/>
      <c r="J10" s="407"/>
      <c r="K10" s="284"/>
    </row>
    <row r="11" spans="2:11" ht="15" customHeight="1">
      <c r="B11" s="287"/>
      <c r="C11" s="288"/>
      <c r="D11" s="407" t="s">
        <v>938</v>
      </c>
      <c r="E11" s="407"/>
      <c r="F11" s="407"/>
      <c r="G11" s="407"/>
      <c r="H11" s="407"/>
      <c r="I11" s="407"/>
      <c r="J11" s="407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407" t="s">
        <v>939</v>
      </c>
      <c r="E13" s="407"/>
      <c r="F13" s="407"/>
      <c r="G13" s="407"/>
      <c r="H13" s="407"/>
      <c r="I13" s="407"/>
      <c r="J13" s="407"/>
      <c r="K13" s="284"/>
    </row>
    <row r="14" spans="2:11" ht="15" customHeight="1">
      <c r="B14" s="287"/>
      <c r="C14" s="288"/>
      <c r="D14" s="407" t="s">
        <v>940</v>
      </c>
      <c r="E14" s="407"/>
      <c r="F14" s="407"/>
      <c r="G14" s="407"/>
      <c r="H14" s="407"/>
      <c r="I14" s="407"/>
      <c r="J14" s="407"/>
      <c r="K14" s="284"/>
    </row>
    <row r="15" spans="2:11" ht="15" customHeight="1">
      <c r="B15" s="287"/>
      <c r="C15" s="288"/>
      <c r="D15" s="407" t="s">
        <v>941</v>
      </c>
      <c r="E15" s="407"/>
      <c r="F15" s="407"/>
      <c r="G15" s="407"/>
      <c r="H15" s="407"/>
      <c r="I15" s="407"/>
      <c r="J15" s="407"/>
      <c r="K15" s="284"/>
    </row>
    <row r="16" spans="2:11" ht="15" customHeight="1">
      <c r="B16" s="287"/>
      <c r="C16" s="288"/>
      <c r="D16" s="288"/>
      <c r="E16" s="289" t="s">
        <v>82</v>
      </c>
      <c r="F16" s="407" t="s">
        <v>942</v>
      </c>
      <c r="G16" s="407"/>
      <c r="H16" s="407"/>
      <c r="I16" s="407"/>
      <c r="J16" s="407"/>
      <c r="K16" s="284"/>
    </row>
    <row r="17" spans="2:11" ht="15" customHeight="1">
      <c r="B17" s="287"/>
      <c r="C17" s="288"/>
      <c r="D17" s="288"/>
      <c r="E17" s="289" t="s">
        <v>943</v>
      </c>
      <c r="F17" s="407" t="s">
        <v>944</v>
      </c>
      <c r="G17" s="407"/>
      <c r="H17" s="407"/>
      <c r="I17" s="407"/>
      <c r="J17" s="407"/>
      <c r="K17" s="284"/>
    </row>
    <row r="18" spans="2:11" ht="15" customHeight="1">
      <c r="B18" s="287"/>
      <c r="C18" s="288"/>
      <c r="D18" s="288"/>
      <c r="E18" s="289" t="s">
        <v>945</v>
      </c>
      <c r="F18" s="407" t="s">
        <v>946</v>
      </c>
      <c r="G18" s="407"/>
      <c r="H18" s="407"/>
      <c r="I18" s="407"/>
      <c r="J18" s="407"/>
      <c r="K18" s="284"/>
    </row>
    <row r="19" spans="2:11" ht="15" customHeight="1">
      <c r="B19" s="287"/>
      <c r="C19" s="288"/>
      <c r="D19" s="288"/>
      <c r="E19" s="289" t="s">
        <v>102</v>
      </c>
      <c r="F19" s="407" t="s">
        <v>947</v>
      </c>
      <c r="G19" s="407"/>
      <c r="H19" s="407"/>
      <c r="I19" s="407"/>
      <c r="J19" s="407"/>
      <c r="K19" s="284"/>
    </row>
    <row r="20" spans="2:11" ht="15" customHeight="1">
      <c r="B20" s="287"/>
      <c r="C20" s="288"/>
      <c r="D20" s="288"/>
      <c r="E20" s="289" t="s">
        <v>878</v>
      </c>
      <c r="F20" s="407" t="s">
        <v>879</v>
      </c>
      <c r="G20" s="407"/>
      <c r="H20" s="407"/>
      <c r="I20" s="407"/>
      <c r="J20" s="407"/>
      <c r="K20" s="284"/>
    </row>
    <row r="21" spans="2:11" ht="15" customHeight="1">
      <c r="B21" s="287"/>
      <c r="C21" s="288"/>
      <c r="D21" s="288"/>
      <c r="E21" s="289" t="s">
        <v>948</v>
      </c>
      <c r="F21" s="407" t="s">
        <v>949</v>
      </c>
      <c r="G21" s="407"/>
      <c r="H21" s="407"/>
      <c r="I21" s="407"/>
      <c r="J21" s="407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407" t="s">
        <v>950</v>
      </c>
      <c r="D23" s="407"/>
      <c r="E23" s="407"/>
      <c r="F23" s="407"/>
      <c r="G23" s="407"/>
      <c r="H23" s="407"/>
      <c r="I23" s="407"/>
      <c r="J23" s="407"/>
      <c r="K23" s="284"/>
    </row>
    <row r="24" spans="2:11" ht="15" customHeight="1">
      <c r="B24" s="287"/>
      <c r="C24" s="407" t="s">
        <v>951</v>
      </c>
      <c r="D24" s="407"/>
      <c r="E24" s="407"/>
      <c r="F24" s="407"/>
      <c r="G24" s="407"/>
      <c r="H24" s="407"/>
      <c r="I24" s="407"/>
      <c r="J24" s="407"/>
      <c r="K24" s="284"/>
    </row>
    <row r="25" spans="2:11" ht="15" customHeight="1">
      <c r="B25" s="287"/>
      <c r="C25" s="286"/>
      <c r="D25" s="407" t="s">
        <v>952</v>
      </c>
      <c r="E25" s="407"/>
      <c r="F25" s="407"/>
      <c r="G25" s="407"/>
      <c r="H25" s="407"/>
      <c r="I25" s="407"/>
      <c r="J25" s="407"/>
      <c r="K25" s="284"/>
    </row>
    <row r="26" spans="2:11" ht="15" customHeight="1">
      <c r="B26" s="287"/>
      <c r="C26" s="288"/>
      <c r="D26" s="407" t="s">
        <v>953</v>
      </c>
      <c r="E26" s="407"/>
      <c r="F26" s="407"/>
      <c r="G26" s="407"/>
      <c r="H26" s="407"/>
      <c r="I26" s="407"/>
      <c r="J26" s="407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407" t="s">
        <v>954</v>
      </c>
      <c r="E28" s="407"/>
      <c r="F28" s="407"/>
      <c r="G28" s="407"/>
      <c r="H28" s="407"/>
      <c r="I28" s="407"/>
      <c r="J28" s="407"/>
      <c r="K28" s="284"/>
    </row>
    <row r="29" spans="2:11" ht="15" customHeight="1">
      <c r="B29" s="287"/>
      <c r="C29" s="288"/>
      <c r="D29" s="407" t="s">
        <v>955</v>
      </c>
      <c r="E29" s="407"/>
      <c r="F29" s="407"/>
      <c r="G29" s="407"/>
      <c r="H29" s="407"/>
      <c r="I29" s="407"/>
      <c r="J29" s="407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407" t="s">
        <v>956</v>
      </c>
      <c r="E31" s="407"/>
      <c r="F31" s="407"/>
      <c r="G31" s="407"/>
      <c r="H31" s="407"/>
      <c r="I31" s="407"/>
      <c r="J31" s="407"/>
      <c r="K31" s="284"/>
    </row>
    <row r="32" spans="2:11" ht="15" customHeight="1">
      <c r="B32" s="287"/>
      <c r="C32" s="288"/>
      <c r="D32" s="407" t="s">
        <v>957</v>
      </c>
      <c r="E32" s="407"/>
      <c r="F32" s="407"/>
      <c r="G32" s="407"/>
      <c r="H32" s="407"/>
      <c r="I32" s="407"/>
      <c r="J32" s="407"/>
      <c r="K32" s="284"/>
    </row>
    <row r="33" spans="2:11" ht="15" customHeight="1">
      <c r="B33" s="287"/>
      <c r="C33" s="288"/>
      <c r="D33" s="407" t="s">
        <v>958</v>
      </c>
      <c r="E33" s="407"/>
      <c r="F33" s="407"/>
      <c r="G33" s="407"/>
      <c r="H33" s="407"/>
      <c r="I33" s="407"/>
      <c r="J33" s="407"/>
      <c r="K33" s="284"/>
    </row>
    <row r="34" spans="2:11" ht="15" customHeight="1">
      <c r="B34" s="287"/>
      <c r="C34" s="288"/>
      <c r="D34" s="286"/>
      <c r="E34" s="290" t="s">
        <v>130</v>
      </c>
      <c r="F34" s="286"/>
      <c r="G34" s="407" t="s">
        <v>959</v>
      </c>
      <c r="H34" s="407"/>
      <c r="I34" s="407"/>
      <c r="J34" s="407"/>
      <c r="K34" s="284"/>
    </row>
    <row r="35" spans="2:11" ht="30.75" customHeight="1">
      <c r="B35" s="287"/>
      <c r="C35" s="288"/>
      <c r="D35" s="286"/>
      <c r="E35" s="290" t="s">
        <v>960</v>
      </c>
      <c r="F35" s="286"/>
      <c r="G35" s="407" t="s">
        <v>961</v>
      </c>
      <c r="H35" s="407"/>
      <c r="I35" s="407"/>
      <c r="J35" s="407"/>
      <c r="K35" s="284"/>
    </row>
    <row r="36" spans="2:11" ht="15" customHeight="1">
      <c r="B36" s="287"/>
      <c r="C36" s="288"/>
      <c r="D36" s="286"/>
      <c r="E36" s="290" t="s">
        <v>56</v>
      </c>
      <c r="F36" s="286"/>
      <c r="G36" s="407" t="s">
        <v>962</v>
      </c>
      <c r="H36" s="407"/>
      <c r="I36" s="407"/>
      <c r="J36" s="407"/>
      <c r="K36" s="284"/>
    </row>
    <row r="37" spans="2:11" ht="15" customHeight="1">
      <c r="B37" s="287"/>
      <c r="C37" s="288"/>
      <c r="D37" s="286"/>
      <c r="E37" s="290" t="s">
        <v>131</v>
      </c>
      <c r="F37" s="286"/>
      <c r="G37" s="407" t="s">
        <v>963</v>
      </c>
      <c r="H37" s="407"/>
      <c r="I37" s="407"/>
      <c r="J37" s="407"/>
      <c r="K37" s="284"/>
    </row>
    <row r="38" spans="2:11" ht="15" customHeight="1">
      <c r="B38" s="287"/>
      <c r="C38" s="288"/>
      <c r="D38" s="286"/>
      <c r="E38" s="290" t="s">
        <v>132</v>
      </c>
      <c r="F38" s="286"/>
      <c r="G38" s="407" t="s">
        <v>964</v>
      </c>
      <c r="H38" s="407"/>
      <c r="I38" s="407"/>
      <c r="J38" s="407"/>
      <c r="K38" s="284"/>
    </row>
    <row r="39" spans="2:11" ht="15" customHeight="1">
      <c r="B39" s="287"/>
      <c r="C39" s="288"/>
      <c r="D39" s="286"/>
      <c r="E39" s="290" t="s">
        <v>133</v>
      </c>
      <c r="F39" s="286"/>
      <c r="G39" s="407" t="s">
        <v>965</v>
      </c>
      <c r="H39" s="407"/>
      <c r="I39" s="407"/>
      <c r="J39" s="407"/>
      <c r="K39" s="284"/>
    </row>
    <row r="40" spans="2:11" ht="15" customHeight="1">
      <c r="B40" s="287"/>
      <c r="C40" s="288"/>
      <c r="D40" s="286"/>
      <c r="E40" s="290" t="s">
        <v>966</v>
      </c>
      <c r="F40" s="286"/>
      <c r="G40" s="407" t="s">
        <v>967</v>
      </c>
      <c r="H40" s="407"/>
      <c r="I40" s="407"/>
      <c r="J40" s="407"/>
      <c r="K40" s="284"/>
    </row>
    <row r="41" spans="2:11" ht="15" customHeight="1">
      <c r="B41" s="287"/>
      <c r="C41" s="288"/>
      <c r="D41" s="286"/>
      <c r="E41" s="290"/>
      <c r="F41" s="286"/>
      <c r="G41" s="407" t="s">
        <v>968</v>
      </c>
      <c r="H41" s="407"/>
      <c r="I41" s="407"/>
      <c r="J41" s="407"/>
      <c r="K41" s="284"/>
    </row>
    <row r="42" spans="2:11" ht="15" customHeight="1">
      <c r="B42" s="287"/>
      <c r="C42" s="288"/>
      <c r="D42" s="286"/>
      <c r="E42" s="290" t="s">
        <v>969</v>
      </c>
      <c r="F42" s="286"/>
      <c r="G42" s="407" t="s">
        <v>970</v>
      </c>
      <c r="H42" s="407"/>
      <c r="I42" s="407"/>
      <c r="J42" s="407"/>
      <c r="K42" s="284"/>
    </row>
    <row r="43" spans="2:11" ht="15" customHeight="1">
      <c r="B43" s="287"/>
      <c r="C43" s="288"/>
      <c r="D43" s="286"/>
      <c r="E43" s="290" t="s">
        <v>135</v>
      </c>
      <c r="F43" s="286"/>
      <c r="G43" s="407" t="s">
        <v>971</v>
      </c>
      <c r="H43" s="407"/>
      <c r="I43" s="407"/>
      <c r="J43" s="407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407" t="s">
        <v>972</v>
      </c>
      <c r="E45" s="407"/>
      <c r="F45" s="407"/>
      <c r="G45" s="407"/>
      <c r="H45" s="407"/>
      <c r="I45" s="407"/>
      <c r="J45" s="407"/>
      <c r="K45" s="284"/>
    </row>
    <row r="46" spans="2:11" ht="15" customHeight="1">
      <c r="B46" s="287"/>
      <c r="C46" s="288"/>
      <c r="D46" s="288"/>
      <c r="E46" s="407" t="s">
        <v>973</v>
      </c>
      <c r="F46" s="407"/>
      <c r="G46" s="407"/>
      <c r="H46" s="407"/>
      <c r="I46" s="407"/>
      <c r="J46" s="407"/>
      <c r="K46" s="284"/>
    </row>
    <row r="47" spans="2:11" ht="15" customHeight="1">
      <c r="B47" s="287"/>
      <c r="C47" s="288"/>
      <c r="D47" s="288"/>
      <c r="E47" s="407" t="s">
        <v>974</v>
      </c>
      <c r="F47" s="407"/>
      <c r="G47" s="407"/>
      <c r="H47" s="407"/>
      <c r="I47" s="407"/>
      <c r="J47" s="407"/>
      <c r="K47" s="284"/>
    </row>
    <row r="48" spans="2:11" ht="15" customHeight="1">
      <c r="B48" s="287"/>
      <c r="C48" s="288"/>
      <c r="D48" s="288"/>
      <c r="E48" s="407" t="s">
        <v>975</v>
      </c>
      <c r="F48" s="407"/>
      <c r="G48" s="407"/>
      <c r="H48" s="407"/>
      <c r="I48" s="407"/>
      <c r="J48" s="407"/>
      <c r="K48" s="284"/>
    </row>
    <row r="49" spans="2:11" ht="15" customHeight="1">
      <c r="B49" s="287"/>
      <c r="C49" s="288"/>
      <c r="D49" s="407" t="s">
        <v>976</v>
      </c>
      <c r="E49" s="407"/>
      <c r="F49" s="407"/>
      <c r="G49" s="407"/>
      <c r="H49" s="407"/>
      <c r="I49" s="407"/>
      <c r="J49" s="407"/>
      <c r="K49" s="284"/>
    </row>
    <row r="50" spans="2:11" ht="25.5" customHeight="1">
      <c r="B50" s="283"/>
      <c r="C50" s="408" t="s">
        <v>977</v>
      </c>
      <c r="D50" s="408"/>
      <c r="E50" s="408"/>
      <c r="F50" s="408"/>
      <c r="G50" s="408"/>
      <c r="H50" s="408"/>
      <c r="I50" s="408"/>
      <c r="J50" s="408"/>
      <c r="K50" s="284"/>
    </row>
    <row r="51" spans="2:11" ht="5.25" customHeight="1">
      <c r="B51" s="283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3"/>
      <c r="C52" s="407" t="s">
        <v>978</v>
      </c>
      <c r="D52" s="407"/>
      <c r="E52" s="407"/>
      <c r="F52" s="407"/>
      <c r="G52" s="407"/>
      <c r="H52" s="407"/>
      <c r="I52" s="407"/>
      <c r="J52" s="407"/>
      <c r="K52" s="284"/>
    </row>
    <row r="53" spans="2:11" ht="15" customHeight="1">
      <c r="B53" s="283"/>
      <c r="C53" s="407" t="s">
        <v>979</v>
      </c>
      <c r="D53" s="407"/>
      <c r="E53" s="407"/>
      <c r="F53" s="407"/>
      <c r="G53" s="407"/>
      <c r="H53" s="407"/>
      <c r="I53" s="407"/>
      <c r="J53" s="407"/>
      <c r="K53" s="284"/>
    </row>
    <row r="54" spans="2:11" ht="12.75" customHeight="1">
      <c r="B54" s="283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3"/>
      <c r="C55" s="407" t="s">
        <v>980</v>
      </c>
      <c r="D55" s="407"/>
      <c r="E55" s="407"/>
      <c r="F55" s="407"/>
      <c r="G55" s="407"/>
      <c r="H55" s="407"/>
      <c r="I55" s="407"/>
      <c r="J55" s="407"/>
      <c r="K55" s="284"/>
    </row>
    <row r="56" spans="2:11" ht="15" customHeight="1">
      <c r="B56" s="283"/>
      <c r="C56" s="288"/>
      <c r="D56" s="407" t="s">
        <v>981</v>
      </c>
      <c r="E56" s="407"/>
      <c r="F56" s="407"/>
      <c r="G56" s="407"/>
      <c r="H56" s="407"/>
      <c r="I56" s="407"/>
      <c r="J56" s="407"/>
      <c r="K56" s="284"/>
    </row>
    <row r="57" spans="2:11" ht="15" customHeight="1">
      <c r="B57" s="283"/>
      <c r="C57" s="288"/>
      <c r="D57" s="407" t="s">
        <v>982</v>
      </c>
      <c r="E57" s="407"/>
      <c r="F57" s="407"/>
      <c r="G57" s="407"/>
      <c r="H57" s="407"/>
      <c r="I57" s="407"/>
      <c r="J57" s="407"/>
      <c r="K57" s="284"/>
    </row>
    <row r="58" spans="2:11" ht="15" customHeight="1">
      <c r="B58" s="283"/>
      <c r="C58" s="288"/>
      <c r="D58" s="407" t="s">
        <v>983</v>
      </c>
      <c r="E58" s="407"/>
      <c r="F58" s="407"/>
      <c r="G58" s="407"/>
      <c r="H58" s="407"/>
      <c r="I58" s="407"/>
      <c r="J58" s="407"/>
      <c r="K58" s="284"/>
    </row>
    <row r="59" spans="2:11" ht="15" customHeight="1">
      <c r="B59" s="283"/>
      <c r="C59" s="288"/>
      <c r="D59" s="407" t="s">
        <v>984</v>
      </c>
      <c r="E59" s="407"/>
      <c r="F59" s="407"/>
      <c r="G59" s="407"/>
      <c r="H59" s="407"/>
      <c r="I59" s="407"/>
      <c r="J59" s="407"/>
      <c r="K59" s="284"/>
    </row>
    <row r="60" spans="2:11" ht="15" customHeight="1">
      <c r="B60" s="283"/>
      <c r="C60" s="288"/>
      <c r="D60" s="406" t="s">
        <v>985</v>
      </c>
      <c r="E60" s="406"/>
      <c r="F60" s="406"/>
      <c r="G60" s="406"/>
      <c r="H60" s="406"/>
      <c r="I60" s="406"/>
      <c r="J60" s="406"/>
      <c r="K60" s="284"/>
    </row>
    <row r="61" spans="2:11" ht="15" customHeight="1">
      <c r="B61" s="283"/>
      <c r="C61" s="288"/>
      <c r="D61" s="407" t="s">
        <v>986</v>
      </c>
      <c r="E61" s="407"/>
      <c r="F61" s="407"/>
      <c r="G61" s="407"/>
      <c r="H61" s="407"/>
      <c r="I61" s="407"/>
      <c r="J61" s="407"/>
      <c r="K61" s="284"/>
    </row>
    <row r="62" spans="2:11" ht="12.75" customHeight="1">
      <c r="B62" s="283"/>
      <c r="C62" s="288"/>
      <c r="D62" s="288"/>
      <c r="E62" s="291"/>
      <c r="F62" s="288"/>
      <c r="G62" s="288"/>
      <c r="H62" s="288"/>
      <c r="I62" s="288"/>
      <c r="J62" s="288"/>
      <c r="K62" s="284"/>
    </row>
    <row r="63" spans="2:11" ht="15" customHeight="1">
      <c r="B63" s="283"/>
      <c r="C63" s="288"/>
      <c r="D63" s="407" t="s">
        <v>987</v>
      </c>
      <c r="E63" s="407"/>
      <c r="F63" s="407"/>
      <c r="G63" s="407"/>
      <c r="H63" s="407"/>
      <c r="I63" s="407"/>
      <c r="J63" s="407"/>
      <c r="K63" s="284"/>
    </row>
    <row r="64" spans="2:11" ht="15" customHeight="1">
      <c r="B64" s="283"/>
      <c r="C64" s="288"/>
      <c r="D64" s="406" t="s">
        <v>988</v>
      </c>
      <c r="E64" s="406"/>
      <c r="F64" s="406"/>
      <c r="G64" s="406"/>
      <c r="H64" s="406"/>
      <c r="I64" s="406"/>
      <c r="J64" s="406"/>
      <c r="K64" s="284"/>
    </row>
    <row r="65" spans="2:11" ht="15" customHeight="1">
      <c r="B65" s="283"/>
      <c r="C65" s="288"/>
      <c r="D65" s="407" t="s">
        <v>989</v>
      </c>
      <c r="E65" s="407"/>
      <c r="F65" s="407"/>
      <c r="G65" s="407"/>
      <c r="H65" s="407"/>
      <c r="I65" s="407"/>
      <c r="J65" s="407"/>
      <c r="K65" s="284"/>
    </row>
    <row r="66" spans="2:11" ht="15" customHeight="1">
      <c r="B66" s="283"/>
      <c r="C66" s="288"/>
      <c r="D66" s="407" t="s">
        <v>990</v>
      </c>
      <c r="E66" s="407"/>
      <c r="F66" s="407"/>
      <c r="G66" s="407"/>
      <c r="H66" s="407"/>
      <c r="I66" s="407"/>
      <c r="J66" s="407"/>
      <c r="K66" s="284"/>
    </row>
    <row r="67" spans="2:11" ht="15" customHeight="1">
      <c r="B67" s="283"/>
      <c r="C67" s="288"/>
      <c r="D67" s="407" t="s">
        <v>991</v>
      </c>
      <c r="E67" s="407"/>
      <c r="F67" s="407"/>
      <c r="G67" s="407"/>
      <c r="H67" s="407"/>
      <c r="I67" s="407"/>
      <c r="J67" s="407"/>
      <c r="K67" s="284"/>
    </row>
    <row r="68" spans="2:11" ht="15" customHeight="1">
      <c r="B68" s="283"/>
      <c r="C68" s="288"/>
      <c r="D68" s="407" t="s">
        <v>992</v>
      </c>
      <c r="E68" s="407"/>
      <c r="F68" s="407"/>
      <c r="G68" s="407"/>
      <c r="H68" s="407"/>
      <c r="I68" s="407"/>
      <c r="J68" s="407"/>
      <c r="K68" s="284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405" t="s">
        <v>108</v>
      </c>
      <c r="D73" s="405"/>
      <c r="E73" s="405"/>
      <c r="F73" s="405"/>
      <c r="G73" s="405"/>
      <c r="H73" s="405"/>
      <c r="I73" s="405"/>
      <c r="J73" s="405"/>
      <c r="K73" s="301"/>
    </row>
    <row r="74" spans="2:11" ht="17.25" customHeight="1">
      <c r="B74" s="300"/>
      <c r="C74" s="302" t="s">
        <v>993</v>
      </c>
      <c r="D74" s="302"/>
      <c r="E74" s="302"/>
      <c r="F74" s="302" t="s">
        <v>994</v>
      </c>
      <c r="G74" s="303"/>
      <c r="H74" s="302" t="s">
        <v>131</v>
      </c>
      <c r="I74" s="302" t="s">
        <v>60</v>
      </c>
      <c r="J74" s="302" t="s">
        <v>995</v>
      </c>
      <c r="K74" s="301"/>
    </row>
    <row r="75" spans="2:11" ht="17.25" customHeight="1">
      <c r="B75" s="300"/>
      <c r="C75" s="304" t="s">
        <v>996</v>
      </c>
      <c r="D75" s="304"/>
      <c r="E75" s="304"/>
      <c r="F75" s="305" t="s">
        <v>997</v>
      </c>
      <c r="G75" s="306"/>
      <c r="H75" s="304"/>
      <c r="I75" s="304"/>
      <c r="J75" s="304" t="s">
        <v>998</v>
      </c>
      <c r="K75" s="301"/>
    </row>
    <row r="76" spans="2:11" ht="5.25" customHeight="1">
      <c r="B76" s="300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300"/>
      <c r="C77" s="290" t="s">
        <v>56</v>
      </c>
      <c r="D77" s="307"/>
      <c r="E77" s="307"/>
      <c r="F77" s="309" t="s">
        <v>999</v>
      </c>
      <c r="G77" s="308"/>
      <c r="H77" s="290" t="s">
        <v>1000</v>
      </c>
      <c r="I77" s="290" t="s">
        <v>1001</v>
      </c>
      <c r="J77" s="290">
        <v>20</v>
      </c>
      <c r="K77" s="301"/>
    </row>
    <row r="78" spans="2:11" ht="15" customHeight="1">
      <c r="B78" s="300"/>
      <c r="C78" s="290" t="s">
        <v>1002</v>
      </c>
      <c r="D78" s="290"/>
      <c r="E78" s="290"/>
      <c r="F78" s="309" t="s">
        <v>999</v>
      </c>
      <c r="G78" s="308"/>
      <c r="H78" s="290" t="s">
        <v>1003</v>
      </c>
      <c r="I78" s="290" t="s">
        <v>1001</v>
      </c>
      <c r="J78" s="290">
        <v>120</v>
      </c>
      <c r="K78" s="301"/>
    </row>
    <row r="79" spans="2:11" ht="15" customHeight="1">
      <c r="B79" s="310"/>
      <c r="C79" s="290" t="s">
        <v>1004</v>
      </c>
      <c r="D79" s="290"/>
      <c r="E79" s="290"/>
      <c r="F79" s="309" t="s">
        <v>1005</v>
      </c>
      <c r="G79" s="308"/>
      <c r="H79" s="290" t="s">
        <v>1006</v>
      </c>
      <c r="I79" s="290" t="s">
        <v>1001</v>
      </c>
      <c r="J79" s="290">
        <v>50</v>
      </c>
      <c r="K79" s="301"/>
    </row>
    <row r="80" spans="2:11" ht="15" customHeight="1">
      <c r="B80" s="310"/>
      <c r="C80" s="290" t="s">
        <v>1007</v>
      </c>
      <c r="D80" s="290"/>
      <c r="E80" s="290"/>
      <c r="F80" s="309" t="s">
        <v>999</v>
      </c>
      <c r="G80" s="308"/>
      <c r="H80" s="290" t="s">
        <v>1008</v>
      </c>
      <c r="I80" s="290" t="s">
        <v>1009</v>
      </c>
      <c r="J80" s="290"/>
      <c r="K80" s="301"/>
    </row>
    <row r="81" spans="2:11" ht="15" customHeight="1">
      <c r="B81" s="310"/>
      <c r="C81" s="311" t="s">
        <v>1010</v>
      </c>
      <c r="D81" s="311"/>
      <c r="E81" s="311"/>
      <c r="F81" s="312" t="s">
        <v>1005</v>
      </c>
      <c r="G81" s="311"/>
      <c r="H81" s="311" t="s">
        <v>1011</v>
      </c>
      <c r="I81" s="311" t="s">
        <v>1001</v>
      </c>
      <c r="J81" s="311">
        <v>15</v>
      </c>
      <c r="K81" s="301"/>
    </row>
    <row r="82" spans="2:11" ht="15" customHeight="1">
      <c r="B82" s="310"/>
      <c r="C82" s="311" t="s">
        <v>1012</v>
      </c>
      <c r="D82" s="311"/>
      <c r="E82" s="311"/>
      <c r="F82" s="312" t="s">
        <v>1005</v>
      </c>
      <c r="G82" s="311"/>
      <c r="H82" s="311" t="s">
        <v>1013</v>
      </c>
      <c r="I82" s="311" t="s">
        <v>1001</v>
      </c>
      <c r="J82" s="311">
        <v>15</v>
      </c>
      <c r="K82" s="301"/>
    </row>
    <row r="83" spans="2:11" ht="15" customHeight="1">
      <c r="B83" s="310"/>
      <c r="C83" s="311" t="s">
        <v>1014</v>
      </c>
      <c r="D83" s="311"/>
      <c r="E83" s="311"/>
      <c r="F83" s="312" t="s">
        <v>1005</v>
      </c>
      <c r="G83" s="311"/>
      <c r="H83" s="311" t="s">
        <v>1015</v>
      </c>
      <c r="I83" s="311" t="s">
        <v>1001</v>
      </c>
      <c r="J83" s="311">
        <v>20</v>
      </c>
      <c r="K83" s="301"/>
    </row>
    <row r="84" spans="2:11" ht="15" customHeight="1">
      <c r="B84" s="310"/>
      <c r="C84" s="311" t="s">
        <v>1016</v>
      </c>
      <c r="D84" s="311"/>
      <c r="E84" s="311"/>
      <c r="F84" s="312" t="s">
        <v>1005</v>
      </c>
      <c r="G84" s="311"/>
      <c r="H84" s="311" t="s">
        <v>1017</v>
      </c>
      <c r="I84" s="311" t="s">
        <v>1001</v>
      </c>
      <c r="J84" s="311">
        <v>20</v>
      </c>
      <c r="K84" s="301"/>
    </row>
    <row r="85" spans="2:11" ht="15" customHeight="1">
      <c r="B85" s="310"/>
      <c r="C85" s="290" t="s">
        <v>1018</v>
      </c>
      <c r="D85" s="290"/>
      <c r="E85" s="290"/>
      <c r="F85" s="309" t="s">
        <v>1005</v>
      </c>
      <c r="G85" s="308"/>
      <c r="H85" s="290" t="s">
        <v>1019</v>
      </c>
      <c r="I85" s="290" t="s">
        <v>1001</v>
      </c>
      <c r="J85" s="290">
        <v>50</v>
      </c>
      <c r="K85" s="301"/>
    </row>
    <row r="86" spans="2:11" ht="15" customHeight="1">
      <c r="B86" s="310"/>
      <c r="C86" s="290" t="s">
        <v>1020</v>
      </c>
      <c r="D86" s="290"/>
      <c r="E86" s="290"/>
      <c r="F86" s="309" t="s">
        <v>1005</v>
      </c>
      <c r="G86" s="308"/>
      <c r="H86" s="290" t="s">
        <v>1021</v>
      </c>
      <c r="I86" s="290" t="s">
        <v>1001</v>
      </c>
      <c r="J86" s="290">
        <v>20</v>
      </c>
      <c r="K86" s="301"/>
    </row>
    <row r="87" spans="2:11" ht="15" customHeight="1">
      <c r="B87" s="310"/>
      <c r="C87" s="290" t="s">
        <v>1022</v>
      </c>
      <c r="D87" s="290"/>
      <c r="E87" s="290"/>
      <c r="F87" s="309" t="s">
        <v>1005</v>
      </c>
      <c r="G87" s="308"/>
      <c r="H87" s="290" t="s">
        <v>1023</v>
      </c>
      <c r="I87" s="290" t="s">
        <v>1001</v>
      </c>
      <c r="J87" s="290">
        <v>20</v>
      </c>
      <c r="K87" s="301"/>
    </row>
    <row r="88" spans="2:11" ht="15" customHeight="1">
      <c r="B88" s="310"/>
      <c r="C88" s="290" t="s">
        <v>1024</v>
      </c>
      <c r="D88" s="290"/>
      <c r="E88" s="290"/>
      <c r="F88" s="309" t="s">
        <v>1005</v>
      </c>
      <c r="G88" s="308"/>
      <c r="H88" s="290" t="s">
        <v>1025</v>
      </c>
      <c r="I88" s="290" t="s">
        <v>1001</v>
      </c>
      <c r="J88" s="290">
        <v>50</v>
      </c>
      <c r="K88" s="301"/>
    </row>
    <row r="89" spans="2:11" ht="15" customHeight="1">
      <c r="B89" s="310"/>
      <c r="C89" s="290" t="s">
        <v>1026</v>
      </c>
      <c r="D89" s="290"/>
      <c r="E89" s="290"/>
      <c r="F89" s="309" t="s">
        <v>1005</v>
      </c>
      <c r="G89" s="308"/>
      <c r="H89" s="290" t="s">
        <v>1026</v>
      </c>
      <c r="I89" s="290" t="s">
        <v>1001</v>
      </c>
      <c r="J89" s="290">
        <v>50</v>
      </c>
      <c r="K89" s="301"/>
    </row>
    <row r="90" spans="2:11" ht="15" customHeight="1">
      <c r="B90" s="310"/>
      <c r="C90" s="290" t="s">
        <v>136</v>
      </c>
      <c r="D90" s="290"/>
      <c r="E90" s="290"/>
      <c r="F90" s="309" t="s">
        <v>1005</v>
      </c>
      <c r="G90" s="308"/>
      <c r="H90" s="290" t="s">
        <v>1027</v>
      </c>
      <c r="I90" s="290" t="s">
        <v>1001</v>
      </c>
      <c r="J90" s="290">
        <v>255</v>
      </c>
      <c r="K90" s="301"/>
    </row>
    <row r="91" spans="2:11" ht="15" customHeight="1">
      <c r="B91" s="310"/>
      <c r="C91" s="290" t="s">
        <v>1028</v>
      </c>
      <c r="D91" s="290"/>
      <c r="E91" s="290"/>
      <c r="F91" s="309" t="s">
        <v>999</v>
      </c>
      <c r="G91" s="308"/>
      <c r="H91" s="290" t="s">
        <v>1029</v>
      </c>
      <c r="I91" s="290" t="s">
        <v>1030</v>
      </c>
      <c r="J91" s="290"/>
      <c r="K91" s="301"/>
    </row>
    <row r="92" spans="2:11" ht="15" customHeight="1">
      <c r="B92" s="310"/>
      <c r="C92" s="290" t="s">
        <v>1031</v>
      </c>
      <c r="D92" s="290"/>
      <c r="E92" s="290"/>
      <c r="F92" s="309" t="s">
        <v>999</v>
      </c>
      <c r="G92" s="308"/>
      <c r="H92" s="290" t="s">
        <v>1032</v>
      </c>
      <c r="I92" s="290" t="s">
        <v>1033</v>
      </c>
      <c r="J92" s="290"/>
      <c r="K92" s="301"/>
    </row>
    <row r="93" spans="2:11" ht="15" customHeight="1">
      <c r="B93" s="310"/>
      <c r="C93" s="290" t="s">
        <v>1034</v>
      </c>
      <c r="D93" s="290"/>
      <c r="E93" s="290"/>
      <c r="F93" s="309" t="s">
        <v>999</v>
      </c>
      <c r="G93" s="308"/>
      <c r="H93" s="290" t="s">
        <v>1034</v>
      </c>
      <c r="I93" s="290" t="s">
        <v>1033</v>
      </c>
      <c r="J93" s="290"/>
      <c r="K93" s="301"/>
    </row>
    <row r="94" spans="2:11" ht="15" customHeight="1">
      <c r="B94" s="310"/>
      <c r="C94" s="290" t="s">
        <v>41</v>
      </c>
      <c r="D94" s="290"/>
      <c r="E94" s="290"/>
      <c r="F94" s="309" t="s">
        <v>999</v>
      </c>
      <c r="G94" s="308"/>
      <c r="H94" s="290" t="s">
        <v>1035</v>
      </c>
      <c r="I94" s="290" t="s">
        <v>1033</v>
      </c>
      <c r="J94" s="290"/>
      <c r="K94" s="301"/>
    </row>
    <row r="95" spans="2:11" ht="15" customHeight="1">
      <c r="B95" s="310"/>
      <c r="C95" s="290" t="s">
        <v>51</v>
      </c>
      <c r="D95" s="290"/>
      <c r="E95" s="290"/>
      <c r="F95" s="309" t="s">
        <v>999</v>
      </c>
      <c r="G95" s="308"/>
      <c r="H95" s="290" t="s">
        <v>1036</v>
      </c>
      <c r="I95" s="290" t="s">
        <v>1033</v>
      </c>
      <c r="J95" s="290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405" t="s">
        <v>1037</v>
      </c>
      <c r="D100" s="405"/>
      <c r="E100" s="405"/>
      <c r="F100" s="405"/>
      <c r="G100" s="405"/>
      <c r="H100" s="405"/>
      <c r="I100" s="405"/>
      <c r="J100" s="405"/>
      <c r="K100" s="301"/>
    </row>
    <row r="101" spans="2:11" ht="17.25" customHeight="1">
      <c r="B101" s="300"/>
      <c r="C101" s="302" t="s">
        <v>993</v>
      </c>
      <c r="D101" s="302"/>
      <c r="E101" s="302"/>
      <c r="F101" s="302" t="s">
        <v>994</v>
      </c>
      <c r="G101" s="303"/>
      <c r="H101" s="302" t="s">
        <v>131</v>
      </c>
      <c r="I101" s="302" t="s">
        <v>60</v>
      </c>
      <c r="J101" s="302" t="s">
        <v>995</v>
      </c>
      <c r="K101" s="301"/>
    </row>
    <row r="102" spans="2:11" ht="17.25" customHeight="1">
      <c r="B102" s="300"/>
      <c r="C102" s="304" t="s">
        <v>996</v>
      </c>
      <c r="D102" s="304"/>
      <c r="E102" s="304"/>
      <c r="F102" s="305" t="s">
        <v>997</v>
      </c>
      <c r="G102" s="306"/>
      <c r="H102" s="304"/>
      <c r="I102" s="304"/>
      <c r="J102" s="304" t="s">
        <v>998</v>
      </c>
      <c r="K102" s="301"/>
    </row>
    <row r="103" spans="2:11" ht="5.25" customHeight="1">
      <c r="B103" s="300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300"/>
      <c r="C104" s="290" t="s">
        <v>56</v>
      </c>
      <c r="D104" s="307"/>
      <c r="E104" s="307"/>
      <c r="F104" s="309" t="s">
        <v>999</v>
      </c>
      <c r="G104" s="318"/>
      <c r="H104" s="290" t="s">
        <v>1038</v>
      </c>
      <c r="I104" s="290" t="s">
        <v>1001</v>
      </c>
      <c r="J104" s="290">
        <v>20</v>
      </c>
      <c r="K104" s="301"/>
    </row>
    <row r="105" spans="2:11" ht="15" customHeight="1">
      <c r="B105" s="300"/>
      <c r="C105" s="290" t="s">
        <v>1002</v>
      </c>
      <c r="D105" s="290"/>
      <c r="E105" s="290"/>
      <c r="F105" s="309" t="s">
        <v>999</v>
      </c>
      <c r="G105" s="290"/>
      <c r="H105" s="290" t="s">
        <v>1038</v>
      </c>
      <c r="I105" s="290" t="s">
        <v>1001</v>
      </c>
      <c r="J105" s="290">
        <v>120</v>
      </c>
      <c r="K105" s="301"/>
    </row>
    <row r="106" spans="2:11" ht="15" customHeight="1">
      <c r="B106" s="310"/>
      <c r="C106" s="290" t="s">
        <v>1004</v>
      </c>
      <c r="D106" s="290"/>
      <c r="E106" s="290"/>
      <c r="F106" s="309" t="s">
        <v>1005</v>
      </c>
      <c r="G106" s="290"/>
      <c r="H106" s="290" t="s">
        <v>1038</v>
      </c>
      <c r="I106" s="290" t="s">
        <v>1001</v>
      </c>
      <c r="J106" s="290">
        <v>50</v>
      </c>
      <c r="K106" s="301"/>
    </row>
    <row r="107" spans="2:11" ht="15" customHeight="1">
      <c r="B107" s="310"/>
      <c r="C107" s="290" t="s">
        <v>1007</v>
      </c>
      <c r="D107" s="290"/>
      <c r="E107" s="290"/>
      <c r="F107" s="309" t="s">
        <v>999</v>
      </c>
      <c r="G107" s="290"/>
      <c r="H107" s="290" t="s">
        <v>1038</v>
      </c>
      <c r="I107" s="290" t="s">
        <v>1009</v>
      </c>
      <c r="J107" s="290"/>
      <c r="K107" s="301"/>
    </row>
    <row r="108" spans="2:11" ht="15" customHeight="1">
      <c r="B108" s="310"/>
      <c r="C108" s="290" t="s">
        <v>1018</v>
      </c>
      <c r="D108" s="290"/>
      <c r="E108" s="290"/>
      <c r="F108" s="309" t="s">
        <v>1005</v>
      </c>
      <c r="G108" s="290"/>
      <c r="H108" s="290" t="s">
        <v>1038</v>
      </c>
      <c r="I108" s="290" t="s">
        <v>1001</v>
      </c>
      <c r="J108" s="290">
        <v>50</v>
      </c>
      <c r="K108" s="301"/>
    </row>
    <row r="109" spans="2:11" ht="15" customHeight="1">
      <c r="B109" s="310"/>
      <c r="C109" s="290" t="s">
        <v>1026</v>
      </c>
      <c r="D109" s="290"/>
      <c r="E109" s="290"/>
      <c r="F109" s="309" t="s">
        <v>1005</v>
      </c>
      <c r="G109" s="290"/>
      <c r="H109" s="290" t="s">
        <v>1038</v>
      </c>
      <c r="I109" s="290" t="s">
        <v>1001</v>
      </c>
      <c r="J109" s="290">
        <v>50</v>
      </c>
      <c r="K109" s="301"/>
    </row>
    <row r="110" spans="2:11" ht="15" customHeight="1">
      <c r="B110" s="310"/>
      <c r="C110" s="290" t="s">
        <v>1024</v>
      </c>
      <c r="D110" s="290"/>
      <c r="E110" s="290"/>
      <c r="F110" s="309" t="s">
        <v>1005</v>
      </c>
      <c r="G110" s="290"/>
      <c r="H110" s="290" t="s">
        <v>1038</v>
      </c>
      <c r="I110" s="290" t="s">
        <v>1001</v>
      </c>
      <c r="J110" s="290">
        <v>50</v>
      </c>
      <c r="K110" s="301"/>
    </row>
    <row r="111" spans="2:11" ht="15" customHeight="1">
      <c r="B111" s="310"/>
      <c r="C111" s="290" t="s">
        <v>56</v>
      </c>
      <c r="D111" s="290"/>
      <c r="E111" s="290"/>
      <c r="F111" s="309" t="s">
        <v>999</v>
      </c>
      <c r="G111" s="290"/>
      <c r="H111" s="290" t="s">
        <v>1039</v>
      </c>
      <c r="I111" s="290" t="s">
        <v>1001</v>
      </c>
      <c r="J111" s="290">
        <v>20</v>
      </c>
      <c r="K111" s="301"/>
    </row>
    <row r="112" spans="2:11" ht="15" customHeight="1">
      <c r="B112" s="310"/>
      <c r="C112" s="290" t="s">
        <v>1040</v>
      </c>
      <c r="D112" s="290"/>
      <c r="E112" s="290"/>
      <c r="F112" s="309" t="s">
        <v>999</v>
      </c>
      <c r="G112" s="290"/>
      <c r="H112" s="290" t="s">
        <v>1041</v>
      </c>
      <c r="I112" s="290" t="s">
        <v>1001</v>
      </c>
      <c r="J112" s="290">
        <v>120</v>
      </c>
      <c r="K112" s="301"/>
    </row>
    <row r="113" spans="2:11" ht="15" customHeight="1">
      <c r="B113" s="310"/>
      <c r="C113" s="290" t="s">
        <v>41</v>
      </c>
      <c r="D113" s="290"/>
      <c r="E113" s="290"/>
      <c r="F113" s="309" t="s">
        <v>999</v>
      </c>
      <c r="G113" s="290"/>
      <c r="H113" s="290" t="s">
        <v>1042</v>
      </c>
      <c r="I113" s="290" t="s">
        <v>1033</v>
      </c>
      <c r="J113" s="290"/>
      <c r="K113" s="301"/>
    </row>
    <row r="114" spans="2:11" ht="15" customHeight="1">
      <c r="B114" s="310"/>
      <c r="C114" s="290" t="s">
        <v>51</v>
      </c>
      <c r="D114" s="290"/>
      <c r="E114" s="290"/>
      <c r="F114" s="309" t="s">
        <v>999</v>
      </c>
      <c r="G114" s="290"/>
      <c r="H114" s="290" t="s">
        <v>1043</v>
      </c>
      <c r="I114" s="290" t="s">
        <v>1033</v>
      </c>
      <c r="J114" s="290"/>
      <c r="K114" s="301"/>
    </row>
    <row r="115" spans="2:11" ht="15" customHeight="1">
      <c r="B115" s="310"/>
      <c r="C115" s="290" t="s">
        <v>60</v>
      </c>
      <c r="D115" s="290"/>
      <c r="E115" s="290"/>
      <c r="F115" s="309" t="s">
        <v>999</v>
      </c>
      <c r="G115" s="290"/>
      <c r="H115" s="290" t="s">
        <v>1044</v>
      </c>
      <c r="I115" s="290" t="s">
        <v>1045</v>
      </c>
      <c r="J115" s="290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6"/>
      <c r="D117" s="286"/>
      <c r="E117" s="286"/>
      <c r="F117" s="321"/>
      <c r="G117" s="286"/>
      <c r="H117" s="286"/>
      <c r="I117" s="286"/>
      <c r="J117" s="286"/>
      <c r="K117" s="320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404" t="s">
        <v>1046</v>
      </c>
      <c r="D120" s="404"/>
      <c r="E120" s="404"/>
      <c r="F120" s="404"/>
      <c r="G120" s="404"/>
      <c r="H120" s="404"/>
      <c r="I120" s="404"/>
      <c r="J120" s="404"/>
      <c r="K120" s="326"/>
    </row>
    <row r="121" spans="2:11" ht="17.25" customHeight="1">
      <c r="B121" s="327"/>
      <c r="C121" s="302" t="s">
        <v>993</v>
      </c>
      <c r="D121" s="302"/>
      <c r="E121" s="302"/>
      <c r="F121" s="302" t="s">
        <v>994</v>
      </c>
      <c r="G121" s="303"/>
      <c r="H121" s="302" t="s">
        <v>131</v>
      </c>
      <c r="I121" s="302" t="s">
        <v>60</v>
      </c>
      <c r="J121" s="302" t="s">
        <v>995</v>
      </c>
      <c r="K121" s="328"/>
    </row>
    <row r="122" spans="2:11" ht="17.25" customHeight="1">
      <c r="B122" s="327"/>
      <c r="C122" s="304" t="s">
        <v>996</v>
      </c>
      <c r="D122" s="304"/>
      <c r="E122" s="304"/>
      <c r="F122" s="305" t="s">
        <v>997</v>
      </c>
      <c r="G122" s="306"/>
      <c r="H122" s="304"/>
      <c r="I122" s="304"/>
      <c r="J122" s="304" t="s">
        <v>998</v>
      </c>
      <c r="K122" s="328"/>
    </row>
    <row r="123" spans="2:11" ht="5.25" customHeight="1">
      <c r="B123" s="329"/>
      <c r="C123" s="307"/>
      <c r="D123" s="307"/>
      <c r="E123" s="307"/>
      <c r="F123" s="307"/>
      <c r="G123" s="290"/>
      <c r="H123" s="307"/>
      <c r="I123" s="307"/>
      <c r="J123" s="307"/>
      <c r="K123" s="330"/>
    </row>
    <row r="124" spans="2:11" ht="15" customHeight="1">
      <c r="B124" s="329"/>
      <c r="C124" s="290" t="s">
        <v>1002</v>
      </c>
      <c r="D124" s="307"/>
      <c r="E124" s="307"/>
      <c r="F124" s="309" t="s">
        <v>999</v>
      </c>
      <c r="G124" s="290"/>
      <c r="H124" s="290" t="s">
        <v>1038</v>
      </c>
      <c r="I124" s="290" t="s">
        <v>1001</v>
      </c>
      <c r="J124" s="290">
        <v>120</v>
      </c>
      <c r="K124" s="331"/>
    </row>
    <row r="125" spans="2:11" ht="15" customHeight="1">
      <c r="B125" s="329"/>
      <c r="C125" s="290" t="s">
        <v>1047</v>
      </c>
      <c r="D125" s="290"/>
      <c r="E125" s="290"/>
      <c r="F125" s="309" t="s">
        <v>999</v>
      </c>
      <c r="G125" s="290"/>
      <c r="H125" s="290" t="s">
        <v>1048</v>
      </c>
      <c r="I125" s="290" t="s">
        <v>1001</v>
      </c>
      <c r="J125" s="290" t="s">
        <v>1049</v>
      </c>
      <c r="K125" s="331"/>
    </row>
    <row r="126" spans="2:11" ht="15" customHeight="1">
      <c r="B126" s="329"/>
      <c r="C126" s="290" t="s">
        <v>948</v>
      </c>
      <c r="D126" s="290"/>
      <c r="E126" s="290"/>
      <c r="F126" s="309" t="s">
        <v>999</v>
      </c>
      <c r="G126" s="290"/>
      <c r="H126" s="290" t="s">
        <v>1050</v>
      </c>
      <c r="I126" s="290" t="s">
        <v>1001</v>
      </c>
      <c r="J126" s="290" t="s">
        <v>1049</v>
      </c>
      <c r="K126" s="331"/>
    </row>
    <row r="127" spans="2:11" ht="15" customHeight="1">
      <c r="B127" s="329"/>
      <c r="C127" s="290" t="s">
        <v>1010</v>
      </c>
      <c r="D127" s="290"/>
      <c r="E127" s="290"/>
      <c r="F127" s="309" t="s">
        <v>1005</v>
      </c>
      <c r="G127" s="290"/>
      <c r="H127" s="290" t="s">
        <v>1011</v>
      </c>
      <c r="I127" s="290" t="s">
        <v>1001</v>
      </c>
      <c r="J127" s="290">
        <v>15</v>
      </c>
      <c r="K127" s="331"/>
    </row>
    <row r="128" spans="2:11" ht="15" customHeight="1">
      <c r="B128" s="329"/>
      <c r="C128" s="311" t="s">
        <v>1012</v>
      </c>
      <c r="D128" s="311"/>
      <c r="E128" s="311"/>
      <c r="F128" s="312" t="s">
        <v>1005</v>
      </c>
      <c r="G128" s="311"/>
      <c r="H128" s="311" t="s">
        <v>1013</v>
      </c>
      <c r="I128" s="311" t="s">
        <v>1001</v>
      </c>
      <c r="J128" s="311">
        <v>15</v>
      </c>
      <c r="K128" s="331"/>
    </row>
    <row r="129" spans="2:11" ht="15" customHeight="1">
      <c r="B129" s="329"/>
      <c r="C129" s="311" t="s">
        <v>1014</v>
      </c>
      <c r="D129" s="311"/>
      <c r="E129" s="311"/>
      <c r="F129" s="312" t="s">
        <v>1005</v>
      </c>
      <c r="G129" s="311"/>
      <c r="H129" s="311" t="s">
        <v>1015</v>
      </c>
      <c r="I129" s="311" t="s">
        <v>1001</v>
      </c>
      <c r="J129" s="311">
        <v>20</v>
      </c>
      <c r="K129" s="331"/>
    </row>
    <row r="130" spans="2:11" ht="15" customHeight="1">
      <c r="B130" s="329"/>
      <c r="C130" s="311" t="s">
        <v>1016</v>
      </c>
      <c r="D130" s="311"/>
      <c r="E130" s="311"/>
      <c r="F130" s="312" t="s">
        <v>1005</v>
      </c>
      <c r="G130" s="311"/>
      <c r="H130" s="311" t="s">
        <v>1017</v>
      </c>
      <c r="I130" s="311" t="s">
        <v>1001</v>
      </c>
      <c r="J130" s="311">
        <v>20</v>
      </c>
      <c r="K130" s="331"/>
    </row>
    <row r="131" spans="2:11" ht="15" customHeight="1">
      <c r="B131" s="329"/>
      <c r="C131" s="290" t="s">
        <v>1004</v>
      </c>
      <c r="D131" s="290"/>
      <c r="E131" s="290"/>
      <c r="F131" s="309" t="s">
        <v>1005</v>
      </c>
      <c r="G131" s="290"/>
      <c r="H131" s="290" t="s">
        <v>1038</v>
      </c>
      <c r="I131" s="290" t="s">
        <v>1001</v>
      </c>
      <c r="J131" s="290">
        <v>50</v>
      </c>
      <c r="K131" s="331"/>
    </row>
    <row r="132" spans="2:11" ht="15" customHeight="1">
      <c r="B132" s="329"/>
      <c r="C132" s="290" t="s">
        <v>1018</v>
      </c>
      <c r="D132" s="290"/>
      <c r="E132" s="290"/>
      <c r="F132" s="309" t="s">
        <v>1005</v>
      </c>
      <c r="G132" s="290"/>
      <c r="H132" s="290" t="s">
        <v>1038</v>
      </c>
      <c r="I132" s="290" t="s">
        <v>1001</v>
      </c>
      <c r="J132" s="290">
        <v>50</v>
      </c>
      <c r="K132" s="331"/>
    </row>
    <row r="133" spans="2:11" ht="15" customHeight="1">
      <c r="B133" s="329"/>
      <c r="C133" s="290" t="s">
        <v>1024</v>
      </c>
      <c r="D133" s="290"/>
      <c r="E133" s="290"/>
      <c r="F133" s="309" t="s">
        <v>1005</v>
      </c>
      <c r="G133" s="290"/>
      <c r="H133" s="290" t="s">
        <v>1038</v>
      </c>
      <c r="I133" s="290" t="s">
        <v>1001</v>
      </c>
      <c r="J133" s="290">
        <v>50</v>
      </c>
      <c r="K133" s="331"/>
    </row>
    <row r="134" spans="2:11" ht="15" customHeight="1">
      <c r="B134" s="329"/>
      <c r="C134" s="290" t="s">
        <v>1026</v>
      </c>
      <c r="D134" s="290"/>
      <c r="E134" s="290"/>
      <c r="F134" s="309" t="s">
        <v>1005</v>
      </c>
      <c r="G134" s="290"/>
      <c r="H134" s="290" t="s">
        <v>1038</v>
      </c>
      <c r="I134" s="290" t="s">
        <v>1001</v>
      </c>
      <c r="J134" s="290">
        <v>50</v>
      </c>
      <c r="K134" s="331"/>
    </row>
    <row r="135" spans="2:11" ht="15" customHeight="1">
      <c r="B135" s="329"/>
      <c r="C135" s="290" t="s">
        <v>136</v>
      </c>
      <c r="D135" s="290"/>
      <c r="E135" s="290"/>
      <c r="F135" s="309" t="s">
        <v>1005</v>
      </c>
      <c r="G135" s="290"/>
      <c r="H135" s="290" t="s">
        <v>1051</v>
      </c>
      <c r="I135" s="290" t="s">
        <v>1001</v>
      </c>
      <c r="J135" s="290">
        <v>255</v>
      </c>
      <c r="K135" s="331"/>
    </row>
    <row r="136" spans="2:11" ht="15" customHeight="1">
      <c r="B136" s="329"/>
      <c r="C136" s="290" t="s">
        <v>1028</v>
      </c>
      <c r="D136" s="290"/>
      <c r="E136" s="290"/>
      <c r="F136" s="309" t="s">
        <v>999</v>
      </c>
      <c r="G136" s="290"/>
      <c r="H136" s="290" t="s">
        <v>1052</v>
      </c>
      <c r="I136" s="290" t="s">
        <v>1030</v>
      </c>
      <c r="J136" s="290"/>
      <c r="K136" s="331"/>
    </row>
    <row r="137" spans="2:11" ht="15" customHeight="1">
      <c r="B137" s="329"/>
      <c r="C137" s="290" t="s">
        <v>1031</v>
      </c>
      <c r="D137" s="290"/>
      <c r="E137" s="290"/>
      <c r="F137" s="309" t="s">
        <v>999</v>
      </c>
      <c r="G137" s="290"/>
      <c r="H137" s="290" t="s">
        <v>1053</v>
      </c>
      <c r="I137" s="290" t="s">
        <v>1033</v>
      </c>
      <c r="J137" s="290"/>
      <c r="K137" s="331"/>
    </row>
    <row r="138" spans="2:11" ht="15" customHeight="1">
      <c r="B138" s="329"/>
      <c r="C138" s="290" t="s">
        <v>1034</v>
      </c>
      <c r="D138" s="290"/>
      <c r="E138" s="290"/>
      <c r="F138" s="309" t="s">
        <v>999</v>
      </c>
      <c r="G138" s="290"/>
      <c r="H138" s="290" t="s">
        <v>1034</v>
      </c>
      <c r="I138" s="290" t="s">
        <v>1033</v>
      </c>
      <c r="J138" s="290"/>
      <c r="K138" s="331"/>
    </row>
    <row r="139" spans="2:11" ht="15" customHeight="1">
      <c r="B139" s="329"/>
      <c r="C139" s="290" t="s">
        <v>41</v>
      </c>
      <c r="D139" s="290"/>
      <c r="E139" s="290"/>
      <c r="F139" s="309" t="s">
        <v>999</v>
      </c>
      <c r="G139" s="290"/>
      <c r="H139" s="290" t="s">
        <v>1054</v>
      </c>
      <c r="I139" s="290" t="s">
        <v>1033</v>
      </c>
      <c r="J139" s="290"/>
      <c r="K139" s="331"/>
    </row>
    <row r="140" spans="2:11" ht="15" customHeight="1">
      <c r="B140" s="329"/>
      <c r="C140" s="290" t="s">
        <v>1055</v>
      </c>
      <c r="D140" s="290"/>
      <c r="E140" s="290"/>
      <c r="F140" s="309" t="s">
        <v>999</v>
      </c>
      <c r="G140" s="290"/>
      <c r="H140" s="290" t="s">
        <v>1056</v>
      </c>
      <c r="I140" s="290" t="s">
        <v>1033</v>
      </c>
      <c r="J140" s="290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6"/>
      <c r="C142" s="286"/>
      <c r="D142" s="286"/>
      <c r="E142" s="286"/>
      <c r="F142" s="321"/>
      <c r="G142" s="286"/>
      <c r="H142" s="286"/>
      <c r="I142" s="286"/>
      <c r="J142" s="286"/>
      <c r="K142" s="286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405" t="s">
        <v>1057</v>
      </c>
      <c r="D145" s="405"/>
      <c r="E145" s="405"/>
      <c r="F145" s="405"/>
      <c r="G145" s="405"/>
      <c r="H145" s="405"/>
      <c r="I145" s="405"/>
      <c r="J145" s="405"/>
      <c r="K145" s="301"/>
    </row>
    <row r="146" spans="2:11" ht="17.25" customHeight="1">
      <c r="B146" s="300"/>
      <c r="C146" s="302" t="s">
        <v>993</v>
      </c>
      <c r="D146" s="302"/>
      <c r="E146" s="302"/>
      <c r="F146" s="302" t="s">
        <v>994</v>
      </c>
      <c r="G146" s="303"/>
      <c r="H146" s="302" t="s">
        <v>131</v>
      </c>
      <c r="I146" s="302" t="s">
        <v>60</v>
      </c>
      <c r="J146" s="302" t="s">
        <v>995</v>
      </c>
      <c r="K146" s="301"/>
    </row>
    <row r="147" spans="2:11" ht="17.25" customHeight="1">
      <c r="B147" s="300"/>
      <c r="C147" s="304" t="s">
        <v>996</v>
      </c>
      <c r="D147" s="304"/>
      <c r="E147" s="304"/>
      <c r="F147" s="305" t="s">
        <v>997</v>
      </c>
      <c r="G147" s="306"/>
      <c r="H147" s="304"/>
      <c r="I147" s="304"/>
      <c r="J147" s="304" t="s">
        <v>998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1002</v>
      </c>
      <c r="D149" s="290"/>
      <c r="E149" s="290"/>
      <c r="F149" s="336" t="s">
        <v>999</v>
      </c>
      <c r="G149" s="290"/>
      <c r="H149" s="335" t="s">
        <v>1038</v>
      </c>
      <c r="I149" s="335" t="s">
        <v>1001</v>
      </c>
      <c r="J149" s="335">
        <v>120</v>
      </c>
      <c r="K149" s="331"/>
    </row>
    <row r="150" spans="2:11" ht="15" customHeight="1">
      <c r="B150" s="310"/>
      <c r="C150" s="335" t="s">
        <v>1047</v>
      </c>
      <c r="D150" s="290"/>
      <c r="E150" s="290"/>
      <c r="F150" s="336" t="s">
        <v>999</v>
      </c>
      <c r="G150" s="290"/>
      <c r="H150" s="335" t="s">
        <v>1058</v>
      </c>
      <c r="I150" s="335" t="s">
        <v>1001</v>
      </c>
      <c r="J150" s="335" t="s">
        <v>1049</v>
      </c>
      <c r="K150" s="331"/>
    </row>
    <row r="151" spans="2:11" ht="15" customHeight="1">
      <c r="B151" s="310"/>
      <c r="C151" s="335" t="s">
        <v>948</v>
      </c>
      <c r="D151" s="290"/>
      <c r="E151" s="290"/>
      <c r="F151" s="336" t="s">
        <v>999</v>
      </c>
      <c r="G151" s="290"/>
      <c r="H151" s="335" t="s">
        <v>1059</v>
      </c>
      <c r="I151" s="335" t="s">
        <v>1001</v>
      </c>
      <c r="J151" s="335" t="s">
        <v>1049</v>
      </c>
      <c r="K151" s="331"/>
    </row>
    <row r="152" spans="2:11" ht="15" customHeight="1">
      <c r="B152" s="310"/>
      <c r="C152" s="335" t="s">
        <v>1004</v>
      </c>
      <c r="D152" s="290"/>
      <c r="E152" s="290"/>
      <c r="F152" s="336" t="s">
        <v>1005</v>
      </c>
      <c r="G152" s="290"/>
      <c r="H152" s="335" t="s">
        <v>1038</v>
      </c>
      <c r="I152" s="335" t="s">
        <v>1001</v>
      </c>
      <c r="J152" s="335">
        <v>50</v>
      </c>
      <c r="K152" s="331"/>
    </row>
    <row r="153" spans="2:11" ht="15" customHeight="1">
      <c r="B153" s="310"/>
      <c r="C153" s="335" t="s">
        <v>1007</v>
      </c>
      <c r="D153" s="290"/>
      <c r="E153" s="290"/>
      <c r="F153" s="336" t="s">
        <v>999</v>
      </c>
      <c r="G153" s="290"/>
      <c r="H153" s="335" t="s">
        <v>1038</v>
      </c>
      <c r="I153" s="335" t="s">
        <v>1009</v>
      </c>
      <c r="J153" s="335"/>
      <c r="K153" s="331"/>
    </row>
    <row r="154" spans="2:11" ht="15" customHeight="1">
      <c r="B154" s="310"/>
      <c r="C154" s="335" t="s">
        <v>1018</v>
      </c>
      <c r="D154" s="290"/>
      <c r="E154" s="290"/>
      <c r="F154" s="336" t="s">
        <v>1005</v>
      </c>
      <c r="G154" s="290"/>
      <c r="H154" s="335" t="s">
        <v>1038</v>
      </c>
      <c r="I154" s="335" t="s">
        <v>1001</v>
      </c>
      <c r="J154" s="335">
        <v>50</v>
      </c>
      <c r="K154" s="331"/>
    </row>
    <row r="155" spans="2:11" ht="15" customHeight="1">
      <c r="B155" s="310"/>
      <c r="C155" s="335" t="s">
        <v>1026</v>
      </c>
      <c r="D155" s="290"/>
      <c r="E155" s="290"/>
      <c r="F155" s="336" t="s">
        <v>1005</v>
      </c>
      <c r="G155" s="290"/>
      <c r="H155" s="335" t="s">
        <v>1038</v>
      </c>
      <c r="I155" s="335" t="s">
        <v>1001</v>
      </c>
      <c r="J155" s="335">
        <v>50</v>
      </c>
      <c r="K155" s="331"/>
    </row>
    <row r="156" spans="2:11" ht="15" customHeight="1">
      <c r="B156" s="310"/>
      <c r="C156" s="335" t="s">
        <v>1024</v>
      </c>
      <c r="D156" s="290"/>
      <c r="E156" s="290"/>
      <c r="F156" s="336" t="s">
        <v>1005</v>
      </c>
      <c r="G156" s="290"/>
      <c r="H156" s="335" t="s">
        <v>1038</v>
      </c>
      <c r="I156" s="335" t="s">
        <v>1001</v>
      </c>
      <c r="J156" s="335">
        <v>50</v>
      </c>
      <c r="K156" s="331"/>
    </row>
    <row r="157" spans="2:11" ht="15" customHeight="1">
      <c r="B157" s="310"/>
      <c r="C157" s="335" t="s">
        <v>113</v>
      </c>
      <c r="D157" s="290"/>
      <c r="E157" s="290"/>
      <c r="F157" s="336" t="s">
        <v>999</v>
      </c>
      <c r="G157" s="290"/>
      <c r="H157" s="335" t="s">
        <v>1060</v>
      </c>
      <c r="I157" s="335" t="s">
        <v>1001</v>
      </c>
      <c r="J157" s="335" t="s">
        <v>1061</v>
      </c>
      <c r="K157" s="331"/>
    </row>
    <row r="158" spans="2:11" ht="15" customHeight="1">
      <c r="B158" s="310"/>
      <c r="C158" s="335" t="s">
        <v>1062</v>
      </c>
      <c r="D158" s="290"/>
      <c r="E158" s="290"/>
      <c r="F158" s="336" t="s">
        <v>999</v>
      </c>
      <c r="G158" s="290"/>
      <c r="H158" s="335" t="s">
        <v>1063</v>
      </c>
      <c r="I158" s="335" t="s">
        <v>1033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6"/>
      <c r="C160" s="290"/>
      <c r="D160" s="290"/>
      <c r="E160" s="290"/>
      <c r="F160" s="309"/>
      <c r="G160" s="290"/>
      <c r="H160" s="290"/>
      <c r="I160" s="290"/>
      <c r="J160" s="290"/>
      <c r="K160" s="286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404" t="s">
        <v>1064</v>
      </c>
      <c r="D163" s="404"/>
      <c r="E163" s="404"/>
      <c r="F163" s="404"/>
      <c r="G163" s="404"/>
      <c r="H163" s="404"/>
      <c r="I163" s="404"/>
      <c r="J163" s="404"/>
      <c r="K163" s="282"/>
    </row>
    <row r="164" spans="2:11" ht="17.25" customHeight="1">
      <c r="B164" s="281"/>
      <c r="C164" s="302" t="s">
        <v>993</v>
      </c>
      <c r="D164" s="302"/>
      <c r="E164" s="302"/>
      <c r="F164" s="302" t="s">
        <v>994</v>
      </c>
      <c r="G164" s="339"/>
      <c r="H164" s="340" t="s">
        <v>131</v>
      </c>
      <c r="I164" s="340" t="s">
        <v>60</v>
      </c>
      <c r="J164" s="302" t="s">
        <v>995</v>
      </c>
      <c r="K164" s="282"/>
    </row>
    <row r="165" spans="2:11" ht="17.25" customHeight="1">
      <c r="B165" s="283"/>
      <c r="C165" s="304" t="s">
        <v>996</v>
      </c>
      <c r="D165" s="304"/>
      <c r="E165" s="304"/>
      <c r="F165" s="305" t="s">
        <v>997</v>
      </c>
      <c r="G165" s="341"/>
      <c r="H165" s="342"/>
      <c r="I165" s="342"/>
      <c r="J165" s="304" t="s">
        <v>998</v>
      </c>
      <c r="K165" s="284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90" t="s">
        <v>1002</v>
      </c>
      <c r="D167" s="290"/>
      <c r="E167" s="290"/>
      <c r="F167" s="309" t="s">
        <v>999</v>
      </c>
      <c r="G167" s="290"/>
      <c r="H167" s="290" t="s">
        <v>1038</v>
      </c>
      <c r="I167" s="290" t="s">
        <v>1001</v>
      </c>
      <c r="J167" s="290">
        <v>120</v>
      </c>
      <c r="K167" s="331"/>
    </row>
    <row r="168" spans="2:11" ht="15" customHeight="1">
      <c r="B168" s="310"/>
      <c r="C168" s="290" t="s">
        <v>1047</v>
      </c>
      <c r="D168" s="290"/>
      <c r="E168" s="290"/>
      <c r="F168" s="309" t="s">
        <v>999</v>
      </c>
      <c r="G168" s="290"/>
      <c r="H168" s="290" t="s">
        <v>1048</v>
      </c>
      <c r="I168" s="290" t="s">
        <v>1001</v>
      </c>
      <c r="J168" s="290" t="s">
        <v>1049</v>
      </c>
      <c r="K168" s="331"/>
    </row>
    <row r="169" spans="2:11" ht="15" customHeight="1">
      <c r="B169" s="310"/>
      <c r="C169" s="290" t="s">
        <v>948</v>
      </c>
      <c r="D169" s="290"/>
      <c r="E169" s="290"/>
      <c r="F169" s="309" t="s">
        <v>999</v>
      </c>
      <c r="G169" s="290"/>
      <c r="H169" s="290" t="s">
        <v>1065</v>
      </c>
      <c r="I169" s="290" t="s">
        <v>1001</v>
      </c>
      <c r="J169" s="290" t="s">
        <v>1049</v>
      </c>
      <c r="K169" s="331"/>
    </row>
    <row r="170" spans="2:11" ht="15" customHeight="1">
      <c r="B170" s="310"/>
      <c r="C170" s="290" t="s">
        <v>1004</v>
      </c>
      <c r="D170" s="290"/>
      <c r="E170" s="290"/>
      <c r="F170" s="309" t="s">
        <v>1005</v>
      </c>
      <c r="G170" s="290"/>
      <c r="H170" s="290" t="s">
        <v>1065</v>
      </c>
      <c r="I170" s="290" t="s">
        <v>1001</v>
      </c>
      <c r="J170" s="290">
        <v>50</v>
      </c>
      <c r="K170" s="331"/>
    </row>
    <row r="171" spans="2:11" ht="15" customHeight="1">
      <c r="B171" s="310"/>
      <c r="C171" s="290" t="s">
        <v>1007</v>
      </c>
      <c r="D171" s="290"/>
      <c r="E171" s="290"/>
      <c r="F171" s="309" t="s">
        <v>999</v>
      </c>
      <c r="G171" s="290"/>
      <c r="H171" s="290" t="s">
        <v>1065</v>
      </c>
      <c r="I171" s="290" t="s">
        <v>1009</v>
      </c>
      <c r="J171" s="290"/>
      <c r="K171" s="331"/>
    </row>
    <row r="172" spans="2:11" ht="15" customHeight="1">
      <c r="B172" s="310"/>
      <c r="C172" s="290" t="s">
        <v>1018</v>
      </c>
      <c r="D172" s="290"/>
      <c r="E172" s="290"/>
      <c r="F172" s="309" t="s">
        <v>1005</v>
      </c>
      <c r="G172" s="290"/>
      <c r="H172" s="290" t="s">
        <v>1065</v>
      </c>
      <c r="I172" s="290" t="s">
        <v>1001</v>
      </c>
      <c r="J172" s="290">
        <v>50</v>
      </c>
      <c r="K172" s="331"/>
    </row>
    <row r="173" spans="2:11" ht="15" customHeight="1">
      <c r="B173" s="310"/>
      <c r="C173" s="290" t="s">
        <v>1026</v>
      </c>
      <c r="D173" s="290"/>
      <c r="E173" s="290"/>
      <c r="F173" s="309" t="s">
        <v>1005</v>
      </c>
      <c r="G173" s="290"/>
      <c r="H173" s="290" t="s">
        <v>1065</v>
      </c>
      <c r="I173" s="290" t="s">
        <v>1001</v>
      </c>
      <c r="J173" s="290">
        <v>50</v>
      </c>
      <c r="K173" s="331"/>
    </row>
    <row r="174" spans="2:11" ht="15" customHeight="1">
      <c r="B174" s="310"/>
      <c r="C174" s="290" t="s">
        <v>1024</v>
      </c>
      <c r="D174" s="290"/>
      <c r="E174" s="290"/>
      <c r="F174" s="309" t="s">
        <v>1005</v>
      </c>
      <c r="G174" s="290"/>
      <c r="H174" s="290" t="s">
        <v>1065</v>
      </c>
      <c r="I174" s="290" t="s">
        <v>1001</v>
      </c>
      <c r="J174" s="290">
        <v>50</v>
      </c>
      <c r="K174" s="331"/>
    </row>
    <row r="175" spans="2:11" ht="15" customHeight="1">
      <c r="B175" s="310"/>
      <c r="C175" s="290" t="s">
        <v>130</v>
      </c>
      <c r="D175" s="290"/>
      <c r="E175" s="290"/>
      <c r="F175" s="309" t="s">
        <v>999</v>
      </c>
      <c r="G175" s="290"/>
      <c r="H175" s="290" t="s">
        <v>1066</v>
      </c>
      <c r="I175" s="290" t="s">
        <v>1067</v>
      </c>
      <c r="J175" s="290"/>
      <c r="K175" s="331"/>
    </row>
    <row r="176" spans="2:11" ht="15" customHeight="1">
      <c r="B176" s="310"/>
      <c r="C176" s="290" t="s">
        <v>60</v>
      </c>
      <c r="D176" s="290"/>
      <c r="E176" s="290"/>
      <c r="F176" s="309" t="s">
        <v>999</v>
      </c>
      <c r="G176" s="290"/>
      <c r="H176" s="290" t="s">
        <v>1068</v>
      </c>
      <c r="I176" s="290" t="s">
        <v>1069</v>
      </c>
      <c r="J176" s="290">
        <v>1</v>
      </c>
      <c r="K176" s="331"/>
    </row>
    <row r="177" spans="2:11" ht="15" customHeight="1">
      <c r="B177" s="310"/>
      <c r="C177" s="290" t="s">
        <v>56</v>
      </c>
      <c r="D177" s="290"/>
      <c r="E177" s="290"/>
      <c r="F177" s="309" t="s">
        <v>999</v>
      </c>
      <c r="G177" s="290"/>
      <c r="H177" s="290" t="s">
        <v>1070</v>
      </c>
      <c r="I177" s="290" t="s">
        <v>1001</v>
      </c>
      <c r="J177" s="290">
        <v>20</v>
      </c>
      <c r="K177" s="331"/>
    </row>
    <row r="178" spans="2:11" ht="15" customHeight="1">
      <c r="B178" s="310"/>
      <c r="C178" s="290" t="s">
        <v>131</v>
      </c>
      <c r="D178" s="290"/>
      <c r="E178" s="290"/>
      <c r="F178" s="309" t="s">
        <v>999</v>
      </c>
      <c r="G178" s="290"/>
      <c r="H178" s="290" t="s">
        <v>1071</v>
      </c>
      <c r="I178" s="290" t="s">
        <v>1001</v>
      </c>
      <c r="J178" s="290">
        <v>255</v>
      </c>
      <c r="K178" s="331"/>
    </row>
    <row r="179" spans="2:11" ht="15" customHeight="1">
      <c r="B179" s="310"/>
      <c r="C179" s="290" t="s">
        <v>132</v>
      </c>
      <c r="D179" s="290"/>
      <c r="E179" s="290"/>
      <c r="F179" s="309" t="s">
        <v>999</v>
      </c>
      <c r="G179" s="290"/>
      <c r="H179" s="290" t="s">
        <v>964</v>
      </c>
      <c r="I179" s="290" t="s">
        <v>1001</v>
      </c>
      <c r="J179" s="290">
        <v>10</v>
      </c>
      <c r="K179" s="331"/>
    </row>
    <row r="180" spans="2:11" ht="15" customHeight="1">
      <c r="B180" s="310"/>
      <c r="C180" s="290" t="s">
        <v>133</v>
      </c>
      <c r="D180" s="290"/>
      <c r="E180" s="290"/>
      <c r="F180" s="309" t="s">
        <v>999</v>
      </c>
      <c r="G180" s="290"/>
      <c r="H180" s="290" t="s">
        <v>1072</v>
      </c>
      <c r="I180" s="290" t="s">
        <v>1033</v>
      </c>
      <c r="J180" s="290"/>
      <c r="K180" s="331"/>
    </row>
    <row r="181" spans="2:11" ht="15" customHeight="1">
      <c r="B181" s="310"/>
      <c r="C181" s="290" t="s">
        <v>1073</v>
      </c>
      <c r="D181" s="290"/>
      <c r="E181" s="290"/>
      <c r="F181" s="309" t="s">
        <v>999</v>
      </c>
      <c r="G181" s="290"/>
      <c r="H181" s="290" t="s">
        <v>1074</v>
      </c>
      <c r="I181" s="290" t="s">
        <v>1033</v>
      </c>
      <c r="J181" s="290"/>
      <c r="K181" s="331"/>
    </row>
    <row r="182" spans="2:11" ht="15" customHeight="1">
      <c r="B182" s="310"/>
      <c r="C182" s="290" t="s">
        <v>1062</v>
      </c>
      <c r="D182" s="290"/>
      <c r="E182" s="290"/>
      <c r="F182" s="309" t="s">
        <v>999</v>
      </c>
      <c r="G182" s="290"/>
      <c r="H182" s="290" t="s">
        <v>1075</v>
      </c>
      <c r="I182" s="290" t="s">
        <v>1033</v>
      </c>
      <c r="J182" s="290"/>
      <c r="K182" s="331"/>
    </row>
    <row r="183" spans="2:11" ht="15" customHeight="1">
      <c r="B183" s="310"/>
      <c r="C183" s="290" t="s">
        <v>135</v>
      </c>
      <c r="D183" s="290"/>
      <c r="E183" s="290"/>
      <c r="F183" s="309" t="s">
        <v>1005</v>
      </c>
      <c r="G183" s="290"/>
      <c r="H183" s="290" t="s">
        <v>1076</v>
      </c>
      <c r="I183" s="290" t="s">
        <v>1001</v>
      </c>
      <c r="J183" s="290">
        <v>50</v>
      </c>
      <c r="K183" s="331"/>
    </row>
    <row r="184" spans="2:11" ht="15" customHeight="1">
      <c r="B184" s="310"/>
      <c r="C184" s="290" t="s">
        <v>1077</v>
      </c>
      <c r="D184" s="290"/>
      <c r="E184" s="290"/>
      <c r="F184" s="309" t="s">
        <v>1005</v>
      </c>
      <c r="G184" s="290"/>
      <c r="H184" s="290" t="s">
        <v>1078</v>
      </c>
      <c r="I184" s="290" t="s">
        <v>1079</v>
      </c>
      <c r="J184" s="290"/>
      <c r="K184" s="331"/>
    </row>
    <row r="185" spans="2:11" ht="15" customHeight="1">
      <c r="B185" s="310"/>
      <c r="C185" s="290" t="s">
        <v>1080</v>
      </c>
      <c r="D185" s="290"/>
      <c r="E185" s="290"/>
      <c r="F185" s="309" t="s">
        <v>1005</v>
      </c>
      <c r="G185" s="290"/>
      <c r="H185" s="290" t="s">
        <v>1081</v>
      </c>
      <c r="I185" s="290" t="s">
        <v>1079</v>
      </c>
      <c r="J185" s="290"/>
      <c r="K185" s="331"/>
    </row>
    <row r="186" spans="2:11" ht="15" customHeight="1">
      <c r="B186" s="310"/>
      <c r="C186" s="290" t="s">
        <v>1082</v>
      </c>
      <c r="D186" s="290"/>
      <c r="E186" s="290"/>
      <c r="F186" s="309" t="s">
        <v>1005</v>
      </c>
      <c r="G186" s="290"/>
      <c r="H186" s="290" t="s">
        <v>1083</v>
      </c>
      <c r="I186" s="290" t="s">
        <v>1079</v>
      </c>
      <c r="J186" s="290"/>
      <c r="K186" s="331"/>
    </row>
    <row r="187" spans="2:11" ht="15" customHeight="1">
      <c r="B187" s="310"/>
      <c r="C187" s="343" t="s">
        <v>1084</v>
      </c>
      <c r="D187" s="290"/>
      <c r="E187" s="290"/>
      <c r="F187" s="309" t="s">
        <v>1005</v>
      </c>
      <c r="G187" s="290"/>
      <c r="H187" s="290" t="s">
        <v>1085</v>
      </c>
      <c r="I187" s="290" t="s">
        <v>1086</v>
      </c>
      <c r="J187" s="344" t="s">
        <v>1087</v>
      </c>
      <c r="K187" s="331"/>
    </row>
    <row r="188" spans="2:11" ht="15" customHeight="1">
      <c r="B188" s="310"/>
      <c r="C188" s="295" t="s">
        <v>45</v>
      </c>
      <c r="D188" s="290"/>
      <c r="E188" s="290"/>
      <c r="F188" s="309" t="s">
        <v>999</v>
      </c>
      <c r="G188" s="290"/>
      <c r="H188" s="286" t="s">
        <v>1088</v>
      </c>
      <c r="I188" s="290" t="s">
        <v>1089</v>
      </c>
      <c r="J188" s="290"/>
      <c r="K188" s="331"/>
    </row>
    <row r="189" spans="2:11" ht="15" customHeight="1">
      <c r="B189" s="310"/>
      <c r="C189" s="295" t="s">
        <v>1090</v>
      </c>
      <c r="D189" s="290"/>
      <c r="E189" s="290"/>
      <c r="F189" s="309" t="s">
        <v>999</v>
      </c>
      <c r="G189" s="290"/>
      <c r="H189" s="290" t="s">
        <v>1091</v>
      </c>
      <c r="I189" s="290" t="s">
        <v>1033</v>
      </c>
      <c r="J189" s="290"/>
      <c r="K189" s="331"/>
    </row>
    <row r="190" spans="2:11" ht="15" customHeight="1">
      <c r="B190" s="310"/>
      <c r="C190" s="295" t="s">
        <v>1092</v>
      </c>
      <c r="D190" s="290"/>
      <c r="E190" s="290"/>
      <c r="F190" s="309" t="s">
        <v>999</v>
      </c>
      <c r="G190" s="290"/>
      <c r="H190" s="290" t="s">
        <v>1093</v>
      </c>
      <c r="I190" s="290" t="s">
        <v>1033</v>
      </c>
      <c r="J190" s="290"/>
      <c r="K190" s="331"/>
    </row>
    <row r="191" spans="2:11" ht="15" customHeight="1">
      <c r="B191" s="310"/>
      <c r="C191" s="295" t="s">
        <v>1094</v>
      </c>
      <c r="D191" s="290"/>
      <c r="E191" s="290"/>
      <c r="F191" s="309" t="s">
        <v>1005</v>
      </c>
      <c r="G191" s="290"/>
      <c r="H191" s="290" t="s">
        <v>1095</v>
      </c>
      <c r="I191" s="290" t="s">
        <v>1033</v>
      </c>
      <c r="J191" s="290"/>
      <c r="K191" s="331"/>
    </row>
    <row r="192" spans="2:11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spans="2:11" ht="18.75" customHeight="1">
      <c r="B193" s="286"/>
      <c r="C193" s="290"/>
      <c r="D193" s="290"/>
      <c r="E193" s="290"/>
      <c r="F193" s="309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09"/>
      <c r="G194" s="290"/>
      <c r="H194" s="290"/>
      <c r="I194" s="290"/>
      <c r="J194" s="290"/>
      <c r="K194" s="286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404" t="s">
        <v>1096</v>
      </c>
      <c r="D197" s="404"/>
      <c r="E197" s="404"/>
      <c r="F197" s="404"/>
      <c r="G197" s="404"/>
      <c r="H197" s="404"/>
      <c r="I197" s="404"/>
      <c r="J197" s="404"/>
      <c r="K197" s="282"/>
    </row>
    <row r="198" spans="2:11" ht="25.5" customHeight="1">
      <c r="B198" s="281"/>
      <c r="C198" s="346" t="s">
        <v>1097</v>
      </c>
      <c r="D198" s="346"/>
      <c r="E198" s="346"/>
      <c r="F198" s="346" t="s">
        <v>1098</v>
      </c>
      <c r="G198" s="347"/>
      <c r="H198" s="403" t="s">
        <v>1099</v>
      </c>
      <c r="I198" s="403"/>
      <c r="J198" s="403"/>
      <c r="K198" s="282"/>
    </row>
    <row r="199" spans="2:11" ht="5.25" customHeight="1">
      <c r="B199" s="310"/>
      <c r="C199" s="307"/>
      <c r="D199" s="307"/>
      <c r="E199" s="307"/>
      <c r="F199" s="307"/>
      <c r="G199" s="290"/>
      <c r="H199" s="307"/>
      <c r="I199" s="307"/>
      <c r="J199" s="307"/>
      <c r="K199" s="331"/>
    </row>
    <row r="200" spans="2:11" ht="15" customHeight="1">
      <c r="B200" s="310"/>
      <c r="C200" s="290" t="s">
        <v>1089</v>
      </c>
      <c r="D200" s="290"/>
      <c r="E200" s="290"/>
      <c r="F200" s="309" t="s">
        <v>46</v>
      </c>
      <c r="G200" s="290"/>
      <c r="H200" s="401" t="s">
        <v>1100</v>
      </c>
      <c r="I200" s="401"/>
      <c r="J200" s="401"/>
      <c r="K200" s="331"/>
    </row>
    <row r="201" spans="2:11" ht="15" customHeight="1">
      <c r="B201" s="310"/>
      <c r="C201" s="316"/>
      <c r="D201" s="290"/>
      <c r="E201" s="290"/>
      <c r="F201" s="309" t="s">
        <v>47</v>
      </c>
      <c r="G201" s="290"/>
      <c r="H201" s="401" t="s">
        <v>1101</v>
      </c>
      <c r="I201" s="401"/>
      <c r="J201" s="401"/>
      <c r="K201" s="331"/>
    </row>
    <row r="202" spans="2:11" ht="15" customHeight="1">
      <c r="B202" s="310"/>
      <c r="C202" s="316"/>
      <c r="D202" s="290"/>
      <c r="E202" s="290"/>
      <c r="F202" s="309" t="s">
        <v>50</v>
      </c>
      <c r="G202" s="290"/>
      <c r="H202" s="401" t="s">
        <v>1102</v>
      </c>
      <c r="I202" s="401"/>
      <c r="J202" s="401"/>
      <c r="K202" s="331"/>
    </row>
    <row r="203" spans="2:11" ht="15" customHeight="1">
      <c r="B203" s="310"/>
      <c r="C203" s="290"/>
      <c r="D203" s="290"/>
      <c r="E203" s="290"/>
      <c r="F203" s="309" t="s">
        <v>48</v>
      </c>
      <c r="G203" s="290"/>
      <c r="H203" s="401" t="s">
        <v>1103</v>
      </c>
      <c r="I203" s="401"/>
      <c r="J203" s="401"/>
      <c r="K203" s="331"/>
    </row>
    <row r="204" spans="2:11" ht="15" customHeight="1">
      <c r="B204" s="310"/>
      <c r="C204" s="290"/>
      <c r="D204" s="290"/>
      <c r="E204" s="290"/>
      <c r="F204" s="309" t="s">
        <v>49</v>
      </c>
      <c r="G204" s="290"/>
      <c r="H204" s="401" t="s">
        <v>1104</v>
      </c>
      <c r="I204" s="401"/>
      <c r="J204" s="401"/>
      <c r="K204" s="331"/>
    </row>
    <row r="205" spans="2:11" ht="15" customHeight="1">
      <c r="B205" s="310"/>
      <c r="C205" s="290"/>
      <c r="D205" s="290"/>
      <c r="E205" s="290"/>
      <c r="F205" s="309"/>
      <c r="G205" s="290"/>
      <c r="H205" s="290"/>
      <c r="I205" s="290"/>
      <c r="J205" s="290"/>
      <c r="K205" s="331"/>
    </row>
    <row r="206" spans="2:11" ht="15" customHeight="1">
      <c r="B206" s="310"/>
      <c r="C206" s="290" t="s">
        <v>1045</v>
      </c>
      <c r="D206" s="290"/>
      <c r="E206" s="290"/>
      <c r="F206" s="309" t="s">
        <v>82</v>
      </c>
      <c r="G206" s="290"/>
      <c r="H206" s="401" t="s">
        <v>1105</v>
      </c>
      <c r="I206" s="401"/>
      <c r="J206" s="401"/>
      <c r="K206" s="331"/>
    </row>
    <row r="207" spans="2:11" ht="15" customHeight="1">
      <c r="B207" s="310"/>
      <c r="C207" s="316"/>
      <c r="D207" s="290"/>
      <c r="E207" s="290"/>
      <c r="F207" s="309" t="s">
        <v>945</v>
      </c>
      <c r="G207" s="290"/>
      <c r="H207" s="401" t="s">
        <v>946</v>
      </c>
      <c r="I207" s="401"/>
      <c r="J207" s="401"/>
      <c r="K207" s="331"/>
    </row>
    <row r="208" spans="2:11" ht="15" customHeight="1">
      <c r="B208" s="310"/>
      <c r="C208" s="290"/>
      <c r="D208" s="290"/>
      <c r="E208" s="290"/>
      <c r="F208" s="309" t="s">
        <v>943</v>
      </c>
      <c r="G208" s="290"/>
      <c r="H208" s="401" t="s">
        <v>1106</v>
      </c>
      <c r="I208" s="401"/>
      <c r="J208" s="401"/>
      <c r="K208" s="331"/>
    </row>
    <row r="209" spans="2:11" ht="15" customHeight="1">
      <c r="B209" s="348"/>
      <c r="C209" s="316"/>
      <c r="D209" s="316"/>
      <c r="E209" s="316"/>
      <c r="F209" s="309" t="s">
        <v>102</v>
      </c>
      <c r="G209" s="295"/>
      <c r="H209" s="402" t="s">
        <v>947</v>
      </c>
      <c r="I209" s="402"/>
      <c r="J209" s="402"/>
      <c r="K209" s="349"/>
    </row>
    <row r="210" spans="2:11" ht="15" customHeight="1">
      <c r="B210" s="348"/>
      <c r="C210" s="316"/>
      <c r="D210" s="316"/>
      <c r="E210" s="316"/>
      <c r="F210" s="309" t="s">
        <v>878</v>
      </c>
      <c r="G210" s="295"/>
      <c r="H210" s="402" t="s">
        <v>1107</v>
      </c>
      <c r="I210" s="402"/>
      <c r="J210" s="402"/>
      <c r="K210" s="349"/>
    </row>
    <row r="211" spans="2:11" ht="15" customHeight="1">
      <c r="B211" s="348"/>
      <c r="C211" s="316"/>
      <c r="D211" s="316"/>
      <c r="E211" s="316"/>
      <c r="F211" s="350"/>
      <c r="G211" s="295"/>
      <c r="H211" s="351"/>
      <c r="I211" s="351"/>
      <c r="J211" s="351"/>
      <c r="K211" s="349"/>
    </row>
    <row r="212" spans="2:11" ht="15" customHeight="1">
      <c r="B212" s="348"/>
      <c r="C212" s="290" t="s">
        <v>1069</v>
      </c>
      <c r="D212" s="316"/>
      <c r="E212" s="316"/>
      <c r="F212" s="309">
        <v>1</v>
      </c>
      <c r="G212" s="295"/>
      <c r="H212" s="402" t="s">
        <v>1108</v>
      </c>
      <c r="I212" s="402"/>
      <c r="J212" s="402"/>
      <c r="K212" s="349"/>
    </row>
    <row r="213" spans="2:11" ht="15" customHeight="1">
      <c r="B213" s="348"/>
      <c r="C213" s="316"/>
      <c r="D213" s="316"/>
      <c r="E213" s="316"/>
      <c r="F213" s="309">
        <v>2</v>
      </c>
      <c r="G213" s="295"/>
      <c r="H213" s="402" t="s">
        <v>1109</v>
      </c>
      <c r="I213" s="402"/>
      <c r="J213" s="402"/>
      <c r="K213" s="349"/>
    </row>
    <row r="214" spans="2:11" ht="15" customHeight="1">
      <c r="B214" s="348"/>
      <c r="C214" s="316"/>
      <c r="D214" s="316"/>
      <c r="E214" s="316"/>
      <c r="F214" s="309">
        <v>3</v>
      </c>
      <c r="G214" s="295"/>
      <c r="H214" s="402" t="s">
        <v>1110</v>
      </c>
      <c r="I214" s="402"/>
      <c r="J214" s="402"/>
      <c r="K214" s="349"/>
    </row>
    <row r="215" spans="2:11" ht="15" customHeight="1">
      <c r="B215" s="348"/>
      <c r="C215" s="316"/>
      <c r="D215" s="316"/>
      <c r="E215" s="316"/>
      <c r="F215" s="309">
        <v>4</v>
      </c>
      <c r="G215" s="295"/>
      <c r="H215" s="402" t="s">
        <v>1111</v>
      </c>
      <c r="I215" s="402"/>
      <c r="J215" s="402"/>
      <c r="K215" s="349"/>
    </row>
    <row r="216" spans="2:11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Admin-HP\Admin</dc:creator>
  <cp:keywords/>
  <dc:description/>
  <cp:lastModifiedBy>Admin</cp:lastModifiedBy>
  <dcterms:created xsi:type="dcterms:W3CDTF">2018-04-23T09:39:33Z</dcterms:created>
  <dcterms:modified xsi:type="dcterms:W3CDTF">2018-04-23T09:39:44Z</dcterms:modified>
  <cp:category/>
  <cp:version/>
  <cp:contentType/>
  <cp:contentStatus/>
</cp:coreProperties>
</file>