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undza\Desktop\"/>
    </mc:Choice>
  </mc:AlternateContent>
  <bookViews>
    <workbookView xWindow="0" yWindow="0" windowWidth="28800" windowHeight="12300"/>
  </bookViews>
  <sheets>
    <sheet name="KRYCÍ LIST" sheetId="3" r:id="rId1"/>
    <sheet name="REKAPITULACE" sheetId="2" r:id="rId2"/>
    <sheet name="ROZPOČET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3" l="1"/>
  <c r="H7" i="3"/>
  <c r="C43" i="2"/>
  <c r="C27" i="2"/>
  <c r="C17" i="2"/>
  <c r="C13" i="2"/>
  <c r="C12" i="2"/>
  <c r="C9" i="2"/>
  <c r="G180" i="1"/>
  <c r="C44" i="2" s="1"/>
  <c r="K179" i="1"/>
  <c r="I179" i="1"/>
  <c r="G179" i="1"/>
  <c r="K178" i="1"/>
  <c r="K180" i="1" s="1"/>
  <c r="I178" i="1"/>
  <c r="I180" i="1" s="1"/>
  <c r="D44" i="2" s="1"/>
  <c r="G178" i="1"/>
  <c r="G176" i="1"/>
  <c r="K175" i="1"/>
  <c r="I175" i="1"/>
  <c r="G175" i="1"/>
  <c r="K174" i="1"/>
  <c r="I174" i="1"/>
  <c r="G174" i="1"/>
  <c r="K165" i="1"/>
  <c r="I165" i="1"/>
  <c r="G165" i="1"/>
  <c r="K164" i="1"/>
  <c r="K166" i="1" s="1"/>
  <c r="I164" i="1"/>
  <c r="G164" i="1"/>
  <c r="G166" i="1" s="1"/>
  <c r="K162" i="1"/>
  <c r="K161" i="1"/>
  <c r="I161" i="1"/>
  <c r="G161" i="1"/>
  <c r="K160" i="1"/>
  <c r="I160" i="1"/>
  <c r="G160" i="1"/>
  <c r="K159" i="1"/>
  <c r="I159" i="1"/>
  <c r="I162" i="1" s="1"/>
  <c r="G159" i="1"/>
  <c r="G157" i="1"/>
  <c r="K156" i="1"/>
  <c r="I156" i="1"/>
  <c r="G156" i="1"/>
  <c r="K155" i="1"/>
  <c r="I155" i="1"/>
  <c r="G155" i="1"/>
  <c r="K154" i="1"/>
  <c r="I154" i="1"/>
  <c r="G154" i="1"/>
  <c r="K153" i="1"/>
  <c r="I153" i="1"/>
  <c r="G153" i="1"/>
  <c r="K152" i="1"/>
  <c r="I152" i="1"/>
  <c r="G152" i="1"/>
  <c r="K151" i="1"/>
  <c r="I151" i="1"/>
  <c r="G151" i="1"/>
  <c r="K150" i="1"/>
  <c r="I150" i="1"/>
  <c r="G150" i="1"/>
  <c r="K149" i="1"/>
  <c r="I149" i="1"/>
  <c r="G149" i="1"/>
  <c r="K148" i="1"/>
  <c r="I148" i="1"/>
  <c r="G148" i="1"/>
  <c r="K147" i="1"/>
  <c r="I147" i="1"/>
  <c r="G147" i="1"/>
  <c r="K146" i="1"/>
  <c r="I146" i="1"/>
  <c r="G146" i="1"/>
  <c r="K145" i="1"/>
  <c r="I145" i="1"/>
  <c r="G145" i="1"/>
  <c r="K144" i="1"/>
  <c r="I144" i="1"/>
  <c r="G144" i="1"/>
  <c r="K143" i="1"/>
  <c r="I143" i="1"/>
  <c r="G143" i="1"/>
  <c r="K142" i="1"/>
  <c r="I142" i="1"/>
  <c r="G142" i="1"/>
  <c r="K141" i="1"/>
  <c r="I141" i="1"/>
  <c r="G141" i="1"/>
  <c r="K140" i="1"/>
  <c r="I140" i="1"/>
  <c r="G140" i="1"/>
  <c r="K139" i="1"/>
  <c r="K157" i="1" s="1"/>
  <c r="I139" i="1"/>
  <c r="G139" i="1"/>
  <c r="G137" i="1"/>
  <c r="K136" i="1"/>
  <c r="K137" i="1" s="1"/>
  <c r="I136" i="1"/>
  <c r="I137" i="1" s="1"/>
  <c r="G136" i="1"/>
  <c r="K133" i="1"/>
  <c r="I133" i="1"/>
  <c r="G133" i="1"/>
  <c r="K132" i="1"/>
  <c r="K134" i="1" s="1"/>
  <c r="I132" i="1"/>
  <c r="G132" i="1"/>
  <c r="G134" i="1" s="1"/>
  <c r="K124" i="1"/>
  <c r="K123" i="1"/>
  <c r="I123" i="1"/>
  <c r="I124" i="1" s="1"/>
  <c r="D34" i="2" s="1"/>
  <c r="G123" i="1"/>
  <c r="G124" i="1" s="1"/>
  <c r="C34" i="2" s="1"/>
  <c r="G121" i="1"/>
  <c r="C33" i="2" s="1"/>
  <c r="K120" i="1"/>
  <c r="K121" i="1" s="1"/>
  <c r="I120" i="1"/>
  <c r="I121" i="1" s="1"/>
  <c r="D33" i="2" s="1"/>
  <c r="G120" i="1"/>
  <c r="G118" i="1"/>
  <c r="C32" i="2" s="1"/>
  <c r="K117" i="1"/>
  <c r="I117" i="1"/>
  <c r="G117" i="1"/>
  <c r="K116" i="1"/>
  <c r="K118" i="1" s="1"/>
  <c r="I116" i="1"/>
  <c r="G116" i="1"/>
  <c r="K114" i="1"/>
  <c r="K113" i="1"/>
  <c r="I113" i="1"/>
  <c r="I114" i="1" s="1"/>
  <c r="D31" i="2" s="1"/>
  <c r="G113" i="1"/>
  <c r="G114" i="1" s="1"/>
  <c r="C31" i="2" s="1"/>
  <c r="E31" i="2" s="1"/>
  <c r="K111" i="1"/>
  <c r="K110" i="1"/>
  <c r="I110" i="1"/>
  <c r="I111" i="1" s="1"/>
  <c r="D30" i="2" s="1"/>
  <c r="G110" i="1"/>
  <c r="G111" i="1" s="1"/>
  <c r="C30" i="2" s="1"/>
  <c r="G108" i="1"/>
  <c r="K107" i="1"/>
  <c r="I107" i="1"/>
  <c r="G107" i="1"/>
  <c r="K106" i="1"/>
  <c r="I106" i="1"/>
  <c r="G106" i="1"/>
  <c r="K105" i="1"/>
  <c r="I105" i="1"/>
  <c r="G105" i="1"/>
  <c r="K104" i="1"/>
  <c r="I104" i="1"/>
  <c r="G104" i="1"/>
  <c r="K103" i="1"/>
  <c r="I103" i="1"/>
  <c r="G103" i="1"/>
  <c r="K102" i="1"/>
  <c r="K108" i="1" s="1"/>
  <c r="I102" i="1"/>
  <c r="G102" i="1"/>
  <c r="G100" i="1"/>
  <c r="C28" i="2" s="1"/>
  <c r="K99" i="1"/>
  <c r="I99" i="1"/>
  <c r="G99" i="1"/>
  <c r="K98" i="1"/>
  <c r="K100" i="1" s="1"/>
  <c r="I98" i="1"/>
  <c r="I100" i="1" s="1"/>
  <c r="D28" i="2" s="1"/>
  <c r="G98" i="1"/>
  <c r="K95" i="1"/>
  <c r="I95" i="1"/>
  <c r="G95" i="1"/>
  <c r="K94" i="1"/>
  <c r="I94" i="1"/>
  <c r="G94" i="1"/>
  <c r="K93" i="1"/>
  <c r="I93" i="1"/>
  <c r="G93" i="1"/>
  <c r="K92" i="1"/>
  <c r="I92" i="1"/>
  <c r="G92" i="1"/>
  <c r="K91" i="1"/>
  <c r="I91" i="1"/>
  <c r="G91" i="1"/>
  <c r="K90" i="1"/>
  <c r="K96" i="1" s="1"/>
  <c r="I90" i="1"/>
  <c r="G90" i="1"/>
  <c r="G96" i="1" s="1"/>
  <c r="K88" i="1"/>
  <c r="K87" i="1"/>
  <c r="I87" i="1"/>
  <c r="I88" i="1" s="1"/>
  <c r="D26" i="2" s="1"/>
  <c r="G87" i="1"/>
  <c r="K86" i="1"/>
  <c r="I86" i="1"/>
  <c r="G86" i="1"/>
  <c r="K83" i="1"/>
  <c r="I83" i="1"/>
  <c r="G83" i="1"/>
  <c r="K82" i="1"/>
  <c r="K84" i="1" s="1"/>
  <c r="I82" i="1"/>
  <c r="I84" i="1" s="1"/>
  <c r="D25" i="2" s="1"/>
  <c r="G82" i="1"/>
  <c r="G84" i="1" s="1"/>
  <c r="G80" i="1"/>
  <c r="K79" i="1"/>
  <c r="I79" i="1"/>
  <c r="G79" i="1"/>
  <c r="K78" i="1"/>
  <c r="I78" i="1"/>
  <c r="G78" i="1"/>
  <c r="K77" i="1"/>
  <c r="I77" i="1"/>
  <c r="G77" i="1"/>
  <c r="K76" i="1"/>
  <c r="K80" i="1" s="1"/>
  <c r="I76" i="1"/>
  <c r="G76" i="1"/>
  <c r="K73" i="1"/>
  <c r="I73" i="1"/>
  <c r="G73" i="1"/>
  <c r="K72" i="1"/>
  <c r="I72" i="1"/>
  <c r="G72" i="1"/>
  <c r="K71" i="1"/>
  <c r="I71" i="1"/>
  <c r="G71" i="1"/>
  <c r="K70" i="1"/>
  <c r="K74" i="1" s="1"/>
  <c r="I70" i="1"/>
  <c r="G70" i="1"/>
  <c r="G74" i="1" s="1"/>
  <c r="C23" i="2" s="1"/>
  <c r="K68" i="1"/>
  <c r="K67" i="1"/>
  <c r="I67" i="1"/>
  <c r="G67" i="1"/>
  <c r="K66" i="1"/>
  <c r="I66" i="1"/>
  <c r="G66" i="1"/>
  <c r="K65" i="1"/>
  <c r="I65" i="1"/>
  <c r="G65" i="1"/>
  <c r="K64" i="1"/>
  <c r="I64" i="1"/>
  <c r="G64" i="1"/>
  <c r="G68" i="1" s="1"/>
  <c r="C22" i="2" s="1"/>
  <c r="I56" i="1"/>
  <c r="D18" i="2" s="1"/>
  <c r="G56" i="1"/>
  <c r="C18" i="2" s="1"/>
  <c r="K55" i="1"/>
  <c r="K56" i="1" s="1"/>
  <c r="I55" i="1"/>
  <c r="G55" i="1"/>
  <c r="G53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K53" i="1" s="1"/>
  <c r="I46" i="1"/>
  <c r="G46" i="1"/>
  <c r="K44" i="1"/>
  <c r="K43" i="1"/>
  <c r="I43" i="1"/>
  <c r="G43" i="1"/>
  <c r="K42" i="1"/>
  <c r="I42" i="1"/>
  <c r="G42" i="1"/>
  <c r="K41" i="1"/>
  <c r="I41" i="1"/>
  <c r="I44" i="1" s="1"/>
  <c r="D16" i="2" s="1"/>
  <c r="G41" i="1"/>
  <c r="K39" i="1"/>
  <c r="K38" i="1"/>
  <c r="I38" i="1"/>
  <c r="G38" i="1"/>
  <c r="K37" i="1"/>
  <c r="I37" i="1"/>
  <c r="G37" i="1"/>
  <c r="K36" i="1"/>
  <c r="I36" i="1"/>
  <c r="I39" i="1" s="1"/>
  <c r="D15" i="2" s="1"/>
  <c r="G36" i="1"/>
  <c r="I34" i="1"/>
  <c r="D14" i="2" s="1"/>
  <c r="G34" i="1"/>
  <c r="C14" i="2" s="1"/>
  <c r="K33" i="1"/>
  <c r="K34" i="1" s="1"/>
  <c r="I33" i="1"/>
  <c r="G33" i="1"/>
  <c r="K31" i="1"/>
  <c r="G31" i="1"/>
  <c r="K30" i="1"/>
  <c r="I30" i="1"/>
  <c r="G30" i="1"/>
  <c r="K29" i="1"/>
  <c r="I29" i="1"/>
  <c r="G29" i="1"/>
  <c r="K28" i="1"/>
  <c r="I28" i="1"/>
  <c r="G28" i="1"/>
  <c r="K25" i="1"/>
  <c r="K26" i="1" s="1"/>
  <c r="I25" i="1"/>
  <c r="I26" i="1" s="1"/>
  <c r="D12" i="2" s="1"/>
  <c r="G25" i="1"/>
  <c r="G26" i="1" s="1"/>
  <c r="K23" i="1"/>
  <c r="K22" i="1"/>
  <c r="I22" i="1"/>
  <c r="G22" i="1"/>
  <c r="K21" i="1"/>
  <c r="I21" i="1"/>
  <c r="G21" i="1"/>
  <c r="K20" i="1"/>
  <c r="I20" i="1"/>
  <c r="G20" i="1"/>
  <c r="G18" i="1"/>
  <c r="C10" i="2" s="1"/>
  <c r="K17" i="1"/>
  <c r="I17" i="1"/>
  <c r="G17" i="1"/>
  <c r="K16" i="1"/>
  <c r="K18" i="1" s="1"/>
  <c r="I16" i="1"/>
  <c r="I18" i="1" s="1"/>
  <c r="D10" i="2" s="1"/>
  <c r="G16" i="1"/>
  <c r="A16" i="1"/>
  <c r="A17" i="1" s="1"/>
  <c r="A20" i="1" s="1"/>
  <c r="A21" i="1" s="1"/>
  <c r="A22" i="1" s="1"/>
  <c r="A25" i="1" s="1"/>
  <c r="A28" i="1" s="1"/>
  <c r="A29" i="1" s="1"/>
  <c r="A30" i="1" s="1"/>
  <c r="A33" i="1" s="1"/>
  <c r="A36" i="1" s="1"/>
  <c r="A37" i="1" s="1"/>
  <c r="A38" i="1" s="1"/>
  <c r="A41" i="1" s="1"/>
  <c r="A42" i="1" s="1"/>
  <c r="A43" i="1" s="1"/>
  <c r="A46" i="1" s="1"/>
  <c r="A47" i="1" s="1"/>
  <c r="A48" i="1" s="1"/>
  <c r="A49" i="1" s="1"/>
  <c r="A50" i="1" s="1"/>
  <c r="A51" i="1" s="1"/>
  <c r="A52" i="1" s="1"/>
  <c r="A55" i="1" s="1"/>
  <c r="A64" i="1" s="1"/>
  <c r="A65" i="1" s="1"/>
  <c r="A66" i="1" s="1"/>
  <c r="A67" i="1" s="1"/>
  <c r="A70" i="1" s="1"/>
  <c r="A71" i="1" s="1"/>
  <c r="A72" i="1" s="1"/>
  <c r="A73" i="1" s="1"/>
  <c r="A76" i="1" s="1"/>
  <c r="A77" i="1" s="1"/>
  <c r="A78" i="1" s="1"/>
  <c r="A79" i="1" s="1"/>
  <c r="A82" i="1" s="1"/>
  <c r="A83" i="1" s="1"/>
  <c r="A86" i="1" s="1"/>
  <c r="A87" i="1" s="1"/>
  <c r="A90" i="1" s="1"/>
  <c r="A91" i="1" s="1"/>
  <c r="A92" i="1" s="1"/>
  <c r="A93" i="1" s="1"/>
  <c r="A94" i="1" s="1"/>
  <c r="A95" i="1" s="1"/>
  <c r="A98" i="1" s="1"/>
  <c r="A99" i="1" s="1"/>
  <c r="A102" i="1" s="1"/>
  <c r="A103" i="1" s="1"/>
  <c r="A104" i="1" s="1"/>
  <c r="A105" i="1" s="1"/>
  <c r="A106" i="1" s="1"/>
  <c r="A107" i="1" s="1"/>
  <c r="A110" i="1" s="1"/>
  <c r="A113" i="1" s="1"/>
  <c r="A116" i="1" s="1"/>
  <c r="A117" i="1" s="1"/>
  <c r="A120" i="1" s="1"/>
  <c r="A123" i="1" s="1"/>
  <c r="A132" i="1" s="1"/>
  <c r="A133" i="1" s="1"/>
  <c r="A136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9" i="1" s="1"/>
  <c r="A160" i="1" s="1"/>
  <c r="A161" i="1" s="1"/>
  <c r="A164" i="1" s="1"/>
  <c r="A165" i="1" s="1"/>
  <c r="A174" i="1" s="1"/>
  <c r="A175" i="1" s="1"/>
  <c r="A178" i="1" s="1"/>
  <c r="A179" i="1" s="1"/>
  <c r="K14" i="1"/>
  <c r="G14" i="1"/>
  <c r="K13" i="1"/>
  <c r="I13" i="1"/>
  <c r="G13" i="1"/>
  <c r="A13" i="1"/>
  <c r="K12" i="1"/>
  <c r="I12" i="1"/>
  <c r="I14" i="1" s="1"/>
  <c r="D9" i="2" s="1"/>
  <c r="G12" i="1"/>
  <c r="I176" i="1" l="1"/>
  <c r="D43" i="2" s="1"/>
  <c r="I157" i="1"/>
  <c r="E33" i="2"/>
  <c r="I118" i="1"/>
  <c r="D32" i="2" s="1"/>
  <c r="E30" i="2"/>
  <c r="I108" i="1"/>
  <c r="D29" i="2" s="1"/>
  <c r="E29" i="2" s="1"/>
  <c r="E28" i="2"/>
  <c r="E25" i="2"/>
  <c r="I80" i="1"/>
  <c r="D24" i="2" s="1"/>
  <c r="E24" i="2" s="1"/>
  <c r="I68" i="1"/>
  <c r="D22" i="2" s="1"/>
  <c r="E22" i="2" s="1"/>
  <c r="E18" i="2"/>
  <c r="I53" i="1"/>
  <c r="D17" i="2" s="1"/>
  <c r="E17" i="2" s="1"/>
  <c r="E14" i="2"/>
  <c r="I23" i="1"/>
  <c r="D11" i="2" s="1"/>
  <c r="G23" i="1"/>
  <c r="C11" i="2" s="1"/>
  <c r="I31" i="1"/>
  <c r="D13" i="2" s="1"/>
  <c r="E13" i="2" s="1"/>
  <c r="G39" i="1"/>
  <c r="E15" i="2" s="1"/>
  <c r="E32" i="2"/>
  <c r="K176" i="1"/>
  <c r="C45" i="2"/>
  <c r="E43" i="2"/>
  <c r="E10" i="2"/>
  <c r="E34" i="2"/>
  <c r="E9" i="2"/>
  <c r="E12" i="2"/>
  <c r="G44" i="1"/>
  <c r="E16" i="2" s="1"/>
  <c r="G88" i="1"/>
  <c r="C26" i="2" s="1"/>
  <c r="E26" i="2" s="1"/>
  <c r="I134" i="1"/>
  <c r="D38" i="2" s="1"/>
  <c r="E44" i="2"/>
  <c r="I74" i="1"/>
  <c r="D23" i="2" s="1"/>
  <c r="I96" i="1"/>
  <c r="D27" i="2" s="1"/>
  <c r="E27" i="2" s="1"/>
  <c r="G162" i="1"/>
  <c r="I166" i="1"/>
  <c r="D39" i="2" s="1"/>
  <c r="D45" i="2"/>
  <c r="E39" i="2" l="1"/>
  <c r="D40" i="2"/>
  <c r="D35" i="2"/>
  <c r="D19" i="2"/>
  <c r="E11" i="2"/>
  <c r="E19" i="2" s="1"/>
  <c r="C19" i="2"/>
  <c r="E23" i="2"/>
  <c r="E35" i="2" s="1"/>
  <c r="C16" i="3" s="1"/>
  <c r="C40" i="2"/>
  <c r="E38" i="2"/>
  <c r="E40" i="2" s="1"/>
  <c r="C17" i="3" s="1"/>
  <c r="E45" i="2"/>
  <c r="C18" i="3" s="1"/>
  <c r="C35" i="2"/>
  <c r="C47" i="2" l="1"/>
  <c r="C13" i="3" s="1"/>
  <c r="D47" i="2"/>
  <c r="C14" i="3" s="1"/>
  <c r="E47" i="2"/>
  <c r="C15" i="3"/>
  <c r="C19" i="3" s="1"/>
  <c r="C23" i="3" l="1"/>
  <c r="J182" i="1"/>
  <c r="H25" i="3" l="1"/>
  <c r="H20" i="3"/>
  <c r="H16" i="3"/>
  <c r="H24" i="3"/>
  <c r="H19" i="3"/>
  <c r="H15" i="3"/>
  <c r="H22" i="3"/>
  <c r="H18" i="3"/>
  <c r="H14" i="3"/>
  <c r="H21" i="3"/>
  <c r="H17" i="3"/>
  <c r="H13" i="3"/>
  <c r="H27" i="3"/>
  <c r="C26" i="3" s="1"/>
  <c r="C25" i="3" l="1"/>
  <c r="C24" i="3"/>
  <c r="C27" i="3" l="1"/>
  <c r="E34" i="3" s="1"/>
  <c r="E35" i="3" s="1"/>
  <c r="E38" i="3" s="1"/>
</calcChain>
</file>

<file path=xl/sharedStrings.xml><?xml version="1.0" encoding="utf-8"?>
<sst xmlns="http://schemas.openxmlformats.org/spreadsheetml/2006/main" count="635" uniqueCount="420">
  <si>
    <t>Cenová úroveň : 2017/II</t>
  </si>
  <si>
    <t>Objekt : SO-01 - VURV v.v.i.</t>
  </si>
  <si>
    <t xml:space="preserve">Datum zpracování : </t>
  </si>
  <si>
    <t>POLOŽKOVÝ ROZPOČET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</si>
  <si>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</si>
  <si>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</si>
  <si>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</si>
  <si>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</si>
  <si>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</si>
  <si>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</si>
  <si>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</si>
  <si>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</si>
  <si>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</si>
  <si>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</si>
  <si>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</si>
  <si>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</si>
  <si>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</si>
  <si>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</si>
  <si>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</si>
  <si>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</si>
  <si>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</si>
  <si>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</si>
  <si>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</si>
  <si>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</si>
  <si>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</si>
  <si>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</si>
  <si>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</si>
  <si>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</si>
  <si>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</si>
  <si>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1</t>
  </si>
  <si>
    <t>Zemní práce:</t>
  </si>
  <si>
    <t>O-12215-0</t>
  </si>
  <si>
    <t>ODKOPAVKY TR HORNINY 1-2 STROJNE</t>
  </si>
  <si>
    <t>M3</t>
  </si>
  <si>
    <t>O-16230-0</t>
  </si>
  <si>
    <t>VODOROVNE PREMISTENI VYKOPKU DO 1000M</t>
  </si>
  <si>
    <t>ZEMNÍ PRÁCE CELKEM</t>
  </si>
  <si>
    <t>oddíl 3</t>
  </si>
  <si>
    <t>Svislé konstrukce:</t>
  </si>
  <si>
    <t>O-31028-0</t>
  </si>
  <si>
    <t>ZDIVO Z TVARNIC POROBETONOVYCH</t>
  </si>
  <si>
    <t>O-32727-0</t>
  </si>
  <si>
    <t>ZDI OPERNE Z CIHEL A TVARNIC NEPAL</t>
  </si>
  <si>
    <t>SVISLÉ KONSTRUKCE CELKEM</t>
  </si>
  <si>
    <t>oddíl 4</t>
  </si>
  <si>
    <t>Vodorovné konstrukce:</t>
  </si>
  <si>
    <t>C-417321313-0</t>
  </si>
  <si>
    <t>BETON ZTUZ PASU/VENCU ZELEZ TR C16/20</t>
  </si>
  <si>
    <t>O-43032-0</t>
  </si>
  <si>
    <t>SCHODISTOVE KONSTRUKCE ZELEZOBETON</t>
  </si>
  <si>
    <t>O-43035-0</t>
  </si>
  <si>
    <t>BEDNENI A ODBEDNENI SCHODIST KONSTR</t>
  </si>
  <si>
    <t>M2</t>
  </si>
  <si>
    <t>VODOROVNÉ KONSTRUKCE CELKEM</t>
  </si>
  <si>
    <t>oddíl 5</t>
  </si>
  <si>
    <t>Komunikace:</t>
  </si>
  <si>
    <t>Y-590-9</t>
  </si>
  <si>
    <t>DLAZBA PRO PESI</t>
  </si>
  <si>
    <t>KOMUNIKACE CELKEM</t>
  </si>
  <si>
    <t>oddíl 61</t>
  </si>
  <si>
    <t>Úpravy povrchů vnitřní:</t>
  </si>
  <si>
    <t>O-61142-0</t>
  </si>
  <si>
    <t>VNITRNI OMITKA STROPU VAPENOCEMENTOVA-STŘEŠ KONSTR.</t>
  </si>
  <si>
    <t>VNITRNI OMITKA STROPU VAPENOCEMENTOVA</t>
  </si>
  <si>
    <t>C-612441240-0</t>
  </si>
  <si>
    <t>OMIT VNI STEN SADROVE,VAPSADR HLADKE</t>
  </si>
  <si>
    <t>ÚPRAVY POVRCHŮ VNITŘNÍ CELKEM</t>
  </si>
  <si>
    <t>oddíl 62</t>
  </si>
  <si>
    <t>Úpravy povrchů vnější:</t>
  </si>
  <si>
    <t>O-62246-0</t>
  </si>
  <si>
    <t>VNEJSI OMITKA STEN SLECHTENA</t>
  </si>
  <si>
    <t>ÚPRAVY POVRCHŮ VNĚJŠÍ CELKEM</t>
  </si>
  <si>
    <t>oddíl 63</t>
  </si>
  <si>
    <t>Podlahy:</t>
  </si>
  <si>
    <t>C-631313611-0</t>
  </si>
  <si>
    <t>MAZANINA Z BETONU TL 12CM TR C16/20</t>
  </si>
  <si>
    <t>C-632932311-0</t>
  </si>
  <si>
    <t>POKL DLAZBY KERAM TL 20MM DO LEPIDLA</t>
  </si>
  <si>
    <t>H-59764560-1</t>
  </si>
  <si>
    <t>DLAZ PROTISKLUZ A 150x150x11 2</t>
  </si>
  <si>
    <t>PODLAHY CELKEM</t>
  </si>
  <si>
    <t>oddíl 64</t>
  </si>
  <si>
    <t>Osazování výplní otvorů:</t>
  </si>
  <si>
    <t>C-642942111-0</t>
  </si>
  <si>
    <t>OSAZ DVER ZARUB OCEL PL OTV DO 2,5M2</t>
  </si>
  <si>
    <t>KS</t>
  </si>
  <si>
    <t>H-55331104-1</t>
  </si>
  <si>
    <t>ZARUBEN OCEL ZDENI ZH 95/800 1KR</t>
  </si>
  <si>
    <t>H-55331258-1</t>
  </si>
  <si>
    <t>ZARUBEN OCEL SADRK SH 100/800 1KR</t>
  </si>
  <si>
    <t>OSAZOVÁNÍ VÝPLNÍ OTVORŮ CELKEM</t>
  </si>
  <si>
    <t>oddíl 96</t>
  </si>
  <si>
    <t>Bourání konstrukcí:</t>
  </si>
  <si>
    <t>Y-962-0</t>
  </si>
  <si>
    <t>BOURANI ZDIVA A PILIRU</t>
  </si>
  <si>
    <t>O-96504-0</t>
  </si>
  <si>
    <t>BOURANI PODKLADU BETONOVYCH</t>
  </si>
  <si>
    <t>C-978011191-0</t>
  </si>
  <si>
    <t>OTLUC OMITKY MV VC VNIT STROPU 100%</t>
  </si>
  <si>
    <t>O-96508-0</t>
  </si>
  <si>
    <t>BOURANI PODLAH Z DLAZDIC/LITYCH</t>
  </si>
  <si>
    <t>C-978015391-0</t>
  </si>
  <si>
    <t>OTLUC OMITKY MV VC VNEJ STEN 5-7 100%</t>
  </si>
  <si>
    <t>Y-979-0</t>
  </si>
  <si>
    <t>DOPRAVA A SKLADKA VYBOURANYCH HMOT</t>
  </si>
  <si>
    <t>T</t>
  </si>
  <si>
    <t>C-978013191-0</t>
  </si>
  <si>
    <t>OTLUC OMITKY MV VC VNIT STEN 100%</t>
  </si>
  <si>
    <t>BOURÁNÍ KONSTRUKCÍ CELKEM</t>
  </si>
  <si>
    <t>oddíl 99</t>
  </si>
  <si>
    <t>Přesun hmot:</t>
  </si>
  <si>
    <t>O-99398-0</t>
  </si>
  <si>
    <t>PRESUN HMOT DEMOLICE</t>
  </si>
  <si>
    <t>PŘESUN HMOT CELKEM</t>
  </si>
  <si>
    <t>PSV:</t>
  </si>
  <si>
    <t>oddíl 711</t>
  </si>
  <si>
    <t>Izolace proti vodě:</t>
  </si>
  <si>
    <t>C-711111003-0</t>
  </si>
  <si>
    <t>ADHEZNI MUSTEK POD VOD IZOL NATERY</t>
  </si>
  <si>
    <t>C-711111210-0</t>
  </si>
  <si>
    <t>PROV IZOL NATERU PROTI VLHKOSTI VODOR</t>
  </si>
  <si>
    <t>C-711112003-0</t>
  </si>
  <si>
    <t>ADHEZNI MUSTEK POD SVI IZOL NATERY</t>
  </si>
  <si>
    <t>C-711112210-0</t>
  </si>
  <si>
    <t>PROV IZOL NATERU PROTI VLHKOSTI SVISL</t>
  </si>
  <si>
    <t>IZOLACE PROTI VODĚ CELKEM</t>
  </si>
  <si>
    <t>oddíl 712</t>
  </si>
  <si>
    <t>Povlakové krytiny:</t>
  </si>
  <si>
    <t>Y-712-4</t>
  </si>
  <si>
    <t>POVLAKOVE KRYTINY STRECH</t>
  </si>
  <si>
    <t>Y-712-0</t>
  </si>
  <si>
    <t>ODSTRANENI POVLAKOVYCH KRYTIN STRECH</t>
  </si>
  <si>
    <t>C-712341003-0</t>
  </si>
  <si>
    <t>ADHEZNI MUSTEK POD POVLAK KRYTINY</t>
  </si>
  <si>
    <t>O-99712-0</t>
  </si>
  <si>
    <t>PRESUN HMOT POVLAKOVE KRYTINY</t>
  </si>
  <si>
    <t>POVLAKOVÉ KRYTINY CELKEM</t>
  </si>
  <si>
    <t>oddíl 713</t>
  </si>
  <si>
    <t>Izolace tepelné:</t>
  </si>
  <si>
    <t>O-71312-0</t>
  </si>
  <si>
    <t>PROV IZOLACE TEPELNE PODLAH</t>
  </si>
  <si>
    <t>H-28377136-1</t>
  </si>
  <si>
    <t>DESKY EXTRUD POLYST XPS 50 SF TL 14CM</t>
  </si>
  <si>
    <t>C-998713101-0</t>
  </si>
  <si>
    <t>IZOL TEPELNA PRESUN HMOT VYSKA -6M</t>
  </si>
  <si>
    <t>Y-713-9</t>
  </si>
  <si>
    <t>TEPELNA IZOLACE VNEJSI</t>
  </si>
  <si>
    <t>IZOLACE TEPELNÉ CELKEM</t>
  </si>
  <si>
    <t>oddíl 762</t>
  </si>
  <si>
    <t>Konstrukce tesařské:</t>
  </si>
  <si>
    <t>C-762621120-0</t>
  </si>
  <si>
    <t>TESAR OSAZENI DVERI 1KRIDLOVYCH</t>
  </si>
  <si>
    <t>H-61160002-1</t>
  </si>
  <si>
    <t>DVERE VNIT FOLIE PLNE 80x197 NORMA</t>
  </si>
  <si>
    <t>KONSTRUKCE TESAŘSKÉ CELKEM</t>
  </si>
  <si>
    <t>oddíl 763</t>
  </si>
  <si>
    <t>Dřevostavby a konstrukce sádrokartonové:</t>
  </si>
  <si>
    <t>C-763131211-0</t>
  </si>
  <si>
    <t>PODHLEDY SDK D111 12,5 GKB</t>
  </si>
  <si>
    <t>C-763111112-0</t>
  </si>
  <si>
    <t>PRICKY SDK W111 12,5 GKB 100mm</t>
  </si>
  <si>
    <t>DŘEVOSTAVBY A KONSTR. SÁDROKARTONOVÉ CELKEM</t>
  </si>
  <si>
    <t>oddíl 764</t>
  </si>
  <si>
    <t>Konstrukce klempířské:</t>
  </si>
  <si>
    <t>C-764322840-0</t>
  </si>
  <si>
    <t>DMTZ KLEMP OKAPU TVR KRYT RS 500 30S</t>
  </si>
  <si>
    <t>M</t>
  </si>
  <si>
    <t>C-764351838-0</t>
  </si>
  <si>
    <t>DMTZ KLEMP PODOKAPNICH HAKU 45S-</t>
  </si>
  <si>
    <t>O-76413-0</t>
  </si>
  <si>
    <t>KLEMP DMTZ STRESNI LEMOVANI</t>
  </si>
  <si>
    <t>O-76473-0</t>
  </si>
  <si>
    <t>KLEMP TIZN STRESNI LEMOVANI</t>
  </si>
  <si>
    <t>C-764450111-0</t>
  </si>
  <si>
    <t>KLEMP OKAP SYSTEM PZ+LAK SVOD D 100MM</t>
  </si>
  <si>
    <t>C-764253501-0</t>
  </si>
  <si>
    <t>KLEMP TIZN ZLAB NADR 4HR HAKY RS 500</t>
  </si>
  <si>
    <t>KONSTRUKCE KLEMPÍŘSKÉ CELKEM</t>
  </si>
  <si>
    <t>oddíl 766</t>
  </si>
  <si>
    <t>Konstrukce truhlářské:</t>
  </si>
  <si>
    <t>Y-766-4</t>
  </si>
  <si>
    <t>DODÁVKA plast OKEN A DVEŘÍ</t>
  </si>
  <si>
    <t>KPL</t>
  </si>
  <si>
    <t>C-766695212-0</t>
  </si>
  <si>
    <t>PRAH DVERNI 1KR SIR -10CM</t>
  </si>
  <si>
    <t>KONSTRUKCE TRUHLÁŘSKÉ CELKEM</t>
  </si>
  <si>
    <t>oddíl 767</t>
  </si>
  <si>
    <t>Kovové doplňkové konstrukce:</t>
  </si>
  <si>
    <t>C-767112812-0</t>
  </si>
  <si>
    <t xml:space="preserve">DMTZ STEN ZASKLENYCH </t>
  </si>
  <si>
    <t>C-767914830-0</t>
  </si>
  <si>
    <t>DMTZ stožárů</t>
  </si>
  <si>
    <t>O-99767-0</t>
  </si>
  <si>
    <t>PRESUN HMOT KONSTR KOVOVE DOPLNKOVE</t>
  </si>
  <si>
    <t>C-767832100-0</t>
  </si>
  <si>
    <t>MTZ ZEBRIKU DO ZDIVA +VODOVOD TRUBKA</t>
  </si>
  <si>
    <t>H-48450504-1</t>
  </si>
  <si>
    <t>ZEBRIK OTOP KORALUX LIN CL 900.600</t>
  </si>
  <si>
    <t>Y-767</t>
  </si>
  <si>
    <t>ZAMECNICI OPRAVA HLAVNÍ BRÁNY</t>
  </si>
  <si>
    <t>KOVOVÉ DOPLŇKOVÉ KONSTRUKCE CELKEM</t>
  </si>
  <si>
    <t>oddíl 776</t>
  </si>
  <si>
    <t>Podlahy povlakové:</t>
  </si>
  <si>
    <t>Y-776-0</t>
  </si>
  <si>
    <t>ODSTRANENI PODLAH POVLAKOVYCH</t>
  </si>
  <si>
    <t>PODLAHY POVLAKOVÉ CELKEM</t>
  </si>
  <si>
    <t>oddíl 781</t>
  </si>
  <si>
    <t>Obklady:</t>
  </si>
  <si>
    <t>Y-781-7</t>
  </si>
  <si>
    <t>OBKLADY VNITRNI</t>
  </si>
  <si>
    <t>OBKLADY CELKEM</t>
  </si>
  <si>
    <t>oddíl 783</t>
  </si>
  <si>
    <t>Nátěry:</t>
  </si>
  <si>
    <t>Y-783-3</t>
  </si>
  <si>
    <t>NATERY OCELOVYCH KONSTRUKCI</t>
  </si>
  <si>
    <t>C-783626300-0</t>
  </si>
  <si>
    <t>NATER TRUHL KCE LAZUR 3xLAKOVANI</t>
  </si>
  <si>
    <t>NÁTĚRY CELKEM</t>
  </si>
  <si>
    <t>oddíl 784</t>
  </si>
  <si>
    <t>Malby:</t>
  </si>
  <si>
    <t>C-784452371-0</t>
  </si>
  <si>
    <t>MALBA 2xPRIMAL BILA+STROP MIST V 3,8M</t>
  </si>
  <si>
    <t>MALBY CELKEM</t>
  </si>
  <si>
    <t>oddíl 787</t>
  </si>
  <si>
    <t>Zasklívání:</t>
  </si>
  <si>
    <t>O-78719-0</t>
  </si>
  <si>
    <t>ZASKL STENY včetně SAMOZAVÍRACÍCH DVEŘÍ</t>
  </si>
  <si>
    <t>ZASKLÍVÁNÍ CELKEM</t>
  </si>
  <si>
    <t>INSTALACE:</t>
  </si>
  <si>
    <t>oddíl 721</t>
  </si>
  <si>
    <t>Kanalizace vnitřní:</t>
  </si>
  <si>
    <t>C-721223406-0</t>
  </si>
  <si>
    <t>UZAVER ZAPACHOVY VAN/SPRCHOVY T 1436</t>
  </si>
  <si>
    <t>C-721174112-0</t>
  </si>
  <si>
    <t>MTZ POTR KANAL VNI LEZATE PVC DN -100</t>
  </si>
  <si>
    <t>KANALIZACE VNITŘNÍ CELKEM</t>
  </si>
  <si>
    <t>oddíl 722</t>
  </si>
  <si>
    <t>Vodovod vnitřní:</t>
  </si>
  <si>
    <t>Y-722-5</t>
  </si>
  <si>
    <t>VODOVOD ROZVODY A ARMATURY</t>
  </si>
  <si>
    <t>VODOVOD VNITŘNÍ CELKEM</t>
  </si>
  <si>
    <t>oddíl 725</t>
  </si>
  <si>
    <t>Zařizovací předměty ZTI:</t>
  </si>
  <si>
    <t>C-725210821-0</t>
  </si>
  <si>
    <t>DMTZ UMYVADLA</t>
  </si>
  <si>
    <t>SOUB</t>
  </si>
  <si>
    <t>C-725110811-0</t>
  </si>
  <si>
    <t>DMTZ KLOZET SPLACHOVACI</t>
  </si>
  <si>
    <t>C-725240811-0</t>
  </si>
  <si>
    <t>DMTZ SPRCHOVE KABINY</t>
  </si>
  <si>
    <t>H-55145401-1</t>
  </si>
  <si>
    <t>BATERIE SPRCHOVA T 1614 1/2"x150MM</t>
  </si>
  <si>
    <t>C-725249101-0</t>
  </si>
  <si>
    <t>MTZ SPRCHOVE KABINY</t>
  </si>
  <si>
    <t>H-55484151-1</t>
  </si>
  <si>
    <t>KOUT SPRCHOVY 1KRIDL SV 1/700</t>
  </si>
  <si>
    <t>C-725249102-0</t>
  </si>
  <si>
    <t>MTZ SPRCHOVE MISY</t>
  </si>
  <si>
    <t>H-55423012-1</t>
  </si>
  <si>
    <t>VANIC SPRCHOVA ARGO 90x90x11CM BILA</t>
  </si>
  <si>
    <t>C-725299811-0</t>
  </si>
  <si>
    <t>MTZ SPRCHOVEHO MADLA</t>
  </si>
  <si>
    <t>H-55346691-1</t>
  </si>
  <si>
    <t>MADLO TRUBKOVE MT 220</t>
  </si>
  <si>
    <t>C-725849201-0</t>
  </si>
  <si>
    <t>MTZ BAT SPRCH NASTEN VYSKA PEVNA</t>
  </si>
  <si>
    <t>C-725119202-0</t>
  </si>
  <si>
    <t>MTZ KLOZETOVE MISY ZAVESNE</t>
  </si>
  <si>
    <t>H-64238762-1</t>
  </si>
  <si>
    <t>KLOZET BIL ZAVES ZEL 39041 V</t>
  </si>
  <si>
    <t>C-725219201-0</t>
  </si>
  <si>
    <t>MTZ UMYVADLA NA KONZOLY</t>
  </si>
  <si>
    <t>H-55412611-1</t>
  </si>
  <si>
    <t>UMYVADLO AKRYLAT KLASIK BILE 40x22CM</t>
  </si>
  <si>
    <t>C-725829201-0</t>
  </si>
  <si>
    <t>MTZ BATERIE UMYV/DREZ NASTEN CHROM</t>
  </si>
  <si>
    <t>H-55143981-1</t>
  </si>
  <si>
    <t>BATERIE UMYVADLOVA T 843 1/2</t>
  </si>
  <si>
    <t>O-99725-0</t>
  </si>
  <si>
    <t>PRESUN HMOT ZARIZOVACI PREDMETY</t>
  </si>
  <si>
    <t>ZAŘIZOVACÍ PŘEDMĚTY ZTI CELKEM</t>
  </si>
  <si>
    <t>oddíl 734</t>
  </si>
  <si>
    <t>Armatury ÚT:</t>
  </si>
  <si>
    <t>C-734221423-0</t>
  </si>
  <si>
    <t>VENTIL REGUL ZAVIT ROHOV VE4232 DN 15</t>
  </si>
  <si>
    <t>H-55101237-1</t>
  </si>
  <si>
    <t>VENTIL ROHOVY RD RV80 3/8"</t>
  </si>
  <si>
    <t>H-55354810-1</t>
  </si>
  <si>
    <t>DVIRKA REVIZNI 300x300 OCELOVA LAK</t>
  </si>
  <si>
    <t>ARMATURY ÚT CELKEM</t>
  </si>
  <si>
    <t>oddíl 735</t>
  </si>
  <si>
    <t>Otopná tělesa:</t>
  </si>
  <si>
    <t>C-735291121-0</t>
  </si>
  <si>
    <t>MTZ REGISTR KONVEKTOR DELKY 1500MM</t>
  </si>
  <si>
    <t>H-54159216-1</t>
  </si>
  <si>
    <t>KONVEKTOR EL NASTEN WKL 2503 U 2500W</t>
  </si>
  <si>
    <t>OTOPNÁ TĚLESA CELKEM</t>
  </si>
  <si>
    <t>MONTÁŽNÍ PRÁCE:</t>
  </si>
  <si>
    <t>oddíl M21</t>
  </si>
  <si>
    <t>Montáže silnoproud:</t>
  </si>
  <si>
    <t>HROMOSVOD A ZEMNENI</t>
  </si>
  <si>
    <t>SILNOPROUD</t>
  </si>
  <si>
    <t>M21</t>
  </si>
  <si>
    <t>MONTÁŽE SILNOPROUD CELKEM</t>
  </si>
  <si>
    <t>oddíl M22</t>
  </si>
  <si>
    <t>Montáže slaboproud:</t>
  </si>
  <si>
    <t>M-220701355-0</t>
  </si>
  <si>
    <t>MONTAZ TV ANTEN 4,0 NA BUDOVY</t>
  </si>
  <si>
    <t>M-22-0</t>
  </si>
  <si>
    <t>ZABEZP. SIGNAL. ZAŘÍZENÍ</t>
  </si>
  <si>
    <t>TKC</t>
  </si>
  <si>
    <t>M22</t>
  </si>
  <si>
    <t>MONTÁŽE SLABOPROUD CELKEM</t>
  </si>
  <si>
    <t>Základní rozpočtové náklady stavebního objektu celkem (bez DPH) :</t>
  </si>
  <si>
    <t>REKAPITULACE ROZPOČTU</t>
  </si>
  <si>
    <t>Oddíl</t>
  </si>
  <si>
    <t>Název oddílu / řemeslného oboru</t>
  </si>
  <si>
    <t>CENA BEZ DPH</t>
  </si>
  <si>
    <t>Celkem</t>
  </si>
  <si>
    <t>Zemní práce</t>
  </si>
  <si>
    <t>Svislé konstrukce</t>
  </si>
  <si>
    <t>Vodorovné konstrukce</t>
  </si>
  <si>
    <t>Komunikace</t>
  </si>
  <si>
    <t>Úpravy povrchů vnitřní</t>
  </si>
  <si>
    <t>Úpravy povrchů vnější</t>
  </si>
  <si>
    <t>Podlahy</t>
  </si>
  <si>
    <t>Osazování výplní otvorů</t>
  </si>
  <si>
    <t>Bourání konstrukcí</t>
  </si>
  <si>
    <t>Přesun hmot</t>
  </si>
  <si>
    <t>HSV CELKEM</t>
  </si>
  <si>
    <t>Izolace proti vodě</t>
  </si>
  <si>
    <t>Povlakové krytiny</t>
  </si>
  <si>
    <t>Izolace tepelné</t>
  </si>
  <si>
    <t>Konstrukce tesařské</t>
  </si>
  <si>
    <t>Dřevostavby a konstrukce sádrokartonové</t>
  </si>
  <si>
    <t>Konstrukce klempířské</t>
  </si>
  <si>
    <t>Konstrukce truhlářské</t>
  </si>
  <si>
    <t>Kovové doplňkové konstrukce</t>
  </si>
  <si>
    <t>Podlahy povlakové</t>
  </si>
  <si>
    <t>Obklady</t>
  </si>
  <si>
    <t>Nátěry</t>
  </si>
  <si>
    <t>Malby</t>
  </si>
  <si>
    <t>Zasklívání</t>
  </si>
  <si>
    <t>PSV CELKEM</t>
  </si>
  <si>
    <t>Zdravotně technické instalace</t>
  </si>
  <si>
    <t>Ústřední vytápění</t>
  </si>
  <si>
    <t>INSTALACE CELKEM</t>
  </si>
  <si>
    <t>Montáže silnoproud</t>
  </si>
  <si>
    <t>Montáže slaboproud</t>
  </si>
  <si>
    <t>MONTÁŽNÍ PRÁCE CELKEM</t>
  </si>
  <si>
    <t>Základní rozpočtové náklady stavebního objektu celkem</t>
  </si>
  <si>
    <t>KRYCÍ LIST ROZPOČTU</t>
  </si>
  <si>
    <t xml:space="preserve">Kód objektu: </t>
  </si>
  <si>
    <t xml:space="preserve">Název objektu: </t>
  </si>
  <si>
    <t xml:space="preserve">JKSO: </t>
  </si>
  <si>
    <t>Cenová úroveň:</t>
  </si>
  <si>
    <t>SO-01</t>
  </si>
  <si>
    <t>VURV v.v.i.</t>
  </si>
  <si>
    <t/>
  </si>
  <si>
    <t>2017/II</t>
  </si>
  <si>
    <t xml:space="preserve">Kód stavby: </t>
  </si>
  <si>
    <t xml:space="preserve">Název stavby: </t>
  </si>
  <si>
    <t xml:space="preserve">SKP: </t>
  </si>
  <si>
    <t>Účelová M.J:</t>
  </si>
  <si>
    <t xml:space="preserve">Projektant: </t>
  </si>
  <si>
    <t xml:space="preserve">Počet účel. měrných jednotek: </t>
  </si>
  <si>
    <t xml:space="preserve">Objednatel: </t>
  </si>
  <si>
    <t xml:space="preserve">Náklady na měrnou jednotku: </t>
  </si>
  <si>
    <t xml:space="preserve">Počet listů: </t>
  </si>
  <si>
    <t xml:space="preserve">Zakázkové číslo: </t>
  </si>
  <si>
    <t xml:space="preserve">Zpracovatel: </t>
  </si>
  <si>
    <t xml:space="preserve">Zhotovitel: 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</si>
  <si>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</si>
  <si>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</si>
  <si>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</si>
  <si>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</si>
  <si>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</si>
  <si>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</si>
  <si>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</si>
  <si>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</si>
  <si>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</si>
  <si>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</si>
  <si>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</si>
  <si>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</si>
  <si>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</si>
  <si>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</si>
  <si>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</si>
  <si>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</si>
  <si>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</si>
  <si>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</si>
  <si>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</si>
  <si>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</si>
  <si>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</si>
  <si>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</si>
  <si>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</si>
  <si>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</si>
  <si>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Statický posudek konstr.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</si>
  <si>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</si>
  <si>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</si>
  <si>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</si>
  <si>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</si>
  <si>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</si>
  <si>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</si>
  <si>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</si>
  <si>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</si>
  <si>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</si>
  <si>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</si>
  <si>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</si>
  <si>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</si>
  <si>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 xml:space="preserve">Jméno: </t>
  </si>
  <si>
    <t xml:space="preserve">Datum: </t>
  </si>
  <si>
    <t xml:space="preserve">Podpis: </t>
  </si>
  <si>
    <t>Základ pro DPH</t>
  </si>
  <si>
    <t>%  činí :</t>
  </si>
  <si>
    <t>Kč</t>
  </si>
  <si>
    <t>DPH</t>
  </si>
  <si>
    <t>CENA ZA OBJEKT CELKEM VČETNĚ DPH:</t>
  </si>
  <si>
    <t>Poznámky:</t>
  </si>
  <si>
    <t>Rekonstrukce vrátnice III. Varianta</t>
  </si>
  <si>
    <t>Stavba :  - Rekonstrukce vrátnice III. Varianta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</si>
</sst>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0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6" xfId="0" applyFont="1" applyBorder="1"/>
    <xf numFmtId="0" fontId="5" fillId="0" borderId="9" xfId="0" applyFont="1" applyBorder="1"/>
    <xf numFmtId="0" fontId="5" fillId="0" borderId="6" xfId="0" applyFont="1" applyBorder="1" applyAlignment="1">
      <alignment vertical="center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0" fillId="0" borderId="14" xfId="0" applyBorder="1"/>
    <xf numFmtId="0" fontId="5" fillId="0" borderId="14" xfId="0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17" xfId="0" applyFont="1" applyBorder="1"/>
    <xf numFmtId="0" fontId="5" fillId="0" borderId="28" xfId="0" applyFont="1" applyBorder="1"/>
    <xf numFmtId="0" fontId="5" fillId="0" borderId="21" xfId="0" applyFont="1" applyBorder="1"/>
    <xf numFmtId="0" fontId="5" fillId="0" borderId="29" xfId="0" applyFont="1" applyBorder="1"/>
    <xf numFmtId="0" fontId="1" fillId="0" borderId="10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30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0" fontId="5" fillId="2" borderId="10" xfId="0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3" xfId="0" applyFont="1" applyFill="1" applyBorder="1"/>
    <xf numFmtId="0" fontId="5" fillId="2" borderId="34" xfId="0" applyFont="1" applyFill="1" applyBorder="1"/>
    <xf numFmtId="164" fontId="5" fillId="2" borderId="31" xfId="0" applyNumberFormat="1" applyFont="1" applyFill="1" applyBorder="1"/>
    <xf numFmtId="165" fontId="5" fillId="2" borderId="32" xfId="0" applyNumberFormat="1" applyFont="1" applyFill="1" applyBorder="1"/>
    <xf numFmtId="0" fontId="5" fillId="2" borderId="35" xfId="0" applyFont="1" applyFill="1" applyBorder="1"/>
    <xf numFmtId="0" fontId="5" fillId="2" borderId="36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6" xfId="0" applyFont="1" applyFill="1" applyBorder="1"/>
    <xf numFmtId="0" fontId="5" fillId="2" borderId="37" xfId="0" applyFont="1" applyFill="1" applyBorder="1"/>
    <xf numFmtId="164" fontId="5" fillId="2" borderId="38" xfId="0" applyNumberFormat="1" applyFont="1" applyFill="1" applyBorder="1"/>
    <xf numFmtId="0" fontId="5" fillId="2" borderId="39" xfId="0" applyFont="1" applyFill="1" applyBorder="1"/>
    <xf numFmtId="164" fontId="5" fillId="2" borderId="40" xfId="0" applyNumberFormat="1" applyFont="1" applyFill="1" applyBorder="1"/>
    <xf numFmtId="165" fontId="5" fillId="2" borderId="41" xfId="0" applyNumberFormat="1" applyFont="1" applyFill="1" applyBorder="1"/>
    <xf numFmtId="3" fontId="1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164" fontId="5" fillId="2" borderId="0" xfId="0" applyNumberFormat="1" applyFont="1" applyFill="1" applyBorder="1"/>
    <xf numFmtId="0" fontId="0" fillId="0" borderId="42" xfId="0" applyBorder="1"/>
    <xf numFmtId="0" fontId="0" fillId="0" borderId="49" xfId="0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5" fillId="2" borderId="55" xfId="0" applyFont="1" applyFill="1" applyBorder="1" applyAlignment="1">
      <alignment vertical="center"/>
    </xf>
    <xf numFmtId="3" fontId="5" fillId="2" borderId="56" xfId="0" applyNumberFormat="1" applyFont="1" applyFill="1" applyBorder="1" applyAlignment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0" fillId="0" borderId="71" xfId="0" applyBorder="1"/>
    <xf numFmtId="0" fontId="4" fillId="0" borderId="70" xfId="0" applyFont="1" applyBorder="1"/>
    <xf numFmtId="0" fontId="4" fillId="0" borderId="51" xfId="0" applyFont="1" applyBorder="1"/>
    <xf numFmtId="0" fontId="4" fillId="0" borderId="67" xfId="0" applyFont="1" applyBorder="1"/>
    <xf numFmtId="0" fontId="5" fillId="0" borderId="51" xfId="0" applyFont="1" applyBorder="1" applyAlignment="1">
      <alignment horizontal="left" vertical="center"/>
    </xf>
    <xf numFmtId="0" fontId="0" fillId="0" borderId="72" xfId="0" applyBorder="1"/>
    <xf numFmtId="0" fontId="5" fillId="0" borderId="13" xfId="0" applyFont="1" applyBorder="1" applyAlignment="1">
      <alignment horizontal="right" vertical="center"/>
    </xf>
    <xf numFmtId="3" fontId="4" fillId="0" borderId="19" xfId="0" applyNumberFormat="1" applyFont="1" applyBorder="1" applyAlignment="1">
      <alignment vertical="center"/>
    </xf>
    <xf numFmtId="3" fontId="5" fillId="0" borderId="73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3" fontId="4" fillId="0" borderId="7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0" fontId="5" fillId="2" borderId="78" xfId="0" applyFont="1" applyFill="1" applyBorder="1" applyAlignment="1">
      <alignment horizontal="right" vertical="center"/>
    </xf>
    <xf numFmtId="0" fontId="5" fillId="2" borderId="68" xfId="0" applyFont="1" applyFill="1" applyBorder="1" applyAlignment="1">
      <alignment horizontal="left" vertical="center"/>
    </xf>
    <xf numFmtId="3" fontId="5" fillId="2" borderId="68" xfId="0" applyNumberFormat="1" applyFont="1" applyFill="1" applyBorder="1" applyAlignment="1">
      <alignment vertical="center"/>
    </xf>
    <xf numFmtId="3" fontId="5" fillId="2" borderId="80" xfId="0" applyNumberFormat="1" applyFont="1" applyFill="1" applyBorder="1" applyAlignment="1">
      <alignment vertical="center"/>
    </xf>
    <xf numFmtId="0" fontId="4" fillId="2" borderId="81" xfId="0" applyFont="1" applyFill="1" applyBorder="1"/>
    <xf numFmtId="0" fontId="5" fillId="2" borderId="56" xfId="0" applyFont="1" applyFill="1" applyBorder="1" applyAlignment="1">
      <alignment horizontal="left" vertical="center"/>
    </xf>
    <xf numFmtId="3" fontId="5" fillId="2" borderId="82" xfId="0" applyNumberFormat="1" applyFont="1" applyFill="1" applyBorder="1" applyAlignment="1">
      <alignment vertical="center"/>
    </xf>
    <xf numFmtId="49" fontId="0" fillId="0" borderId="59" xfId="0" applyNumberFormat="1" applyBorder="1" applyAlignment="1">
      <alignment horizontal="center"/>
    </xf>
    <xf numFmtId="0" fontId="0" fillId="0" borderId="72" xfId="0" applyBorder="1" applyAlignment="1">
      <alignment horizontal="center"/>
    </xf>
    <xf numFmtId="3" fontId="0" fillId="0" borderId="72" xfId="0" applyNumberFormat="1" applyBorder="1"/>
    <xf numFmtId="49" fontId="0" fillId="0" borderId="72" xfId="0" applyNumberFormat="1" applyBorder="1" applyAlignment="1">
      <alignment horizontal="right"/>
    </xf>
    <xf numFmtId="0" fontId="0" fillId="0" borderId="87" xfId="0" applyBorder="1"/>
    <xf numFmtId="0" fontId="0" fillId="0" borderId="83" xfId="0" applyBorder="1"/>
    <xf numFmtId="0" fontId="0" fillId="0" borderId="84" xfId="0" applyBorder="1"/>
    <xf numFmtId="4" fontId="0" fillId="0" borderId="88" xfId="0" applyNumberFormat="1" applyBorder="1" applyAlignment="1">
      <alignment horizontal="right" vertical="top"/>
    </xf>
    <xf numFmtId="0" fontId="0" fillId="0" borderId="89" xfId="0" applyBorder="1" applyAlignment="1">
      <alignment horizontal="center" vertical="top"/>
    </xf>
    <xf numFmtId="4" fontId="0" fillId="0" borderId="90" xfId="0" applyNumberFormat="1" applyBorder="1" applyAlignment="1">
      <alignment horizontal="right" vertical="top"/>
    </xf>
    <xf numFmtId="0" fontId="0" fillId="0" borderId="91" xfId="0" applyBorder="1" applyAlignment="1">
      <alignment horizontal="center" vertical="top"/>
    </xf>
    <xf numFmtId="4" fontId="0" fillId="0" borderId="76" xfId="0" applyNumberFormat="1" applyBorder="1" applyAlignment="1">
      <alignment horizontal="right" vertical="top"/>
    </xf>
    <xf numFmtId="0" fontId="0" fillId="0" borderId="84" xfId="0" applyBorder="1" applyAlignment="1">
      <alignment horizontal="center" vertical="top"/>
    </xf>
    <xf numFmtId="4" fontId="0" fillId="0" borderId="14" xfId="0" applyNumberFormat="1" applyBorder="1" applyAlignment="1">
      <alignment horizontal="right" vertical="top"/>
    </xf>
    <xf numFmtId="0" fontId="0" fillId="0" borderId="44" xfId="0" applyBorder="1" applyAlignment="1">
      <alignment horizontal="center" vertical="top"/>
    </xf>
    <xf numFmtId="0" fontId="0" fillId="0" borderId="93" xfId="0" applyBorder="1"/>
    <xf numFmtId="3" fontId="0" fillId="0" borderId="95" xfId="0" applyNumberFormat="1" applyBorder="1" applyAlignment="1">
      <alignment horizontal="right" vertical="top"/>
    </xf>
    <xf numFmtId="3" fontId="0" fillId="0" borderId="96" xfId="0" applyNumberFormat="1" applyBorder="1" applyAlignment="1">
      <alignment horizontal="right" vertical="top"/>
    </xf>
    <xf numFmtId="3" fontId="0" fillId="0" borderId="97" xfId="0" applyNumberFormat="1" applyBorder="1" applyAlignment="1">
      <alignment horizontal="right" vertical="top"/>
    </xf>
    <xf numFmtId="3" fontId="0" fillId="0" borderId="94" xfId="0" applyNumberFormat="1" applyBorder="1" applyAlignment="1">
      <alignment horizontal="right" vertical="top"/>
    </xf>
    <xf numFmtId="3" fontId="0" fillId="0" borderId="77" xfId="0" applyNumberFormat="1" applyBorder="1" applyAlignment="1">
      <alignment horizontal="right" vertical="top"/>
    </xf>
    <xf numFmtId="3" fontId="0" fillId="0" borderId="60" xfId="0" applyNumberFormat="1" applyBorder="1" applyAlignment="1">
      <alignment horizontal="right" vertical="top"/>
    </xf>
    <xf numFmtId="3" fontId="0" fillId="0" borderId="59" xfId="0" applyNumberForma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0" fontId="0" fillId="0" borderId="98" xfId="0" applyBorder="1"/>
    <xf numFmtId="164" fontId="0" fillId="0" borderId="50" xfId="0" applyNumberFormat="1" applyBorder="1" applyAlignment="1">
      <alignment horizontal="right"/>
    </xf>
    <xf numFmtId="0" fontId="0" fillId="0" borderId="97" xfId="0" applyBorder="1"/>
    <xf numFmtId="164" fontId="0" fillId="0" borderId="76" xfId="0" applyNumberFormat="1" applyBorder="1" applyAlignment="1">
      <alignment horizontal="right"/>
    </xf>
    <xf numFmtId="0" fontId="0" fillId="2" borderId="105" xfId="0" applyFill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0" fillId="0" borderId="62" xfId="0" applyBorder="1" applyAlignment="1"/>
    <xf numFmtId="0" fontId="0" fillId="0" borderId="58" xfId="0" applyBorder="1" applyAlignment="1"/>
    <xf numFmtId="0" fontId="0" fillId="0" borderId="45" xfId="0" applyBorder="1" applyAlignment="1"/>
    <xf numFmtId="0" fontId="0" fillId="0" borderId="47" xfId="0" applyBorder="1" applyAlignment="1"/>
    <xf numFmtId="0" fontId="0" fillId="0" borderId="42" xfId="0" applyBorder="1" applyAlignment="1"/>
    <xf numFmtId="49" fontId="0" fillId="2" borderId="35" xfId="0" applyNumberFormat="1" applyFill="1" applyBorder="1" applyAlignment="1"/>
    <xf numFmtId="0" fontId="0" fillId="0" borderId="83" xfId="0" applyBorder="1" applyAlignment="1"/>
    <xf numFmtId="49" fontId="0" fillId="2" borderId="36" xfId="0" applyNumberFormat="1" applyFill="1" applyBorder="1" applyAlignment="1"/>
    <xf numFmtId="0" fontId="0" fillId="0" borderId="40" xfId="0" applyBorder="1" applyAlignment="1"/>
    <xf numFmtId="49" fontId="0" fillId="0" borderId="36" xfId="0" applyNumberFormat="1" applyBorder="1" applyAlignment="1"/>
    <xf numFmtId="0" fontId="0" fillId="0" borderId="13" xfId="0" applyBorder="1" applyAlignment="1"/>
    <xf numFmtId="0" fontId="0" fillId="0" borderId="44" xfId="0" applyBorder="1" applyAlignment="1"/>
    <xf numFmtId="0" fontId="0" fillId="0" borderId="19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92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0" fillId="0" borderId="84" xfId="0" applyBorder="1" applyAlignment="1"/>
    <xf numFmtId="0" fontId="0" fillId="0" borderId="85" xfId="0" applyBorder="1" applyAlignment="1"/>
    <xf numFmtId="49" fontId="0" fillId="0" borderId="75" xfId="0" applyNumberFormat="1" applyBorder="1" applyAlignment="1"/>
    <xf numFmtId="0" fontId="0" fillId="0" borderId="72" xfId="0" applyBorder="1" applyAlignment="1"/>
    <xf numFmtId="0" fontId="0" fillId="0" borderId="61" xfId="0" applyBorder="1" applyAlignment="1"/>
    <xf numFmtId="0" fontId="0" fillId="0" borderId="86" xfId="0" applyBorder="1" applyAlignment="1"/>
    <xf numFmtId="0" fontId="0" fillId="0" borderId="64" xfId="0" applyBorder="1" applyAlignment="1"/>
    <xf numFmtId="0" fontId="0" fillId="0" borderId="63" xfId="0" applyBorder="1" applyAlignment="1"/>
    <xf numFmtId="0" fontId="8" fillId="0" borderId="81" xfId="0" applyFont="1" applyBorder="1" applyAlignment="1">
      <alignment horizontal="center" vertical="center"/>
    </xf>
    <xf numFmtId="0" fontId="0" fillId="0" borderId="55" xfId="0" applyBorder="1" applyAlignment="1"/>
    <xf numFmtId="0" fontId="0" fillId="0" borderId="57" xfId="0" applyBorder="1" applyAlignment="1"/>
    <xf numFmtId="0" fontId="3" fillId="0" borderId="70" xfId="0" applyFont="1" applyBorder="1" applyAlignment="1">
      <alignment horizontal="center" vertical="center"/>
    </xf>
    <xf numFmtId="0" fontId="0" fillId="0" borderId="50" xfId="0" applyBorder="1" applyAlignment="1"/>
    <xf numFmtId="0" fontId="0" fillId="0" borderId="52" xfId="0" applyBorder="1" applyAlignment="1"/>
    <xf numFmtId="0" fontId="3" fillId="0" borderId="50" xfId="0" applyFont="1" applyBorder="1" applyAlignment="1">
      <alignment horizontal="center" vertical="center"/>
    </xf>
    <xf numFmtId="0" fontId="0" fillId="0" borderId="88" xfId="0" applyBorder="1" applyAlignment="1"/>
    <xf numFmtId="0" fontId="0" fillId="0" borderId="89" xfId="0" applyBorder="1" applyAlignment="1"/>
    <xf numFmtId="0" fontId="0" fillId="0" borderId="90" xfId="0" applyBorder="1" applyAlignment="1"/>
    <xf numFmtId="0" fontId="0" fillId="0" borderId="91" xfId="0" applyBorder="1" applyAlignment="1"/>
    <xf numFmtId="0" fontId="0" fillId="0" borderId="98" xfId="0" applyBorder="1" applyAlignment="1"/>
    <xf numFmtId="0" fontId="3" fillId="0" borderId="100" xfId="0" applyFont="1" applyBorder="1" applyAlignment="1"/>
    <xf numFmtId="0" fontId="0" fillId="0" borderId="101" xfId="0" applyBorder="1" applyAlignment="1"/>
    <xf numFmtId="0" fontId="3" fillId="0" borderId="104" xfId="0" applyFont="1" applyBorder="1" applyAlignment="1"/>
    <xf numFmtId="0" fontId="0" fillId="0" borderId="102" xfId="0" applyBorder="1" applyAlignment="1"/>
    <xf numFmtId="0" fontId="0" fillId="0" borderId="103" xfId="0" applyBorder="1" applyAlignment="1"/>
    <xf numFmtId="49" fontId="0" fillId="0" borderId="13" xfId="0" applyNumberFormat="1" applyBorder="1" applyAlignment="1"/>
    <xf numFmtId="0" fontId="0" fillId="0" borderId="94" xfId="0" applyBorder="1" applyAlignment="1"/>
    <xf numFmtId="0" fontId="0" fillId="0" borderId="10" xfId="0" applyBorder="1" applyAlignment="1"/>
    <xf numFmtId="0" fontId="0" fillId="0" borderId="43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99" xfId="0" applyBorder="1" applyAlignment="1"/>
    <xf numFmtId="0" fontId="0" fillId="0" borderId="1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0" xfId="0" applyBorder="1" applyAlignment="1"/>
    <xf numFmtId="0" fontId="0" fillId="0" borderId="71" xfId="0" applyBorder="1" applyAlignment="1"/>
    <xf numFmtId="3" fontId="0" fillId="0" borderId="51" xfId="0" applyNumberFormat="1" applyBorder="1" applyAlignment="1">
      <alignment horizontal="right"/>
    </xf>
    <xf numFmtId="3" fontId="0" fillId="0" borderId="85" xfId="0" applyNumberFormat="1" applyBorder="1" applyAlignment="1">
      <alignment horizontal="right"/>
    </xf>
    <xf numFmtId="0" fontId="9" fillId="2" borderId="78" xfId="0" applyFont="1" applyFill="1" applyBorder="1" applyAlignment="1">
      <alignment horizontal="left" vertical="center"/>
    </xf>
    <xf numFmtId="0" fontId="0" fillId="0" borderId="79" xfId="0" applyBorder="1" applyAlignment="1"/>
    <xf numFmtId="3" fontId="9" fillId="2" borderId="7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66" xfId="0" applyBorder="1" applyAlignment="1"/>
    <xf numFmtId="0" fontId="1" fillId="0" borderId="46" xfId="0" applyFont="1" applyBorder="1" applyAlignment="1">
      <alignment horizontal="center" vertical="center"/>
    </xf>
    <xf numFmtId="0" fontId="0" fillId="0" borderId="65" xfId="0" applyBorder="1" applyAlignment="1"/>
    <xf numFmtId="0" fontId="1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/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3" fontId="5" fillId="2" borderId="56" xfId="0" applyNumberFormat="1" applyFont="1" applyFill="1" applyBorder="1" applyAlignment="1">
      <alignment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I15" sqref="I1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2.28515625" customWidth="1"/>
    <col min="5" max="5" width="13.5703125" customWidth="1"/>
    <col min="6" max="6" width="11.7109375" customWidth="1"/>
    <col min="7" max="7" width="2.28515625" customWidth="1"/>
    <col min="8" max="8" width="13.42578125" customWidth="1"/>
  </cols>
  <sheetData>
    <row r="1" spans="1:8" ht="28.5" customHeight="1" thickBot="1" x14ac:dyDescent="0.25">
      <c r="A1" s="123" t="s">
        <v>351</v>
      </c>
      <c r="B1" s="124"/>
      <c r="C1" s="124"/>
      <c r="D1" s="124"/>
      <c r="E1" s="124"/>
      <c r="F1" s="124"/>
      <c r="G1" s="124"/>
      <c r="H1" s="124"/>
    </row>
    <row r="2" spans="1:8" ht="12.95" customHeight="1" x14ac:dyDescent="0.2">
      <c r="A2" s="125" t="s">
        <v>352</v>
      </c>
      <c r="B2" s="126"/>
      <c r="C2" s="127" t="s">
        <v>353</v>
      </c>
      <c r="D2" s="128"/>
      <c r="E2" s="126"/>
      <c r="F2" s="127" t="s">
        <v>354</v>
      </c>
      <c r="G2" s="126"/>
      <c r="H2" s="65" t="s">
        <v>355</v>
      </c>
    </row>
    <row r="3" spans="1:8" ht="12.95" customHeight="1" x14ac:dyDescent="0.2">
      <c r="A3" s="129" t="s">
        <v>356</v>
      </c>
      <c r="B3" s="130"/>
      <c r="C3" s="131" t="s">
        <v>357</v>
      </c>
      <c r="D3" s="132"/>
      <c r="E3" s="130"/>
      <c r="F3" s="133" t="s">
        <v>358</v>
      </c>
      <c r="G3" s="130"/>
      <c r="H3" s="94" t="s">
        <v>359</v>
      </c>
    </row>
    <row r="4" spans="1:8" ht="12.95" customHeight="1" x14ac:dyDescent="0.2">
      <c r="A4" s="134" t="s">
        <v>360</v>
      </c>
      <c r="B4" s="135"/>
      <c r="C4" s="136" t="s">
        <v>361</v>
      </c>
      <c r="D4" s="137"/>
      <c r="E4" s="135"/>
      <c r="F4" s="136" t="s">
        <v>362</v>
      </c>
      <c r="G4" s="135"/>
      <c r="H4" s="95" t="s">
        <v>363</v>
      </c>
    </row>
    <row r="5" spans="1:8" ht="12.95" customHeight="1" x14ac:dyDescent="0.2">
      <c r="A5" s="129" t="s">
        <v>358</v>
      </c>
      <c r="B5" s="130"/>
      <c r="C5" s="131" t="s">
        <v>418</v>
      </c>
      <c r="D5" s="132"/>
      <c r="E5" s="130"/>
      <c r="F5" s="133" t="s">
        <v>358</v>
      </c>
      <c r="G5" s="130"/>
      <c r="H5" s="94" t="s">
        <v>358</v>
      </c>
    </row>
    <row r="6" spans="1:8" ht="12.95" customHeight="1" x14ac:dyDescent="0.2">
      <c r="A6" s="140" t="s">
        <v>364</v>
      </c>
      <c r="B6" s="141"/>
      <c r="C6" s="141"/>
      <c r="D6" s="142"/>
      <c r="E6" s="143" t="s">
        <v>365</v>
      </c>
      <c r="F6" s="141"/>
      <c r="G6" s="141"/>
      <c r="H6" s="79"/>
    </row>
    <row r="7" spans="1:8" ht="12.95" customHeight="1" x14ac:dyDescent="0.2">
      <c r="A7" s="140" t="s">
        <v>366</v>
      </c>
      <c r="B7" s="141"/>
      <c r="C7" s="141"/>
      <c r="D7" s="142"/>
      <c r="E7" s="143" t="s">
        <v>367</v>
      </c>
      <c r="F7" s="141"/>
      <c r="G7" s="141"/>
      <c r="H7" s="96" t="str">
        <f>IF(H6=0,"",C27/H6)</f>
        <v/>
      </c>
    </row>
    <row r="8" spans="1:8" ht="12.95" customHeight="1" x14ac:dyDescent="0.2">
      <c r="A8" s="144" t="s">
        <v>368</v>
      </c>
      <c r="B8" s="141"/>
      <c r="C8" s="141"/>
      <c r="D8" s="142"/>
      <c r="E8" s="25" t="s">
        <v>369</v>
      </c>
      <c r="F8" s="25"/>
      <c r="G8" s="25"/>
      <c r="H8" s="97" t="s">
        <v>358</v>
      </c>
    </row>
    <row r="9" spans="1:8" ht="12.95" customHeight="1" x14ac:dyDescent="0.2">
      <c r="A9" s="134" t="s">
        <v>370</v>
      </c>
      <c r="B9" s="137"/>
      <c r="C9" s="137"/>
      <c r="D9" s="135"/>
      <c r="E9" s="136" t="s">
        <v>371</v>
      </c>
      <c r="F9" s="137"/>
      <c r="G9" s="137"/>
      <c r="H9" s="145"/>
    </row>
    <row r="10" spans="1:8" ht="12.95" customHeight="1" thickBot="1" x14ac:dyDescent="0.25">
      <c r="A10" s="146"/>
      <c r="B10" s="124"/>
      <c r="C10" s="124"/>
      <c r="D10" s="147"/>
      <c r="E10" s="148"/>
      <c r="F10" s="124"/>
      <c r="G10" s="124"/>
      <c r="H10" s="149"/>
    </row>
    <row r="11" spans="1:8" ht="28.5" customHeight="1" thickBot="1" x14ac:dyDescent="0.25">
      <c r="A11" s="150" t="s">
        <v>372</v>
      </c>
      <c r="B11" s="151"/>
      <c r="C11" s="151"/>
      <c r="D11" s="151"/>
      <c r="E11" s="151"/>
      <c r="F11" s="151"/>
      <c r="G11" s="151"/>
      <c r="H11" s="152"/>
    </row>
    <row r="12" spans="1:8" ht="12.95" customHeight="1" x14ac:dyDescent="0.2">
      <c r="A12" s="153" t="s">
        <v>373</v>
      </c>
      <c r="B12" s="154"/>
      <c r="C12" s="155"/>
      <c r="D12" s="156" t="s">
        <v>374</v>
      </c>
      <c r="E12" s="154"/>
      <c r="F12" s="154"/>
      <c r="G12" s="154"/>
      <c r="H12" s="155"/>
    </row>
    <row r="13" spans="1:8" ht="12.95" customHeight="1" x14ac:dyDescent="0.2">
      <c r="A13" s="138"/>
      <c r="B13" s="98" t="s">
        <v>375</v>
      </c>
      <c r="C13" s="114">
        <f>REKAPITULACE!C47</f>
        <v>0</v>
      </c>
      <c r="D13" s="157" t="s">
        <v>390</v>
      </c>
      <c r="E13" s="158"/>
      <c r="F13" s="101"/>
      <c r="G13" s="102" t="s">
        <v>391</v>
      </c>
      <c r="H13" s="110">
        <f>C23*F13/100</f>
        <v>0</v>
      </c>
    </row>
    <row r="14" spans="1:8" ht="12.95" customHeight="1" x14ac:dyDescent="0.2">
      <c r="A14" s="139"/>
      <c r="B14" s="99" t="s">
        <v>376</v>
      </c>
      <c r="C14" s="115">
        <f>REKAPITULACE!D47</f>
        <v>0</v>
      </c>
      <c r="D14" s="159" t="s">
        <v>392</v>
      </c>
      <c r="E14" s="160"/>
      <c r="F14" s="103"/>
      <c r="G14" s="104" t="s">
        <v>391</v>
      </c>
      <c r="H14" s="111">
        <f>C23*F14/100</f>
        <v>0</v>
      </c>
    </row>
    <row r="15" spans="1:8" ht="12.95" customHeight="1" x14ac:dyDescent="0.2">
      <c r="A15" s="109" t="s">
        <v>377</v>
      </c>
      <c r="B15" s="100" t="s">
        <v>378</v>
      </c>
      <c r="C15" s="114">
        <f>REKAPITULACE!E19</f>
        <v>0</v>
      </c>
      <c r="D15" s="141" t="s">
        <v>393</v>
      </c>
      <c r="E15" s="142"/>
      <c r="F15" s="105"/>
      <c r="G15" s="106" t="s">
        <v>391</v>
      </c>
      <c r="H15" s="112">
        <f>C23*F15/100</f>
        <v>0</v>
      </c>
    </row>
    <row r="16" spans="1:8" ht="12.95" customHeight="1" x14ac:dyDescent="0.2">
      <c r="A16" s="109" t="s">
        <v>379</v>
      </c>
      <c r="B16" s="100" t="s">
        <v>380</v>
      </c>
      <c r="C16" s="114">
        <f>REKAPITULACE!E35</f>
        <v>0</v>
      </c>
      <c r="D16" s="141" t="s">
        <v>394</v>
      </c>
      <c r="E16" s="142"/>
      <c r="F16" s="105"/>
      <c r="G16" s="106" t="s">
        <v>391</v>
      </c>
      <c r="H16" s="112">
        <f>C23*F16/100</f>
        <v>0</v>
      </c>
    </row>
    <row r="17" spans="1:8" ht="12.95" customHeight="1" x14ac:dyDescent="0.2">
      <c r="A17" s="109" t="s">
        <v>381</v>
      </c>
      <c r="B17" s="100" t="s">
        <v>382</v>
      </c>
      <c r="C17" s="114">
        <f>REKAPITULACE!E40</f>
        <v>0</v>
      </c>
      <c r="D17" s="141" t="s">
        <v>395</v>
      </c>
      <c r="E17" s="142"/>
      <c r="F17" s="105">
        <v>0</v>
      </c>
      <c r="G17" s="106" t="s">
        <v>391</v>
      </c>
      <c r="H17" s="112">
        <f>C23*F17/100</f>
        <v>0</v>
      </c>
    </row>
    <row r="18" spans="1:8" ht="12.95" customHeight="1" x14ac:dyDescent="0.2">
      <c r="A18" s="109" t="s">
        <v>383</v>
      </c>
      <c r="B18" s="100" t="s">
        <v>384</v>
      </c>
      <c r="C18" s="114">
        <f>REKAPITULACE!E45</f>
        <v>0</v>
      </c>
      <c r="D18" s="141" t="s">
        <v>396</v>
      </c>
      <c r="E18" s="142"/>
      <c r="F18" s="105"/>
      <c r="G18" s="106" t="s">
        <v>391</v>
      </c>
      <c r="H18" s="112">
        <f>C23*F18/100</f>
        <v>0</v>
      </c>
    </row>
    <row r="19" spans="1:8" ht="12.95" customHeight="1" x14ac:dyDescent="0.2">
      <c r="A19" s="140" t="s">
        <v>385</v>
      </c>
      <c r="B19" s="142"/>
      <c r="C19" s="114">
        <f>SUM(C15:C18)</f>
        <v>0</v>
      </c>
      <c r="D19" s="141" t="s">
        <v>397</v>
      </c>
      <c r="E19" s="142"/>
      <c r="F19" s="105"/>
      <c r="G19" s="106" t="s">
        <v>391</v>
      </c>
      <c r="H19" s="112">
        <f>C23*F19/100</f>
        <v>0</v>
      </c>
    </row>
    <row r="20" spans="1:8" ht="12.95" customHeight="1" x14ac:dyDescent="0.2">
      <c r="A20" s="140" t="s">
        <v>386</v>
      </c>
      <c r="B20" s="142"/>
      <c r="C20" s="114">
        <v>0</v>
      </c>
      <c r="D20" s="141" t="s">
        <v>398</v>
      </c>
      <c r="E20" s="142"/>
      <c r="F20" s="105">
        <v>0</v>
      </c>
      <c r="G20" s="106" t="s">
        <v>391</v>
      </c>
      <c r="H20" s="112">
        <f>C23*F20/100</f>
        <v>0</v>
      </c>
    </row>
    <row r="21" spans="1:8" ht="12.95" customHeight="1" x14ac:dyDescent="0.2">
      <c r="A21" s="140" t="s">
        <v>387</v>
      </c>
      <c r="B21" s="142"/>
      <c r="C21" s="114">
        <v>0</v>
      </c>
      <c r="D21" s="141" t="s">
        <v>399</v>
      </c>
      <c r="E21" s="142"/>
      <c r="F21" s="105"/>
      <c r="G21" s="106" t="s">
        <v>391</v>
      </c>
      <c r="H21" s="112">
        <f>C23*F21/100</f>
        <v>0</v>
      </c>
    </row>
    <row r="22" spans="1:8" ht="12.95" customHeight="1" thickBot="1" x14ac:dyDescent="0.25">
      <c r="A22" s="140" t="s">
        <v>388</v>
      </c>
      <c r="B22" s="142"/>
      <c r="C22" s="114">
        <v>0</v>
      </c>
      <c r="D22" s="137"/>
      <c r="E22" s="135"/>
      <c r="F22" s="107"/>
      <c r="G22" s="108" t="s">
        <v>391</v>
      </c>
      <c r="H22" s="113">
        <f>C23*F22/100</f>
        <v>0</v>
      </c>
    </row>
    <row r="23" spans="1:8" ht="12.95" customHeight="1" x14ac:dyDescent="0.2">
      <c r="A23" s="140" t="s">
        <v>389</v>
      </c>
      <c r="B23" s="142"/>
      <c r="C23" s="114">
        <f>SUM(C19:C22)</f>
        <v>0</v>
      </c>
      <c r="D23" s="156" t="s">
        <v>400</v>
      </c>
      <c r="E23" s="154"/>
      <c r="F23" s="154"/>
      <c r="G23" s="154"/>
      <c r="H23" s="161"/>
    </row>
    <row r="24" spans="1:8" ht="12.95" customHeight="1" x14ac:dyDescent="0.2">
      <c r="A24" s="140" t="s">
        <v>402</v>
      </c>
      <c r="B24" s="142"/>
      <c r="C24" s="114">
        <f>SUM(H13:H22)</f>
        <v>0</v>
      </c>
      <c r="D24" s="141"/>
      <c r="E24" s="142"/>
      <c r="F24" s="105"/>
      <c r="G24" s="106" t="s">
        <v>391</v>
      </c>
      <c r="H24" s="112">
        <f>C23*F24/100</f>
        <v>0</v>
      </c>
    </row>
    <row r="25" spans="1:8" ht="12.95" customHeight="1" thickBot="1" x14ac:dyDescent="0.25">
      <c r="A25" s="140" t="s">
        <v>403</v>
      </c>
      <c r="B25" s="142"/>
      <c r="C25" s="114">
        <f>SUM(H24:H25)</f>
        <v>0</v>
      </c>
      <c r="D25" s="137"/>
      <c r="E25" s="135"/>
      <c r="F25" s="107"/>
      <c r="G25" s="108" t="s">
        <v>391</v>
      </c>
      <c r="H25" s="113">
        <f>C23*F25/100</f>
        <v>0</v>
      </c>
    </row>
    <row r="26" spans="1:8" ht="12.95" customHeight="1" thickBot="1" x14ac:dyDescent="0.25">
      <c r="A26" s="134" t="s">
        <v>404</v>
      </c>
      <c r="B26" s="135"/>
      <c r="C26" s="116">
        <f>SUM(H27:H27)</f>
        <v>0</v>
      </c>
      <c r="D26" s="156" t="s">
        <v>401</v>
      </c>
      <c r="E26" s="154"/>
      <c r="F26" s="154"/>
      <c r="G26" s="154"/>
      <c r="H26" s="161"/>
    </row>
    <row r="27" spans="1:8" ht="12.95" customHeight="1" thickBot="1" x14ac:dyDescent="0.25">
      <c r="A27" s="125" t="s">
        <v>405</v>
      </c>
      <c r="B27" s="126"/>
      <c r="C27" s="117">
        <f>SUM(C23:C26)</f>
        <v>0</v>
      </c>
      <c r="D27" s="137"/>
      <c r="E27" s="135"/>
      <c r="F27" s="107"/>
      <c r="G27" s="108" t="s">
        <v>391</v>
      </c>
      <c r="H27" s="113">
        <f>C23*F27/100</f>
        <v>0</v>
      </c>
    </row>
    <row r="28" spans="1:8" ht="12.95" customHeight="1" x14ac:dyDescent="0.2">
      <c r="A28" s="162" t="s">
        <v>406</v>
      </c>
      <c r="B28" s="163"/>
      <c r="C28" s="164" t="s">
        <v>407</v>
      </c>
      <c r="D28" s="163"/>
      <c r="E28" s="164" t="s">
        <v>408</v>
      </c>
      <c r="F28" s="165"/>
      <c r="G28" s="165"/>
      <c r="H28" s="166"/>
    </row>
    <row r="29" spans="1:8" ht="12.95" customHeight="1" x14ac:dyDescent="0.2">
      <c r="A29" s="167" t="s">
        <v>358</v>
      </c>
      <c r="B29" s="135"/>
      <c r="C29" s="136" t="s">
        <v>409</v>
      </c>
      <c r="D29" s="135"/>
      <c r="E29" s="136" t="s">
        <v>409</v>
      </c>
      <c r="F29" s="137"/>
      <c r="G29" s="137"/>
      <c r="H29" s="168"/>
    </row>
    <row r="30" spans="1:8" ht="12.95" customHeight="1" x14ac:dyDescent="0.2">
      <c r="A30" s="169" t="s">
        <v>410</v>
      </c>
      <c r="B30" s="170"/>
      <c r="C30" s="171" t="s">
        <v>410</v>
      </c>
      <c r="D30" s="170"/>
      <c r="E30" s="171" t="s">
        <v>410</v>
      </c>
      <c r="F30" s="172"/>
      <c r="G30" s="172"/>
      <c r="H30" s="173"/>
    </row>
    <row r="31" spans="1:8" ht="12.95" customHeight="1" x14ac:dyDescent="0.2">
      <c r="A31" s="174"/>
      <c r="B31" s="170"/>
      <c r="C31" s="175" t="s">
        <v>411</v>
      </c>
      <c r="D31" s="170"/>
      <c r="E31" s="175" t="s">
        <v>411</v>
      </c>
      <c r="F31" s="172"/>
      <c r="G31" s="172"/>
      <c r="H31" s="173"/>
    </row>
    <row r="32" spans="1:8" x14ac:dyDescent="0.2">
      <c r="A32" s="169"/>
      <c r="B32" s="170"/>
      <c r="C32" s="171"/>
      <c r="D32" s="170"/>
      <c r="E32" s="171"/>
      <c r="F32" s="172"/>
      <c r="G32" s="172"/>
      <c r="H32" s="173"/>
    </row>
    <row r="33" spans="1:8" ht="56.25" customHeight="1" thickBot="1" x14ac:dyDescent="0.25">
      <c r="A33" s="169"/>
      <c r="B33" s="170"/>
      <c r="C33" s="171"/>
      <c r="D33" s="170"/>
      <c r="E33" s="171"/>
      <c r="F33" s="172"/>
      <c r="G33" s="172"/>
      <c r="H33" s="173"/>
    </row>
    <row r="34" spans="1:8" ht="12.95" customHeight="1" x14ac:dyDescent="0.2">
      <c r="A34" s="176" t="s">
        <v>412</v>
      </c>
      <c r="B34" s="177"/>
      <c r="C34" s="119">
        <v>21</v>
      </c>
      <c r="D34" s="74" t="s">
        <v>413</v>
      </c>
      <c r="E34" s="178">
        <f>ROUND(C27-E36,0)</f>
        <v>0</v>
      </c>
      <c r="F34" s="154"/>
      <c r="G34" s="154"/>
      <c r="H34" s="118" t="s">
        <v>414</v>
      </c>
    </row>
    <row r="35" spans="1:8" ht="12.95" customHeight="1" x14ac:dyDescent="0.2">
      <c r="A35" s="140" t="s">
        <v>415</v>
      </c>
      <c r="B35" s="142"/>
      <c r="C35" s="121">
        <v>21</v>
      </c>
      <c r="D35" s="100" t="s">
        <v>413</v>
      </c>
      <c r="E35" s="179">
        <f>ROUND(E34*C35/100,0)</f>
        <v>0</v>
      </c>
      <c r="F35" s="141"/>
      <c r="G35" s="141"/>
      <c r="H35" s="120" t="s">
        <v>414</v>
      </c>
    </row>
    <row r="36" spans="1:8" ht="12.95" customHeight="1" x14ac:dyDescent="0.2">
      <c r="A36" s="140" t="s">
        <v>412</v>
      </c>
      <c r="B36" s="142"/>
      <c r="C36" s="121">
        <v>15</v>
      </c>
      <c r="D36" s="100" t="s">
        <v>413</v>
      </c>
      <c r="E36" s="179">
        <v>0</v>
      </c>
      <c r="F36" s="141"/>
      <c r="G36" s="141"/>
      <c r="H36" s="120" t="s">
        <v>414</v>
      </c>
    </row>
    <row r="37" spans="1:8" ht="12.95" customHeight="1" x14ac:dyDescent="0.2">
      <c r="A37" s="140" t="s">
        <v>415</v>
      </c>
      <c r="B37" s="142"/>
      <c r="C37" s="121">
        <v>15</v>
      </c>
      <c r="D37" s="100" t="s">
        <v>413</v>
      </c>
      <c r="E37" s="179">
        <f>ROUND(E36*C37/100,0)</f>
        <v>0</v>
      </c>
      <c r="F37" s="141"/>
      <c r="G37" s="141"/>
      <c r="H37" s="120" t="s">
        <v>414</v>
      </c>
    </row>
    <row r="38" spans="1:8" ht="19.5" customHeight="1" thickBot="1" x14ac:dyDescent="0.25">
      <c r="A38" s="180" t="s">
        <v>416</v>
      </c>
      <c r="B38" s="181"/>
      <c r="C38" s="181"/>
      <c r="D38" s="181"/>
      <c r="E38" s="182">
        <f>CEILING(SUM(E34:E37),1)</f>
        <v>0</v>
      </c>
      <c r="F38" s="181"/>
      <c r="G38" s="181"/>
      <c r="H38" s="122" t="s">
        <v>414</v>
      </c>
    </row>
    <row r="39" spans="1:8" ht="12.95" customHeight="1" x14ac:dyDescent="0.2"/>
    <row r="40" spans="1:8" ht="12.95" customHeight="1" x14ac:dyDescent="0.2">
      <c r="A40" s="172" t="s">
        <v>417</v>
      </c>
      <c r="B40" s="172"/>
    </row>
  </sheetData>
  <mergeCells count="73">
    <mergeCell ref="A37:B37"/>
    <mergeCell ref="E37:G37"/>
    <mergeCell ref="A38:D38"/>
    <mergeCell ref="E38:G38"/>
    <mergeCell ref="A40:B40"/>
    <mergeCell ref="A34:B34"/>
    <mergeCell ref="E34:G34"/>
    <mergeCell ref="A35:B35"/>
    <mergeCell ref="E35:G35"/>
    <mergeCell ref="A36:B36"/>
    <mergeCell ref="E36:G36"/>
    <mergeCell ref="A30:B30"/>
    <mergeCell ref="C30:D30"/>
    <mergeCell ref="E30:H30"/>
    <mergeCell ref="A31:B33"/>
    <mergeCell ref="C31:D33"/>
    <mergeCell ref="E31:H33"/>
    <mergeCell ref="A28:B28"/>
    <mergeCell ref="C28:D28"/>
    <mergeCell ref="E28:H28"/>
    <mergeCell ref="A29:B29"/>
    <mergeCell ref="C29:D29"/>
    <mergeCell ref="E29:H29"/>
    <mergeCell ref="D24:E24"/>
    <mergeCell ref="D25:E25"/>
    <mergeCell ref="D26:H26"/>
    <mergeCell ref="D27:E27"/>
    <mergeCell ref="A24:B24"/>
    <mergeCell ref="A25:B25"/>
    <mergeCell ref="A26:B26"/>
    <mergeCell ref="A27:B27"/>
    <mergeCell ref="D15:E15"/>
    <mergeCell ref="D16:E16"/>
    <mergeCell ref="D17:E17"/>
    <mergeCell ref="D23:H23"/>
    <mergeCell ref="A19:B19"/>
    <mergeCell ref="A20:B20"/>
    <mergeCell ref="A21:B21"/>
    <mergeCell ref="A22:B22"/>
    <mergeCell ref="A23:B23"/>
    <mergeCell ref="D18:E18"/>
    <mergeCell ref="D19:E19"/>
    <mergeCell ref="D20:E20"/>
    <mergeCell ref="D21:E21"/>
    <mergeCell ref="D22:E22"/>
    <mergeCell ref="A13:A14"/>
    <mergeCell ref="A6:D6"/>
    <mergeCell ref="E6:G6"/>
    <mergeCell ref="A7:D7"/>
    <mergeCell ref="E7:G7"/>
    <mergeCell ref="A8:D8"/>
    <mergeCell ref="A9:D9"/>
    <mergeCell ref="E9:H9"/>
    <mergeCell ref="A10:D10"/>
    <mergeCell ref="E10:H10"/>
    <mergeCell ref="A11:H11"/>
    <mergeCell ref="A12:C12"/>
    <mergeCell ref="D12:H12"/>
    <mergeCell ref="D13:E13"/>
    <mergeCell ref="D14:E14"/>
    <mergeCell ref="A4:B4"/>
    <mergeCell ref="C4:E4"/>
    <mergeCell ref="F4:G4"/>
    <mergeCell ref="A5:B5"/>
    <mergeCell ref="C5:E5"/>
    <mergeCell ref="F5:G5"/>
    <mergeCell ref="A1:H1"/>
    <mergeCell ref="A2:B2"/>
    <mergeCell ref="C2:E2"/>
    <mergeCell ref="F2:G2"/>
    <mergeCell ref="A3:B3"/>
    <mergeCell ref="C3:E3"/>
    <mergeCell ref="F3:G3"/>
  </mergeCells>
  <printOptions horizontalCentered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0" workbookViewId="0">
      <selection activeCell="H46" sqref="H45:H46"/>
    </sheetView>
  </sheetViews>
  <sheetFormatPr defaultRowHeight="12.75" x14ac:dyDescent="0.2"/>
  <cols>
    <col min="1" max="1" width="3.85546875" customWidth="1"/>
    <col min="2" max="2" width="45.140625" customWidth="1"/>
    <col min="3" max="5" width="10.5703125" customWidth="1"/>
  </cols>
  <sheetData>
    <row r="1" spans="1:5" s="2" customFormat="1" ht="9.75" customHeight="1" x14ac:dyDescent="0.2">
      <c r="A1" s="2" t="s">
        <v>419</v>
      </c>
      <c r="D1" s="2" t="s">
        <v>0</v>
      </c>
    </row>
    <row r="2" spans="1:5" s="2" customFormat="1" ht="9.75" customHeight="1" x14ac:dyDescent="0.2">
      <c r="A2" s="2" t="s">
        <v>1</v>
      </c>
      <c r="D2" s="2" t="s">
        <v>2</v>
      </c>
    </row>
    <row r="3" spans="1:5" s="1" customFormat="1" ht="9.75" customHeight="1" x14ac:dyDescent="0.2"/>
    <row r="4" spans="1:5" s="3" customFormat="1" ht="12.75" customHeight="1" x14ac:dyDescent="0.2">
      <c r="A4" s="183" t="s">
        <v>314</v>
      </c>
      <c r="B4" s="172"/>
      <c r="C4" s="172"/>
      <c r="D4" s="172"/>
      <c r="E4" s="172"/>
    </row>
    <row r="5" spans="1:5" s="1" customFormat="1" ht="10.5" customHeight="1" thickBot="1" x14ac:dyDescent="0.25"/>
    <row r="6" spans="1:5" s="1" customFormat="1" ht="10.5" customHeight="1" x14ac:dyDescent="0.2">
      <c r="A6" s="184" t="s">
        <v>315</v>
      </c>
      <c r="B6" s="186" t="s">
        <v>316</v>
      </c>
      <c r="C6" s="188" t="s">
        <v>317</v>
      </c>
      <c r="D6" s="154"/>
      <c r="E6" s="155"/>
    </row>
    <row r="7" spans="1:5" s="1" customFormat="1" ht="10.5" customHeight="1" thickBot="1" x14ac:dyDescent="0.25">
      <c r="A7" s="185"/>
      <c r="B7" s="187"/>
      <c r="C7" s="71" t="s">
        <v>17</v>
      </c>
      <c r="D7" s="72" t="s">
        <v>22</v>
      </c>
      <c r="E7" s="73" t="s">
        <v>318</v>
      </c>
    </row>
    <row r="8" spans="1:5" s="16" customFormat="1" ht="11.25" customHeight="1" x14ac:dyDescent="0.2">
      <c r="A8" s="75"/>
      <c r="B8" s="78" t="s">
        <v>28</v>
      </c>
      <c r="C8" s="76"/>
      <c r="D8" s="76"/>
      <c r="E8" s="77"/>
    </row>
    <row r="9" spans="1:5" s="16" customFormat="1" ht="11.25" customHeight="1" x14ac:dyDescent="0.2">
      <c r="A9" s="80">
        <v>1</v>
      </c>
      <c r="B9" s="30" t="s">
        <v>319</v>
      </c>
      <c r="C9" s="81">
        <f>ROZPOČET!G14</f>
        <v>0</v>
      </c>
      <c r="D9" s="81">
        <f>ROZPOČET!I14</f>
        <v>0</v>
      </c>
      <c r="E9" s="82">
        <f t="shared" ref="E9:E18" si="0">C9+D9</f>
        <v>0</v>
      </c>
    </row>
    <row r="10" spans="1:5" s="16" customFormat="1" ht="11.25" customHeight="1" x14ac:dyDescent="0.2">
      <c r="A10" s="83">
        <v>3</v>
      </c>
      <c r="B10" s="84" t="s">
        <v>320</v>
      </c>
      <c r="C10" s="85">
        <f>ROZPOČET!G18</f>
        <v>0</v>
      </c>
      <c r="D10" s="85">
        <f>ROZPOČET!I18</f>
        <v>0</v>
      </c>
      <c r="E10" s="86">
        <f t="shared" si="0"/>
        <v>0</v>
      </c>
    </row>
    <row r="11" spans="1:5" s="16" customFormat="1" ht="11.25" customHeight="1" x14ac:dyDescent="0.2">
      <c r="A11" s="83">
        <v>4</v>
      </c>
      <c r="B11" s="84" t="s">
        <v>321</v>
      </c>
      <c r="C11" s="85">
        <f>ROZPOČET!G23</f>
        <v>0</v>
      </c>
      <c r="D11" s="85">
        <f>ROZPOČET!I23</f>
        <v>0</v>
      </c>
      <c r="E11" s="86">
        <f t="shared" si="0"/>
        <v>0</v>
      </c>
    </row>
    <row r="12" spans="1:5" s="16" customFormat="1" ht="11.25" customHeight="1" x14ac:dyDescent="0.2">
      <c r="A12" s="83">
        <v>5</v>
      </c>
      <c r="B12" s="84" t="s">
        <v>322</v>
      </c>
      <c r="C12" s="85">
        <f>ROZPOČET!G26</f>
        <v>0</v>
      </c>
      <c r="D12" s="85">
        <f>ROZPOČET!I26</f>
        <v>0</v>
      </c>
      <c r="E12" s="86">
        <f t="shared" si="0"/>
        <v>0</v>
      </c>
    </row>
    <row r="13" spans="1:5" s="16" customFormat="1" ht="11.25" customHeight="1" x14ac:dyDescent="0.2">
      <c r="A13" s="83">
        <v>61</v>
      </c>
      <c r="B13" s="84" t="s">
        <v>323</v>
      </c>
      <c r="C13" s="85">
        <f>ROZPOČET!G31</f>
        <v>0</v>
      </c>
      <c r="D13" s="85">
        <f>ROZPOČET!I31</f>
        <v>0</v>
      </c>
      <c r="E13" s="86">
        <f t="shared" si="0"/>
        <v>0</v>
      </c>
    </row>
    <row r="14" spans="1:5" s="16" customFormat="1" ht="11.25" customHeight="1" x14ac:dyDescent="0.2">
      <c r="A14" s="83">
        <v>62</v>
      </c>
      <c r="B14" s="84" t="s">
        <v>324</v>
      </c>
      <c r="C14" s="85">
        <f>ROZPOČET!G34</f>
        <v>0</v>
      </c>
      <c r="D14" s="85">
        <f>ROZPOČET!I34</f>
        <v>0</v>
      </c>
      <c r="E14" s="86">
        <f t="shared" si="0"/>
        <v>0</v>
      </c>
    </row>
    <row r="15" spans="1:5" s="16" customFormat="1" ht="11.25" customHeight="1" x14ac:dyDescent="0.2">
      <c r="A15" s="83">
        <v>63</v>
      </c>
      <c r="B15" s="84" t="s">
        <v>325</v>
      </c>
      <c r="C15" s="85">
        <v>0</v>
      </c>
      <c r="D15" s="85">
        <f>ROZPOČET!I39</f>
        <v>0</v>
      </c>
      <c r="E15" s="86">
        <f t="shared" si="0"/>
        <v>0</v>
      </c>
    </row>
    <row r="16" spans="1:5" s="16" customFormat="1" ht="11.25" customHeight="1" x14ac:dyDescent="0.2">
      <c r="A16" s="83">
        <v>64</v>
      </c>
      <c r="B16" s="84" t="s">
        <v>326</v>
      </c>
      <c r="C16" s="85">
        <v>0</v>
      </c>
      <c r="D16" s="85">
        <f>ROZPOČET!I44</f>
        <v>0</v>
      </c>
      <c r="E16" s="86">
        <f t="shared" si="0"/>
        <v>0</v>
      </c>
    </row>
    <row r="17" spans="1:5" s="16" customFormat="1" ht="11.25" customHeight="1" x14ac:dyDescent="0.2">
      <c r="A17" s="83">
        <v>96</v>
      </c>
      <c r="B17" s="84" t="s">
        <v>327</v>
      </c>
      <c r="C17" s="85">
        <f>ROZPOČET!G53</f>
        <v>0</v>
      </c>
      <c r="D17" s="85">
        <f>ROZPOČET!I53</f>
        <v>0</v>
      </c>
      <c r="E17" s="86">
        <f t="shared" si="0"/>
        <v>0</v>
      </c>
    </row>
    <row r="18" spans="1:5" s="16" customFormat="1" ht="11.25" customHeight="1" x14ac:dyDescent="0.2">
      <c r="A18" s="83">
        <v>99</v>
      </c>
      <c r="B18" s="84" t="s">
        <v>328</v>
      </c>
      <c r="C18" s="85">
        <f>ROZPOČET!G56</f>
        <v>0</v>
      </c>
      <c r="D18" s="85">
        <f>ROZPOČET!I56</f>
        <v>0</v>
      </c>
      <c r="E18" s="86">
        <f t="shared" si="0"/>
        <v>0</v>
      </c>
    </row>
    <row r="19" spans="1:5" s="16" customFormat="1" ht="11.25" customHeight="1" thickBot="1" x14ac:dyDescent="0.25">
      <c r="A19" s="87"/>
      <c r="B19" s="88" t="s">
        <v>329</v>
      </c>
      <c r="C19" s="89">
        <f>SUM(C9:C18)</f>
        <v>0</v>
      </c>
      <c r="D19" s="89">
        <f>SUM(D9:D18)</f>
        <v>0</v>
      </c>
      <c r="E19" s="90">
        <f>SUM(E9:E18)</f>
        <v>0</v>
      </c>
    </row>
    <row r="20" spans="1:5" s="1" customFormat="1" ht="10.5" customHeight="1" thickBot="1" x14ac:dyDescent="0.25"/>
    <row r="21" spans="1:5" s="16" customFormat="1" ht="11.25" customHeight="1" x14ac:dyDescent="0.2">
      <c r="A21" s="75"/>
      <c r="B21" s="78" t="s">
        <v>114</v>
      </c>
      <c r="C21" s="76"/>
      <c r="D21" s="76"/>
      <c r="E21" s="77"/>
    </row>
    <row r="22" spans="1:5" s="16" customFormat="1" ht="11.25" customHeight="1" x14ac:dyDescent="0.2">
      <c r="A22" s="80">
        <v>711</v>
      </c>
      <c r="B22" s="30" t="s">
        <v>330</v>
      </c>
      <c r="C22" s="81">
        <f>ROZPOČET!G68</f>
        <v>0</v>
      </c>
      <c r="D22" s="81">
        <f>ROZPOČET!I68</f>
        <v>0</v>
      </c>
      <c r="E22" s="82">
        <f t="shared" ref="E22:E34" si="1">C22+D22</f>
        <v>0</v>
      </c>
    </row>
    <row r="23" spans="1:5" s="16" customFormat="1" ht="11.25" customHeight="1" x14ac:dyDescent="0.2">
      <c r="A23" s="83">
        <v>712</v>
      </c>
      <c r="B23" s="84" t="s">
        <v>331</v>
      </c>
      <c r="C23" s="85">
        <f>ROZPOČET!G74</f>
        <v>0</v>
      </c>
      <c r="D23" s="85">
        <f>ROZPOČET!I74</f>
        <v>0</v>
      </c>
      <c r="E23" s="86">
        <f t="shared" si="1"/>
        <v>0</v>
      </c>
    </row>
    <row r="24" spans="1:5" s="16" customFormat="1" ht="11.25" customHeight="1" x14ac:dyDescent="0.2">
      <c r="A24" s="83">
        <v>713</v>
      </c>
      <c r="B24" s="84" t="s">
        <v>332</v>
      </c>
      <c r="C24" s="85">
        <v>0</v>
      </c>
      <c r="D24" s="85">
        <f>ROZPOČET!I80</f>
        <v>0</v>
      </c>
      <c r="E24" s="86">
        <f t="shared" si="1"/>
        <v>0</v>
      </c>
    </row>
    <row r="25" spans="1:5" s="16" customFormat="1" ht="11.25" customHeight="1" x14ac:dyDescent="0.2">
      <c r="A25" s="83">
        <v>762</v>
      </c>
      <c r="B25" s="84" t="s">
        <v>333</v>
      </c>
      <c r="C25" s="85">
        <v>0</v>
      </c>
      <c r="D25" s="85">
        <f>ROZPOČET!I84</f>
        <v>0</v>
      </c>
      <c r="E25" s="86">
        <f t="shared" si="1"/>
        <v>0</v>
      </c>
    </row>
    <row r="26" spans="1:5" s="16" customFormat="1" ht="11.25" customHeight="1" x14ac:dyDescent="0.2">
      <c r="A26" s="83">
        <v>763</v>
      </c>
      <c r="B26" s="84" t="s">
        <v>334</v>
      </c>
      <c r="C26" s="85">
        <f>ROZPOČET!G88</f>
        <v>0</v>
      </c>
      <c r="D26" s="85">
        <f>ROZPOČET!I88</f>
        <v>0</v>
      </c>
      <c r="E26" s="86">
        <f t="shared" si="1"/>
        <v>0</v>
      </c>
    </row>
    <row r="27" spans="1:5" s="16" customFormat="1" ht="11.25" customHeight="1" x14ac:dyDescent="0.2">
      <c r="A27" s="83">
        <v>764</v>
      </c>
      <c r="B27" s="84" t="s">
        <v>335</v>
      </c>
      <c r="C27" s="85">
        <f>ROZPOČET!G96</f>
        <v>0</v>
      </c>
      <c r="D27" s="85">
        <f>ROZPOČET!I96</f>
        <v>0</v>
      </c>
      <c r="E27" s="86">
        <f t="shared" si="1"/>
        <v>0</v>
      </c>
    </row>
    <row r="28" spans="1:5" s="16" customFormat="1" ht="11.25" customHeight="1" x14ac:dyDescent="0.2">
      <c r="A28" s="83">
        <v>766</v>
      </c>
      <c r="B28" s="84" t="s">
        <v>336</v>
      </c>
      <c r="C28" s="85">
        <f>ROZPOČET!G100</f>
        <v>0</v>
      </c>
      <c r="D28" s="85">
        <f>ROZPOČET!I100</f>
        <v>0</v>
      </c>
      <c r="E28" s="86">
        <f t="shared" si="1"/>
        <v>0</v>
      </c>
    </row>
    <row r="29" spans="1:5" s="16" customFormat="1" ht="11.25" customHeight="1" x14ac:dyDescent="0.2">
      <c r="A29" s="83">
        <v>767</v>
      </c>
      <c r="B29" s="84" t="s">
        <v>337</v>
      </c>
      <c r="C29" s="85">
        <v>0</v>
      </c>
      <c r="D29" s="85">
        <f>ROZPOČET!I108</f>
        <v>0</v>
      </c>
      <c r="E29" s="86">
        <f t="shared" si="1"/>
        <v>0</v>
      </c>
    </row>
    <row r="30" spans="1:5" s="16" customFormat="1" ht="11.25" customHeight="1" x14ac:dyDescent="0.2">
      <c r="A30" s="83">
        <v>776</v>
      </c>
      <c r="B30" s="84" t="s">
        <v>338</v>
      </c>
      <c r="C30" s="85">
        <f>ROZPOČET!G111</f>
        <v>0</v>
      </c>
      <c r="D30" s="85">
        <f>ROZPOČET!I111</f>
        <v>0</v>
      </c>
      <c r="E30" s="86">
        <f t="shared" si="1"/>
        <v>0</v>
      </c>
    </row>
    <row r="31" spans="1:5" s="16" customFormat="1" ht="11.25" customHeight="1" x14ac:dyDescent="0.2">
      <c r="A31" s="83">
        <v>781</v>
      </c>
      <c r="B31" s="84" t="s">
        <v>339</v>
      </c>
      <c r="C31" s="85">
        <f>ROZPOČET!G114</f>
        <v>0</v>
      </c>
      <c r="D31" s="85">
        <f>ROZPOČET!I114</f>
        <v>0</v>
      </c>
      <c r="E31" s="86">
        <f t="shared" si="1"/>
        <v>0</v>
      </c>
    </row>
    <row r="32" spans="1:5" s="16" customFormat="1" ht="11.25" customHeight="1" x14ac:dyDescent="0.2">
      <c r="A32" s="83">
        <v>783</v>
      </c>
      <c r="B32" s="84" t="s">
        <v>340</v>
      </c>
      <c r="C32" s="85">
        <f>ROZPOČET!G118</f>
        <v>0</v>
      </c>
      <c r="D32" s="85">
        <f>ROZPOČET!I118</f>
        <v>0</v>
      </c>
      <c r="E32" s="86">
        <f t="shared" si="1"/>
        <v>0</v>
      </c>
    </row>
    <row r="33" spans="1:5" s="16" customFormat="1" ht="11.25" customHeight="1" x14ac:dyDescent="0.2">
      <c r="A33" s="83">
        <v>784</v>
      </c>
      <c r="B33" s="84" t="s">
        <v>341</v>
      </c>
      <c r="C33" s="85">
        <f>ROZPOČET!G121</f>
        <v>0</v>
      </c>
      <c r="D33" s="85">
        <f>ROZPOČET!I121</f>
        <v>0</v>
      </c>
      <c r="E33" s="86">
        <f t="shared" si="1"/>
        <v>0</v>
      </c>
    </row>
    <row r="34" spans="1:5" s="16" customFormat="1" ht="11.25" customHeight="1" x14ac:dyDescent="0.2">
      <c r="A34" s="83">
        <v>787</v>
      </c>
      <c r="B34" s="84" t="s">
        <v>342</v>
      </c>
      <c r="C34" s="85">
        <f>ROZPOČET!G124</f>
        <v>0</v>
      </c>
      <c r="D34" s="85">
        <f>ROZPOČET!I124</f>
        <v>0</v>
      </c>
      <c r="E34" s="86">
        <f t="shared" si="1"/>
        <v>0</v>
      </c>
    </row>
    <row r="35" spans="1:5" s="16" customFormat="1" ht="11.25" customHeight="1" thickBot="1" x14ac:dyDescent="0.25">
      <c r="A35" s="87"/>
      <c r="B35" s="88" t="s">
        <v>343</v>
      </c>
      <c r="C35" s="89">
        <f>SUM(C22:C34)</f>
        <v>0</v>
      </c>
      <c r="D35" s="89">
        <f>SUM(D22:D34)</f>
        <v>0</v>
      </c>
      <c r="E35" s="90">
        <f>SUM(E22:E34)</f>
        <v>0</v>
      </c>
    </row>
    <row r="36" spans="1:5" s="1" customFormat="1" ht="10.5" customHeight="1" thickBot="1" x14ac:dyDescent="0.25"/>
    <row r="37" spans="1:5" s="16" customFormat="1" ht="11.25" customHeight="1" x14ac:dyDescent="0.2">
      <c r="A37" s="75"/>
      <c r="B37" s="78" t="s">
        <v>228</v>
      </c>
      <c r="C37" s="76"/>
      <c r="D37" s="76"/>
      <c r="E37" s="77"/>
    </row>
    <row r="38" spans="1:5" s="16" customFormat="1" ht="11.25" customHeight="1" x14ac:dyDescent="0.2">
      <c r="A38" s="80">
        <v>720</v>
      </c>
      <c r="B38" s="30" t="s">
        <v>344</v>
      </c>
      <c r="C38" s="81">
        <v>0</v>
      </c>
      <c r="D38" s="81">
        <f>ROZPOČET!I134+ROZPOČET!I137+ROZPOČET!I157</f>
        <v>0</v>
      </c>
      <c r="E38" s="82">
        <f>C38+D38</f>
        <v>0</v>
      </c>
    </row>
    <row r="39" spans="1:5" s="16" customFormat="1" ht="11.25" customHeight="1" x14ac:dyDescent="0.2">
      <c r="A39" s="83">
        <v>730</v>
      </c>
      <c r="B39" s="84" t="s">
        <v>345</v>
      </c>
      <c r="C39" s="85">
        <v>0</v>
      </c>
      <c r="D39" s="85">
        <f>ROZPOČET!I162+ROZPOČET!I166</f>
        <v>0</v>
      </c>
      <c r="E39" s="86">
        <f>C39+D39</f>
        <v>0</v>
      </c>
    </row>
    <row r="40" spans="1:5" s="16" customFormat="1" ht="11.25" customHeight="1" thickBot="1" x14ac:dyDescent="0.25">
      <c r="A40" s="87"/>
      <c r="B40" s="88" t="s">
        <v>346</v>
      </c>
      <c r="C40" s="89">
        <f>SUM(C38:C39)</f>
        <v>0</v>
      </c>
      <c r="D40" s="89">
        <f>SUM(D38:D39)</f>
        <v>0</v>
      </c>
      <c r="E40" s="90">
        <f>SUM(E38:E39)</f>
        <v>0</v>
      </c>
    </row>
    <row r="41" spans="1:5" s="1" customFormat="1" ht="10.5" customHeight="1" thickBot="1" x14ac:dyDescent="0.25"/>
    <row r="42" spans="1:5" s="16" customFormat="1" ht="11.25" customHeight="1" x14ac:dyDescent="0.2">
      <c r="A42" s="75"/>
      <c r="B42" s="78" t="s">
        <v>297</v>
      </c>
      <c r="C42" s="76"/>
      <c r="D42" s="76"/>
      <c r="E42" s="77"/>
    </row>
    <row r="43" spans="1:5" s="16" customFormat="1" ht="11.25" customHeight="1" x14ac:dyDescent="0.2">
      <c r="A43" s="80" t="s">
        <v>302</v>
      </c>
      <c r="B43" s="30" t="s">
        <v>347</v>
      </c>
      <c r="C43" s="81">
        <f>ROZPOČET!G176</f>
        <v>0</v>
      </c>
      <c r="D43" s="81">
        <f>ROZPOČET!I176</f>
        <v>0</v>
      </c>
      <c r="E43" s="82">
        <f>C43+D43</f>
        <v>0</v>
      </c>
    </row>
    <row r="44" spans="1:5" s="16" customFormat="1" ht="11.25" customHeight="1" x14ac:dyDescent="0.2">
      <c r="A44" s="83" t="s">
        <v>311</v>
      </c>
      <c r="B44" s="84" t="s">
        <v>348</v>
      </c>
      <c r="C44" s="85">
        <f>ROZPOČET!G180</f>
        <v>0</v>
      </c>
      <c r="D44" s="85">
        <f>ROZPOČET!I180</f>
        <v>0</v>
      </c>
      <c r="E44" s="86">
        <f>C44+D44</f>
        <v>0</v>
      </c>
    </row>
    <row r="45" spans="1:5" s="16" customFormat="1" ht="11.25" customHeight="1" thickBot="1" x14ac:dyDescent="0.25">
      <c r="A45" s="87"/>
      <c r="B45" s="88" t="s">
        <v>349</v>
      </c>
      <c r="C45" s="89">
        <f>SUM(C43:C44)</f>
        <v>0</v>
      </c>
      <c r="D45" s="89">
        <f>SUM(D43:D44)</f>
        <v>0</v>
      </c>
      <c r="E45" s="90">
        <f>SUM(E43:E44)</f>
        <v>0</v>
      </c>
    </row>
    <row r="46" spans="1:5" s="1" customFormat="1" ht="10.5" customHeight="1" thickBot="1" x14ac:dyDescent="0.25"/>
    <row r="47" spans="1:5" s="16" customFormat="1" ht="12" customHeight="1" thickBot="1" x14ac:dyDescent="0.25">
      <c r="A47" s="91"/>
      <c r="B47" s="92" t="s">
        <v>350</v>
      </c>
      <c r="C47" s="70">
        <f>C19+C35+C40+C45</f>
        <v>0</v>
      </c>
      <c r="D47" s="70">
        <f>D19+D35+D40+D45</f>
        <v>0</v>
      </c>
      <c r="E47" s="93">
        <f>E19+E35+E40+E45</f>
        <v>0</v>
      </c>
    </row>
  </sheetData>
  <mergeCells count="4">
    <mergeCell ref="A4:E4"/>
    <mergeCell ref="A6:A7"/>
    <mergeCell ref="B6:B7"/>
    <mergeCell ref="C6:E6"/>
  </mergeCells>
  <printOptions horizontalCentered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opLeftCell="A49" workbookViewId="0">
      <selection activeCell="H198" sqref="H198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9" width="10.5703125" customWidth="1"/>
    <col min="10" max="11" width="9" customWidth="1"/>
  </cols>
  <sheetData>
    <row r="1" spans="1:11" s="2" customFormat="1" ht="9.75" customHeight="1" x14ac:dyDescent="0.2">
      <c r="A1" s="2" t="s">
        <v>419</v>
      </c>
      <c r="J1" s="2" t="s">
        <v>0</v>
      </c>
    </row>
    <row r="2" spans="1:11" s="2" customFormat="1" ht="9.75" customHeight="1" x14ac:dyDescent="0.2">
      <c r="A2" s="2" t="s">
        <v>1</v>
      </c>
      <c r="J2" s="2" t="s">
        <v>2</v>
      </c>
    </row>
    <row r="3" spans="1:11" s="1" customFormat="1" ht="9.75" customHeight="1" x14ac:dyDescent="0.2"/>
    <row r="4" spans="1:11" ht="12.75" customHeight="1" x14ac:dyDescent="0.2">
      <c r="A4" s="189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s="1" customFormat="1" ht="10.5" customHeight="1" thickBot="1" x14ac:dyDescent="0.25"/>
    <row r="6" spans="1:11" s="1" customFormat="1" ht="10.5" customHeight="1" thickTop="1" x14ac:dyDescent="0.2">
      <c r="A6" s="4" t="s">
        <v>4</v>
      </c>
      <c r="B6" s="190" t="s">
        <v>8</v>
      </c>
      <c r="C6" s="190" t="s">
        <v>10</v>
      </c>
      <c r="D6" s="190" t="s">
        <v>12</v>
      </c>
      <c r="E6" s="190" t="s">
        <v>14</v>
      </c>
      <c r="F6" s="191" t="s">
        <v>16</v>
      </c>
      <c r="G6" s="192"/>
      <c r="H6" s="192"/>
      <c r="I6" s="192"/>
      <c r="J6" s="195" t="s">
        <v>25</v>
      </c>
      <c r="K6" s="196"/>
    </row>
    <row r="7" spans="1:11" s="1" customFormat="1" ht="9.75" customHeight="1" x14ac:dyDescent="0.2">
      <c r="A7" s="5" t="s">
        <v>5</v>
      </c>
      <c r="B7" s="171"/>
      <c r="C7" s="171"/>
      <c r="D7" s="171"/>
      <c r="E7" s="171"/>
      <c r="F7" s="193" t="s">
        <v>17</v>
      </c>
      <c r="G7" s="137"/>
      <c r="H7" s="194" t="s">
        <v>22</v>
      </c>
      <c r="I7" s="137"/>
      <c r="J7" s="171"/>
      <c r="K7" s="197"/>
    </row>
    <row r="8" spans="1:11" s="1" customFormat="1" ht="9.75" customHeight="1" x14ac:dyDescent="0.2">
      <c r="A8" s="5" t="s">
        <v>6</v>
      </c>
      <c r="B8" s="171"/>
      <c r="C8" s="171"/>
      <c r="D8" s="171"/>
      <c r="E8" s="171"/>
      <c r="F8" s="8" t="s">
        <v>18</v>
      </c>
      <c r="G8" s="10" t="s">
        <v>20</v>
      </c>
      <c r="H8" s="12" t="s">
        <v>18</v>
      </c>
      <c r="I8" s="10" t="s">
        <v>20</v>
      </c>
      <c r="J8" s="12" t="s">
        <v>18</v>
      </c>
      <c r="K8" s="14" t="s">
        <v>20</v>
      </c>
    </row>
    <row r="9" spans="1:11" s="1" customFormat="1" ht="10.5" customHeight="1" thickBot="1" x14ac:dyDescent="0.25">
      <c r="A9" s="6" t="s">
        <v>7</v>
      </c>
      <c r="B9" s="7" t="s">
        <v>9</v>
      </c>
      <c r="C9" s="7" t="s">
        <v>11</v>
      </c>
      <c r="D9" s="7" t="s">
        <v>13</v>
      </c>
      <c r="E9" s="7" t="s">
        <v>15</v>
      </c>
      <c r="F9" s="9" t="s">
        <v>19</v>
      </c>
      <c r="G9" s="11" t="s">
        <v>21</v>
      </c>
      <c r="H9" s="13" t="s">
        <v>23</v>
      </c>
      <c r="I9" s="11" t="s">
        <v>24</v>
      </c>
      <c r="J9" s="13" t="s">
        <v>26</v>
      </c>
      <c r="K9" s="15" t="s">
        <v>27</v>
      </c>
    </row>
    <row r="10" spans="1:11" s="17" customFormat="1" ht="12" customHeight="1" thickTop="1" x14ac:dyDescent="0.2">
      <c r="A10" s="19"/>
      <c r="B10" s="18"/>
      <c r="C10" s="20" t="s">
        <v>28</v>
      </c>
      <c r="D10" s="18"/>
      <c r="E10" s="18"/>
      <c r="F10" s="21"/>
      <c r="G10" s="22"/>
      <c r="H10" s="23"/>
      <c r="J10" s="23"/>
      <c r="K10" s="24"/>
    </row>
    <row r="11" spans="1:11" s="17" customFormat="1" ht="11.25" customHeight="1" x14ac:dyDescent="0.2">
      <c r="A11" s="28"/>
      <c r="B11" s="29" t="s">
        <v>29</v>
      </c>
      <c r="C11" s="30" t="s">
        <v>30</v>
      </c>
      <c r="D11" s="27"/>
      <c r="E11" s="27"/>
      <c r="F11" s="31"/>
      <c r="G11" s="32"/>
      <c r="H11" s="33"/>
      <c r="I11" s="26"/>
      <c r="J11" s="33"/>
      <c r="K11" s="34"/>
    </row>
    <row r="12" spans="1:11" s="1" customFormat="1" ht="9.75" x14ac:dyDescent="0.2">
      <c r="A12" s="35">
        <v>1</v>
      </c>
      <c r="B12" s="36" t="s">
        <v>31</v>
      </c>
      <c r="C12" s="37" t="s">
        <v>32</v>
      </c>
      <c r="D12" s="38" t="s">
        <v>33</v>
      </c>
      <c r="E12" s="39">
        <v>12.5</v>
      </c>
      <c r="F12" s="40">
        <v>0</v>
      </c>
      <c r="G12" s="41">
        <f>E12*F12</f>
        <v>0</v>
      </c>
      <c r="H12" s="39">
        <v>0</v>
      </c>
      <c r="I12" s="41">
        <f>E12*H12</f>
        <v>0</v>
      </c>
      <c r="J12" s="42">
        <v>0</v>
      </c>
      <c r="K12" s="43">
        <f>E12*J12</f>
        <v>0</v>
      </c>
    </row>
    <row r="13" spans="1:11" s="1" customFormat="1" ht="9.75" x14ac:dyDescent="0.2">
      <c r="A13" s="35">
        <f>A12+1</f>
        <v>2</v>
      </c>
      <c r="B13" s="36" t="s">
        <v>34</v>
      </c>
      <c r="C13" s="37" t="s">
        <v>35</v>
      </c>
      <c r="D13" s="38" t="s">
        <v>33</v>
      </c>
      <c r="E13" s="39">
        <v>12.5</v>
      </c>
      <c r="F13" s="40">
        <v>0</v>
      </c>
      <c r="G13" s="41">
        <f>E13*F13</f>
        <v>0</v>
      </c>
      <c r="H13" s="39">
        <v>0</v>
      </c>
      <c r="I13" s="41">
        <f>E13*H13</f>
        <v>0</v>
      </c>
      <c r="J13" s="42">
        <v>0</v>
      </c>
      <c r="K13" s="43">
        <f>E13*J13</f>
        <v>0</v>
      </c>
    </row>
    <row r="14" spans="1:11" s="17" customFormat="1" ht="11.25" customHeight="1" x14ac:dyDescent="0.2">
      <c r="A14" s="52"/>
      <c r="B14" s="53">
        <v>1</v>
      </c>
      <c r="C14" s="54" t="s">
        <v>36</v>
      </c>
      <c r="D14" s="55"/>
      <c r="E14" s="55"/>
      <c r="F14" s="56"/>
      <c r="G14" s="57">
        <f>SUM(G12:G13)</f>
        <v>0</v>
      </c>
      <c r="H14" s="58"/>
      <c r="I14" s="59">
        <f>SUM(I12:I13)</f>
        <v>0</v>
      </c>
      <c r="J14" s="58"/>
      <c r="K14" s="60">
        <f>SUM(K12:K13)</f>
        <v>0</v>
      </c>
    </row>
    <row r="15" spans="1:11" s="17" customFormat="1" ht="11.25" customHeight="1" x14ac:dyDescent="0.2">
      <c r="A15" s="28"/>
      <c r="B15" s="29" t="s">
        <v>37</v>
      </c>
      <c r="C15" s="30" t="s">
        <v>38</v>
      </c>
      <c r="D15" s="27"/>
      <c r="E15" s="27"/>
      <c r="F15" s="31"/>
      <c r="G15" s="32"/>
      <c r="H15" s="33"/>
      <c r="I15" s="26"/>
      <c r="J15" s="33"/>
      <c r="K15" s="34"/>
    </row>
    <row r="16" spans="1:11" s="1" customFormat="1" ht="9.75" x14ac:dyDescent="0.2">
      <c r="A16" s="35">
        <f>A13+1</f>
        <v>3</v>
      </c>
      <c r="B16" s="36" t="s">
        <v>39</v>
      </c>
      <c r="C16" s="37" t="s">
        <v>40</v>
      </c>
      <c r="D16" s="38" t="s">
        <v>33</v>
      </c>
      <c r="E16" s="39">
        <v>3.6</v>
      </c>
      <c r="F16" s="40">
        <v>0</v>
      </c>
      <c r="G16" s="41">
        <f>E16*F16</f>
        <v>0</v>
      </c>
      <c r="H16" s="39">
        <v>0</v>
      </c>
      <c r="I16" s="41">
        <f>E16*H16</f>
        <v>0</v>
      </c>
      <c r="J16" s="42">
        <v>0.47899999999999998</v>
      </c>
      <c r="K16" s="43">
        <f>E16*J16</f>
        <v>1.7243999999999999</v>
      </c>
    </row>
    <row r="17" spans="1:11" s="1" customFormat="1" ht="9.75" x14ac:dyDescent="0.2">
      <c r="A17" s="35">
        <f>A16+1</f>
        <v>4</v>
      </c>
      <c r="B17" s="36" t="s">
        <v>41</v>
      </c>
      <c r="C17" s="37" t="s">
        <v>42</v>
      </c>
      <c r="D17" s="38" t="s">
        <v>33</v>
      </c>
      <c r="E17" s="61">
        <v>3</v>
      </c>
      <c r="F17" s="40">
        <v>0</v>
      </c>
      <c r="G17" s="41">
        <f>E17*F17</f>
        <v>0</v>
      </c>
      <c r="H17" s="39">
        <v>0</v>
      </c>
      <c r="I17" s="41">
        <f>E17*H17</f>
        <v>0</v>
      </c>
      <c r="J17" s="42">
        <v>2.254</v>
      </c>
      <c r="K17" s="43">
        <f>E17*J17</f>
        <v>6.7620000000000005</v>
      </c>
    </row>
    <row r="18" spans="1:11" s="17" customFormat="1" ht="11.25" customHeight="1" x14ac:dyDescent="0.2">
      <c r="A18" s="52"/>
      <c r="B18" s="53">
        <v>3</v>
      </c>
      <c r="C18" s="54" t="s">
        <v>43</v>
      </c>
      <c r="D18" s="55"/>
      <c r="E18" s="55"/>
      <c r="F18" s="56"/>
      <c r="G18" s="57">
        <f>SUM(G16:G17)</f>
        <v>0</v>
      </c>
      <c r="H18" s="58"/>
      <c r="I18" s="59">
        <f>SUM(I16:I17)</f>
        <v>0</v>
      </c>
      <c r="J18" s="58"/>
      <c r="K18" s="60">
        <f>SUM(K16:K17)</f>
        <v>8.4863999999999997</v>
      </c>
    </row>
    <row r="19" spans="1:11" s="17" customFormat="1" ht="11.25" customHeight="1" x14ac:dyDescent="0.2">
      <c r="A19" s="28"/>
      <c r="B19" s="29" t="s">
        <v>44</v>
      </c>
      <c r="C19" s="30" t="s">
        <v>45</v>
      </c>
      <c r="D19" s="27"/>
      <c r="E19" s="27"/>
      <c r="F19" s="31"/>
      <c r="G19" s="32"/>
      <c r="H19" s="33"/>
      <c r="I19" s="26"/>
      <c r="J19" s="33"/>
      <c r="K19" s="34"/>
    </row>
    <row r="20" spans="1:11" s="1" customFormat="1" ht="9.75" x14ac:dyDescent="0.2">
      <c r="A20" s="35">
        <f>A17+1</f>
        <v>5</v>
      </c>
      <c r="B20" s="36" t="s">
        <v>46</v>
      </c>
      <c r="C20" s="37" t="s">
        <v>47</v>
      </c>
      <c r="D20" s="38" t="s">
        <v>33</v>
      </c>
      <c r="E20" s="39">
        <v>0.5</v>
      </c>
      <c r="F20" s="40">
        <v>0</v>
      </c>
      <c r="G20" s="41">
        <f>E20*F20</f>
        <v>0</v>
      </c>
      <c r="H20" s="39">
        <v>0</v>
      </c>
      <c r="I20" s="41">
        <f>E20*H20</f>
        <v>0</v>
      </c>
      <c r="J20" s="42">
        <v>2.37733975</v>
      </c>
      <c r="K20" s="43">
        <f>E20*J20</f>
        <v>1.188669875</v>
      </c>
    </row>
    <row r="21" spans="1:11" s="1" customFormat="1" ht="9.75" x14ac:dyDescent="0.2">
      <c r="A21" s="35">
        <f>A20+1</f>
        <v>6</v>
      </c>
      <c r="B21" s="36" t="s">
        <v>48</v>
      </c>
      <c r="C21" s="37" t="s">
        <v>49</v>
      </c>
      <c r="D21" s="38" t="s">
        <v>33</v>
      </c>
      <c r="E21" s="62">
        <v>0.25</v>
      </c>
      <c r="F21" s="40">
        <v>0</v>
      </c>
      <c r="G21" s="41">
        <f>E21*F21</f>
        <v>0</v>
      </c>
      <c r="H21" s="39">
        <v>0</v>
      </c>
      <c r="I21" s="41">
        <f>E21*H21</f>
        <v>0</v>
      </c>
      <c r="J21" s="42">
        <v>2.36</v>
      </c>
      <c r="K21" s="43">
        <f>E21*J21</f>
        <v>0.59</v>
      </c>
    </row>
    <row r="22" spans="1:11" s="1" customFormat="1" ht="9.75" x14ac:dyDescent="0.2">
      <c r="A22" s="35">
        <f>A21+1</f>
        <v>7</v>
      </c>
      <c r="B22" s="36" t="s">
        <v>50</v>
      </c>
      <c r="C22" s="37" t="s">
        <v>51</v>
      </c>
      <c r="D22" s="38" t="s">
        <v>52</v>
      </c>
      <c r="E22" s="61">
        <v>2</v>
      </c>
      <c r="F22" s="40">
        <v>0</v>
      </c>
      <c r="G22" s="41">
        <f>E22*F22</f>
        <v>0</v>
      </c>
      <c r="H22" s="39">
        <v>0</v>
      </c>
      <c r="I22" s="41">
        <f>E22*H22</f>
        <v>0</v>
      </c>
      <c r="J22" s="42">
        <v>7.7600000000000004E-3</v>
      </c>
      <c r="K22" s="43">
        <f>E22*J22</f>
        <v>1.5520000000000001E-2</v>
      </c>
    </row>
    <row r="23" spans="1:11" s="17" customFormat="1" ht="11.25" customHeight="1" x14ac:dyDescent="0.2">
      <c r="A23" s="52"/>
      <c r="B23" s="53">
        <v>4</v>
      </c>
      <c r="C23" s="54" t="s">
        <v>53</v>
      </c>
      <c r="D23" s="55"/>
      <c r="E23" s="55"/>
      <c r="F23" s="56"/>
      <c r="G23" s="57">
        <f>SUM(G20:G22)</f>
        <v>0</v>
      </c>
      <c r="H23" s="58"/>
      <c r="I23" s="59">
        <f>SUM(I20:I22)</f>
        <v>0</v>
      </c>
      <c r="J23" s="58"/>
      <c r="K23" s="60">
        <f>SUM(K20:K22)</f>
        <v>1.7941898749999998</v>
      </c>
    </row>
    <row r="24" spans="1:11" s="17" customFormat="1" ht="11.25" customHeight="1" x14ac:dyDescent="0.2">
      <c r="A24" s="28"/>
      <c r="B24" s="29" t="s">
        <v>54</v>
      </c>
      <c r="C24" s="30" t="s">
        <v>55</v>
      </c>
      <c r="D24" s="27"/>
      <c r="E24" s="27"/>
      <c r="F24" s="31"/>
      <c r="G24" s="32"/>
      <c r="H24" s="33"/>
      <c r="I24" s="26"/>
      <c r="J24" s="33"/>
      <c r="K24" s="34"/>
    </row>
    <row r="25" spans="1:11" s="1" customFormat="1" ht="9.75" x14ac:dyDescent="0.2">
      <c r="A25" s="35">
        <f>A22+1</f>
        <v>8</v>
      </c>
      <c r="B25" s="36" t="s">
        <v>56</v>
      </c>
      <c r="C25" s="37" t="s">
        <v>57</v>
      </c>
      <c r="D25" s="38" t="s">
        <v>52</v>
      </c>
      <c r="E25" s="61">
        <v>50</v>
      </c>
      <c r="F25" s="40">
        <v>0</v>
      </c>
      <c r="G25" s="41">
        <f>E25*F25</f>
        <v>0</v>
      </c>
      <c r="H25" s="39">
        <v>0</v>
      </c>
      <c r="I25" s="41">
        <f>E25*H25</f>
        <v>0</v>
      </c>
      <c r="J25" s="42">
        <v>0.3175</v>
      </c>
      <c r="K25" s="43">
        <f>E25*J25</f>
        <v>15.875</v>
      </c>
    </row>
    <row r="26" spans="1:11" s="17" customFormat="1" ht="11.25" customHeight="1" x14ac:dyDescent="0.2">
      <c r="A26" s="52"/>
      <c r="B26" s="53">
        <v>5</v>
      </c>
      <c r="C26" s="54" t="s">
        <v>58</v>
      </c>
      <c r="D26" s="55"/>
      <c r="E26" s="55"/>
      <c r="F26" s="56"/>
      <c r="G26" s="57">
        <f>SUM(G25:G25)</f>
        <v>0</v>
      </c>
      <c r="H26" s="58"/>
      <c r="I26" s="59">
        <f>SUM(I25:I25)</f>
        <v>0</v>
      </c>
      <c r="J26" s="58"/>
      <c r="K26" s="60">
        <f>SUM(K25:K25)</f>
        <v>15.875</v>
      </c>
    </row>
    <row r="27" spans="1:11" s="17" customFormat="1" ht="11.25" customHeight="1" x14ac:dyDescent="0.2">
      <c r="A27" s="28"/>
      <c r="B27" s="29" t="s">
        <v>59</v>
      </c>
      <c r="C27" s="30" t="s">
        <v>60</v>
      </c>
      <c r="D27" s="27"/>
      <c r="E27" s="27"/>
      <c r="F27" s="31"/>
      <c r="G27" s="32"/>
      <c r="H27" s="33"/>
      <c r="I27" s="26"/>
      <c r="J27" s="33"/>
      <c r="K27" s="34"/>
    </row>
    <row r="28" spans="1:11" s="1" customFormat="1" ht="19.5" x14ac:dyDescent="0.2">
      <c r="A28" s="35">
        <f>A25+1</f>
        <v>9</v>
      </c>
      <c r="B28" s="36" t="s">
        <v>61</v>
      </c>
      <c r="C28" s="37" t="s">
        <v>62</v>
      </c>
      <c r="D28" s="38" t="s">
        <v>52</v>
      </c>
      <c r="E28" s="39">
        <v>18.3</v>
      </c>
      <c r="F28" s="40">
        <v>0</v>
      </c>
      <c r="G28" s="41">
        <f>E28*F28</f>
        <v>0</v>
      </c>
      <c r="H28" s="39">
        <v>0</v>
      </c>
      <c r="I28" s="41">
        <f>E28*H28</f>
        <v>0</v>
      </c>
      <c r="J28" s="42">
        <v>0.05</v>
      </c>
      <c r="K28" s="43">
        <f>E28*J28</f>
        <v>0.91500000000000004</v>
      </c>
    </row>
    <row r="29" spans="1:11" s="1" customFormat="1" ht="9.75" x14ac:dyDescent="0.2">
      <c r="A29" s="35">
        <f>A28+1</f>
        <v>10</v>
      </c>
      <c r="B29" s="36" t="s">
        <v>61</v>
      </c>
      <c r="C29" s="37" t="s">
        <v>63</v>
      </c>
      <c r="D29" s="38" t="s">
        <v>52</v>
      </c>
      <c r="E29" s="61">
        <v>30</v>
      </c>
      <c r="F29" s="40">
        <v>0</v>
      </c>
      <c r="G29" s="41">
        <f>E29*F29</f>
        <v>0</v>
      </c>
      <c r="H29" s="39">
        <v>0</v>
      </c>
      <c r="I29" s="41">
        <f>E29*H29</f>
        <v>0</v>
      </c>
      <c r="J29" s="42">
        <v>0.05</v>
      </c>
      <c r="K29" s="43">
        <f>E29*J29</f>
        <v>1.5</v>
      </c>
    </row>
    <row r="30" spans="1:11" s="1" customFormat="1" ht="9.75" x14ac:dyDescent="0.2">
      <c r="A30" s="35">
        <f>A29+1</f>
        <v>11</v>
      </c>
      <c r="B30" s="36" t="s">
        <v>64</v>
      </c>
      <c r="C30" s="37" t="s">
        <v>65</v>
      </c>
      <c r="D30" s="38" t="s">
        <v>52</v>
      </c>
      <c r="E30" s="61">
        <v>90</v>
      </c>
      <c r="F30" s="40">
        <v>0</v>
      </c>
      <c r="G30" s="41">
        <f>E30*F30</f>
        <v>0</v>
      </c>
      <c r="H30" s="39">
        <v>0</v>
      </c>
      <c r="I30" s="41">
        <f>E30*H30</f>
        <v>0</v>
      </c>
      <c r="J30" s="42">
        <v>4.9723799999999999E-2</v>
      </c>
      <c r="K30" s="43">
        <f>E30*J30</f>
        <v>4.475142</v>
      </c>
    </row>
    <row r="31" spans="1:11" s="17" customFormat="1" ht="11.25" customHeight="1" x14ac:dyDescent="0.2">
      <c r="A31" s="52"/>
      <c r="B31" s="53">
        <v>61</v>
      </c>
      <c r="C31" s="54" t="s">
        <v>66</v>
      </c>
      <c r="D31" s="55"/>
      <c r="E31" s="55"/>
      <c r="F31" s="56"/>
      <c r="G31" s="57">
        <f>SUM(G28:G30)</f>
        <v>0</v>
      </c>
      <c r="H31" s="58"/>
      <c r="I31" s="59">
        <f>SUM(I28:I30)</f>
        <v>0</v>
      </c>
      <c r="J31" s="58"/>
      <c r="K31" s="60">
        <f>SUM(K28:K30)</f>
        <v>6.890142</v>
      </c>
    </row>
    <row r="32" spans="1:11" s="17" customFormat="1" ht="11.25" customHeight="1" x14ac:dyDescent="0.2">
      <c r="A32" s="28"/>
      <c r="B32" s="29" t="s">
        <v>67</v>
      </c>
      <c r="C32" s="30" t="s">
        <v>68</v>
      </c>
      <c r="D32" s="27"/>
      <c r="E32" s="27"/>
      <c r="F32" s="31"/>
      <c r="G32" s="32"/>
      <c r="H32" s="33"/>
      <c r="I32" s="26"/>
      <c r="J32" s="33"/>
      <c r="K32" s="34"/>
    </row>
    <row r="33" spans="1:11" s="1" customFormat="1" ht="9.75" x14ac:dyDescent="0.2">
      <c r="A33" s="35">
        <f>A30+1</f>
        <v>12</v>
      </c>
      <c r="B33" s="36" t="s">
        <v>69</v>
      </c>
      <c r="C33" s="37" t="s">
        <v>70</v>
      </c>
      <c r="D33" s="38" t="s">
        <v>52</v>
      </c>
      <c r="E33" s="39">
        <v>97.3</v>
      </c>
      <c r="F33" s="40">
        <v>0</v>
      </c>
      <c r="G33" s="41">
        <f>E33*F33</f>
        <v>0</v>
      </c>
      <c r="H33" s="39">
        <v>0</v>
      </c>
      <c r="I33" s="41">
        <f>E33*H33</f>
        <v>0</v>
      </c>
      <c r="J33" s="42">
        <v>6.9400000000000003E-2</v>
      </c>
      <c r="K33" s="43">
        <f>E33*J33</f>
        <v>6.7526200000000003</v>
      </c>
    </row>
    <row r="34" spans="1:11" s="17" customFormat="1" ht="11.25" customHeight="1" x14ac:dyDescent="0.2">
      <c r="A34" s="52"/>
      <c r="B34" s="53">
        <v>62</v>
      </c>
      <c r="C34" s="54" t="s">
        <v>71</v>
      </c>
      <c r="D34" s="55"/>
      <c r="E34" s="55"/>
      <c r="F34" s="56"/>
      <c r="G34" s="57">
        <f>SUM(G33:G33)</f>
        <v>0</v>
      </c>
      <c r="H34" s="58"/>
      <c r="I34" s="59">
        <f>SUM(I33:I33)</f>
        <v>0</v>
      </c>
      <c r="J34" s="58"/>
      <c r="K34" s="60">
        <f>SUM(K33:K33)</f>
        <v>6.7526200000000003</v>
      </c>
    </row>
    <row r="35" spans="1:11" s="17" customFormat="1" ht="11.25" customHeight="1" x14ac:dyDescent="0.2">
      <c r="A35" s="28"/>
      <c r="B35" s="29" t="s">
        <v>72</v>
      </c>
      <c r="C35" s="30" t="s">
        <v>73</v>
      </c>
      <c r="D35" s="27"/>
      <c r="E35" s="27"/>
      <c r="F35" s="31"/>
      <c r="G35" s="32"/>
      <c r="H35" s="33"/>
      <c r="I35" s="26"/>
      <c r="J35" s="33"/>
      <c r="K35" s="34"/>
    </row>
    <row r="36" spans="1:11" s="1" customFormat="1" ht="9.75" x14ac:dyDescent="0.2">
      <c r="A36" s="35">
        <f>A33+1</f>
        <v>13</v>
      </c>
      <c r="B36" s="36" t="s">
        <v>74</v>
      </c>
      <c r="C36" s="37" t="s">
        <v>75</v>
      </c>
      <c r="D36" s="38" t="s">
        <v>33</v>
      </c>
      <c r="E36" s="62">
        <v>1.73</v>
      </c>
      <c r="F36" s="40">
        <v>0</v>
      </c>
      <c r="G36" s="41">
        <f>E36*F36</f>
        <v>0</v>
      </c>
      <c r="H36" s="39">
        <v>0</v>
      </c>
      <c r="I36" s="41">
        <f>E36*H36</f>
        <v>0</v>
      </c>
      <c r="J36" s="42">
        <v>2.33108</v>
      </c>
      <c r="K36" s="43">
        <f>E36*J36</f>
        <v>4.0327684000000001</v>
      </c>
    </row>
    <row r="37" spans="1:11" s="1" customFormat="1" ht="9.75" x14ac:dyDescent="0.2">
      <c r="A37" s="35">
        <f>A36+1</f>
        <v>14</v>
      </c>
      <c r="B37" s="36" t="s">
        <v>76</v>
      </c>
      <c r="C37" s="37" t="s">
        <v>77</v>
      </c>
      <c r="D37" s="38" t="s">
        <v>52</v>
      </c>
      <c r="E37" s="61">
        <v>61</v>
      </c>
      <c r="F37" s="40">
        <v>0</v>
      </c>
      <c r="G37" s="41">
        <f>E37*F37</f>
        <v>0</v>
      </c>
      <c r="H37" s="39">
        <v>0</v>
      </c>
      <c r="I37" s="41">
        <f>E37*H37</f>
        <v>0</v>
      </c>
      <c r="J37" s="42">
        <v>7.8700000000000003E-3</v>
      </c>
      <c r="K37" s="43">
        <f>E37*J37</f>
        <v>0.48007</v>
      </c>
    </row>
    <row r="38" spans="1:11" s="1" customFormat="1" ht="9.75" x14ac:dyDescent="0.2">
      <c r="A38" s="35">
        <f>A37+1</f>
        <v>15</v>
      </c>
      <c r="B38" s="36" t="s">
        <v>78</v>
      </c>
      <c r="C38" s="37" t="s">
        <v>79</v>
      </c>
      <c r="D38" s="38" t="s">
        <v>52</v>
      </c>
      <c r="E38" s="61">
        <v>61</v>
      </c>
      <c r="F38" s="40">
        <v>458.5</v>
      </c>
      <c r="G38" s="41">
        <f>E38*F38</f>
        <v>27968.5</v>
      </c>
      <c r="H38" s="39">
        <v>0</v>
      </c>
      <c r="I38" s="41">
        <f>E38*H38</f>
        <v>0</v>
      </c>
      <c r="J38" s="42">
        <v>2.4E-2</v>
      </c>
      <c r="K38" s="43">
        <f>E38*J38</f>
        <v>1.464</v>
      </c>
    </row>
    <row r="39" spans="1:11" s="17" customFormat="1" ht="11.25" customHeight="1" x14ac:dyDescent="0.2">
      <c r="A39" s="52"/>
      <c r="B39" s="53">
        <v>63</v>
      </c>
      <c r="C39" s="54" t="s">
        <v>80</v>
      </c>
      <c r="D39" s="55"/>
      <c r="E39" s="55"/>
      <c r="F39" s="56"/>
      <c r="G39" s="57">
        <f>SUM(G36:G38)</f>
        <v>27968.5</v>
      </c>
      <c r="H39" s="58"/>
      <c r="I39" s="59">
        <f>SUM(I36:I38)</f>
        <v>0</v>
      </c>
      <c r="J39" s="58"/>
      <c r="K39" s="60">
        <f>SUM(K36:K38)</f>
        <v>5.9768384000000001</v>
      </c>
    </row>
    <row r="40" spans="1:11" s="17" customFormat="1" ht="11.25" customHeight="1" x14ac:dyDescent="0.2">
      <c r="A40" s="28"/>
      <c r="B40" s="29" t="s">
        <v>81</v>
      </c>
      <c r="C40" s="30" t="s">
        <v>82</v>
      </c>
      <c r="D40" s="27"/>
      <c r="E40" s="27"/>
      <c r="F40" s="31"/>
      <c r="G40" s="32"/>
      <c r="H40" s="33"/>
      <c r="I40" s="26"/>
      <c r="J40" s="33"/>
      <c r="K40" s="34"/>
    </row>
    <row r="41" spans="1:11" s="1" customFormat="1" ht="9.75" x14ac:dyDescent="0.2">
      <c r="A41" s="35">
        <f>A38+1</f>
        <v>16</v>
      </c>
      <c r="B41" s="36" t="s">
        <v>83</v>
      </c>
      <c r="C41" s="37" t="s">
        <v>84</v>
      </c>
      <c r="D41" s="38" t="s">
        <v>85</v>
      </c>
      <c r="E41" s="61">
        <v>4</v>
      </c>
      <c r="F41" s="40">
        <v>0</v>
      </c>
      <c r="G41" s="41">
        <f>E41*F41</f>
        <v>0</v>
      </c>
      <c r="H41" s="39">
        <v>0</v>
      </c>
      <c r="I41" s="41">
        <f>E41*H41</f>
        <v>0</v>
      </c>
      <c r="J41" s="42">
        <v>6.5375999999999997E-4</v>
      </c>
      <c r="K41" s="43">
        <f>E41*J41</f>
        <v>2.6150399999999999E-3</v>
      </c>
    </row>
    <row r="42" spans="1:11" s="1" customFormat="1" ht="9.75" x14ac:dyDescent="0.2">
      <c r="A42" s="35">
        <f>A41+1</f>
        <v>17</v>
      </c>
      <c r="B42" s="36" t="s">
        <v>86</v>
      </c>
      <c r="C42" s="37" t="s">
        <v>87</v>
      </c>
      <c r="D42" s="38" t="s">
        <v>85</v>
      </c>
      <c r="E42" s="61">
        <v>3</v>
      </c>
      <c r="F42" s="40">
        <v>707.5</v>
      </c>
      <c r="G42" s="41">
        <f>E42*F42</f>
        <v>2122.5</v>
      </c>
      <c r="H42" s="39">
        <v>0</v>
      </c>
      <c r="I42" s="41">
        <f>E42*H42</f>
        <v>0</v>
      </c>
      <c r="J42" s="42">
        <v>1.0699999999999999E-2</v>
      </c>
      <c r="K42" s="43">
        <f>E42*J42</f>
        <v>3.2099999999999997E-2</v>
      </c>
    </row>
    <row r="43" spans="1:11" s="1" customFormat="1" ht="9.75" x14ac:dyDescent="0.2">
      <c r="A43" s="35">
        <f>A42+1</f>
        <v>18</v>
      </c>
      <c r="B43" s="36" t="s">
        <v>88</v>
      </c>
      <c r="C43" s="37" t="s">
        <v>89</v>
      </c>
      <c r="D43" s="38" t="s">
        <v>85</v>
      </c>
      <c r="E43" s="61">
        <v>1</v>
      </c>
      <c r="F43" s="40">
        <v>797.6</v>
      </c>
      <c r="G43" s="41">
        <f>E43*F43</f>
        <v>797.6</v>
      </c>
      <c r="H43" s="39">
        <v>0</v>
      </c>
      <c r="I43" s="41">
        <f>E43*H43</f>
        <v>0</v>
      </c>
      <c r="J43" s="42">
        <v>1.312E-2</v>
      </c>
      <c r="K43" s="43">
        <f>E43*J43</f>
        <v>1.312E-2</v>
      </c>
    </row>
    <row r="44" spans="1:11" s="17" customFormat="1" ht="11.25" customHeight="1" x14ac:dyDescent="0.2">
      <c r="A44" s="52"/>
      <c r="B44" s="53">
        <v>64</v>
      </c>
      <c r="C44" s="54" t="s">
        <v>90</v>
      </c>
      <c r="D44" s="55"/>
      <c r="E44" s="55"/>
      <c r="F44" s="56"/>
      <c r="G44" s="57">
        <f>SUM(G41:G43)</f>
        <v>2920.1</v>
      </c>
      <c r="H44" s="58"/>
      <c r="I44" s="59">
        <f>SUM(I41:I43)</f>
        <v>0</v>
      </c>
      <c r="J44" s="58"/>
      <c r="K44" s="60">
        <f>SUM(K41:K43)</f>
        <v>4.7835039999999995E-2</v>
      </c>
    </row>
    <row r="45" spans="1:11" s="17" customFormat="1" ht="11.25" customHeight="1" x14ac:dyDescent="0.2">
      <c r="A45" s="28"/>
      <c r="B45" s="29" t="s">
        <v>91</v>
      </c>
      <c r="C45" s="30" t="s">
        <v>92</v>
      </c>
      <c r="D45" s="27"/>
      <c r="E45" s="27"/>
      <c r="F45" s="31"/>
      <c r="G45" s="32"/>
      <c r="H45" s="33"/>
      <c r="I45" s="26"/>
      <c r="J45" s="33"/>
      <c r="K45" s="34"/>
    </row>
    <row r="46" spans="1:11" s="1" customFormat="1" ht="9.75" x14ac:dyDescent="0.2">
      <c r="A46" s="35">
        <f>A43+1</f>
        <v>19</v>
      </c>
      <c r="B46" s="36" t="s">
        <v>93</v>
      </c>
      <c r="C46" s="37" t="s">
        <v>94</v>
      </c>
      <c r="D46" s="38" t="s">
        <v>33</v>
      </c>
      <c r="E46" s="39">
        <v>3.5</v>
      </c>
      <c r="F46" s="40">
        <v>0</v>
      </c>
      <c r="G46" s="41">
        <f t="shared" ref="G46:G52" si="0">E46*F46</f>
        <v>0</v>
      </c>
      <c r="H46" s="39">
        <v>0</v>
      </c>
      <c r="I46" s="41">
        <f t="shared" ref="I46:I52" si="1">E46*H46</f>
        <v>0</v>
      </c>
      <c r="J46" s="42">
        <v>1.8634000000000002</v>
      </c>
      <c r="K46" s="43">
        <f t="shared" ref="K46:K52" si="2">E46*J46</f>
        <v>6.5219000000000005</v>
      </c>
    </row>
    <row r="47" spans="1:11" s="1" customFormat="1" ht="9.75" x14ac:dyDescent="0.2">
      <c r="A47" s="35">
        <f t="shared" ref="A47:A52" si="3">A46+1</f>
        <v>20</v>
      </c>
      <c r="B47" s="36" t="s">
        <v>95</v>
      </c>
      <c r="C47" s="37" t="s">
        <v>96</v>
      </c>
      <c r="D47" s="38" t="s">
        <v>33</v>
      </c>
      <c r="E47" s="39">
        <v>0.2</v>
      </c>
      <c r="F47" s="40">
        <v>0</v>
      </c>
      <c r="G47" s="41">
        <f t="shared" si="0"/>
        <v>0</v>
      </c>
      <c r="H47" s="39">
        <v>0</v>
      </c>
      <c r="I47" s="41">
        <f t="shared" si="1"/>
        <v>0</v>
      </c>
      <c r="J47" s="42">
        <v>2.0409999999999999</v>
      </c>
      <c r="K47" s="43">
        <f t="shared" si="2"/>
        <v>0.40820000000000001</v>
      </c>
    </row>
    <row r="48" spans="1:11" s="1" customFormat="1" ht="9.75" x14ac:dyDescent="0.2">
      <c r="A48" s="35">
        <f t="shared" si="3"/>
        <v>21</v>
      </c>
      <c r="B48" s="36" t="s">
        <v>97</v>
      </c>
      <c r="C48" s="37" t="s">
        <v>98</v>
      </c>
      <c r="D48" s="38" t="s">
        <v>52</v>
      </c>
      <c r="E48" s="61">
        <v>17</v>
      </c>
      <c r="F48" s="40">
        <v>0</v>
      </c>
      <c r="G48" s="41">
        <f t="shared" si="0"/>
        <v>0</v>
      </c>
      <c r="H48" s="39">
        <v>0</v>
      </c>
      <c r="I48" s="41">
        <f t="shared" si="1"/>
        <v>0</v>
      </c>
      <c r="J48" s="42">
        <v>0.05</v>
      </c>
      <c r="K48" s="43">
        <f t="shared" si="2"/>
        <v>0.85000000000000009</v>
      </c>
    </row>
    <row r="49" spans="1:11" s="1" customFormat="1" ht="9.75" x14ac:dyDescent="0.2">
      <c r="A49" s="35">
        <f t="shared" si="3"/>
        <v>22</v>
      </c>
      <c r="B49" s="36" t="s">
        <v>99</v>
      </c>
      <c r="C49" s="37" t="s">
        <v>100</v>
      </c>
      <c r="D49" s="38" t="s">
        <v>52</v>
      </c>
      <c r="E49" s="61">
        <v>38</v>
      </c>
      <c r="F49" s="40">
        <v>0</v>
      </c>
      <c r="G49" s="41">
        <f t="shared" si="0"/>
        <v>0</v>
      </c>
      <c r="H49" s="39">
        <v>0</v>
      </c>
      <c r="I49" s="41">
        <f t="shared" si="1"/>
        <v>0</v>
      </c>
      <c r="J49" s="42">
        <v>2.5000000000000001E-2</v>
      </c>
      <c r="K49" s="43">
        <f t="shared" si="2"/>
        <v>0.95000000000000007</v>
      </c>
    </row>
    <row r="50" spans="1:11" s="1" customFormat="1" ht="9.75" x14ac:dyDescent="0.2">
      <c r="A50" s="35">
        <f t="shared" si="3"/>
        <v>23</v>
      </c>
      <c r="B50" s="36" t="s">
        <v>101</v>
      </c>
      <c r="C50" s="37" t="s">
        <v>102</v>
      </c>
      <c r="D50" s="38" t="s">
        <v>52</v>
      </c>
      <c r="E50" s="61">
        <v>48</v>
      </c>
      <c r="F50" s="40">
        <v>0</v>
      </c>
      <c r="G50" s="41">
        <f t="shared" si="0"/>
        <v>0</v>
      </c>
      <c r="H50" s="39">
        <v>0</v>
      </c>
      <c r="I50" s="41">
        <f t="shared" si="1"/>
        <v>0</v>
      </c>
      <c r="J50" s="42">
        <v>9.1999999999999998E-2</v>
      </c>
      <c r="K50" s="43">
        <f t="shared" si="2"/>
        <v>4.4160000000000004</v>
      </c>
    </row>
    <row r="51" spans="1:11" s="1" customFormat="1" ht="9.75" x14ac:dyDescent="0.2">
      <c r="A51" s="35">
        <f t="shared" si="3"/>
        <v>24</v>
      </c>
      <c r="B51" s="36" t="s">
        <v>103</v>
      </c>
      <c r="C51" s="37" t="s">
        <v>104</v>
      </c>
      <c r="D51" s="38" t="s">
        <v>105</v>
      </c>
      <c r="E51" s="42">
        <v>9.1869999999999994</v>
      </c>
      <c r="F51" s="40">
        <v>0</v>
      </c>
      <c r="G51" s="41">
        <f t="shared" si="0"/>
        <v>0</v>
      </c>
      <c r="H51" s="39">
        <v>0</v>
      </c>
      <c r="I51" s="41">
        <f t="shared" si="1"/>
        <v>0</v>
      </c>
      <c r="J51" s="42">
        <v>0</v>
      </c>
      <c r="K51" s="43">
        <f t="shared" si="2"/>
        <v>0</v>
      </c>
    </row>
    <row r="52" spans="1:11" s="1" customFormat="1" ht="9.75" x14ac:dyDescent="0.2">
      <c r="A52" s="35">
        <f t="shared" si="3"/>
        <v>25</v>
      </c>
      <c r="B52" s="36" t="s">
        <v>106</v>
      </c>
      <c r="C52" s="37" t="s">
        <v>107</v>
      </c>
      <c r="D52" s="38" t="s">
        <v>52</v>
      </c>
      <c r="E52" s="61">
        <v>89</v>
      </c>
      <c r="F52" s="40">
        <v>0</v>
      </c>
      <c r="G52" s="41">
        <f t="shared" si="0"/>
        <v>0</v>
      </c>
      <c r="H52" s="39">
        <v>0</v>
      </c>
      <c r="I52" s="41">
        <f t="shared" si="1"/>
        <v>0</v>
      </c>
      <c r="J52" s="42">
        <v>0.05</v>
      </c>
      <c r="K52" s="43">
        <f t="shared" si="2"/>
        <v>4.45</v>
      </c>
    </row>
    <row r="53" spans="1:11" s="17" customFormat="1" ht="11.25" customHeight="1" x14ac:dyDescent="0.2">
      <c r="A53" s="52"/>
      <c r="B53" s="53">
        <v>96</v>
      </c>
      <c r="C53" s="54" t="s">
        <v>108</v>
      </c>
      <c r="D53" s="55"/>
      <c r="E53" s="55"/>
      <c r="F53" s="56"/>
      <c r="G53" s="57">
        <f>SUM(G46:G52)</f>
        <v>0</v>
      </c>
      <c r="H53" s="58"/>
      <c r="I53" s="59">
        <f>SUM(I46:I52)</f>
        <v>0</v>
      </c>
      <c r="J53" s="58"/>
      <c r="K53" s="60">
        <f>SUM(K46:K52)</f>
        <v>17.5961</v>
      </c>
    </row>
    <row r="54" spans="1:11" s="17" customFormat="1" ht="11.25" customHeight="1" x14ac:dyDescent="0.2">
      <c r="A54" s="28"/>
      <c r="B54" s="29" t="s">
        <v>109</v>
      </c>
      <c r="C54" s="30" t="s">
        <v>110</v>
      </c>
      <c r="D54" s="27"/>
      <c r="E54" s="27"/>
      <c r="F54" s="31"/>
      <c r="G54" s="32"/>
      <c r="H54" s="33"/>
      <c r="I54" s="26"/>
      <c r="J54" s="33"/>
      <c r="K54" s="34"/>
    </row>
    <row r="55" spans="1:11" s="1" customFormat="1" ht="9.75" x14ac:dyDescent="0.2">
      <c r="A55" s="35">
        <f>A52+1</f>
        <v>26</v>
      </c>
      <c r="B55" s="36" t="s">
        <v>111</v>
      </c>
      <c r="C55" s="37" t="s">
        <v>112</v>
      </c>
      <c r="D55" s="38" t="s">
        <v>105</v>
      </c>
      <c r="E55" s="42">
        <v>45.834925315</v>
      </c>
      <c r="F55" s="40">
        <v>0</v>
      </c>
      <c r="G55" s="41">
        <f>E55*F55</f>
        <v>0</v>
      </c>
      <c r="H55" s="39">
        <v>0</v>
      </c>
      <c r="I55" s="41">
        <f>E55*H55</f>
        <v>0</v>
      </c>
      <c r="J55" s="42">
        <v>0</v>
      </c>
      <c r="K55" s="43">
        <f>E55*J55</f>
        <v>0</v>
      </c>
    </row>
    <row r="56" spans="1:11" s="17" customFormat="1" ht="11.25" customHeight="1" thickBot="1" x14ac:dyDescent="0.25">
      <c r="A56" s="44"/>
      <c r="B56" s="46">
        <v>99</v>
      </c>
      <c r="C56" s="47" t="s">
        <v>113</v>
      </c>
      <c r="D56" s="45"/>
      <c r="E56" s="45"/>
      <c r="F56" s="48"/>
      <c r="G56" s="50">
        <f>SUM(G55:G55)</f>
        <v>0</v>
      </c>
      <c r="H56" s="49"/>
      <c r="I56" s="63">
        <f>SUM(I55:I55)</f>
        <v>0</v>
      </c>
      <c r="J56" s="49"/>
      <c r="K56" s="51">
        <f>SUM(K55:K55)</f>
        <v>0</v>
      </c>
    </row>
    <row r="57" spans="1:11" ht="13.5" thickBot="1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 s="1" customFormat="1" ht="10.5" customHeight="1" thickTop="1" x14ac:dyDescent="0.2">
      <c r="A58" s="4" t="s">
        <v>4</v>
      </c>
      <c r="B58" s="190" t="s">
        <v>8</v>
      </c>
      <c r="C58" s="190" t="s">
        <v>10</v>
      </c>
      <c r="D58" s="190" t="s">
        <v>12</v>
      </c>
      <c r="E58" s="190" t="s">
        <v>14</v>
      </c>
      <c r="F58" s="191" t="s">
        <v>16</v>
      </c>
      <c r="G58" s="192"/>
      <c r="H58" s="192"/>
      <c r="I58" s="192"/>
      <c r="J58" s="195" t="s">
        <v>25</v>
      </c>
      <c r="K58" s="196"/>
    </row>
    <row r="59" spans="1:11" s="1" customFormat="1" ht="9.75" customHeight="1" x14ac:dyDescent="0.2">
      <c r="A59" s="5" t="s">
        <v>5</v>
      </c>
      <c r="B59" s="171"/>
      <c r="C59" s="171"/>
      <c r="D59" s="171"/>
      <c r="E59" s="171"/>
      <c r="F59" s="193" t="s">
        <v>17</v>
      </c>
      <c r="G59" s="137"/>
      <c r="H59" s="194" t="s">
        <v>22</v>
      </c>
      <c r="I59" s="137"/>
      <c r="J59" s="171"/>
      <c r="K59" s="197"/>
    </row>
    <row r="60" spans="1:11" s="1" customFormat="1" ht="9.75" customHeight="1" x14ac:dyDescent="0.2">
      <c r="A60" s="5" t="s">
        <v>6</v>
      </c>
      <c r="B60" s="171"/>
      <c r="C60" s="171"/>
      <c r="D60" s="171"/>
      <c r="E60" s="171"/>
      <c r="F60" s="8" t="s">
        <v>18</v>
      </c>
      <c r="G60" s="10" t="s">
        <v>20</v>
      </c>
      <c r="H60" s="12" t="s">
        <v>18</v>
      </c>
      <c r="I60" s="10" t="s">
        <v>20</v>
      </c>
      <c r="J60" s="12" t="s">
        <v>18</v>
      </c>
      <c r="K60" s="14" t="s">
        <v>20</v>
      </c>
    </row>
    <row r="61" spans="1:11" s="1" customFormat="1" ht="10.5" customHeight="1" thickBot="1" x14ac:dyDescent="0.25">
      <c r="A61" s="6" t="s">
        <v>7</v>
      </c>
      <c r="B61" s="7" t="s">
        <v>9</v>
      </c>
      <c r="C61" s="7" t="s">
        <v>11</v>
      </c>
      <c r="D61" s="7" t="s">
        <v>13</v>
      </c>
      <c r="E61" s="7" t="s">
        <v>15</v>
      </c>
      <c r="F61" s="9" t="s">
        <v>19</v>
      </c>
      <c r="G61" s="11" t="s">
        <v>21</v>
      </c>
      <c r="H61" s="13" t="s">
        <v>23</v>
      </c>
      <c r="I61" s="11" t="s">
        <v>24</v>
      </c>
      <c r="J61" s="13" t="s">
        <v>26</v>
      </c>
      <c r="K61" s="15" t="s">
        <v>27</v>
      </c>
    </row>
    <row r="62" spans="1:11" s="17" customFormat="1" ht="12" customHeight="1" thickTop="1" x14ac:dyDescent="0.2">
      <c r="A62" s="19"/>
      <c r="B62" s="18"/>
      <c r="C62" s="20" t="s">
        <v>114</v>
      </c>
      <c r="D62" s="18"/>
      <c r="E62" s="18"/>
      <c r="F62" s="21"/>
      <c r="G62" s="22"/>
      <c r="H62" s="23"/>
      <c r="J62" s="23"/>
      <c r="K62" s="24"/>
    </row>
    <row r="63" spans="1:11" s="17" customFormat="1" ht="11.25" customHeight="1" x14ac:dyDescent="0.2">
      <c r="A63" s="28"/>
      <c r="B63" s="29" t="s">
        <v>115</v>
      </c>
      <c r="C63" s="30" t="s">
        <v>116</v>
      </c>
      <c r="D63" s="27"/>
      <c r="E63" s="27"/>
      <c r="F63" s="31"/>
      <c r="G63" s="32"/>
      <c r="H63" s="33"/>
      <c r="I63" s="26"/>
      <c r="J63" s="33"/>
      <c r="K63" s="34"/>
    </row>
    <row r="64" spans="1:11" s="1" customFormat="1" ht="9.75" x14ac:dyDescent="0.2">
      <c r="A64" s="35">
        <f>A55+1</f>
        <v>27</v>
      </c>
      <c r="B64" s="36" t="s">
        <v>117</v>
      </c>
      <c r="C64" s="37" t="s">
        <v>118</v>
      </c>
      <c r="D64" s="38" t="s">
        <v>52</v>
      </c>
      <c r="E64" s="61">
        <v>47</v>
      </c>
      <c r="F64" s="40">
        <v>0</v>
      </c>
      <c r="G64" s="41">
        <f>E64*F64</f>
        <v>0</v>
      </c>
      <c r="H64" s="39">
        <v>0</v>
      </c>
      <c r="I64" s="41">
        <f>E64*H64</f>
        <v>0</v>
      </c>
      <c r="J64" s="42">
        <v>2.9999999999999997E-4</v>
      </c>
      <c r="K64" s="43">
        <f>E64*J64</f>
        <v>1.4099999999999998E-2</v>
      </c>
    </row>
    <row r="65" spans="1:11" s="1" customFormat="1" ht="9.75" x14ac:dyDescent="0.2">
      <c r="A65" s="35">
        <f>A64+1</f>
        <v>28</v>
      </c>
      <c r="B65" s="36" t="s">
        <v>119</v>
      </c>
      <c r="C65" s="37" t="s">
        <v>120</v>
      </c>
      <c r="D65" s="38" t="s">
        <v>52</v>
      </c>
      <c r="E65" s="61">
        <v>47</v>
      </c>
      <c r="F65" s="40">
        <v>0</v>
      </c>
      <c r="G65" s="41">
        <f>E65*F65</f>
        <v>0</v>
      </c>
      <c r="H65" s="39">
        <v>0</v>
      </c>
      <c r="I65" s="41">
        <f>E65*H65</f>
        <v>0</v>
      </c>
      <c r="J65" s="42">
        <v>0</v>
      </c>
      <c r="K65" s="43">
        <f>E65*J65</f>
        <v>0</v>
      </c>
    </row>
    <row r="66" spans="1:11" s="1" customFormat="1" ht="9.75" x14ac:dyDescent="0.2">
      <c r="A66" s="35">
        <f>A65+1</f>
        <v>29</v>
      </c>
      <c r="B66" s="36" t="s">
        <v>121</v>
      </c>
      <c r="C66" s="37" t="s">
        <v>122</v>
      </c>
      <c r="D66" s="38" t="s">
        <v>52</v>
      </c>
      <c r="E66" s="39">
        <v>5.2</v>
      </c>
      <c r="F66" s="40">
        <v>0</v>
      </c>
      <c r="G66" s="41">
        <f>E66*F66</f>
        <v>0</v>
      </c>
      <c r="H66" s="39">
        <v>0</v>
      </c>
      <c r="I66" s="41">
        <f>E66*H66</f>
        <v>0</v>
      </c>
      <c r="J66" s="42">
        <v>2.9999999999999997E-4</v>
      </c>
      <c r="K66" s="43">
        <f>E66*J66</f>
        <v>1.56E-3</v>
      </c>
    </row>
    <row r="67" spans="1:11" s="1" customFormat="1" ht="9.75" x14ac:dyDescent="0.2">
      <c r="A67" s="35">
        <f>A66+1</f>
        <v>30</v>
      </c>
      <c r="B67" s="36" t="s">
        <v>123</v>
      </c>
      <c r="C67" s="37" t="s">
        <v>124</v>
      </c>
      <c r="D67" s="38" t="s">
        <v>52</v>
      </c>
      <c r="E67" s="39">
        <v>5.2</v>
      </c>
      <c r="F67" s="40">
        <v>0</v>
      </c>
      <c r="G67" s="41">
        <f>E67*F67</f>
        <v>0</v>
      </c>
      <c r="H67" s="39">
        <v>0</v>
      </c>
      <c r="I67" s="41">
        <f>E67*H67</f>
        <v>0</v>
      </c>
      <c r="J67" s="42">
        <v>1.7419199999999999E-4</v>
      </c>
      <c r="K67" s="43">
        <f>E67*J67</f>
        <v>9.057984E-4</v>
      </c>
    </row>
    <row r="68" spans="1:11" s="17" customFormat="1" ht="11.25" customHeight="1" x14ac:dyDescent="0.2">
      <c r="A68" s="52"/>
      <c r="B68" s="53">
        <v>711</v>
      </c>
      <c r="C68" s="54" t="s">
        <v>125</v>
      </c>
      <c r="D68" s="55"/>
      <c r="E68" s="55"/>
      <c r="F68" s="56"/>
      <c r="G68" s="57">
        <f>SUM(G64:G67)</f>
        <v>0</v>
      </c>
      <c r="H68" s="58"/>
      <c r="I68" s="59">
        <f>SUM(I64:I67)</f>
        <v>0</v>
      </c>
      <c r="J68" s="58"/>
      <c r="K68" s="60">
        <f>SUM(K64:K67)</f>
        <v>1.6565798399999998E-2</v>
      </c>
    </row>
    <row r="69" spans="1:11" s="17" customFormat="1" ht="11.25" customHeight="1" x14ac:dyDescent="0.2">
      <c r="A69" s="28"/>
      <c r="B69" s="29" t="s">
        <v>126</v>
      </c>
      <c r="C69" s="30" t="s">
        <v>127</v>
      </c>
      <c r="D69" s="27"/>
      <c r="E69" s="27"/>
      <c r="F69" s="31"/>
      <c r="G69" s="32"/>
      <c r="H69" s="33"/>
      <c r="I69" s="26"/>
      <c r="J69" s="33"/>
      <c r="K69" s="34"/>
    </row>
    <row r="70" spans="1:11" s="1" customFormat="1" ht="9.75" x14ac:dyDescent="0.2">
      <c r="A70" s="35">
        <f>A67+1</f>
        <v>31</v>
      </c>
      <c r="B70" s="36" t="s">
        <v>128</v>
      </c>
      <c r="C70" s="37" t="s">
        <v>129</v>
      </c>
      <c r="D70" s="38" t="s">
        <v>52</v>
      </c>
      <c r="E70" s="61">
        <v>80</v>
      </c>
      <c r="F70" s="40">
        <v>0</v>
      </c>
      <c r="G70" s="41">
        <f>E70*F70</f>
        <v>0</v>
      </c>
      <c r="H70" s="39">
        <v>0</v>
      </c>
      <c r="I70" s="41">
        <f>E70*H70</f>
        <v>0</v>
      </c>
      <c r="J70" s="42">
        <v>0.01</v>
      </c>
      <c r="K70" s="43">
        <f>E70*J70</f>
        <v>0.8</v>
      </c>
    </row>
    <row r="71" spans="1:11" s="1" customFormat="1" ht="9.75" x14ac:dyDescent="0.2">
      <c r="A71" s="35">
        <f>A70+1</f>
        <v>32</v>
      </c>
      <c r="B71" s="36" t="s">
        <v>130</v>
      </c>
      <c r="C71" s="37" t="s">
        <v>131</v>
      </c>
      <c r="D71" s="38" t="s">
        <v>52</v>
      </c>
      <c r="E71" s="61">
        <v>80</v>
      </c>
      <c r="F71" s="40">
        <v>0</v>
      </c>
      <c r="G71" s="41">
        <f>E71*F71</f>
        <v>0</v>
      </c>
      <c r="H71" s="39">
        <v>0</v>
      </c>
      <c r="I71" s="41">
        <f>E71*H71</f>
        <v>0</v>
      </c>
      <c r="J71" s="42">
        <v>1.17E-2</v>
      </c>
      <c r="K71" s="43">
        <f>E71*J71</f>
        <v>0.93600000000000005</v>
      </c>
    </row>
    <row r="72" spans="1:11" s="1" customFormat="1" ht="9.75" x14ac:dyDescent="0.2">
      <c r="A72" s="35">
        <f>A71+1</f>
        <v>33</v>
      </c>
      <c r="B72" s="36" t="s">
        <v>132</v>
      </c>
      <c r="C72" s="37" t="s">
        <v>133</v>
      </c>
      <c r="D72" s="38" t="s">
        <v>52</v>
      </c>
      <c r="E72" s="61">
        <v>80</v>
      </c>
      <c r="F72" s="40">
        <v>0</v>
      </c>
      <c r="G72" s="41">
        <f>E72*F72</f>
        <v>0</v>
      </c>
      <c r="H72" s="39">
        <v>0</v>
      </c>
      <c r="I72" s="41">
        <f>E72*H72</f>
        <v>0</v>
      </c>
      <c r="J72" s="42">
        <v>2.9999999999999997E-4</v>
      </c>
      <c r="K72" s="43">
        <f>E72*J72</f>
        <v>2.3999999999999997E-2</v>
      </c>
    </row>
    <row r="73" spans="1:11" s="1" customFormat="1" ht="9.75" x14ac:dyDescent="0.2">
      <c r="A73" s="35">
        <f>A72+1</f>
        <v>34</v>
      </c>
      <c r="B73" s="36" t="s">
        <v>134</v>
      </c>
      <c r="C73" s="37" t="s">
        <v>135</v>
      </c>
      <c r="D73" s="38" t="s">
        <v>105</v>
      </c>
      <c r="E73" s="62">
        <v>1.76</v>
      </c>
      <c r="F73" s="40">
        <v>0</v>
      </c>
      <c r="G73" s="41">
        <f>E73*F73</f>
        <v>0</v>
      </c>
      <c r="H73" s="39">
        <v>0</v>
      </c>
      <c r="I73" s="41">
        <f>E73*H73</f>
        <v>0</v>
      </c>
      <c r="J73" s="42">
        <v>0</v>
      </c>
      <c r="K73" s="43">
        <f>E73*J73</f>
        <v>0</v>
      </c>
    </row>
    <row r="74" spans="1:11" s="17" customFormat="1" ht="11.25" customHeight="1" x14ac:dyDescent="0.2">
      <c r="A74" s="52"/>
      <c r="B74" s="53">
        <v>712</v>
      </c>
      <c r="C74" s="54" t="s">
        <v>136</v>
      </c>
      <c r="D74" s="55"/>
      <c r="E74" s="55"/>
      <c r="F74" s="56"/>
      <c r="G74" s="57">
        <f>SUM(G70:G73)</f>
        <v>0</v>
      </c>
      <c r="H74" s="58"/>
      <c r="I74" s="59">
        <f>SUM(I70:I73)</f>
        <v>0</v>
      </c>
      <c r="J74" s="58"/>
      <c r="K74" s="60">
        <f>SUM(K70:K73)</f>
        <v>1.7600000000000002</v>
      </c>
    </row>
    <row r="75" spans="1:11" s="17" customFormat="1" ht="11.25" customHeight="1" x14ac:dyDescent="0.2">
      <c r="A75" s="28"/>
      <c r="B75" s="29" t="s">
        <v>137</v>
      </c>
      <c r="C75" s="30" t="s">
        <v>138</v>
      </c>
      <c r="D75" s="27"/>
      <c r="E75" s="27"/>
      <c r="F75" s="31"/>
      <c r="G75" s="32"/>
      <c r="H75" s="33"/>
      <c r="I75" s="26"/>
      <c r="J75" s="33"/>
      <c r="K75" s="34"/>
    </row>
    <row r="76" spans="1:11" s="1" customFormat="1" ht="9.75" x14ac:dyDescent="0.2">
      <c r="A76" s="35">
        <f>A73+1</f>
        <v>35</v>
      </c>
      <c r="B76" s="36" t="s">
        <v>139</v>
      </c>
      <c r="C76" s="37" t="s">
        <v>140</v>
      </c>
      <c r="D76" s="38" t="s">
        <v>52</v>
      </c>
      <c r="E76" s="62">
        <v>14.45</v>
      </c>
      <c r="F76" s="40">
        <v>0</v>
      </c>
      <c r="G76" s="41">
        <f>E76*F76</f>
        <v>0</v>
      </c>
      <c r="H76" s="39">
        <v>0</v>
      </c>
      <c r="I76" s="41">
        <f>E76*H76</f>
        <v>0</v>
      </c>
      <c r="J76" s="42">
        <v>5.0000000000000002E-5</v>
      </c>
      <c r="K76" s="43">
        <f>E76*J76</f>
        <v>7.2250000000000005E-4</v>
      </c>
    </row>
    <row r="77" spans="1:11" s="1" customFormat="1" ht="9.75" x14ac:dyDescent="0.2">
      <c r="A77" s="35">
        <f>A76+1</f>
        <v>36</v>
      </c>
      <c r="B77" s="36" t="s">
        <v>141</v>
      </c>
      <c r="C77" s="37" t="s">
        <v>142</v>
      </c>
      <c r="D77" s="38" t="s">
        <v>52</v>
      </c>
      <c r="E77" s="62">
        <v>14.45</v>
      </c>
      <c r="F77" s="40">
        <v>684.3</v>
      </c>
      <c r="G77" s="41">
        <f>E77*F77</f>
        <v>9888.1349999999984</v>
      </c>
      <c r="H77" s="39">
        <v>0</v>
      </c>
      <c r="I77" s="41">
        <f>E77*H77</f>
        <v>0</v>
      </c>
      <c r="J77" s="42">
        <v>7.0000000000000001E-3</v>
      </c>
      <c r="K77" s="43">
        <f>E77*J77</f>
        <v>0.10115</v>
      </c>
    </row>
    <row r="78" spans="1:11" s="1" customFormat="1" ht="9.75" x14ac:dyDescent="0.2">
      <c r="A78" s="35">
        <f>A77+1</f>
        <v>37</v>
      </c>
      <c r="B78" s="36" t="s">
        <v>143</v>
      </c>
      <c r="C78" s="37" t="s">
        <v>144</v>
      </c>
      <c r="D78" s="38" t="s">
        <v>105</v>
      </c>
      <c r="E78" s="42">
        <v>0.90187250000000008</v>
      </c>
      <c r="F78" s="40">
        <v>0</v>
      </c>
      <c r="G78" s="41">
        <f>E78*F78</f>
        <v>0</v>
      </c>
      <c r="H78" s="39">
        <v>0</v>
      </c>
      <c r="I78" s="41">
        <f>E78*H78</f>
        <v>0</v>
      </c>
      <c r="J78" s="42">
        <v>0</v>
      </c>
      <c r="K78" s="43">
        <f>E78*J78</f>
        <v>0</v>
      </c>
    </row>
    <row r="79" spans="1:11" s="1" customFormat="1" ht="9.75" x14ac:dyDescent="0.2">
      <c r="A79" s="35">
        <f>A78+1</f>
        <v>38</v>
      </c>
      <c r="B79" s="36" t="s">
        <v>145</v>
      </c>
      <c r="C79" s="37" t="s">
        <v>146</v>
      </c>
      <c r="D79" s="38" t="s">
        <v>52</v>
      </c>
      <c r="E79" s="61">
        <v>80</v>
      </c>
      <c r="F79" s="40">
        <v>0</v>
      </c>
      <c r="G79" s="41">
        <f>E79*F79</f>
        <v>0</v>
      </c>
      <c r="H79" s="39">
        <v>0</v>
      </c>
      <c r="I79" s="41">
        <f>E79*H79</f>
        <v>0</v>
      </c>
      <c r="J79" s="42">
        <v>0.01</v>
      </c>
      <c r="K79" s="43">
        <f>E79*J79</f>
        <v>0.8</v>
      </c>
    </row>
    <row r="80" spans="1:11" s="17" customFormat="1" ht="11.25" customHeight="1" x14ac:dyDescent="0.2">
      <c r="A80" s="52"/>
      <c r="B80" s="53">
        <v>713</v>
      </c>
      <c r="C80" s="54" t="s">
        <v>147</v>
      </c>
      <c r="D80" s="55"/>
      <c r="E80" s="55"/>
      <c r="F80" s="56"/>
      <c r="G80" s="57">
        <f>SUM(G76:G79)</f>
        <v>9888.1349999999984</v>
      </c>
      <c r="H80" s="58"/>
      <c r="I80" s="59">
        <f>SUM(I76:I79)</f>
        <v>0</v>
      </c>
      <c r="J80" s="58"/>
      <c r="K80" s="60">
        <f>SUM(K76:K79)</f>
        <v>0.90187250000000008</v>
      </c>
    </row>
    <row r="81" spans="1:11" s="17" customFormat="1" ht="11.25" customHeight="1" x14ac:dyDescent="0.2">
      <c r="A81" s="28"/>
      <c r="B81" s="29" t="s">
        <v>148</v>
      </c>
      <c r="C81" s="30" t="s">
        <v>149</v>
      </c>
      <c r="D81" s="27"/>
      <c r="E81" s="27"/>
      <c r="F81" s="31"/>
      <c r="G81" s="32"/>
      <c r="H81" s="33"/>
      <c r="I81" s="26"/>
      <c r="J81" s="33"/>
      <c r="K81" s="34"/>
    </row>
    <row r="82" spans="1:11" s="1" customFormat="1" ht="9.75" x14ac:dyDescent="0.2">
      <c r="A82" s="35">
        <f>A79+1</f>
        <v>39</v>
      </c>
      <c r="B82" s="36" t="s">
        <v>150</v>
      </c>
      <c r="C82" s="37" t="s">
        <v>151</v>
      </c>
      <c r="D82" s="38" t="s">
        <v>52</v>
      </c>
      <c r="E82" s="61">
        <v>4</v>
      </c>
      <c r="F82" s="40">
        <v>0</v>
      </c>
      <c r="G82" s="41">
        <f>E82*F82</f>
        <v>0</v>
      </c>
      <c r="H82" s="39">
        <v>0</v>
      </c>
      <c r="I82" s="41">
        <f>E82*H82</f>
        <v>0</v>
      </c>
      <c r="J82" s="42">
        <v>0</v>
      </c>
      <c r="K82" s="43">
        <f>E82*J82</f>
        <v>0</v>
      </c>
    </row>
    <row r="83" spans="1:11" s="1" customFormat="1" ht="9.75" x14ac:dyDescent="0.2">
      <c r="A83" s="35">
        <f>A82+1</f>
        <v>40</v>
      </c>
      <c r="B83" s="36" t="s">
        <v>152</v>
      </c>
      <c r="C83" s="37" t="s">
        <v>153</v>
      </c>
      <c r="D83" s="38" t="s">
        <v>85</v>
      </c>
      <c r="E83" s="61">
        <v>4</v>
      </c>
      <c r="F83" s="40">
        <v>1484</v>
      </c>
      <c r="G83" s="41">
        <f>E83*F83</f>
        <v>5936</v>
      </c>
      <c r="H83" s="39">
        <v>0</v>
      </c>
      <c r="I83" s="41">
        <f>E83*H83</f>
        <v>0</v>
      </c>
      <c r="J83" s="42">
        <v>1.6E-2</v>
      </c>
      <c r="K83" s="43">
        <f>E83*J83</f>
        <v>6.4000000000000001E-2</v>
      </c>
    </row>
    <row r="84" spans="1:11" s="17" customFormat="1" ht="11.25" customHeight="1" x14ac:dyDescent="0.2">
      <c r="A84" s="52"/>
      <c r="B84" s="53">
        <v>762</v>
      </c>
      <c r="C84" s="54" t="s">
        <v>154</v>
      </c>
      <c r="D84" s="55"/>
      <c r="E84" s="55"/>
      <c r="F84" s="56"/>
      <c r="G84" s="57">
        <f>SUM(G82:G83)</f>
        <v>5936</v>
      </c>
      <c r="H84" s="58"/>
      <c r="I84" s="59">
        <f>SUM(I82:I83)</f>
        <v>0</v>
      </c>
      <c r="J84" s="58"/>
      <c r="K84" s="60">
        <f>SUM(K82:K83)</f>
        <v>6.4000000000000001E-2</v>
      </c>
    </row>
    <row r="85" spans="1:11" s="17" customFormat="1" ht="11.25" customHeight="1" x14ac:dyDescent="0.2">
      <c r="A85" s="28"/>
      <c r="B85" s="29" t="s">
        <v>155</v>
      </c>
      <c r="C85" s="30" t="s">
        <v>156</v>
      </c>
      <c r="D85" s="27"/>
      <c r="E85" s="27"/>
      <c r="F85" s="31"/>
      <c r="G85" s="32"/>
      <c r="H85" s="33"/>
      <c r="I85" s="26"/>
      <c r="J85" s="33"/>
      <c r="K85" s="34"/>
    </row>
    <row r="86" spans="1:11" s="1" customFormat="1" ht="9.75" x14ac:dyDescent="0.2">
      <c r="A86" s="35">
        <f>A83+1</f>
        <v>41</v>
      </c>
      <c r="B86" s="36" t="s">
        <v>157</v>
      </c>
      <c r="C86" s="37" t="s">
        <v>158</v>
      </c>
      <c r="D86" s="38" t="s">
        <v>52</v>
      </c>
      <c r="E86" s="62">
        <v>14.45</v>
      </c>
      <c r="F86" s="40">
        <v>0</v>
      </c>
      <c r="G86" s="41">
        <f>E86*F86</f>
        <v>0</v>
      </c>
      <c r="H86" s="39">
        <v>0</v>
      </c>
      <c r="I86" s="41">
        <f>E86*H86</f>
        <v>0</v>
      </c>
      <c r="J86" s="42">
        <v>1.2797899999999999E-2</v>
      </c>
      <c r="K86" s="43">
        <f>E86*J86</f>
        <v>0.18492965499999997</v>
      </c>
    </row>
    <row r="87" spans="1:11" s="1" customFormat="1" ht="9.75" x14ac:dyDescent="0.2">
      <c r="A87" s="35">
        <f>A86+1</f>
        <v>42</v>
      </c>
      <c r="B87" s="36" t="s">
        <v>159</v>
      </c>
      <c r="C87" s="37" t="s">
        <v>160</v>
      </c>
      <c r="D87" s="38" t="s">
        <v>52</v>
      </c>
      <c r="E87" s="61">
        <v>8</v>
      </c>
      <c r="F87" s="40">
        <v>0</v>
      </c>
      <c r="G87" s="41">
        <f>E87*F87</f>
        <v>0</v>
      </c>
      <c r="H87" s="39">
        <v>0</v>
      </c>
      <c r="I87" s="41">
        <f>E87*H87</f>
        <v>0</v>
      </c>
      <c r="J87" s="42">
        <v>2.2734339999999999E-2</v>
      </c>
      <c r="K87" s="43">
        <f>E87*J87</f>
        <v>0.18187471999999999</v>
      </c>
    </row>
    <row r="88" spans="1:11" s="17" customFormat="1" ht="11.25" customHeight="1" x14ac:dyDescent="0.2">
      <c r="A88" s="52"/>
      <c r="B88" s="53">
        <v>763</v>
      </c>
      <c r="C88" s="54" t="s">
        <v>161</v>
      </c>
      <c r="D88" s="55"/>
      <c r="E88" s="55"/>
      <c r="F88" s="56"/>
      <c r="G88" s="57">
        <f>SUM(G86:G87)</f>
        <v>0</v>
      </c>
      <c r="H88" s="58"/>
      <c r="I88" s="59">
        <f>SUM(I86:I87)</f>
        <v>0</v>
      </c>
      <c r="J88" s="58"/>
      <c r="K88" s="60">
        <f>SUM(K86:K87)</f>
        <v>0.36680437499999996</v>
      </c>
    </row>
    <row r="89" spans="1:11" s="17" customFormat="1" ht="11.25" customHeight="1" x14ac:dyDescent="0.2">
      <c r="A89" s="28"/>
      <c r="B89" s="29" t="s">
        <v>162</v>
      </c>
      <c r="C89" s="30" t="s">
        <v>163</v>
      </c>
      <c r="D89" s="27"/>
      <c r="E89" s="27"/>
      <c r="F89" s="31"/>
      <c r="G89" s="32"/>
      <c r="H89" s="33"/>
      <c r="I89" s="26"/>
      <c r="J89" s="33"/>
      <c r="K89" s="34"/>
    </row>
    <row r="90" spans="1:11" s="1" customFormat="1" ht="9.75" x14ac:dyDescent="0.2">
      <c r="A90" s="35">
        <f>A87+1</f>
        <v>43</v>
      </c>
      <c r="B90" s="36" t="s">
        <v>164</v>
      </c>
      <c r="C90" s="37" t="s">
        <v>165</v>
      </c>
      <c r="D90" s="38" t="s">
        <v>166</v>
      </c>
      <c r="E90" s="61">
        <v>11</v>
      </c>
      <c r="F90" s="40">
        <v>0</v>
      </c>
      <c r="G90" s="41">
        <f t="shared" ref="G90:G95" si="4">E90*F90</f>
        <v>0</v>
      </c>
      <c r="H90" s="39">
        <v>0</v>
      </c>
      <c r="I90" s="41">
        <f t="shared" ref="I90:I95" si="5">E90*H90</f>
        <v>0</v>
      </c>
      <c r="J90" s="42">
        <v>3.0000000000000001E-3</v>
      </c>
      <c r="K90" s="43">
        <f t="shared" ref="K90:K95" si="6">E90*J90</f>
        <v>3.3000000000000002E-2</v>
      </c>
    </row>
    <row r="91" spans="1:11" s="1" customFormat="1" ht="9.75" x14ac:dyDescent="0.2">
      <c r="A91" s="35">
        <f>A90+1</f>
        <v>44</v>
      </c>
      <c r="B91" s="36" t="s">
        <v>167</v>
      </c>
      <c r="C91" s="37" t="s">
        <v>168</v>
      </c>
      <c r="D91" s="38" t="s">
        <v>85</v>
      </c>
      <c r="E91" s="61">
        <v>12</v>
      </c>
      <c r="F91" s="40">
        <v>0</v>
      </c>
      <c r="G91" s="41">
        <f t="shared" si="4"/>
        <v>0</v>
      </c>
      <c r="H91" s="39">
        <v>0</v>
      </c>
      <c r="I91" s="41">
        <f t="shared" si="5"/>
        <v>0</v>
      </c>
      <c r="J91" s="42">
        <v>1.0200000000000001E-3</v>
      </c>
      <c r="K91" s="43">
        <f t="shared" si="6"/>
        <v>1.2240000000000001E-2</v>
      </c>
    </row>
    <row r="92" spans="1:11" s="1" customFormat="1" ht="9.75" x14ac:dyDescent="0.2">
      <c r="A92" s="35">
        <f>A91+1</f>
        <v>45</v>
      </c>
      <c r="B92" s="36" t="s">
        <v>169</v>
      </c>
      <c r="C92" s="37" t="s">
        <v>170</v>
      </c>
      <c r="D92" s="38" t="s">
        <v>166</v>
      </c>
      <c r="E92" s="61">
        <v>35</v>
      </c>
      <c r="F92" s="40">
        <v>0</v>
      </c>
      <c r="G92" s="41">
        <f t="shared" si="4"/>
        <v>0</v>
      </c>
      <c r="H92" s="39">
        <v>0</v>
      </c>
      <c r="I92" s="41">
        <f t="shared" si="5"/>
        <v>0</v>
      </c>
      <c r="J92" s="42">
        <v>3.5999999999999999E-3</v>
      </c>
      <c r="K92" s="43">
        <f t="shared" si="6"/>
        <v>0.126</v>
      </c>
    </row>
    <row r="93" spans="1:11" s="1" customFormat="1" ht="9.75" x14ac:dyDescent="0.2">
      <c r="A93" s="35">
        <f>A92+1</f>
        <v>46</v>
      </c>
      <c r="B93" s="36" t="s">
        <v>171</v>
      </c>
      <c r="C93" s="37" t="s">
        <v>172</v>
      </c>
      <c r="D93" s="38" t="s">
        <v>166</v>
      </c>
      <c r="E93" s="61">
        <v>40</v>
      </c>
      <c r="F93" s="40">
        <v>0</v>
      </c>
      <c r="G93" s="41">
        <f t="shared" si="4"/>
        <v>0</v>
      </c>
      <c r="H93" s="39">
        <v>0</v>
      </c>
      <c r="I93" s="41">
        <f t="shared" si="5"/>
        <v>0</v>
      </c>
      <c r="J93" s="42">
        <v>4.1999999999999997E-3</v>
      </c>
      <c r="K93" s="43">
        <f t="shared" si="6"/>
        <v>0.16799999999999998</v>
      </c>
    </row>
    <row r="94" spans="1:11" s="1" customFormat="1" ht="9.75" x14ac:dyDescent="0.2">
      <c r="A94" s="35">
        <f>A93+1</f>
        <v>47</v>
      </c>
      <c r="B94" s="36" t="s">
        <v>173</v>
      </c>
      <c r="C94" s="37" t="s">
        <v>174</v>
      </c>
      <c r="D94" s="38" t="s">
        <v>166</v>
      </c>
      <c r="E94" s="61">
        <v>6</v>
      </c>
      <c r="F94" s="40">
        <v>0</v>
      </c>
      <c r="G94" s="41">
        <f t="shared" si="4"/>
        <v>0</v>
      </c>
      <c r="H94" s="39">
        <v>0</v>
      </c>
      <c r="I94" s="41">
        <f t="shared" si="5"/>
        <v>0</v>
      </c>
      <c r="J94" s="42">
        <v>3.8801999999999999E-3</v>
      </c>
      <c r="K94" s="43">
        <f t="shared" si="6"/>
        <v>2.3281199999999998E-2</v>
      </c>
    </row>
    <row r="95" spans="1:11" s="1" customFormat="1" ht="9.75" x14ac:dyDescent="0.2">
      <c r="A95" s="35">
        <f>A94+1</f>
        <v>48</v>
      </c>
      <c r="B95" s="36" t="s">
        <v>175</v>
      </c>
      <c r="C95" s="37" t="s">
        <v>176</v>
      </c>
      <c r="D95" s="38" t="s">
        <v>166</v>
      </c>
      <c r="E95" s="61">
        <v>18</v>
      </c>
      <c r="F95" s="40">
        <v>0</v>
      </c>
      <c r="G95" s="41">
        <f t="shared" si="4"/>
        <v>0</v>
      </c>
      <c r="H95" s="39">
        <v>0</v>
      </c>
      <c r="I95" s="41">
        <f t="shared" si="5"/>
        <v>0</v>
      </c>
      <c r="J95" s="42">
        <v>4.0487650000000002E-3</v>
      </c>
      <c r="K95" s="43">
        <f t="shared" si="6"/>
        <v>7.2877770000000008E-2</v>
      </c>
    </row>
    <row r="96" spans="1:11" s="17" customFormat="1" ht="11.25" customHeight="1" x14ac:dyDescent="0.2">
      <c r="A96" s="52"/>
      <c r="B96" s="53">
        <v>764</v>
      </c>
      <c r="C96" s="54" t="s">
        <v>177</v>
      </c>
      <c r="D96" s="55"/>
      <c r="E96" s="55"/>
      <c r="F96" s="56"/>
      <c r="G96" s="57">
        <f>SUM(G90:G95)</f>
        <v>0</v>
      </c>
      <c r="H96" s="58"/>
      <c r="I96" s="59">
        <f>SUM(I90:I95)</f>
        <v>0</v>
      </c>
      <c r="J96" s="58"/>
      <c r="K96" s="60">
        <f>SUM(K90:K95)</f>
        <v>0.43539897</v>
      </c>
    </row>
    <row r="97" spans="1:11" s="17" customFormat="1" ht="11.25" customHeight="1" x14ac:dyDescent="0.2">
      <c r="A97" s="28"/>
      <c r="B97" s="29" t="s">
        <v>178</v>
      </c>
      <c r="C97" s="30" t="s">
        <v>179</v>
      </c>
      <c r="D97" s="27"/>
      <c r="E97" s="27"/>
      <c r="F97" s="31"/>
      <c r="G97" s="32"/>
      <c r="H97" s="33"/>
      <c r="I97" s="26"/>
      <c r="J97" s="33"/>
      <c r="K97" s="34"/>
    </row>
    <row r="98" spans="1:11" s="1" customFormat="1" ht="9.75" x14ac:dyDescent="0.2">
      <c r="A98" s="35">
        <f>A95+1</f>
        <v>49</v>
      </c>
      <c r="B98" s="36" t="s">
        <v>180</v>
      </c>
      <c r="C98" s="37" t="s">
        <v>181</v>
      </c>
      <c r="D98" s="38" t="s">
        <v>182</v>
      </c>
      <c r="E98" s="61">
        <v>1</v>
      </c>
      <c r="F98" s="40">
        <v>0</v>
      </c>
      <c r="G98" s="41">
        <f>E98*F98</f>
        <v>0</v>
      </c>
      <c r="H98" s="39">
        <v>0</v>
      </c>
      <c r="I98" s="41">
        <f>E98*H98</f>
        <v>0</v>
      </c>
      <c r="J98" s="42">
        <v>4.9000000000000002E-2</v>
      </c>
      <c r="K98" s="43">
        <f>E98*J98</f>
        <v>4.9000000000000002E-2</v>
      </c>
    </row>
    <row r="99" spans="1:11" s="1" customFormat="1" ht="9.75" x14ac:dyDescent="0.2">
      <c r="A99" s="35">
        <f>A98+1</f>
        <v>50</v>
      </c>
      <c r="B99" s="36" t="s">
        <v>183</v>
      </c>
      <c r="C99" s="37" t="s">
        <v>184</v>
      </c>
      <c r="D99" s="38" t="s">
        <v>85</v>
      </c>
      <c r="E99" s="61">
        <v>4</v>
      </c>
      <c r="F99" s="40">
        <v>0</v>
      </c>
      <c r="G99" s="41">
        <f>E99*F99</f>
        <v>0</v>
      </c>
      <c r="H99" s="39">
        <v>0</v>
      </c>
      <c r="I99" s="41">
        <f>E99*H99</f>
        <v>0</v>
      </c>
      <c r="J99" s="42">
        <v>8.8405999999999993E-5</v>
      </c>
      <c r="K99" s="43">
        <f>E99*J99</f>
        <v>3.5362399999999997E-4</v>
      </c>
    </row>
    <row r="100" spans="1:11" s="17" customFormat="1" ht="11.25" customHeight="1" x14ac:dyDescent="0.2">
      <c r="A100" s="52"/>
      <c r="B100" s="53">
        <v>766</v>
      </c>
      <c r="C100" s="54" t="s">
        <v>185</v>
      </c>
      <c r="D100" s="55"/>
      <c r="E100" s="55"/>
      <c r="F100" s="56"/>
      <c r="G100" s="57">
        <f>SUM(G98:G99)</f>
        <v>0</v>
      </c>
      <c r="H100" s="58"/>
      <c r="I100" s="59">
        <f>SUM(I98:I99)</f>
        <v>0</v>
      </c>
      <c r="J100" s="58"/>
      <c r="K100" s="60">
        <f>SUM(K98:K99)</f>
        <v>4.9353623999999999E-2</v>
      </c>
    </row>
    <row r="101" spans="1:11" s="17" customFormat="1" ht="11.25" customHeight="1" x14ac:dyDescent="0.2">
      <c r="A101" s="28"/>
      <c r="B101" s="29" t="s">
        <v>186</v>
      </c>
      <c r="C101" s="30" t="s">
        <v>187</v>
      </c>
      <c r="D101" s="27"/>
      <c r="E101" s="27"/>
      <c r="F101" s="31"/>
      <c r="G101" s="32"/>
      <c r="H101" s="33"/>
      <c r="I101" s="26"/>
      <c r="J101" s="33"/>
      <c r="K101" s="34"/>
    </row>
    <row r="102" spans="1:11" s="1" customFormat="1" ht="9.75" x14ac:dyDescent="0.2">
      <c r="A102" s="35">
        <f>A99+1</f>
        <v>51</v>
      </c>
      <c r="B102" s="36" t="s">
        <v>188</v>
      </c>
      <c r="C102" s="37" t="s">
        <v>189</v>
      </c>
      <c r="D102" s="38" t="s">
        <v>52</v>
      </c>
      <c r="E102" s="61">
        <v>41</v>
      </c>
      <c r="F102" s="40">
        <v>0</v>
      </c>
      <c r="G102" s="41">
        <f t="shared" ref="G102:G107" si="7">E102*F102</f>
        <v>0</v>
      </c>
      <c r="H102" s="39">
        <v>0</v>
      </c>
      <c r="I102" s="41">
        <f t="shared" ref="I102:I107" si="8">E102*H102</f>
        <v>0</v>
      </c>
      <c r="J102" s="42">
        <v>3.3000000000000002E-2</v>
      </c>
      <c r="K102" s="43">
        <f t="shared" ref="K102:K107" si="9">E102*J102</f>
        <v>1.353</v>
      </c>
    </row>
    <row r="103" spans="1:11" s="1" customFormat="1" ht="9.75" x14ac:dyDescent="0.2">
      <c r="A103" s="35">
        <f>A102+1</f>
        <v>52</v>
      </c>
      <c r="B103" s="36" t="s">
        <v>190</v>
      </c>
      <c r="C103" s="37" t="s">
        <v>191</v>
      </c>
      <c r="D103" s="38" t="s">
        <v>166</v>
      </c>
      <c r="E103" s="61">
        <v>9</v>
      </c>
      <c r="F103" s="40">
        <v>0</v>
      </c>
      <c r="G103" s="41">
        <f t="shared" si="7"/>
        <v>0</v>
      </c>
      <c r="H103" s="39">
        <v>0</v>
      </c>
      <c r="I103" s="41">
        <f t="shared" si="8"/>
        <v>0</v>
      </c>
      <c r="J103" s="42">
        <v>1.4200000000000001E-2</v>
      </c>
      <c r="K103" s="43">
        <f t="shared" si="9"/>
        <v>0.1278</v>
      </c>
    </row>
    <row r="104" spans="1:11" s="1" customFormat="1" ht="9.75" x14ac:dyDescent="0.2">
      <c r="A104" s="35">
        <f>A103+1</f>
        <v>53</v>
      </c>
      <c r="B104" s="36" t="s">
        <v>192</v>
      </c>
      <c r="C104" s="37" t="s">
        <v>193</v>
      </c>
      <c r="D104" s="38" t="s">
        <v>105</v>
      </c>
      <c r="E104" s="42">
        <v>1.4810000000000001</v>
      </c>
      <c r="F104" s="40">
        <v>0</v>
      </c>
      <c r="G104" s="41">
        <f t="shared" si="7"/>
        <v>0</v>
      </c>
      <c r="H104" s="39">
        <v>0</v>
      </c>
      <c r="I104" s="41">
        <f t="shared" si="8"/>
        <v>0</v>
      </c>
      <c r="J104" s="42">
        <v>0</v>
      </c>
      <c r="K104" s="43">
        <f t="shared" si="9"/>
        <v>0</v>
      </c>
    </row>
    <row r="105" spans="1:11" s="1" customFormat="1" ht="9.75" x14ac:dyDescent="0.2">
      <c r="A105" s="35">
        <f>A104+1</f>
        <v>54</v>
      </c>
      <c r="B105" s="36" t="s">
        <v>194</v>
      </c>
      <c r="C105" s="37" t="s">
        <v>195</v>
      </c>
      <c r="D105" s="38" t="s">
        <v>166</v>
      </c>
      <c r="E105" s="61">
        <v>1</v>
      </c>
      <c r="F105" s="40">
        <v>0</v>
      </c>
      <c r="G105" s="41">
        <f t="shared" si="7"/>
        <v>0</v>
      </c>
      <c r="H105" s="39">
        <v>0</v>
      </c>
      <c r="I105" s="41">
        <f t="shared" si="8"/>
        <v>0</v>
      </c>
      <c r="J105" s="42">
        <v>1.156E-4</v>
      </c>
      <c r="K105" s="43">
        <f t="shared" si="9"/>
        <v>1.156E-4</v>
      </c>
    </row>
    <row r="106" spans="1:11" s="1" customFormat="1" ht="9.75" x14ac:dyDescent="0.2">
      <c r="A106" s="35">
        <f>A105+1</f>
        <v>55</v>
      </c>
      <c r="B106" s="36" t="s">
        <v>196</v>
      </c>
      <c r="C106" s="37" t="s">
        <v>197</v>
      </c>
      <c r="D106" s="38" t="s">
        <v>85</v>
      </c>
      <c r="E106" s="61">
        <v>1</v>
      </c>
      <c r="F106" s="40">
        <v>1498</v>
      </c>
      <c r="G106" s="41">
        <f t="shared" si="7"/>
        <v>1498</v>
      </c>
      <c r="H106" s="39">
        <v>0</v>
      </c>
      <c r="I106" s="41">
        <f t="shared" si="8"/>
        <v>0</v>
      </c>
      <c r="J106" s="42">
        <v>8.2000000000000007E-3</v>
      </c>
      <c r="K106" s="43">
        <f t="shared" si="9"/>
        <v>8.2000000000000007E-3</v>
      </c>
    </row>
    <row r="107" spans="1:11" s="1" customFormat="1" ht="9.75" x14ac:dyDescent="0.2">
      <c r="A107" s="35">
        <f>A106+1</f>
        <v>56</v>
      </c>
      <c r="B107" s="36" t="s">
        <v>198</v>
      </c>
      <c r="C107" s="37" t="s">
        <v>199</v>
      </c>
      <c r="D107" s="38" t="s">
        <v>182</v>
      </c>
      <c r="E107" s="61">
        <v>1</v>
      </c>
      <c r="F107" s="40">
        <v>0</v>
      </c>
      <c r="G107" s="41">
        <f t="shared" si="7"/>
        <v>0</v>
      </c>
      <c r="H107" s="39">
        <v>0</v>
      </c>
      <c r="I107" s="41">
        <f t="shared" si="8"/>
        <v>0</v>
      </c>
      <c r="J107" s="42">
        <v>1.2999999999999999E-3</v>
      </c>
      <c r="K107" s="43">
        <f t="shared" si="9"/>
        <v>1.2999999999999999E-3</v>
      </c>
    </row>
    <row r="108" spans="1:11" s="17" customFormat="1" ht="11.25" customHeight="1" x14ac:dyDescent="0.2">
      <c r="A108" s="52"/>
      <c r="B108" s="53">
        <v>767</v>
      </c>
      <c r="C108" s="54" t="s">
        <v>200</v>
      </c>
      <c r="D108" s="55"/>
      <c r="E108" s="55"/>
      <c r="F108" s="56"/>
      <c r="G108" s="57">
        <f>SUM(G102:G107)</f>
        <v>1498</v>
      </c>
      <c r="H108" s="58"/>
      <c r="I108" s="59">
        <f>SUM(I102:I107)</f>
        <v>0</v>
      </c>
      <c r="J108" s="58"/>
      <c r="K108" s="60">
        <f>SUM(K102:K107)</f>
        <v>1.4904156</v>
      </c>
    </row>
    <row r="109" spans="1:11" s="17" customFormat="1" ht="11.25" customHeight="1" x14ac:dyDescent="0.2">
      <c r="A109" s="28"/>
      <c r="B109" s="29" t="s">
        <v>201</v>
      </c>
      <c r="C109" s="30" t="s">
        <v>202</v>
      </c>
      <c r="D109" s="27"/>
      <c r="E109" s="27"/>
      <c r="F109" s="31"/>
      <c r="G109" s="32"/>
      <c r="H109" s="33"/>
      <c r="I109" s="26"/>
      <c r="J109" s="33"/>
      <c r="K109" s="34"/>
    </row>
    <row r="110" spans="1:11" s="1" customFormat="1" ht="9.75" x14ac:dyDescent="0.2">
      <c r="A110" s="35">
        <f>A107+1</f>
        <v>57</v>
      </c>
      <c r="B110" s="36" t="s">
        <v>203</v>
      </c>
      <c r="C110" s="37" t="s">
        <v>204</v>
      </c>
      <c r="D110" s="38" t="s">
        <v>52</v>
      </c>
      <c r="E110" s="61">
        <v>15</v>
      </c>
      <c r="F110" s="40">
        <v>0</v>
      </c>
      <c r="G110" s="41">
        <f>E110*F110</f>
        <v>0</v>
      </c>
      <c r="H110" s="39">
        <v>0</v>
      </c>
      <c r="I110" s="41">
        <f>E110*H110</f>
        <v>0</v>
      </c>
      <c r="J110" s="42">
        <v>1.4E-3</v>
      </c>
      <c r="K110" s="43">
        <f>E110*J110</f>
        <v>2.1000000000000001E-2</v>
      </c>
    </row>
    <row r="111" spans="1:11" s="17" customFormat="1" ht="11.25" customHeight="1" x14ac:dyDescent="0.2">
      <c r="A111" s="52"/>
      <c r="B111" s="53">
        <v>776</v>
      </c>
      <c r="C111" s="54" t="s">
        <v>205</v>
      </c>
      <c r="D111" s="55"/>
      <c r="E111" s="55"/>
      <c r="F111" s="56"/>
      <c r="G111" s="57">
        <f>SUM(G110:G110)</f>
        <v>0</v>
      </c>
      <c r="H111" s="58"/>
      <c r="I111" s="59">
        <f>SUM(I110:I110)</f>
        <v>0</v>
      </c>
      <c r="J111" s="58"/>
      <c r="K111" s="60">
        <f>SUM(K110:K110)</f>
        <v>2.1000000000000001E-2</v>
      </c>
    </row>
    <row r="112" spans="1:11" s="17" customFormat="1" ht="11.25" customHeight="1" x14ac:dyDescent="0.2">
      <c r="A112" s="28"/>
      <c r="B112" s="29" t="s">
        <v>206</v>
      </c>
      <c r="C112" s="30" t="s">
        <v>207</v>
      </c>
      <c r="D112" s="27"/>
      <c r="E112" s="27"/>
      <c r="F112" s="31"/>
      <c r="G112" s="32"/>
      <c r="H112" s="33"/>
      <c r="I112" s="26"/>
      <c r="J112" s="33"/>
      <c r="K112" s="34"/>
    </row>
    <row r="113" spans="1:11" s="1" customFormat="1" ht="9.75" x14ac:dyDescent="0.2">
      <c r="A113" s="35">
        <f>A110+1</f>
        <v>58</v>
      </c>
      <c r="B113" s="36" t="s">
        <v>208</v>
      </c>
      <c r="C113" s="37" t="s">
        <v>209</v>
      </c>
      <c r="D113" s="38" t="s">
        <v>52</v>
      </c>
      <c r="E113" s="61">
        <v>19</v>
      </c>
      <c r="F113" s="40">
        <v>0</v>
      </c>
      <c r="G113" s="41">
        <f>E113*F113</f>
        <v>0</v>
      </c>
      <c r="H113" s="39">
        <v>0</v>
      </c>
      <c r="I113" s="41">
        <f>E113*H113</f>
        <v>0</v>
      </c>
      <c r="J113" s="42">
        <v>2.47E-2</v>
      </c>
      <c r="K113" s="43">
        <f>E113*J113</f>
        <v>0.46929999999999999</v>
      </c>
    </row>
    <row r="114" spans="1:11" s="17" customFormat="1" ht="11.25" customHeight="1" x14ac:dyDescent="0.2">
      <c r="A114" s="52"/>
      <c r="B114" s="53">
        <v>781</v>
      </c>
      <c r="C114" s="54" t="s">
        <v>210</v>
      </c>
      <c r="D114" s="55"/>
      <c r="E114" s="55"/>
      <c r="F114" s="56"/>
      <c r="G114" s="57">
        <f>SUM(G113:G113)</f>
        <v>0</v>
      </c>
      <c r="H114" s="58"/>
      <c r="I114" s="59">
        <f>SUM(I113:I113)</f>
        <v>0</v>
      </c>
      <c r="J114" s="58"/>
      <c r="K114" s="60">
        <f>SUM(K113:K113)</f>
        <v>0.46929999999999999</v>
      </c>
    </row>
    <row r="115" spans="1:11" s="17" customFormat="1" ht="11.25" customHeight="1" x14ac:dyDescent="0.2">
      <c r="A115" s="28"/>
      <c r="B115" s="29" t="s">
        <v>211</v>
      </c>
      <c r="C115" s="30" t="s">
        <v>212</v>
      </c>
      <c r="D115" s="27"/>
      <c r="E115" s="27"/>
      <c r="F115" s="31"/>
      <c r="G115" s="32"/>
      <c r="H115" s="33"/>
      <c r="I115" s="26"/>
      <c r="J115" s="33"/>
      <c r="K115" s="34"/>
    </row>
    <row r="116" spans="1:11" s="1" customFormat="1" ht="9.75" x14ac:dyDescent="0.2">
      <c r="A116" s="35">
        <f>A113+1</f>
        <v>59</v>
      </c>
      <c r="B116" s="36" t="s">
        <v>213</v>
      </c>
      <c r="C116" s="37" t="s">
        <v>214</v>
      </c>
      <c r="D116" s="38" t="s">
        <v>52</v>
      </c>
      <c r="E116" s="61">
        <v>20</v>
      </c>
      <c r="F116" s="40">
        <v>0</v>
      </c>
      <c r="G116" s="41">
        <f>E116*F116</f>
        <v>0</v>
      </c>
      <c r="H116" s="39">
        <v>0</v>
      </c>
      <c r="I116" s="41">
        <f>E116*H116</f>
        <v>0</v>
      </c>
      <c r="J116" s="42">
        <v>0</v>
      </c>
      <c r="K116" s="43">
        <f>E116*J116</f>
        <v>0</v>
      </c>
    </row>
    <row r="117" spans="1:11" s="1" customFormat="1" ht="9.75" x14ac:dyDescent="0.2">
      <c r="A117" s="35">
        <f>A116+1</f>
        <v>60</v>
      </c>
      <c r="B117" s="36" t="s">
        <v>215</v>
      </c>
      <c r="C117" s="37" t="s">
        <v>216</v>
      </c>
      <c r="D117" s="38" t="s">
        <v>52</v>
      </c>
      <c r="E117" s="61">
        <v>45</v>
      </c>
      <c r="F117" s="40">
        <v>0</v>
      </c>
      <c r="G117" s="41">
        <f>E117*F117</f>
        <v>0</v>
      </c>
      <c r="H117" s="39">
        <v>0</v>
      </c>
      <c r="I117" s="41">
        <f>E117*H117</f>
        <v>0</v>
      </c>
      <c r="J117" s="42">
        <v>4.25432E-4</v>
      </c>
      <c r="K117" s="43">
        <f>E117*J117</f>
        <v>1.9144439999999999E-2</v>
      </c>
    </row>
    <row r="118" spans="1:11" s="17" customFormat="1" ht="11.25" customHeight="1" x14ac:dyDescent="0.2">
      <c r="A118" s="52"/>
      <c r="B118" s="53">
        <v>783</v>
      </c>
      <c r="C118" s="54" t="s">
        <v>217</v>
      </c>
      <c r="D118" s="55"/>
      <c r="E118" s="55"/>
      <c r="F118" s="56"/>
      <c r="G118" s="57">
        <f>SUM(G116:G117)</f>
        <v>0</v>
      </c>
      <c r="H118" s="58"/>
      <c r="I118" s="59">
        <f>SUM(I116:I117)</f>
        <v>0</v>
      </c>
      <c r="J118" s="58"/>
      <c r="K118" s="60">
        <f>SUM(K116:K117)</f>
        <v>1.9144439999999999E-2</v>
      </c>
    </row>
    <row r="119" spans="1:11" s="17" customFormat="1" ht="11.25" customHeight="1" x14ac:dyDescent="0.2">
      <c r="A119" s="28"/>
      <c r="B119" s="29" t="s">
        <v>218</v>
      </c>
      <c r="C119" s="30" t="s">
        <v>219</v>
      </c>
      <c r="D119" s="27"/>
      <c r="E119" s="27"/>
      <c r="F119" s="31"/>
      <c r="G119" s="32"/>
      <c r="H119" s="33"/>
      <c r="I119" s="26"/>
      <c r="J119" s="33"/>
      <c r="K119" s="34"/>
    </row>
    <row r="120" spans="1:11" s="1" customFormat="1" ht="9.75" x14ac:dyDescent="0.2">
      <c r="A120" s="35">
        <f>A117+1</f>
        <v>61</v>
      </c>
      <c r="B120" s="36" t="s">
        <v>220</v>
      </c>
      <c r="C120" s="37" t="s">
        <v>221</v>
      </c>
      <c r="D120" s="38" t="s">
        <v>52</v>
      </c>
      <c r="E120" s="61">
        <v>138</v>
      </c>
      <c r="F120" s="40">
        <v>0</v>
      </c>
      <c r="G120" s="41">
        <f>E120*F120</f>
        <v>0</v>
      </c>
      <c r="H120" s="39">
        <v>0</v>
      </c>
      <c r="I120" s="41">
        <f>E120*H120</f>
        <v>0</v>
      </c>
      <c r="J120" s="42">
        <v>2.3665000000000001E-4</v>
      </c>
      <c r="K120" s="43">
        <f>E120*J120</f>
        <v>3.2657699999999998E-2</v>
      </c>
    </row>
    <row r="121" spans="1:11" s="17" customFormat="1" ht="11.25" customHeight="1" x14ac:dyDescent="0.2">
      <c r="A121" s="52"/>
      <c r="B121" s="53">
        <v>784</v>
      </c>
      <c r="C121" s="54" t="s">
        <v>222</v>
      </c>
      <c r="D121" s="55"/>
      <c r="E121" s="55"/>
      <c r="F121" s="56"/>
      <c r="G121" s="57">
        <f>SUM(G120:G120)</f>
        <v>0</v>
      </c>
      <c r="H121" s="58"/>
      <c r="I121" s="59">
        <f>SUM(I120:I120)</f>
        <v>0</v>
      </c>
      <c r="J121" s="58"/>
      <c r="K121" s="60">
        <f>SUM(K120:K120)</f>
        <v>3.2657699999999998E-2</v>
      </c>
    </row>
    <row r="122" spans="1:11" s="17" customFormat="1" ht="11.25" customHeight="1" x14ac:dyDescent="0.2">
      <c r="A122" s="28"/>
      <c r="B122" s="29" t="s">
        <v>223</v>
      </c>
      <c r="C122" s="30" t="s">
        <v>224</v>
      </c>
      <c r="D122" s="27"/>
      <c r="E122" s="27"/>
      <c r="F122" s="31"/>
      <c r="G122" s="32"/>
      <c r="H122" s="33"/>
      <c r="I122" s="26"/>
      <c r="J122" s="33"/>
      <c r="K122" s="34"/>
    </row>
    <row r="123" spans="1:11" s="1" customFormat="1" ht="9.75" x14ac:dyDescent="0.2">
      <c r="A123" s="35">
        <f>A120+1</f>
        <v>62</v>
      </c>
      <c r="B123" s="36" t="s">
        <v>225</v>
      </c>
      <c r="C123" s="37" t="s">
        <v>226</v>
      </c>
      <c r="D123" s="38" t="s">
        <v>182</v>
      </c>
      <c r="E123" s="61">
        <v>1</v>
      </c>
      <c r="F123" s="40">
        <v>0</v>
      </c>
      <c r="G123" s="41">
        <f>E123*F123</f>
        <v>0</v>
      </c>
      <c r="H123" s="39">
        <v>0</v>
      </c>
      <c r="I123" s="41">
        <f>E123*H123</f>
        <v>0</v>
      </c>
      <c r="J123" s="42">
        <v>2.3E-2</v>
      </c>
      <c r="K123" s="43">
        <f>E123*J123</f>
        <v>2.3E-2</v>
      </c>
    </row>
    <row r="124" spans="1:11" s="17" customFormat="1" ht="11.25" customHeight="1" thickBot="1" x14ac:dyDescent="0.25">
      <c r="A124" s="44"/>
      <c r="B124" s="46">
        <v>787</v>
      </c>
      <c r="C124" s="47" t="s">
        <v>227</v>
      </c>
      <c r="D124" s="45"/>
      <c r="E124" s="45"/>
      <c r="F124" s="48"/>
      <c r="G124" s="50">
        <f>SUM(G123:G123)</f>
        <v>0</v>
      </c>
      <c r="H124" s="49"/>
      <c r="I124" s="63">
        <f>SUM(I123:I123)</f>
        <v>0</v>
      </c>
      <c r="J124" s="49"/>
      <c r="K124" s="51">
        <f>SUM(K123:K123)</f>
        <v>2.3E-2</v>
      </c>
    </row>
    <row r="125" spans="1:11" ht="13.5" thickBot="1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</row>
    <row r="126" spans="1:11" s="1" customFormat="1" ht="10.5" customHeight="1" thickTop="1" x14ac:dyDescent="0.2">
      <c r="A126" s="4" t="s">
        <v>4</v>
      </c>
      <c r="B126" s="190" t="s">
        <v>8</v>
      </c>
      <c r="C126" s="190" t="s">
        <v>10</v>
      </c>
      <c r="D126" s="190" t="s">
        <v>12</v>
      </c>
      <c r="E126" s="190" t="s">
        <v>14</v>
      </c>
      <c r="F126" s="191" t="s">
        <v>16</v>
      </c>
      <c r="G126" s="192"/>
      <c r="H126" s="192"/>
      <c r="I126" s="192"/>
      <c r="J126" s="195" t="s">
        <v>25</v>
      </c>
      <c r="K126" s="196"/>
    </row>
    <row r="127" spans="1:11" s="1" customFormat="1" ht="9.75" customHeight="1" x14ac:dyDescent="0.2">
      <c r="A127" s="5" t="s">
        <v>5</v>
      </c>
      <c r="B127" s="171"/>
      <c r="C127" s="171"/>
      <c r="D127" s="171"/>
      <c r="E127" s="171"/>
      <c r="F127" s="193" t="s">
        <v>17</v>
      </c>
      <c r="G127" s="137"/>
      <c r="H127" s="194" t="s">
        <v>22</v>
      </c>
      <c r="I127" s="137"/>
      <c r="J127" s="171"/>
      <c r="K127" s="197"/>
    </row>
    <row r="128" spans="1:11" s="1" customFormat="1" ht="9.75" customHeight="1" x14ac:dyDescent="0.2">
      <c r="A128" s="5" t="s">
        <v>6</v>
      </c>
      <c r="B128" s="171"/>
      <c r="C128" s="171"/>
      <c r="D128" s="171"/>
      <c r="E128" s="171"/>
      <c r="F128" s="8" t="s">
        <v>18</v>
      </c>
      <c r="G128" s="10" t="s">
        <v>20</v>
      </c>
      <c r="H128" s="12" t="s">
        <v>18</v>
      </c>
      <c r="I128" s="10" t="s">
        <v>20</v>
      </c>
      <c r="J128" s="12" t="s">
        <v>18</v>
      </c>
      <c r="K128" s="14" t="s">
        <v>20</v>
      </c>
    </row>
    <row r="129" spans="1:11" s="1" customFormat="1" ht="10.5" customHeight="1" thickBot="1" x14ac:dyDescent="0.25">
      <c r="A129" s="6" t="s">
        <v>7</v>
      </c>
      <c r="B129" s="7" t="s">
        <v>9</v>
      </c>
      <c r="C129" s="7" t="s">
        <v>11</v>
      </c>
      <c r="D129" s="7" t="s">
        <v>13</v>
      </c>
      <c r="E129" s="7" t="s">
        <v>15</v>
      </c>
      <c r="F129" s="9" t="s">
        <v>19</v>
      </c>
      <c r="G129" s="11" t="s">
        <v>21</v>
      </c>
      <c r="H129" s="13" t="s">
        <v>23</v>
      </c>
      <c r="I129" s="11" t="s">
        <v>24</v>
      </c>
      <c r="J129" s="13" t="s">
        <v>26</v>
      </c>
      <c r="K129" s="15" t="s">
        <v>27</v>
      </c>
    </row>
    <row r="130" spans="1:11" s="17" customFormat="1" ht="12" customHeight="1" thickTop="1" x14ac:dyDescent="0.2">
      <c r="A130" s="19"/>
      <c r="B130" s="18"/>
      <c r="C130" s="20" t="s">
        <v>228</v>
      </c>
      <c r="D130" s="18"/>
      <c r="E130" s="18"/>
      <c r="F130" s="21"/>
      <c r="G130" s="22"/>
      <c r="H130" s="23"/>
      <c r="J130" s="23"/>
      <c r="K130" s="24"/>
    </row>
    <row r="131" spans="1:11" s="17" customFormat="1" ht="11.25" customHeight="1" x14ac:dyDescent="0.2">
      <c r="A131" s="28"/>
      <c r="B131" s="29" t="s">
        <v>229</v>
      </c>
      <c r="C131" s="30" t="s">
        <v>230</v>
      </c>
      <c r="D131" s="27"/>
      <c r="E131" s="27"/>
      <c r="F131" s="31"/>
      <c r="G131" s="32"/>
      <c r="H131" s="33"/>
      <c r="I131" s="26"/>
      <c r="J131" s="33"/>
      <c r="K131" s="34"/>
    </row>
    <row r="132" spans="1:11" s="1" customFormat="1" ht="9.75" x14ac:dyDescent="0.2">
      <c r="A132" s="35">
        <f>A123+1</f>
        <v>63</v>
      </c>
      <c r="B132" s="36" t="s">
        <v>231</v>
      </c>
      <c r="C132" s="37" t="s">
        <v>232</v>
      </c>
      <c r="D132" s="38" t="s">
        <v>85</v>
      </c>
      <c r="E132" s="61">
        <v>1</v>
      </c>
      <c r="F132" s="40">
        <v>0</v>
      </c>
      <c r="G132" s="41">
        <f>E132*F132</f>
        <v>0</v>
      </c>
      <c r="H132" s="39">
        <v>0</v>
      </c>
      <c r="I132" s="41">
        <f>E132*H132</f>
        <v>0</v>
      </c>
      <c r="J132" s="42">
        <v>6.38E-4</v>
      </c>
      <c r="K132" s="43">
        <f>E132*J132</f>
        <v>6.38E-4</v>
      </c>
    </row>
    <row r="133" spans="1:11" s="1" customFormat="1" ht="9.75" x14ac:dyDescent="0.2">
      <c r="A133" s="35">
        <f>A132+1</f>
        <v>64</v>
      </c>
      <c r="B133" s="36" t="s">
        <v>233</v>
      </c>
      <c r="C133" s="37" t="s">
        <v>234</v>
      </c>
      <c r="D133" s="38" t="s">
        <v>166</v>
      </c>
      <c r="E133" s="61">
        <v>4</v>
      </c>
      <c r="F133" s="40">
        <v>0</v>
      </c>
      <c r="G133" s="41">
        <f>E133*F133</f>
        <v>0</v>
      </c>
      <c r="H133" s="39">
        <v>0</v>
      </c>
      <c r="I133" s="41">
        <f>E133*H133</f>
        <v>0</v>
      </c>
      <c r="J133" s="42">
        <v>6.9629999999999996E-3</v>
      </c>
      <c r="K133" s="43">
        <f>E133*J133</f>
        <v>2.7851999999999998E-2</v>
      </c>
    </row>
    <row r="134" spans="1:11" s="17" customFormat="1" ht="11.25" customHeight="1" x14ac:dyDescent="0.2">
      <c r="A134" s="52"/>
      <c r="B134" s="53">
        <v>721</v>
      </c>
      <c r="C134" s="54" t="s">
        <v>235</v>
      </c>
      <c r="D134" s="55"/>
      <c r="E134" s="55"/>
      <c r="F134" s="56"/>
      <c r="G134" s="57">
        <f>SUM(G132:G133)</f>
        <v>0</v>
      </c>
      <c r="H134" s="58"/>
      <c r="I134" s="59">
        <f>SUM(I132:I133)</f>
        <v>0</v>
      </c>
      <c r="J134" s="58"/>
      <c r="K134" s="60">
        <f>SUM(K132:K133)</f>
        <v>2.8489999999999998E-2</v>
      </c>
    </row>
    <row r="135" spans="1:11" s="17" customFormat="1" ht="11.25" customHeight="1" x14ac:dyDescent="0.2">
      <c r="A135" s="28"/>
      <c r="B135" s="29" t="s">
        <v>236</v>
      </c>
      <c r="C135" s="30" t="s">
        <v>237</v>
      </c>
      <c r="D135" s="27"/>
      <c r="E135" s="27"/>
      <c r="F135" s="31"/>
      <c r="G135" s="32"/>
      <c r="H135" s="33"/>
      <c r="I135" s="26"/>
      <c r="J135" s="33"/>
      <c r="K135" s="34"/>
    </row>
    <row r="136" spans="1:11" s="1" customFormat="1" ht="9.75" x14ac:dyDescent="0.2">
      <c r="A136" s="35">
        <f>A133+1</f>
        <v>65</v>
      </c>
      <c r="B136" s="36" t="s">
        <v>238</v>
      </c>
      <c r="C136" s="37" t="s">
        <v>239</v>
      </c>
      <c r="D136" s="38" t="s">
        <v>166</v>
      </c>
      <c r="E136" s="61">
        <v>20</v>
      </c>
      <c r="F136" s="40">
        <v>0</v>
      </c>
      <c r="G136" s="41">
        <f>E136*F136</f>
        <v>0</v>
      </c>
      <c r="H136" s="39">
        <v>0</v>
      </c>
      <c r="I136" s="41">
        <f>E136*H136</f>
        <v>0</v>
      </c>
      <c r="J136" s="42">
        <v>2.8999999999999998E-3</v>
      </c>
      <c r="K136" s="43">
        <f>E136*J136</f>
        <v>5.7999999999999996E-2</v>
      </c>
    </row>
    <row r="137" spans="1:11" s="17" customFormat="1" ht="11.25" customHeight="1" x14ac:dyDescent="0.2">
      <c r="A137" s="52"/>
      <c r="B137" s="53">
        <v>722</v>
      </c>
      <c r="C137" s="54" t="s">
        <v>240</v>
      </c>
      <c r="D137" s="55"/>
      <c r="E137" s="55"/>
      <c r="F137" s="56"/>
      <c r="G137" s="57">
        <f>SUM(G136:G136)</f>
        <v>0</v>
      </c>
      <c r="H137" s="58"/>
      <c r="I137" s="59">
        <f>SUM(I136:I136)</f>
        <v>0</v>
      </c>
      <c r="J137" s="58"/>
      <c r="K137" s="60">
        <f>SUM(K136:K136)</f>
        <v>5.7999999999999996E-2</v>
      </c>
    </row>
    <row r="138" spans="1:11" s="17" customFormat="1" ht="11.25" customHeight="1" x14ac:dyDescent="0.2">
      <c r="A138" s="28"/>
      <c r="B138" s="29" t="s">
        <v>241</v>
      </c>
      <c r="C138" s="30" t="s">
        <v>242</v>
      </c>
      <c r="D138" s="27"/>
      <c r="E138" s="27"/>
      <c r="F138" s="31"/>
      <c r="G138" s="32"/>
      <c r="H138" s="33"/>
      <c r="I138" s="26"/>
      <c r="J138" s="33"/>
      <c r="K138" s="34"/>
    </row>
    <row r="139" spans="1:11" s="1" customFormat="1" ht="9.75" x14ac:dyDescent="0.2">
      <c r="A139" s="35">
        <f>A136+1</f>
        <v>66</v>
      </c>
      <c r="B139" s="36" t="s">
        <v>243</v>
      </c>
      <c r="C139" s="37" t="s">
        <v>244</v>
      </c>
      <c r="D139" s="38" t="s">
        <v>245</v>
      </c>
      <c r="E139" s="61">
        <v>1</v>
      </c>
      <c r="F139" s="40">
        <v>0</v>
      </c>
      <c r="G139" s="41">
        <f t="shared" ref="G139:G156" si="10">E139*F139</f>
        <v>0</v>
      </c>
      <c r="H139" s="39">
        <v>0</v>
      </c>
      <c r="I139" s="41">
        <f t="shared" ref="I139:I156" si="11">E139*H139</f>
        <v>0</v>
      </c>
      <c r="J139" s="42">
        <v>1.95E-2</v>
      </c>
      <c r="K139" s="43">
        <f t="shared" ref="K139:K156" si="12">E139*J139</f>
        <v>1.95E-2</v>
      </c>
    </row>
    <row r="140" spans="1:11" s="1" customFormat="1" ht="9.75" x14ac:dyDescent="0.2">
      <c r="A140" s="35">
        <f t="shared" ref="A140:A156" si="13">A139+1</f>
        <v>67</v>
      </c>
      <c r="B140" s="36" t="s">
        <v>246</v>
      </c>
      <c r="C140" s="37" t="s">
        <v>247</v>
      </c>
      <c r="D140" s="38" t="s">
        <v>245</v>
      </c>
      <c r="E140" s="61">
        <v>1</v>
      </c>
      <c r="F140" s="40">
        <v>0</v>
      </c>
      <c r="G140" s="41">
        <f t="shared" si="10"/>
        <v>0</v>
      </c>
      <c r="H140" s="39">
        <v>0</v>
      </c>
      <c r="I140" s="41">
        <f t="shared" si="11"/>
        <v>0</v>
      </c>
      <c r="J140" s="42">
        <v>1.9300000000000001E-2</v>
      </c>
      <c r="K140" s="43">
        <f t="shared" si="12"/>
        <v>1.9300000000000001E-2</v>
      </c>
    </row>
    <row r="141" spans="1:11" s="1" customFormat="1" ht="9.75" x14ac:dyDescent="0.2">
      <c r="A141" s="35">
        <f t="shared" si="13"/>
        <v>68</v>
      </c>
      <c r="B141" s="36" t="s">
        <v>248</v>
      </c>
      <c r="C141" s="37" t="s">
        <v>249</v>
      </c>
      <c r="D141" s="38" t="s">
        <v>245</v>
      </c>
      <c r="E141" s="61">
        <v>1</v>
      </c>
      <c r="F141" s="40">
        <v>0</v>
      </c>
      <c r="G141" s="41">
        <f t="shared" si="10"/>
        <v>0</v>
      </c>
      <c r="H141" s="39">
        <v>0</v>
      </c>
      <c r="I141" s="41">
        <f t="shared" si="11"/>
        <v>0</v>
      </c>
      <c r="J141" s="42">
        <v>8.7999999999999995E-2</v>
      </c>
      <c r="K141" s="43">
        <f t="shared" si="12"/>
        <v>8.7999999999999995E-2</v>
      </c>
    </row>
    <row r="142" spans="1:11" s="1" customFormat="1" ht="9.75" x14ac:dyDescent="0.2">
      <c r="A142" s="35">
        <f t="shared" si="13"/>
        <v>69</v>
      </c>
      <c r="B142" s="36" t="s">
        <v>250</v>
      </c>
      <c r="C142" s="37" t="s">
        <v>251</v>
      </c>
      <c r="D142" s="38" t="s">
        <v>85</v>
      </c>
      <c r="E142" s="61">
        <v>1</v>
      </c>
      <c r="F142" s="40">
        <v>1875</v>
      </c>
      <c r="G142" s="41">
        <f t="shared" si="10"/>
        <v>1875</v>
      </c>
      <c r="H142" s="39">
        <v>0</v>
      </c>
      <c r="I142" s="41">
        <f t="shared" si="11"/>
        <v>0</v>
      </c>
      <c r="J142" s="42">
        <v>1.5499999999999999E-3</v>
      </c>
      <c r="K142" s="43">
        <f t="shared" si="12"/>
        <v>1.5499999999999999E-3</v>
      </c>
    </row>
    <row r="143" spans="1:11" s="1" customFormat="1" ht="9.75" x14ac:dyDescent="0.2">
      <c r="A143" s="35">
        <f t="shared" si="13"/>
        <v>70</v>
      </c>
      <c r="B143" s="36" t="s">
        <v>252</v>
      </c>
      <c r="C143" s="37" t="s">
        <v>253</v>
      </c>
      <c r="D143" s="38" t="s">
        <v>245</v>
      </c>
      <c r="E143" s="61">
        <v>1</v>
      </c>
      <c r="F143" s="40">
        <v>0</v>
      </c>
      <c r="G143" s="41">
        <f t="shared" si="10"/>
        <v>0</v>
      </c>
      <c r="H143" s="39">
        <v>0</v>
      </c>
      <c r="I143" s="41">
        <f t="shared" si="11"/>
        <v>0</v>
      </c>
      <c r="J143" s="42">
        <v>5.5000000000000003E-4</v>
      </c>
      <c r="K143" s="43">
        <f t="shared" si="12"/>
        <v>5.5000000000000003E-4</v>
      </c>
    </row>
    <row r="144" spans="1:11" s="1" customFormat="1" ht="9.75" x14ac:dyDescent="0.2">
      <c r="A144" s="35">
        <f t="shared" si="13"/>
        <v>71</v>
      </c>
      <c r="B144" s="36" t="s">
        <v>254</v>
      </c>
      <c r="C144" s="37" t="s">
        <v>255</v>
      </c>
      <c r="D144" s="38" t="s">
        <v>85</v>
      </c>
      <c r="E144" s="61">
        <v>1</v>
      </c>
      <c r="F144" s="40">
        <v>5279</v>
      </c>
      <c r="G144" s="41">
        <f t="shared" si="10"/>
        <v>5279</v>
      </c>
      <c r="H144" s="39">
        <v>0</v>
      </c>
      <c r="I144" s="41">
        <f t="shared" si="11"/>
        <v>0</v>
      </c>
      <c r="J144" s="42">
        <v>9.5999999999999992E-3</v>
      </c>
      <c r="K144" s="43">
        <f t="shared" si="12"/>
        <v>9.5999999999999992E-3</v>
      </c>
    </row>
    <row r="145" spans="1:11" s="1" customFormat="1" ht="9.75" x14ac:dyDescent="0.2">
      <c r="A145" s="35">
        <f t="shared" si="13"/>
        <v>72</v>
      </c>
      <c r="B145" s="36" t="s">
        <v>256</v>
      </c>
      <c r="C145" s="37" t="s">
        <v>257</v>
      </c>
      <c r="D145" s="38" t="s">
        <v>245</v>
      </c>
      <c r="E145" s="61">
        <v>1</v>
      </c>
      <c r="F145" s="40">
        <v>0</v>
      </c>
      <c r="G145" s="41">
        <f t="shared" si="10"/>
        <v>0</v>
      </c>
      <c r="H145" s="39">
        <v>0</v>
      </c>
      <c r="I145" s="41">
        <f t="shared" si="11"/>
        <v>0</v>
      </c>
      <c r="J145" s="42">
        <v>9.8999999999999999E-4</v>
      </c>
      <c r="K145" s="43">
        <f t="shared" si="12"/>
        <v>9.8999999999999999E-4</v>
      </c>
    </row>
    <row r="146" spans="1:11" s="1" customFormat="1" ht="9.75" x14ac:dyDescent="0.2">
      <c r="A146" s="35">
        <f t="shared" si="13"/>
        <v>73</v>
      </c>
      <c r="B146" s="36" t="s">
        <v>258</v>
      </c>
      <c r="C146" s="37" t="s">
        <v>259</v>
      </c>
      <c r="D146" s="38" t="s">
        <v>85</v>
      </c>
      <c r="E146" s="61">
        <v>1</v>
      </c>
      <c r="F146" s="40">
        <v>4205</v>
      </c>
      <c r="G146" s="41">
        <f t="shared" si="10"/>
        <v>4205</v>
      </c>
      <c r="H146" s="39">
        <v>0</v>
      </c>
      <c r="I146" s="41">
        <f t="shared" si="11"/>
        <v>0</v>
      </c>
      <c r="J146" s="42">
        <v>1.2E-2</v>
      </c>
      <c r="K146" s="43">
        <f t="shared" si="12"/>
        <v>1.2E-2</v>
      </c>
    </row>
    <row r="147" spans="1:11" s="1" customFormat="1" ht="9.75" x14ac:dyDescent="0.2">
      <c r="A147" s="35">
        <f t="shared" si="13"/>
        <v>74</v>
      </c>
      <c r="B147" s="36" t="s">
        <v>260</v>
      </c>
      <c r="C147" s="37" t="s">
        <v>261</v>
      </c>
      <c r="D147" s="38" t="s">
        <v>85</v>
      </c>
      <c r="E147" s="61">
        <v>1</v>
      </c>
      <c r="F147" s="40">
        <v>0</v>
      </c>
      <c r="G147" s="41">
        <f t="shared" si="10"/>
        <v>0</v>
      </c>
      <c r="H147" s="39">
        <v>0</v>
      </c>
      <c r="I147" s="41">
        <f t="shared" si="11"/>
        <v>0</v>
      </c>
      <c r="J147" s="42">
        <v>3.1E-4</v>
      </c>
      <c r="K147" s="43">
        <f t="shared" si="12"/>
        <v>3.1E-4</v>
      </c>
    </row>
    <row r="148" spans="1:11" s="1" customFormat="1" ht="9.75" x14ac:dyDescent="0.2">
      <c r="A148" s="35">
        <f t="shared" si="13"/>
        <v>75</v>
      </c>
      <c r="B148" s="36" t="s">
        <v>262</v>
      </c>
      <c r="C148" s="37" t="s">
        <v>263</v>
      </c>
      <c r="D148" s="38" t="s">
        <v>85</v>
      </c>
      <c r="E148" s="61">
        <v>1</v>
      </c>
      <c r="F148" s="40">
        <v>242.2</v>
      </c>
      <c r="G148" s="41">
        <f t="shared" si="10"/>
        <v>242.2</v>
      </c>
      <c r="H148" s="39">
        <v>0</v>
      </c>
      <c r="I148" s="41">
        <f t="shared" si="11"/>
        <v>0</v>
      </c>
      <c r="J148" s="42">
        <v>5.0000000000000001E-3</v>
      </c>
      <c r="K148" s="43">
        <f t="shared" si="12"/>
        <v>5.0000000000000001E-3</v>
      </c>
    </row>
    <row r="149" spans="1:11" s="1" customFormat="1" ht="9.75" x14ac:dyDescent="0.2">
      <c r="A149" s="35">
        <f t="shared" si="13"/>
        <v>76</v>
      </c>
      <c r="B149" s="36" t="s">
        <v>264</v>
      </c>
      <c r="C149" s="37" t="s">
        <v>265</v>
      </c>
      <c r="D149" s="38" t="s">
        <v>85</v>
      </c>
      <c r="E149" s="61">
        <v>1</v>
      </c>
      <c r="F149" s="40">
        <v>0</v>
      </c>
      <c r="G149" s="41">
        <f t="shared" si="10"/>
        <v>0</v>
      </c>
      <c r="H149" s="39">
        <v>0</v>
      </c>
      <c r="I149" s="41">
        <f t="shared" si="11"/>
        <v>0</v>
      </c>
      <c r="J149" s="42">
        <v>1.9815999999999999E-4</v>
      </c>
      <c r="K149" s="43">
        <f t="shared" si="12"/>
        <v>1.9815999999999999E-4</v>
      </c>
    </row>
    <row r="150" spans="1:11" s="1" customFormat="1" ht="9.75" x14ac:dyDescent="0.2">
      <c r="A150" s="35">
        <f t="shared" si="13"/>
        <v>77</v>
      </c>
      <c r="B150" s="36" t="s">
        <v>266</v>
      </c>
      <c r="C150" s="37" t="s">
        <v>267</v>
      </c>
      <c r="D150" s="38" t="s">
        <v>85</v>
      </c>
      <c r="E150" s="61">
        <v>1</v>
      </c>
      <c r="F150" s="40">
        <v>0</v>
      </c>
      <c r="G150" s="41">
        <f t="shared" si="10"/>
        <v>0</v>
      </c>
      <c r="H150" s="39">
        <v>0</v>
      </c>
      <c r="I150" s="41">
        <f t="shared" si="11"/>
        <v>0</v>
      </c>
      <c r="J150" s="42">
        <v>2.2228E-3</v>
      </c>
      <c r="K150" s="43">
        <f t="shared" si="12"/>
        <v>2.2228E-3</v>
      </c>
    </row>
    <row r="151" spans="1:11" s="1" customFormat="1" ht="9.75" x14ac:dyDescent="0.2">
      <c r="A151" s="35">
        <f t="shared" si="13"/>
        <v>78</v>
      </c>
      <c r="B151" s="36" t="s">
        <v>268</v>
      </c>
      <c r="C151" s="37" t="s">
        <v>269</v>
      </c>
      <c r="D151" s="38" t="s">
        <v>85</v>
      </c>
      <c r="E151" s="61">
        <v>1</v>
      </c>
      <c r="F151" s="40">
        <v>4188</v>
      </c>
      <c r="G151" s="41">
        <f t="shared" si="10"/>
        <v>4188</v>
      </c>
      <c r="H151" s="39">
        <v>0</v>
      </c>
      <c r="I151" s="41">
        <f t="shared" si="11"/>
        <v>0</v>
      </c>
      <c r="J151" s="42">
        <v>8.9999999999999993E-3</v>
      </c>
      <c r="K151" s="43">
        <f t="shared" si="12"/>
        <v>8.9999999999999993E-3</v>
      </c>
    </row>
    <row r="152" spans="1:11" s="1" customFormat="1" ht="9.75" x14ac:dyDescent="0.2">
      <c r="A152" s="35">
        <f t="shared" si="13"/>
        <v>79</v>
      </c>
      <c r="B152" s="36" t="s">
        <v>270</v>
      </c>
      <c r="C152" s="37" t="s">
        <v>271</v>
      </c>
      <c r="D152" s="38" t="s">
        <v>245</v>
      </c>
      <c r="E152" s="61">
        <v>1</v>
      </c>
      <c r="F152" s="40">
        <v>0</v>
      </c>
      <c r="G152" s="41">
        <f t="shared" si="10"/>
        <v>0</v>
      </c>
      <c r="H152" s="39">
        <v>0</v>
      </c>
      <c r="I152" s="41">
        <f t="shared" si="11"/>
        <v>0</v>
      </c>
      <c r="J152" s="42">
        <v>2.506E-3</v>
      </c>
      <c r="K152" s="43">
        <f t="shared" si="12"/>
        <v>2.506E-3</v>
      </c>
    </row>
    <row r="153" spans="1:11" s="1" customFormat="1" ht="9.75" x14ac:dyDescent="0.2">
      <c r="A153" s="35">
        <f t="shared" si="13"/>
        <v>80</v>
      </c>
      <c r="B153" s="36" t="s">
        <v>272</v>
      </c>
      <c r="C153" s="37" t="s">
        <v>273</v>
      </c>
      <c r="D153" s="38" t="s">
        <v>85</v>
      </c>
      <c r="E153" s="61">
        <v>1</v>
      </c>
      <c r="F153" s="40">
        <v>1837</v>
      </c>
      <c r="G153" s="41">
        <f t="shared" si="10"/>
        <v>1837</v>
      </c>
      <c r="H153" s="39">
        <v>0</v>
      </c>
      <c r="I153" s="41">
        <f t="shared" si="11"/>
        <v>0</v>
      </c>
      <c r="J153" s="42">
        <v>5.7499999999999999E-3</v>
      </c>
      <c r="K153" s="43">
        <f t="shared" si="12"/>
        <v>5.7499999999999999E-3</v>
      </c>
    </row>
    <row r="154" spans="1:11" s="1" customFormat="1" ht="9.75" x14ac:dyDescent="0.2">
      <c r="A154" s="35">
        <f t="shared" si="13"/>
        <v>81</v>
      </c>
      <c r="B154" s="36" t="s">
        <v>274</v>
      </c>
      <c r="C154" s="37" t="s">
        <v>275</v>
      </c>
      <c r="D154" s="38" t="s">
        <v>85</v>
      </c>
      <c r="E154" s="61">
        <v>1</v>
      </c>
      <c r="F154" s="40">
        <v>0</v>
      </c>
      <c r="G154" s="41">
        <f t="shared" si="10"/>
        <v>0</v>
      </c>
      <c r="H154" s="39">
        <v>0</v>
      </c>
      <c r="I154" s="41">
        <f t="shared" si="11"/>
        <v>0</v>
      </c>
      <c r="J154" s="42">
        <v>1.2E-4</v>
      </c>
      <c r="K154" s="43">
        <f t="shared" si="12"/>
        <v>1.2E-4</v>
      </c>
    </row>
    <row r="155" spans="1:11" s="1" customFormat="1" ht="9.75" x14ac:dyDescent="0.2">
      <c r="A155" s="35">
        <f t="shared" si="13"/>
        <v>82</v>
      </c>
      <c r="B155" s="36" t="s">
        <v>276</v>
      </c>
      <c r="C155" s="37" t="s">
        <v>277</v>
      </c>
      <c r="D155" s="38" t="s">
        <v>85</v>
      </c>
      <c r="E155" s="61">
        <v>1</v>
      </c>
      <c r="F155" s="40">
        <v>1938</v>
      </c>
      <c r="G155" s="41">
        <f t="shared" si="10"/>
        <v>1938</v>
      </c>
      <c r="H155" s="39">
        <v>0</v>
      </c>
      <c r="I155" s="41">
        <f t="shared" si="11"/>
        <v>0</v>
      </c>
      <c r="J155" s="42">
        <v>1.4400000000000001E-3</v>
      </c>
      <c r="K155" s="43">
        <f t="shared" si="12"/>
        <v>1.4400000000000001E-3</v>
      </c>
    </row>
    <row r="156" spans="1:11" s="1" customFormat="1" ht="9.75" x14ac:dyDescent="0.2">
      <c r="A156" s="35">
        <f t="shared" si="13"/>
        <v>83</v>
      </c>
      <c r="B156" s="36" t="s">
        <v>278</v>
      </c>
      <c r="C156" s="37" t="s">
        <v>279</v>
      </c>
      <c r="D156" s="38" t="s">
        <v>105</v>
      </c>
      <c r="E156" s="42">
        <v>5.1236959999999998E-2</v>
      </c>
      <c r="F156" s="40">
        <v>0</v>
      </c>
      <c r="G156" s="41">
        <f t="shared" si="10"/>
        <v>0</v>
      </c>
      <c r="H156" s="39">
        <v>0</v>
      </c>
      <c r="I156" s="41">
        <f t="shared" si="11"/>
        <v>0</v>
      </c>
      <c r="J156" s="42">
        <v>0</v>
      </c>
      <c r="K156" s="43">
        <f t="shared" si="12"/>
        <v>0</v>
      </c>
    </row>
    <row r="157" spans="1:11" s="17" customFormat="1" ht="11.25" customHeight="1" x14ac:dyDescent="0.2">
      <c r="A157" s="52"/>
      <c r="B157" s="53">
        <v>725</v>
      </c>
      <c r="C157" s="54" t="s">
        <v>280</v>
      </c>
      <c r="D157" s="55"/>
      <c r="E157" s="55"/>
      <c r="F157" s="56"/>
      <c r="G157" s="57">
        <f>SUM(G139:G156)</f>
        <v>19564.2</v>
      </c>
      <c r="H157" s="58"/>
      <c r="I157" s="59">
        <f>SUM(I139:I156)</f>
        <v>0</v>
      </c>
      <c r="J157" s="58"/>
      <c r="K157" s="60">
        <f>SUM(K139:K156)</f>
        <v>0.17803696000000002</v>
      </c>
    </row>
    <row r="158" spans="1:11" s="17" customFormat="1" ht="11.25" customHeight="1" x14ac:dyDescent="0.2">
      <c r="A158" s="28"/>
      <c r="B158" s="29" t="s">
        <v>281</v>
      </c>
      <c r="C158" s="30" t="s">
        <v>282</v>
      </c>
      <c r="D158" s="27"/>
      <c r="E158" s="27"/>
      <c r="F158" s="31"/>
      <c r="G158" s="32"/>
      <c r="H158" s="33"/>
      <c r="I158" s="26"/>
      <c r="J158" s="33"/>
      <c r="K158" s="34"/>
    </row>
    <row r="159" spans="1:11" s="1" customFormat="1" ht="9.75" x14ac:dyDescent="0.2">
      <c r="A159" s="35">
        <f>A156+1</f>
        <v>84</v>
      </c>
      <c r="B159" s="36" t="s">
        <v>283</v>
      </c>
      <c r="C159" s="37" t="s">
        <v>284</v>
      </c>
      <c r="D159" s="38" t="s">
        <v>85</v>
      </c>
      <c r="E159" s="61">
        <v>3</v>
      </c>
      <c r="F159" s="40">
        <v>0</v>
      </c>
      <c r="G159" s="41">
        <f>E159*F159</f>
        <v>0</v>
      </c>
      <c r="H159" s="39">
        <v>0</v>
      </c>
      <c r="I159" s="41">
        <f>E159*H159</f>
        <v>0</v>
      </c>
      <c r="J159" s="42">
        <v>4.0999999999999999E-4</v>
      </c>
      <c r="K159" s="43">
        <f>E159*J159</f>
        <v>1.23E-3</v>
      </c>
    </row>
    <row r="160" spans="1:11" s="1" customFormat="1" ht="9.75" x14ac:dyDescent="0.2">
      <c r="A160" s="35">
        <f>A159+1</f>
        <v>85</v>
      </c>
      <c r="B160" s="36" t="s">
        <v>285</v>
      </c>
      <c r="C160" s="37" t="s">
        <v>286</v>
      </c>
      <c r="D160" s="38" t="s">
        <v>85</v>
      </c>
      <c r="E160" s="61">
        <v>3</v>
      </c>
      <c r="F160" s="40">
        <v>383.5</v>
      </c>
      <c r="G160" s="41">
        <f>E160*F160</f>
        <v>1150.5</v>
      </c>
      <c r="H160" s="39">
        <v>0</v>
      </c>
      <c r="I160" s="41">
        <f>E160*H160</f>
        <v>0</v>
      </c>
      <c r="J160" s="42">
        <v>1.9000000000000001E-4</v>
      </c>
      <c r="K160" s="43">
        <f>E160*J160</f>
        <v>5.6999999999999998E-4</v>
      </c>
    </row>
    <row r="161" spans="1:11" s="1" customFormat="1" ht="9.75" x14ac:dyDescent="0.2">
      <c r="A161" s="35">
        <f>A160+1</f>
        <v>86</v>
      </c>
      <c r="B161" s="36" t="s">
        <v>287</v>
      </c>
      <c r="C161" s="37" t="s">
        <v>288</v>
      </c>
      <c r="D161" s="38" t="s">
        <v>85</v>
      </c>
      <c r="E161" s="61">
        <v>1</v>
      </c>
      <c r="F161" s="40">
        <v>542.29999999999995</v>
      </c>
      <c r="G161" s="41">
        <f>E161*F161</f>
        <v>542.29999999999995</v>
      </c>
      <c r="H161" s="39">
        <v>0</v>
      </c>
      <c r="I161" s="41">
        <f>E161*H161</f>
        <v>0</v>
      </c>
      <c r="J161" s="42">
        <v>1.8E-3</v>
      </c>
      <c r="K161" s="43">
        <f>E161*J161</f>
        <v>1.8E-3</v>
      </c>
    </row>
    <row r="162" spans="1:11" s="17" customFormat="1" ht="11.25" customHeight="1" x14ac:dyDescent="0.2">
      <c r="A162" s="52"/>
      <c r="B162" s="53">
        <v>734</v>
      </c>
      <c r="C162" s="54" t="s">
        <v>289</v>
      </c>
      <c r="D162" s="55"/>
      <c r="E162" s="55"/>
      <c r="F162" s="56"/>
      <c r="G162" s="57">
        <f>SUM(G159:G161)</f>
        <v>1692.8</v>
      </c>
      <c r="H162" s="58"/>
      <c r="I162" s="59">
        <f>SUM(I159:I161)</f>
        <v>0</v>
      </c>
      <c r="J162" s="58"/>
      <c r="K162" s="60">
        <f>SUM(K159:K161)</f>
        <v>3.5999999999999999E-3</v>
      </c>
    </row>
    <row r="163" spans="1:11" s="17" customFormat="1" ht="11.25" customHeight="1" x14ac:dyDescent="0.2">
      <c r="A163" s="28"/>
      <c r="B163" s="29" t="s">
        <v>290</v>
      </c>
      <c r="C163" s="30" t="s">
        <v>291</v>
      </c>
      <c r="D163" s="27"/>
      <c r="E163" s="27"/>
      <c r="F163" s="31"/>
      <c r="G163" s="32"/>
      <c r="H163" s="33"/>
      <c r="I163" s="26"/>
      <c r="J163" s="33"/>
      <c r="K163" s="34"/>
    </row>
    <row r="164" spans="1:11" s="1" customFormat="1" ht="9.75" x14ac:dyDescent="0.2">
      <c r="A164" s="35">
        <f>A161+1</f>
        <v>87</v>
      </c>
      <c r="B164" s="36" t="s">
        <v>292</v>
      </c>
      <c r="C164" s="37" t="s">
        <v>293</v>
      </c>
      <c r="D164" s="38" t="s">
        <v>245</v>
      </c>
      <c r="E164" s="61">
        <v>3</v>
      </c>
      <c r="F164" s="40">
        <v>0</v>
      </c>
      <c r="G164" s="41">
        <f>E164*F164</f>
        <v>0</v>
      </c>
      <c r="H164" s="39">
        <v>0</v>
      </c>
      <c r="I164" s="41">
        <f>E164*H164</f>
        <v>0</v>
      </c>
      <c r="J164" s="42">
        <v>0</v>
      </c>
      <c r="K164" s="43">
        <f>E164*J164</f>
        <v>0</v>
      </c>
    </row>
    <row r="165" spans="1:11" s="1" customFormat="1" ht="9.75" x14ac:dyDescent="0.2">
      <c r="A165" s="35">
        <f>A164+1</f>
        <v>88</v>
      </c>
      <c r="B165" s="36" t="s">
        <v>294</v>
      </c>
      <c r="C165" s="37" t="s">
        <v>295</v>
      </c>
      <c r="D165" s="38" t="s">
        <v>85</v>
      </c>
      <c r="E165" s="61">
        <v>3</v>
      </c>
      <c r="F165" s="40">
        <v>2256</v>
      </c>
      <c r="G165" s="41">
        <f>E165*F165</f>
        <v>6768</v>
      </c>
      <c r="H165" s="39">
        <v>0</v>
      </c>
      <c r="I165" s="41">
        <f>E165*H165</f>
        <v>0</v>
      </c>
      <c r="J165" s="42">
        <v>8.3000000000000001E-3</v>
      </c>
      <c r="K165" s="43">
        <f>E165*J165</f>
        <v>2.4899999999999999E-2</v>
      </c>
    </row>
    <row r="166" spans="1:11" s="17" customFormat="1" ht="11.25" customHeight="1" thickBot="1" x14ac:dyDescent="0.25">
      <c r="A166" s="44"/>
      <c r="B166" s="46">
        <v>735</v>
      </c>
      <c r="C166" s="47" t="s">
        <v>296</v>
      </c>
      <c r="D166" s="45"/>
      <c r="E166" s="45"/>
      <c r="F166" s="48"/>
      <c r="G166" s="50">
        <f>SUM(G164:G165)</f>
        <v>6768</v>
      </c>
      <c r="H166" s="49"/>
      <c r="I166" s="63">
        <f>SUM(I164:I165)</f>
        <v>0</v>
      </c>
      <c r="J166" s="49"/>
      <c r="K166" s="51">
        <f>SUM(K164:K165)</f>
        <v>2.4899999999999999E-2</v>
      </c>
    </row>
    <row r="167" spans="1:11" ht="13.5" thickBot="1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</row>
    <row r="168" spans="1:11" s="1" customFormat="1" ht="10.5" customHeight="1" thickTop="1" x14ac:dyDescent="0.2">
      <c r="A168" s="4" t="s">
        <v>4</v>
      </c>
      <c r="B168" s="190" t="s">
        <v>8</v>
      </c>
      <c r="C168" s="190" t="s">
        <v>10</v>
      </c>
      <c r="D168" s="190" t="s">
        <v>12</v>
      </c>
      <c r="E168" s="190" t="s">
        <v>14</v>
      </c>
      <c r="F168" s="191" t="s">
        <v>16</v>
      </c>
      <c r="G168" s="192"/>
      <c r="H168" s="192"/>
      <c r="I168" s="192"/>
      <c r="J168" s="195" t="s">
        <v>25</v>
      </c>
      <c r="K168" s="196"/>
    </row>
    <row r="169" spans="1:11" s="1" customFormat="1" ht="9.75" customHeight="1" x14ac:dyDescent="0.2">
      <c r="A169" s="5" t="s">
        <v>5</v>
      </c>
      <c r="B169" s="171"/>
      <c r="C169" s="171"/>
      <c r="D169" s="171"/>
      <c r="E169" s="171"/>
      <c r="F169" s="193" t="s">
        <v>17</v>
      </c>
      <c r="G169" s="137"/>
      <c r="H169" s="194" t="s">
        <v>22</v>
      </c>
      <c r="I169" s="137"/>
      <c r="J169" s="171"/>
      <c r="K169" s="197"/>
    </row>
    <row r="170" spans="1:11" s="1" customFormat="1" ht="9.75" customHeight="1" x14ac:dyDescent="0.2">
      <c r="A170" s="5" t="s">
        <v>6</v>
      </c>
      <c r="B170" s="171"/>
      <c r="C170" s="171"/>
      <c r="D170" s="171"/>
      <c r="E170" s="171"/>
      <c r="F170" s="8" t="s">
        <v>18</v>
      </c>
      <c r="G170" s="10" t="s">
        <v>20</v>
      </c>
      <c r="H170" s="12" t="s">
        <v>18</v>
      </c>
      <c r="I170" s="10" t="s">
        <v>20</v>
      </c>
      <c r="J170" s="12" t="s">
        <v>18</v>
      </c>
      <c r="K170" s="14" t="s">
        <v>20</v>
      </c>
    </row>
    <row r="171" spans="1:11" s="1" customFormat="1" ht="10.5" customHeight="1" thickBot="1" x14ac:dyDescent="0.25">
      <c r="A171" s="6" t="s">
        <v>7</v>
      </c>
      <c r="B171" s="7" t="s">
        <v>9</v>
      </c>
      <c r="C171" s="7" t="s">
        <v>11</v>
      </c>
      <c r="D171" s="7" t="s">
        <v>13</v>
      </c>
      <c r="E171" s="7" t="s">
        <v>15</v>
      </c>
      <c r="F171" s="9" t="s">
        <v>19</v>
      </c>
      <c r="G171" s="11" t="s">
        <v>21</v>
      </c>
      <c r="H171" s="13" t="s">
        <v>23</v>
      </c>
      <c r="I171" s="11" t="s">
        <v>24</v>
      </c>
      <c r="J171" s="13" t="s">
        <v>26</v>
      </c>
      <c r="K171" s="15" t="s">
        <v>27</v>
      </c>
    </row>
    <row r="172" spans="1:11" s="17" customFormat="1" ht="12" customHeight="1" thickTop="1" x14ac:dyDescent="0.2">
      <c r="A172" s="19"/>
      <c r="B172" s="18"/>
      <c r="C172" s="20" t="s">
        <v>297</v>
      </c>
      <c r="D172" s="18"/>
      <c r="E172" s="18"/>
      <c r="F172" s="21"/>
      <c r="G172" s="22"/>
      <c r="H172" s="23"/>
      <c r="J172" s="23"/>
      <c r="K172" s="24"/>
    </row>
    <row r="173" spans="1:11" s="17" customFormat="1" ht="11.25" customHeight="1" x14ac:dyDescent="0.2">
      <c r="A173" s="28"/>
      <c r="B173" s="29" t="s">
        <v>298</v>
      </c>
      <c r="C173" s="30" t="s">
        <v>299</v>
      </c>
      <c r="D173" s="27"/>
      <c r="E173" s="27"/>
      <c r="F173" s="31"/>
      <c r="G173" s="32"/>
      <c r="H173" s="33"/>
      <c r="I173" s="26"/>
      <c r="J173" s="33"/>
      <c r="K173" s="34"/>
    </row>
    <row r="174" spans="1:11" s="1" customFormat="1" ht="9.75" x14ac:dyDescent="0.2">
      <c r="A174" s="35">
        <f>A165+1</f>
        <v>89</v>
      </c>
      <c r="B174" s="36"/>
      <c r="C174" s="37" t="s">
        <v>300</v>
      </c>
      <c r="D174" s="38" t="s">
        <v>182</v>
      </c>
      <c r="E174" s="61">
        <v>1</v>
      </c>
      <c r="F174" s="40">
        <v>0</v>
      </c>
      <c r="G174" s="41">
        <f>E174*F174</f>
        <v>0</v>
      </c>
      <c r="H174" s="39">
        <v>0</v>
      </c>
      <c r="I174" s="41">
        <f>E174*H174</f>
        <v>0</v>
      </c>
      <c r="J174" s="42">
        <v>6.0000000000000001E-3</v>
      </c>
      <c r="K174" s="43">
        <f>E174*J174</f>
        <v>6.0000000000000001E-3</v>
      </c>
    </row>
    <row r="175" spans="1:11" s="1" customFormat="1" ht="9.75" x14ac:dyDescent="0.2">
      <c r="A175" s="35">
        <f>A174+1</f>
        <v>90</v>
      </c>
      <c r="B175" s="36"/>
      <c r="C175" s="37" t="s">
        <v>301</v>
      </c>
      <c r="D175" s="38" t="s">
        <v>182</v>
      </c>
      <c r="E175" s="61">
        <v>1</v>
      </c>
      <c r="F175" s="40">
        <v>0</v>
      </c>
      <c r="G175" s="41">
        <f>E175*F175</f>
        <v>0</v>
      </c>
      <c r="H175" s="39">
        <v>0</v>
      </c>
      <c r="I175" s="41">
        <f>E175*H175</f>
        <v>0</v>
      </c>
      <c r="J175" s="42">
        <v>3.44E-2</v>
      </c>
      <c r="K175" s="43">
        <f>E175*J175</f>
        <v>3.44E-2</v>
      </c>
    </row>
    <row r="176" spans="1:11" s="17" customFormat="1" ht="11.25" customHeight="1" x14ac:dyDescent="0.2">
      <c r="A176" s="52"/>
      <c r="B176" s="53" t="s">
        <v>302</v>
      </c>
      <c r="C176" s="54" t="s">
        <v>303</v>
      </c>
      <c r="D176" s="55"/>
      <c r="E176" s="55"/>
      <c r="F176" s="56"/>
      <c r="G176" s="57">
        <f>SUM(G174:G175)</f>
        <v>0</v>
      </c>
      <c r="H176" s="58"/>
      <c r="I176" s="59">
        <f>SUM(I174:I175)</f>
        <v>0</v>
      </c>
      <c r="J176" s="58"/>
      <c r="K176" s="60">
        <f>SUM(K174:K175)</f>
        <v>4.0399999999999998E-2</v>
      </c>
    </row>
    <row r="177" spans="1:11" s="17" customFormat="1" ht="11.25" customHeight="1" x14ac:dyDescent="0.2">
      <c r="A177" s="28"/>
      <c r="B177" s="29" t="s">
        <v>304</v>
      </c>
      <c r="C177" s="30" t="s">
        <v>305</v>
      </c>
      <c r="D177" s="27"/>
      <c r="E177" s="27"/>
      <c r="F177" s="31"/>
      <c r="G177" s="32"/>
      <c r="H177" s="33"/>
      <c r="I177" s="26"/>
      <c r="J177" s="33"/>
      <c r="K177" s="34"/>
    </row>
    <row r="178" spans="1:11" s="1" customFormat="1" ht="9.75" x14ac:dyDescent="0.2">
      <c r="A178" s="35">
        <f>A175+1</f>
        <v>91</v>
      </c>
      <c r="B178" s="36" t="s">
        <v>306</v>
      </c>
      <c r="C178" s="37" t="s">
        <v>307</v>
      </c>
      <c r="D178" s="38" t="s">
        <v>85</v>
      </c>
      <c r="E178" s="61">
        <v>1</v>
      </c>
      <c r="F178" s="40">
        <v>0</v>
      </c>
      <c r="G178" s="41">
        <f>E178*F178</f>
        <v>0</v>
      </c>
      <c r="H178" s="39">
        <v>0</v>
      </c>
      <c r="I178" s="41">
        <f>E178*H178</f>
        <v>0</v>
      </c>
      <c r="J178" s="42">
        <v>0</v>
      </c>
      <c r="K178" s="43">
        <f>E178*J178</f>
        <v>0</v>
      </c>
    </row>
    <row r="179" spans="1:11" s="1" customFormat="1" ht="9.75" x14ac:dyDescent="0.2">
      <c r="A179" s="35">
        <f>A178+1</f>
        <v>92</v>
      </c>
      <c r="B179" s="36" t="s">
        <v>308</v>
      </c>
      <c r="C179" s="37" t="s">
        <v>309</v>
      </c>
      <c r="D179" s="38" t="s">
        <v>310</v>
      </c>
      <c r="E179" s="61">
        <v>1</v>
      </c>
      <c r="F179" s="40">
        <v>0</v>
      </c>
      <c r="G179" s="41">
        <f>E179*F179</f>
        <v>0</v>
      </c>
      <c r="H179" s="39">
        <v>0</v>
      </c>
      <c r="I179" s="41">
        <f>E179*H179</f>
        <v>0</v>
      </c>
      <c r="J179" s="42">
        <v>0</v>
      </c>
      <c r="K179" s="43">
        <f>E179*J179</f>
        <v>0</v>
      </c>
    </row>
    <row r="180" spans="1:11" s="17" customFormat="1" ht="11.25" customHeight="1" thickBot="1" x14ac:dyDescent="0.25">
      <c r="A180" s="44"/>
      <c r="B180" s="46" t="s">
        <v>311</v>
      </c>
      <c r="C180" s="47" t="s">
        <v>312</v>
      </c>
      <c r="D180" s="45"/>
      <c r="E180" s="45"/>
      <c r="F180" s="48"/>
      <c r="G180" s="50">
        <f>SUM(G178:G179)</f>
        <v>0</v>
      </c>
      <c r="H180" s="49"/>
      <c r="I180" s="63">
        <f>SUM(I178:I179)</f>
        <v>0</v>
      </c>
      <c r="J180" s="49"/>
      <c r="K180" s="51">
        <f>SUM(K178:K179)</f>
        <v>0</v>
      </c>
    </row>
    <row r="181" spans="1:11" ht="13.5" thickBot="1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</row>
    <row r="182" spans="1:11" ht="13.5" thickBot="1" x14ac:dyDescent="0.25">
      <c r="A182" s="66"/>
      <c r="B182" s="67"/>
      <c r="C182" s="69" t="s">
        <v>313</v>
      </c>
      <c r="D182" s="68"/>
      <c r="E182" s="68"/>
      <c r="F182" s="68"/>
      <c r="G182" s="68"/>
      <c r="H182" s="68"/>
      <c r="I182" s="68"/>
      <c r="J182" s="198">
        <f>'KRYCÍ LIST'!C19</f>
        <v>0</v>
      </c>
      <c r="K182" s="152"/>
    </row>
  </sheetData>
  <mergeCells count="34">
    <mergeCell ref="J168:K169"/>
    <mergeCell ref="J182:K182"/>
    <mergeCell ref="B168:B170"/>
    <mergeCell ref="C168:C170"/>
    <mergeCell ref="D168:D170"/>
    <mergeCell ref="E168:E170"/>
    <mergeCell ref="F168:I168"/>
    <mergeCell ref="F169:G169"/>
    <mergeCell ref="H169:I169"/>
    <mergeCell ref="J58:K59"/>
    <mergeCell ref="B126:B128"/>
    <mergeCell ref="C126:C128"/>
    <mergeCell ref="D126:D128"/>
    <mergeCell ref="E126:E128"/>
    <mergeCell ref="F126:I126"/>
    <mergeCell ref="F127:G127"/>
    <mergeCell ref="H127:I127"/>
    <mergeCell ref="J126:K127"/>
    <mergeCell ref="B58:B60"/>
    <mergeCell ref="C58:C60"/>
    <mergeCell ref="D58:D60"/>
    <mergeCell ref="E58:E60"/>
    <mergeCell ref="F58:I58"/>
    <mergeCell ref="F59:G59"/>
    <mergeCell ref="H59:I59"/>
    <mergeCell ref="A4:K4"/>
    <mergeCell ref="B6:B8"/>
    <mergeCell ref="C6:C8"/>
    <mergeCell ref="D6:D8"/>
    <mergeCell ref="E6:E8"/>
    <mergeCell ref="F6:I6"/>
    <mergeCell ref="F7:G7"/>
    <mergeCell ref="H7:I7"/>
    <mergeCell ref="J6:K7"/>
  </mergeCells>
  <printOptions horizontalCentered="1"/>
  <pageMargins left="0.7" right="0.7" top="0.78740157499999996" bottom="0.78740157499999996" header="0.3" footer="0.3"/>
  <pageSetup paperSize="9" orientation="landscape" horizontalDpi="300" verticalDpi="300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</vt:lpstr>
      <vt:lpstr>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Matejka</dc:creator>
  <cp:lastModifiedBy>Grundza Jan</cp:lastModifiedBy>
  <dcterms:created xsi:type="dcterms:W3CDTF">2018-06-11T09:47:46Z</dcterms:created>
  <dcterms:modified xsi:type="dcterms:W3CDTF">2018-06-13T11:00:34Z</dcterms:modified>
</cp:coreProperties>
</file>