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23655" windowHeight="9915"/>
  </bookViews>
  <sheets>
    <sheet name="Rekapitulace stavby" sheetId="1" r:id="rId1"/>
    <sheet name="00 - VON" sheetId="4" r:id="rId2"/>
    <sheet name="01 - Oprava povrchových o..." sheetId="2" r:id="rId3"/>
    <sheet name="02 - Výměna těsnění segmentu" sheetId="3" r:id="rId4"/>
    <sheet name="03 - Drobné opravy a údržba" sheetId="5" r:id="rId5"/>
    <sheet name="04 - Modernizace přísluše..." sheetId="6" r:id="rId6"/>
    <sheet name="Pokyny pro vyplnění" sheetId="7" r:id="rId7"/>
  </sheets>
  <definedNames>
    <definedName name="_xlnm._FilterDatabase" localSheetId="1" hidden="1">'00 - VON'!$C$82:$K$131</definedName>
    <definedName name="_xlnm._FilterDatabase" localSheetId="2" hidden="1">'01 - Oprava povrchových o...'!$C$83:$K$179</definedName>
    <definedName name="_xlnm._FilterDatabase" localSheetId="3" hidden="1">'02 - Výměna těsnění segmentu'!$C$75:$K$92</definedName>
    <definedName name="_xlnm._FilterDatabase" localSheetId="4" hidden="1">'03 - Drobné opravy a údržba'!$C$82:$K$126</definedName>
    <definedName name="_xlnm._FilterDatabase" localSheetId="5" hidden="1">'04 - Modernizace přísluše...'!$C$75:$K$109</definedName>
    <definedName name="_xlnm.Print_Titles" localSheetId="1">'00 - VON'!$82:$82</definedName>
    <definedName name="_xlnm.Print_Titles" localSheetId="2">'01 - Oprava povrchových o...'!$83:$83</definedName>
    <definedName name="_xlnm.Print_Titles" localSheetId="3">'02 - Výměna těsnění segmentu'!$75:$75</definedName>
    <definedName name="_xlnm.Print_Titles" localSheetId="4">'03 - Drobné opravy a údržba'!$82:$82</definedName>
    <definedName name="_xlnm.Print_Titles" localSheetId="5">'04 - Modernizace přísluše...'!$75:$75</definedName>
    <definedName name="_xlnm.Print_Titles" localSheetId="0">'Rekapitulace stavby'!$49:$49</definedName>
    <definedName name="_xlnm.Print_Area" localSheetId="1">'00 - VON'!$C$4:$J$36,'00 - VON'!$C$42:$J$64,'00 - VON'!$C$70:$K$131</definedName>
    <definedName name="_xlnm.Print_Area" localSheetId="2">'01 - Oprava povrchových o...'!$C$4:$J$36,'01 - Oprava povrchových o...'!$C$42:$J$65,'01 - Oprava povrchových o...'!$C$71:$K$179</definedName>
    <definedName name="_xlnm.Print_Area" localSheetId="3">'02 - Výměna těsnění segmentu'!$C$4:$J$36,'02 - Výměna těsnění segmentu'!$C$42:$J$57,'02 - Výměna těsnění segmentu'!$C$63:$K$92</definedName>
    <definedName name="_xlnm.Print_Area" localSheetId="4">'03 - Drobné opravy a údržba'!$C$4:$J$36,'03 - Drobné opravy a údržba'!$C$42:$J$64,'03 - Drobné opravy a údržba'!$C$70:$K$126</definedName>
    <definedName name="_xlnm.Print_Area" localSheetId="5">'04 - Modernizace přísluše...'!$C$4:$J$36,'04 - Modernizace přísluše...'!$C$42:$J$57,'04 - Modernizace přísluše...'!$C$63:$K$109</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AY56" i="1"/>
  <c r="AX56"/>
  <c r="BI107" i="6"/>
  <c r="BH107"/>
  <c r="BG107"/>
  <c r="BF107"/>
  <c r="T107"/>
  <c r="R107"/>
  <c r="P107"/>
  <c r="BK107"/>
  <c r="J107"/>
  <c r="BE107" s="1"/>
  <c r="BI105"/>
  <c r="BH105"/>
  <c r="BG105"/>
  <c r="BF105"/>
  <c r="T105"/>
  <c r="R105"/>
  <c r="P105"/>
  <c r="BK105"/>
  <c r="J105"/>
  <c r="BE105" s="1"/>
  <c r="BI103"/>
  <c r="BH103"/>
  <c r="BG103"/>
  <c r="BF103"/>
  <c r="T103"/>
  <c r="R103"/>
  <c r="P103"/>
  <c r="BK103"/>
  <c r="J103"/>
  <c r="BE103"/>
  <c r="BI100"/>
  <c r="BH100"/>
  <c r="BG100"/>
  <c r="BF100"/>
  <c r="T100"/>
  <c r="R100"/>
  <c r="P100"/>
  <c r="BK100"/>
  <c r="J100"/>
  <c r="BE100"/>
  <c r="BI97"/>
  <c r="BH97"/>
  <c r="BG97"/>
  <c r="BF97"/>
  <c r="T97"/>
  <c r="R97"/>
  <c r="P97"/>
  <c r="BK97"/>
  <c r="J97"/>
  <c r="BE97"/>
  <c r="BI93"/>
  <c r="BH93"/>
  <c r="BG93"/>
  <c r="BF93"/>
  <c r="T93"/>
  <c r="R93"/>
  <c r="P93"/>
  <c r="BK93"/>
  <c r="J93"/>
  <c r="BE93"/>
  <c r="BI89"/>
  <c r="BH89"/>
  <c r="BG89"/>
  <c r="BF89"/>
  <c r="T89"/>
  <c r="R89"/>
  <c r="P89"/>
  <c r="BK89"/>
  <c r="J89"/>
  <c r="BE89"/>
  <c r="BI85"/>
  <c r="BH85"/>
  <c r="BG85"/>
  <c r="BF85"/>
  <c r="F31" s="1"/>
  <c r="BA56" i="1" s="1"/>
  <c r="T85" i="6"/>
  <c r="R85"/>
  <c r="P85"/>
  <c r="BK85"/>
  <c r="J85"/>
  <c r="BE85"/>
  <c r="BI81"/>
  <c r="BH81"/>
  <c r="BG81"/>
  <c r="BF81"/>
  <c r="T81"/>
  <c r="R81"/>
  <c r="P81"/>
  <c r="BK81"/>
  <c r="J81"/>
  <c r="BE81"/>
  <c r="BI77"/>
  <c r="F34"/>
  <c r="BD56" i="1" s="1"/>
  <c r="BH77" i="6"/>
  <c r="F33" s="1"/>
  <c r="BC56" i="1" s="1"/>
  <c r="BG77" i="6"/>
  <c r="F32"/>
  <c r="BB56" i="1" s="1"/>
  <c r="BF77" i="6"/>
  <c r="J31" s="1"/>
  <c r="AW56" i="1" s="1"/>
  <c r="T77" i="6"/>
  <c r="T76"/>
  <c r="R77"/>
  <c r="R76" s="1"/>
  <c r="P77"/>
  <c r="P76"/>
  <c r="AU56" i="1" s="1"/>
  <c r="BK77" i="6"/>
  <c r="BK76" s="1"/>
  <c r="J76" s="1"/>
  <c r="J77"/>
  <c r="BE77" s="1"/>
  <c r="J72"/>
  <c r="F72"/>
  <c r="F70"/>
  <c r="E68"/>
  <c r="J51"/>
  <c r="F51"/>
  <c r="F49"/>
  <c r="E47"/>
  <c r="J18"/>
  <c r="E18"/>
  <c r="F52" s="1"/>
  <c r="J17"/>
  <c r="J12"/>
  <c r="J49" s="1"/>
  <c r="E7"/>
  <c r="E45" s="1"/>
  <c r="E66"/>
  <c r="AY55" i="1"/>
  <c r="AX55"/>
  <c r="BI124" i="5"/>
  <c r="BH124"/>
  <c r="BG124"/>
  <c r="BF124"/>
  <c r="T124"/>
  <c r="T120" s="1"/>
  <c r="T119" s="1"/>
  <c r="R124"/>
  <c r="P124"/>
  <c r="BK124"/>
  <c r="J124"/>
  <c r="BE124" s="1"/>
  <c r="BI121"/>
  <c r="BH121"/>
  <c r="BG121"/>
  <c r="BF121"/>
  <c r="T121"/>
  <c r="R121"/>
  <c r="R120" s="1"/>
  <c r="R119" s="1"/>
  <c r="P121"/>
  <c r="P120" s="1"/>
  <c r="P119" s="1"/>
  <c r="BK121"/>
  <c r="BK120"/>
  <c r="BK119" s="1"/>
  <c r="J119" s="1"/>
  <c r="J62" s="1"/>
  <c r="J121"/>
  <c r="BE121" s="1"/>
  <c r="BI114"/>
  <c r="BH114"/>
  <c r="BG114"/>
  <c r="BF114"/>
  <c r="T114"/>
  <c r="T113" s="1"/>
  <c r="R114"/>
  <c r="R113"/>
  <c r="P114"/>
  <c r="P113" s="1"/>
  <c r="BK114"/>
  <c r="BK113"/>
  <c r="J113"/>
  <c r="J61" s="1"/>
  <c r="J114"/>
  <c r="BE114" s="1"/>
  <c r="BI109"/>
  <c r="BH109"/>
  <c r="BG109"/>
  <c r="BF109"/>
  <c r="T109"/>
  <c r="T108" s="1"/>
  <c r="R109"/>
  <c r="R108" s="1"/>
  <c r="P109"/>
  <c r="P108" s="1"/>
  <c r="BK109"/>
  <c r="BK108" s="1"/>
  <c r="J108" s="1"/>
  <c r="J60" s="1"/>
  <c r="J109"/>
  <c r="BE109" s="1"/>
  <c r="BI104"/>
  <c r="BH104"/>
  <c r="BG104"/>
  <c r="BF104"/>
  <c r="T104"/>
  <c r="R104"/>
  <c r="P104"/>
  <c r="BK104"/>
  <c r="J104"/>
  <c r="BE104" s="1"/>
  <c r="BI100"/>
  <c r="BH100"/>
  <c r="BG100"/>
  <c r="BF100"/>
  <c r="T100"/>
  <c r="R100"/>
  <c r="P100"/>
  <c r="BK100"/>
  <c r="J100"/>
  <c r="BE100"/>
  <c r="BI96"/>
  <c r="BH96"/>
  <c r="BG96"/>
  <c r="BF96"/>
  <c r="T96"/>
  <c r="T95" s="1"/>
  <c r="R96"/>
  <c r="R95" s="1"/>
  <c r="P96"/>
  <c r="P95" s="1"/>
  <c r="BK96"/>
  <c r="BK95" s="1"/>
  <c r="J95" s="1"/>
  <c r="J59" s="1"/>
  <c r="J96"/>
  <c r="BE96" s="1"/>
  <c r="BI92"/>
  <c r="BH92"/>
  <c r="BG92"/>
  <c r="BF92"/>
  <c r="T92"/>
  <c r="R92"/>
  <c r="P92"/>
  <c r="BK92"/>
  <c r="J92"/>
  <c r="BE92" s="1"/>
  <c r="BI90"/>
  <c r="BH90"/>
  <c r="BG90"/>
  <c r="F32" s="1"/>
  <c r="BB55" i="1" s="1"/>
  <c r="BF90" i="5"/>
  <c r="T90"/>
  <c r="R90"/>
  <c r="P90"/>
  <c r="BK90"/>
  <c r="J90"/>
  <c r="BE90"/>
  <c r="BI86"/>
  <c r="F34" s="1"/>
  <c r="BD55" i="1" s="1"/>
  <c r="BH86" i="5"/>
  <c r="F33"/>
  <c r="BC55" i="1" s="1"/>
  <c r="BG86" i="5"/>
  <c r="BF86"/>
  <c r="J31" s="1"/>
  <c r="AW55" i="1" s="1"/>
  <c r="F31" i="5"/>
  <c r="BA55" i="1" s="1"/>
  <c r="T86" i="5"/>
  <c r="T85" s="1"/>
  <c r="R86"/>
  <c r="R85" s="1"/>
  <c r="R84" s="1"/>
  <c r="R83" s="1"/>
  <c r="P86"/>
  <c r="P85" s="1"/>
  <c r="BK86"/>
  <c r="BK85"/>
  <c r="J86"/>
  <c r="BE86"/>
  <c r="J79"/>
  <c r="F79"/>
  <c r="F77"/>
  <c r="E75"/>
  <c r="J51"/>
  <c r="F51"/>
  <c r="F49"/>
  <c r="E47"/>
  <c r="J18"/>
  <c r="E18"/>
  <c r="F52" s="1"/>
  <c r="F80"/>
  <c r="J17"/>
  <c r="J12"/>
  <c r="J49" s="1"/>
  <c r="J77"/>
  <c r="E7"/>
  <c r="E73" s="1"/>
  <c r="E45"/>
  <c r="AY54" i="1"/>
  <c r="AX54"/>
  <c r="BI129" i="4"/>
  <c r="BH129"/>
  <c r="BG129"/>
  <c r="BF129"/>
  <c r="T129"/>
  <c r="T128"/>
  <c r="R129"/>
  <c r="R128"/>
  <c r="P129"/>
  <c r="P128"/>
  <c r="BK129"/>
  <c r="BK128"/>
  <c r="J128" s="1"/>
  <c r="J63" s="1"/>
  <c r="J129"/>
  <c r="BE129" s="1"/>
  <c r="BI125"/>
  <c r="BH125"/>
  <c r="BG125"/>
  <c r="BF125"/>
  <c r="T125"/>
  <c r="R125"/>
  <c r="P125"/>
  <c r="BK125"/>
  <c r="J125"/>
  <c r="BE125"/>
  <c r="BI121"/>
  <c r="BH121"/>
  <c r="BG121"/>
  <c r="BF121"/>
  <c r="T121"/>
  <c r="T120"/>
  <c r="R121"/>
  <c r="R120"/>
  <c r="P121"/>
  <c r="P120"/>
  <c r="BK121"/>
  <c r="BK120"/>
  <c r="J120" s="1"/>
  <c r="J62" s="1"/>
  <c r="J121"/>
  <c r="BE121"/>
  <c r="BI117"/>
  <c r="BH117"/>
  <c r="BG117"/>
  <c r="BF117"/>
  <c r="T117"/>
  <c r="R117"/>
  <c r="P117"/>
  <c r="BK117"/>
  <c r="J117"/>
  <c r="BE117"/>
  <c r="BI114"/>
  <c r="BH114"/>
  <c r="BG114"/>
  <c r="BF114"/>
  <c r="T114"/>
  <c r="R114"/>
  <c r="P114"/>
  <c r="BK114"/>
  <c r="J114"/>
  <c r="BE114"/>
  <c r="BI112"/>
  <c r="BH112"/>
  <c r="BG112"/>
  <c r="BF112"/>
  <c r="T112"/>
  <c r="T111"/>
  <c r="R112"/>
  <c r="R111"/>
  <c r="P112"/>
  <c r="P111"/>
  <c r="BK112"/>
  <c r="BK111"/>
  <c r="J111" s="1"/>
  <c r="J61" s="1"/>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100"/>
  <c r="BH100"/>
  <c r="BG100"/>
  <c r="BF100"/>
  <c r="T100"/>
  <c r="T99"/>
  <c r="R100"/>
  <c r="R99"/>
  <c r="P100"/>
  <c r="P99"/>
  <c r="BK100"/>
  <c r="BK99"/>
  <c r="J99" s="1"/>
  <c r="J60" s="1"/>
  <c r="J100"/>
  <c r="BE100" s="1"/>
  <c r="BI97"/>
  <c r="BH97"/>
  <c r="BG97"/>
  <c r="BF97"/>
  <c r="T97"/>
  <c r="T96"/>
  <c r="R97"/>
  <c r="R96"/>
  <c r="P97"/>
  <c r="P96"/>
  <c r="BK97"/>
  <c r="BK96"/>
  <c r="J96" s="1"/>
  <c r="J59" s="1"/>
  <c r="J97"/>
  <c r="BE97"/>
  <c r="BI93"/>
  <c r="BH93"/>
  <c r="BG93"/>
  <c r="BF93"/>
  <c r="T93"/>
  <c r="R93"/>
  <c r="P93"/>
  <c r="BK93"/>
  <c r="J93"/>
  <c r="BE93"/>
  <c r="BI90"/>
  <c r="BH90"/>
  <c r="BG90"/>
  <c r="BF90"/>
  <c r="T90"/>
  <c r="R90"/>
  <c r="P90"/>
  <c r="BK90"/>
  <c r="J90"/>
  <c r="BE90"/>
  <c r="BI88"/>
  <c r="BH88"/>
  <c r="BG88"/>
  <c r="BF88"/>
  <c r="T88"/>
  <c r="R88"/>
  <c r="P88"/>
  <c r="BK88"/>
  <c r="J88"/>
  <c r="BE88"/>
  <c r="BI86"/>
  <c r="F34"/>
  <c r="BD54" i="1" s="1"/>
  <c r="BH86" i="4"/>
  <c r="F33" s="1"/>
  <c r="BC54" i="1" s="1"/>
  <c r="BG86" i="4"/>
  <c r="F32"/>
  <c r="BB54" i="1" s="1"/>
  <c r="BF86" i="4"/>
  <c r="F31" s="1"/>
  <c r="BA54" i="1" s="1"/>
  <c r="T86" i="4"/>
  <c r="T85"/>
  <c r="T84" s="1"/>
  <c r="T83" s="1"/>
  <c r="R86"/>
  <c r="R85"/>
  <c r="R84" s="1"/>
  <c r="R83" s="1"/>
  <c r="P86"/>
  <c r="P85"/>
  <c r="P84" s="1"/>
  <c r="P83" s="1"/>
  <c r="AU54" i="1" s="1"/>
  <c r="BK86" i="4"/>
  <c r="BK85" s="1"/>
  <c r="J86"/>
  <c r="BE86" s="1"/>
  <c r="J79"/>
  <c r="F79"/>
  <c r="F77"/>
  <c r="E75"/>
  <c r="J51"/>
  <c r="F51"/>
  <c r="F49"/>
  <c r="E47"/>
  <c r="J18"/>
  <c r="E18"/>
  <c r="F52" s="1"/>
  <c r="J17"/>
  <c r="J12"/>
  <c r="J49" s="1"/>
  <c r="E7"/>
  <c r="E45" s="1"/>
  <c r="E73"/>
  <c r="AY53" i="1"/>
  <c r="AX53"/>
  <c r="BI90" i="3"/>
  <c r="BH90"/>
  <c r="BG90"/>
  <c r="BF90"/>
  <c r="T90"/>
  <c r="R90"/>
  <c r="P90"/>
  <c r="BK90"/>
  <c r="J90"/>
  <c r="BE90" s="1"/>
  <c r="BI87"/>
  <c r="BH87"/>
  <c r="BG87"/>
  <c r="BF87"/>
  <c r="T87"/>
  <c r="R87"/>
  <c r="P87"/>
  <c r="BK87"/>
  <c r="J87"/>
  <c r="BE87"/>
  <c r="BI84"/>
  <c r="BH84"/>
  <c r="BG84"/>
  <c r="BF84"/>
  <c r="T84"/>
  <c r="R84"/>
  <c r="P84"/>
  <c r="BK84"/>
  <c r="J84"/>
  <c r="BE84" s="1"/>
  <c r="BI80"/>
  <c r="BH80"/>
  <c r="BG80"/>
  <c r="BF80"/>
  <c r="T80"/>
  <c r="R80"/>
  <c r="P80"/>
  <c r="BK80"/>
  <c r="J80"/>
  <c r="BE80"/>
  <c r="BI77"/>
  <c r="F34" s="1"/>
  <c r="BD53" i="1" s="1"/>
  <c r="BH77" i="3"/>
  <c r="F33" s="1"/>
  <c r="BC53" i="1" s="1"/>
  <c r="BG77" i="3"/>
  <c r="F32"/>
  <c r="BB53" i="1" s="1"/>
  <c r="BF77" i="3"/>
  <c r="J31"/>
  <c r="AW53" i="1" s="1"/>
  <c r="F31" i="3"/>
  <c r="BA53" i="1" s="1"/>
  <c r="T77" i="3"/>
  <c r="T76" s="1"/>
  <c r="R77"/>
  <c r="R76" s="1"/>
  <c r="P77"/>
  <c r="P76" s="1"/>
  <c r="AU53" i="1" s="1"/>
  <c r="BK77" i="3"/>
  <c r="BK76"/>
  <c r="J76" s="1"/>
  <c r="J77"/>
  <c r="BE77"/>
  <c r="J72"/>
  <c r="F72"/>
  <c r="F70"/>
  <c r="E68"/>
  <c r="J51"/>
  <c r="F51"/>
  <c r="F49"/>
  <c r="E47"/>
  <c r="J18"/>
  <c r="E18"/>
  <c r="F52" s="1"/>
  <c r="J17"/>
  <c r="J12"/>
  <c r="J49" s="1"/>
  <c r="E7"/>
  <c r="E45" s="1"/>
  <c r="AY52" i="1"/>
  <c r="AX52"/>
  <c r="BI177" i="2"/>
  <c r="BH177"/>
  <c r="BG177"/>
  <c r="BF177"/>
  <c r="T177"/>
  <c r="R177"/>
  <c r="P177"/>
  <c r="BK177"/>
  <c r="J177"/>
  <c r="BE177" s="1"/>
  <c r="BI173"/>
  <c r="BH173"/>
  <c r="BG173"/>
  <c r="BF173"/>
  <c r="T173"/>
  <c r="R173"/>
  <c r="P173"/>
  <c r="BK173"/>
  <c r="J173"/>
  <c r="BE173"/>
  <c r="BI166"/>
  <c r="BH166"/>
  <c r="BG166"/>
  <c r="BF166"/>
  <c r="T166"/>
  <c r="R166"/>
  <c r="P166"/>
  <c r="BK166"/>
  <c r="J166"/>
  <c r="BE166" s="1"/>
  <c r="BI159"/>
  <c r="BH159"/>
  <c r="BG159"/>
  <c r="BF159"/>
  <c r="T159"/>
  <c r="R159"/>
  <c r="P159"/>
  <c r="BK159"/>
  <c r="J159"/>
  <c r="BE159"/>
  <c r="BI155"/>
  <c r="BH155"/>
  <c r="BG155"/>
  <c r="BF155"/>
  <c r="T155"/>
  <c r="R155"/>
  <c r="P155"/>
  <c r="BK155"/>
  <c r="J155"/>
  <c r="BE155"/>
  <c r="BI149"/>
  <c r="BH149"/>
  <c r="BG149"/>
  <c r="BF149"/>
  <c r="T149"/>
  <c r="T148"/>
  <c r="R149"/>
  <c r="R148" s="1"/>
  <c r="P149"/>
  <c r="P148"/>
  <c r="BK149"/>
  <c r="BK148" s="1"/>
  <c r="J148" s="1"/>
  <c r="J64" s="1"/>
  <c r="J149"/>
  <c r="BE149" s="1"/>
  <c r="BI144"/>
  <c r="BH144"/>
  <c r="BG144"/>
  <c r="BF144"/>
  <c r="T144"/>
  <c r="T143"/>
  <c r="T142" s="1"/>
  <c r="R144"/>
  <c r="R143" s="1"/>
  <c r="R142" s="1"/>
  <c r="P144"/>
  <c r="P143" s="1"/>
  <c r="P142" s="1"/>
  <c r="BK144"/>
  <c r="BK143" s="1"/>
  <c r="J144"/>
  <c r="BE144" s="1"/>
  <c r="BI137"/>
  <c r="BH137"/>
  <c r="BG137"/>
  <c r="BF137"/>
  <c r="T137"/>
  <c r="T136" s="1"/>
  <c r="R137"/>
  <c r="R136"/>
  <c r="P137"/>
  <c r="P136" s="1"/>
  <c r="BK137"/>
  <c r="BK136"/>
  <c r="J136" s="1"/>
  <c r="J61" s="1"/>
  <c r="J137"/>
  <c r="BE137"/>
  <c r="BI131"/>
  <c r="BH131"/>
  <c r="BG131"/>
  <c r="BF131"/>
  <c r="T131"/>
  <c r="T130" s="1"/>
  <c r="R131"/>
  <c r="R130"/>
  <c r="P131"/>
  <c r="P130" s="1"/>
  <c r="BK131"/>
  <c r="BK130"/>
  <c r="J130" s="1"/>
  <c r="J60" s="1"/>
  <c r="J131"/>
  <c r="BE131"/>
  <c r="BI125"/>
  <c r="BH125"/>
  <c r="BG125"/>
  <c r="BF125"/>
  <c r="T125"/>
  <c r="R125"/>
  <c r="P125"/>
  <c r="BK125"/>
  <c r="J125"/>
  <c r="BE125"/>
  <c r="BI123"/>
  <c r="BH123"/>
  <c r="BG123"/>
  <c r="BF123"/>
  <c r="T123"/>
  <c r="R123"/>
  <c r="P123"/>
  <c r="BK123"/>
  <c r="J123"/>
  <c r="BE123"/>
  <c r="BI118"/>
  <c r="BH118"/>
  <c r="BG118"/>
  <c r="BF118"/>
  <c r="T118"/>
  <c r="R118"/>
  <c r="P118"/>
  <c r="BK118"/>
  <c r="J118"/>
  <c r="BE118"/>
  <c r="BI116"/>
  <c r="BH116"/>
  <c r="BG116"/>
  <c r="BF116"/>
  <c r="T116"/>
  <c r="R116"/>
  <c r="P116"/>
  <c r="BK116"/>
  <c r="J116"/>
  <c r="BE116"/>
  <c r="BI113"/>
  <c r="BH113"/>
  <c r="BG113"/>
  <c r="BF113"/>
  <c r="T113"/>
  <c r="R113"/>
  <c r="P113"/>
  <c r="BK113"/>
  <c r="J113"/>
  <c r="BE113"/>
  <c r="BI110"/>
  <c r="BH110"/>
  <c r="BG110"/>
  <c r="BF110"/>
  <c r="T110"/>
  <c r="R110"/>
  <c r="P110"/>
  <c r="BK110"/>
  <c r="J110"/>
  <c r="BE110"/>
  <c r="BI103"/>
  <c r="BH103"/>
  <c r="BG103"/>
  <c r="BF103"/>
  <c r="T103"/>
  <c r="T102"/>
  <c r="R103"/>
  <c r="R102"/>
  <c r="P103"/>
  <c r="P102"/>
  <c r="BK103"/>
  <c r="BK102"/>
  <c r="J102" s="1"/>
  <c r="J59" s="1"/>
  <c r="J103"/>
  <c r="BE103" s="1"/>
  <c r="BI98"/>
  <c r="BH98"/>
  <c r="BG98"/>
  <c r="BF98"/>
  <c r="T98"/>
  <c r="R98"/>
  <c r="P98"/>
  <c r="BK98"/>
  <c r="J98"/>
  <c r="BE98"/>
  <c r="BI93"/>
  <c r="BH93"/>
  <c r="BG93"/>
  <c r="BF93"/>
  <c r="T93"/>
  <c r="R93"/>
  <c r="P93"/>
  <c r="BK93"/>
  <c r="J93"/>
  <c r="BE93"/>
  <c r="BI87"/>
  <c r="F34"/>
  <c r="BD52" i="1" s="1"/>
  <c r="BD51" s="1"/>
  <c r="W30" s="1"/>
  <c r="BH87" i="2"/>
  <c r="F33" s="1"/>
  <c r="BC52" i="1" s="1"/>
  <c r="BC51" s="1"/>
  <c r="BG87" i="2"/>
  <c r="F32"/>
  <c r="BB52" i="1" s="1"/>
  <c r="BF87" i="2"/>
  <c r="J31" s="1"/>
  <c r="AW52" i="1" s="1"/>
  <c r="T87" i="2"/>
  <c r="T86"/>
  <c r="T85" s="1"/>
  <c r="T84" s="1"/>
  <c r="R87"/>
  <c r="R86"/>
  <c r="R85" s="1"/>
  <c r="R84" s="1"/>
  <c r="P87"/>
  <c r="P86"/>
  <c r="P85" s="1"/>
  <c r="P84" s="1"/>
  <c r="AU52" i="1" s="1"/>
  <c r="BK87" i="2"/>
  <c r="BK86" s="1"/>
  <c r="J87"/>
  <c r="BE87" s="1"/>
  <c r="J80"/>
  <c r="F80"/>
  <c r="F78"/>
  <c r="E76"/>
  <c r="J51"/>
  <c r="F51"/>
  <c r="F49"/>
  <c r="E47"/>
  <c r="J18"/>
  <c r="E18"/>
  <c r="F52" s="1"/>
  <c r="J17"/>
  <c r="J12"/>
  <c r="J49" s="1"/>
  <c r="E7"/>
  <c r="E45" s="1"/>
  <c r="E74"/>
  <c r="AS51" i="1"/>
  <c r="L47"/>
  <c r="AM46"/>
  <c r="L46"/>
  <c r="AM44"/>
  <c r="L44"/>
  <c r="L42"/>
  <c r="L41"/>
  <c r="BK85" i="2" l="1"/>
  <c r="J86"/>
  <c r="J58" s="1"/>
  <c r="J27" i="3"/>
  <c r="J56"/>
  <c r="BB51" i="1"/>
  <c r="BK84" i="5"/>
  <c r="T84"/>
  <c r="T83" s="1"/>
  <c r="BK142" i="2"/>
  <c r="J142" s="1"/>
  <c r="J62" s="1"/>
  <c r="J143"/>
  <c r="J63" s="1"/>
  <c r="J85" i="4"/>
  <c r="J58" s="1"/>
  <c r="BK84"/>
  <c r="J27" i="6"/>
  <c r="J56"/>
  <c r="W29" i="1"/>
  <c r="AY51"/>
  <c r="F30" i="4"/>
  <c r="AZ54" i="1" s="1"/>
  <c r="J30" i="4"/>
  <c r="AV54" i="1" s="1"/>
  <c r="F30" i="6"/>
  <c r="AZ56" i="1" s="1"/>
  <c r="J30" i="6"/>
  <c r="AV56" i="1" s="1"/>
  <c r="AT56" s="1"/>
  <c r="J30" i="3"/>
  <c r="AV53" i="1" s="1"/>
  <c r="AT53" s="1"/>
  <c r="J30" i="5"/>
  <c r="AV55" i="1" s="1"/>
  <c r="AT55" s="1"/>
  <c r="P84" i="5"/>
  <c r="P83" s="1"/>
  <c r="AU55" i="1" s="1"/>
  <c r="AU51" s="1"/>
  <c r="J30" i="2"/>
  <c r="AV52" i="1" s="1"/>
  <c r="AT52" s="1"/>
  <c r="F30" i="2"/>
  <c r="AZ52" i="1" s="1"/>
  <c r="J78" i="2"/>
  <c r="F81"/>
  <c r="F31"/>
  <c r="BA52" i="1" s="1"/>
  <c r="BA51" s="1"/>
  <c r="E66" i="3"/>
  <c r="F30"/>
  <c r="AZ53" i="1" s="1"/>
  <c r="J31" i="4"/>
  <c r="AW54" i="1" s="1"/>
  <c r="F30" i="5"/>
  <c r="AZ55" i="1" s="1"/>
  <c r="J85" i="5"/>
  <c r="J58" s="1"/>
  <c r="J120"/>
  <c r="J63" s="1"/>
  <c r="J70" i="6"/>
  <c r="F73"/>
  <c r="J70" i="3"/>
  <c r="F73"/>
  <c r="J77" i="4"/>
  <c r="F80"/>
  <c r="BK83" l="1"/>
  <c r="J83" s="1"/>
  <c r="J84"/>
  <c r="J57" s="1"/>
  <c r="AG56" i="1"/>
  <c r="AN56" s="1"/>
  <c r="J36" i="6"/>
  <c r="J85" i="2"/>
  <c r="J57" s="1"/>
  <c r="BK84"/>
  <c r="J84" s="1"/>
  <c r="AZ51" i="1"/>
  <c r="AW51"/>
  <c r="AK27" s="1"/>
  <c r="W27"/>
  <c r="W28"/>
  <c r="AX51"/>
  <c r="AT54"/>
  <c r="BK83" i="5"/>
  <c r="J83" s="1"/>
  <c r="J84"/>
  <c r="J57" s="1"/>
  <c r="AG53" i="1"/>
  <c r="AN53" s="1"/>
  <c r="J36" i="3"/>
  <c r="AV51" i="1" l="1"/>
  <c r="W26"/>
  <c r="J27" i="5"/>
  <c r="J56"/>
  <c r="J27" i="4"/>
  <c r="J56"/>
  <c r="J27" i="2"/>
  <c r="J56"/>
  <c r="J36" l="1"/>
  <c r="AG52" i="1"/>
  <c r="J36" i="4"/>
  <c r="AG54" i="1"/>
  <c r="AN54" s="1"/>
  <c r="AT51"/>
  <c r="AK26"/>
  <c r="AG55"/>
  <c r="AN55" s="1"/>
  <c r="J36" i="5"/>
  <c r="AG51" i="1" l="1"/>
  <c r="AN52"/>
  <c r="AK23" l="1"/>
  <c r="AK32" s="1"/>
  <c r="AN51"/>
</calcChain>
</file>

<file path=xl/sharedStrings.xml><?xml version="1.0" encoding="utf-8"?>
<sst xmlns="http://schemas.openxmlformats.org/spreadsheetml/2006/main" count="2977" uniqueCount="667">
  <si>
    <t>Export VZ</t>
  </si>
  <si>
    <t>List obsahuje:</t>
  </si>
  <si>
    <t>1) Rekapitulace stavby</t>
  </si>
  <si>
    <t>2) Rekapitulace objektů stavby a soupisů prací</t>
  </si>
  <si>
    <t>3.0</t>
  </si>
  <si>
    <t>ZAMOK</t>
  </si>
  <si>
    <t>False</t>
  </si>
  <si>
    <t>{53c731f3-eeae-46ec-8bb1-57b8181c64ce}</t>
  </si>
  <si>
    <t>0,01</t>
  </si>
  <si>
    <t>21</t>
  </si>
  <si>
    <t>15</t>
  </si>
  <si>
    <t>REKAPITULACE STAVBY</t>
  </si>
  <si>
    <t>v ---  níže se nacházejí doplnkové a pomocné údaje k sestavám  --- v</t>
  </si>
  <si>
    <t>Návod na vyplnění</t>
  </si>
  <si>
    <t>0,001</t>
  </si>
  <si>
    <t>Kód:</t>
  </si>
  <si>
    <t>2018-06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</si>
  <si>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</si>
  <si>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</si>
  <si>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Orlík - oprava povrchových ochran a konstrukce segmentového uzávěru</t>
  </si>
  <si>
    <t>KSO:</t>
  </si>
  <si>
    <t>832 12 52</t>
  </si>
  <si>
    <t>CC-CZ:</t>
  </si>
  <si>
    <t/>
  </si>
  <si>
    <t>Místo:</t>
  </si>
  <si>
    <t>VD Orlík</t>
  </si>
  <si>
    <t>Datum:</t>
  </si>
  <si>
    <t>24.2.2018</t>
  </si>
  <si>
    <t>Zadavatel:</t>
  </si>
  <si>
    <t>IČ:</t>
  </si>
  <si>
    <t>70889953</t>
  </si>
  <si>
    <t>Povodí Vltavy státní podnik</t>
  </si>
  <si>
    <t>DIČ:</t>
  </si>
  <si>
    <t>CZ70889953</t>
  </si>
  <si>
    <t>Uchazeč:</t>
  </si>
  <si>
    <t>Vyplň údaj</t>
  </si>
  <si>
    <t>Projektant:</t>
  </si>
  <si>
    <t>05645328</t>
  </si>
  <si>
    <t>Ing. Milada Klimešová</t>
  </si>
  <si>
    <t>True</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</si>
  <si>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</si>
  <si>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</si>
  <si>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</si>
  <si>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</si>
  <si>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</si>
  <si>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</si>
  <si>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</si>
  <si>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</si>
  <si>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</si>
  <si>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</si>
  <si>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</si>
  <si>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</si>
  <si>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</si>
  <si>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</si>
  <si>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</si>
  <si>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</si>
  <si>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</si>
  <si>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</si>
  <si>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</si>
  <si>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</si>
  <si>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</si>
  <si>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</si>
  <si>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</si>
  <si>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</si>
  <si>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</si>
  <si>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</si>
  <si>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</si>
  <si>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</si>
  <si>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</si>
  <si>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</si>
  <si>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</si>
  <si>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</si>
  <si>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</si>
  <si>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</si>
  <si>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</si>
  <si>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</si>
  <si>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</si>
  <si>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</si>
  <si>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</si>
  <si>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</si>
  <si>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</si>
  <si>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</si>
  <si>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povrchových ochran</t>
  </si>
  <si>
    <t>PRO</t>
  </si>
  <si>
    <t>1</t>
  </si>
  <si>
    <t>{d56f9ecf-fba3-4be8-be74-f19d2c146c1a}</t>
  </si>
  <si>
    <t>832 51</t>
  </si>
  <si>
    <t>2</t>
  </si>
  <si>
    <t>02</t>
  </si>
  <si>
    <t>Výměna těsnění segmentu</t>
  </si>
  <si>
    <t>{a15eb3cd-df46-4d82-af13-b7c32e2dd858}</t>
  </si>
  <si>
    <t>00</t>
  </si>
  <si>
    <t>VON</t>
  </si>
  <si>
    <t>{f3329c10-0982-4299-857c-59599764fd41}</t>
  </si>
  <si>
    <t>03</t>
  </si>
  <si>
    <t>Drobné opravy a údržba</t>
  </si>
  <si>
    <t>STA</t>
  </si>
  <si>
    <t>{61065ad7-ec36-4fc0-ba1f-68a5a0ed6d07}</t>
  </si>
  <si>
    <t>04</t>
  </si>
  <si>
    <t>Modernizace příslušenství segmentu</t>
  </si>
  <si>
    <t>{6962cc90-3a88-44c2-ac8d-419d628c6b22}</t>
  </si>
  <si>
    <t>1) Krycí list soupisu</t>
  </si>
  <si>
    <t>2) Rekapitulace</t>
  </si>
  <si>
    <t>3) Soupis prací</t>
  </si>
  <si>
    <t>Zpět na list:</t>
  </si>
  <si>
    <t>Rekapitulace stavby</t>
  </si>
  <si>
    <t>KRYCÍ LIST SOUPISU</t>
  </si>
  <si>
    <t>Objekt:</t>
  </si>
  <si>
    <t>01 - Oprava povrchových ochran</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</si>
  <si>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</si>
  <si>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</si>
  <si>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</si>
  <si>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</si>
  <si>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</si>
  <si>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</si>
  <si>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</si>
  <si>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</si>
  <si>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</si>
  <si>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</si>
  <si>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</si>
  <si>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767 - Konstrukce zámečnické</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</si>
  <si>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</si>
  <si>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</si>
  <si>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</si>
  <si>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</si>
  <si>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</si>
  <si>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</si>
  <si>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</si>
  <si>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</si>
  <si>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</si>
  <si>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</si>
  <si>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</si>
  <si>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</si>
  <si>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</si>
  <si>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</si>
  <si>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</si>
  <si>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</si>
  <si>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</si>
  <si>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</si>
  <si>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</si>
  <si>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</si>
  <si>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161101105</t>
  </si>
  <si>
    <t>Svislé přemístění výkopku z horniny tř. 1 až 4 hl výkopu do 10 m</t>
  </si>
  <si>
    <t>m3</t>
  </si>
  <si>
    <t>CS ÚRS 2017 02</t>
  </si>
  <si>
    <t>4</t>
  </si>
  <si>
    <t>-1555781011</t>
  </si>
  <si>
    <t>PP</t>
  </si>
  <si>
    <t>Svislé přemístění výkopku bez naložení do dopravní nádoby avšak s vyprázdněním dopravní nádoby na hromadu nebo do dopravního prostředku z horniny tř. 1 až 4, při hloubce výkopu přes 8 do 10 m</t>
  </si>
  <si>
    <t>PSC</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</si>
  <si>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</si>
  <si>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VV</t>
  </si>
  <si>
    <t>720*0,031 "t - odpad z čištění povrchů- abrazivo" / 3 "t/m3 -měrná hmotnost"</t>
  </si>
  <si>
    <t>720*0,002 "t - odpad z čištění povrchů - zbytky barvy"/2 "t/m3</t>
  </si>
  <si>
    <t>Součet</t>
  </si>
  <si>
    <t>162201201</t>
  </si>
  <si>
    <t>Vodorovné přemístění do 10 m nošením výkopku z horniny tř. 1 až 4</t>
  </si>
  <si>
    <t>862138090</t>
  </si>
  <si>
    <t>Vodorovné přemístění výkopku nebo sypaniny nošením s vyprázdněním nádoby na hromady nebo do dopravního prostředku na vzdálenost do 10 m z horniny tř. 1 až 4</t>
  </si>
  <si>
    <t>3</t>
  </si>
  <si>
    <t>162201209</t>
  </si>
  <si>
    <t>Příplatek k vodorovnému přemístění nošením ZKD 10 m nošení výkopku z horniny tř. 1 až 4</t>
  </si>
  <si>
    <t>1746823575</t>
  </si>
  <si>
    <t>Vodorovné přemístění výkopku nebo sypaniny nošením s vyprázdněním nádoby na hromady nebo do dopravního prostředku na vzdálenost do 10 m z horniny Příplatek k ceně za každých dalších 10 m</t>
  </si>
  <si>
    <t>P</t>
  </si>
  <si>
    <t>Poznámka k položce:
Přemístění abraziva a hmot z prostoru segmentu na plato VD na levém břehu, bez možnosti použití mechanizace.Vzdálenost cca 150m.</t>
  </si>
  <si>
    <t>8,16*14 'Přepočtené koeficientem množství</t>
  </si>
  <si>
    <t>9</t>
  </si>
  <si>
    <t>Ostatní konstrukce a práce, bourání</t>
  </si>
  <si>
    <t>938901131</t>
  </si>
  <si>
    <t>Vyklizení bahna z nádrže</t>
  </si>
  <si>
    <t>1651236867</t>
  </si>
  <si>
    <t>Čištění nádrží, ploch dřevěných nebo betonových konstrukcí, potrubí vyklizení bahna z nádrže</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</si>
  <si>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</si>
  <si>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Poznámka k položce:
náklady na vyklizení odpadů z tryskání (abrazivo, zbytky barev a rzi)</t>
  </si>
  <si>
    <t>5</t>
  </si>
  <si>
    <t>941111111_R</t>
  </si>
  <si>
    <t xml:space="preserve">Montáž lešení </t>
  </si>
  <si>
    <t>kpl</t>
  </si>
  <si>
    <t>-96131806</t>
  </si>
  <si>
    <t>Poznámka k položce:
- zahrnuje montáž lešení z obou stran segmentu v ploše cca 2x9x15 = 270 m2
Horolezecké práce při montáži lešení jsou oceněny v oddílu VON.
Cena obsahuje i veškeré náklady na práce a materiál, spojené s kotvením lešení k segmentu a spodní stavbě (kotvy).</t>
  </si>
  <si>
    <t>6</t>
  </si>
  <si>
    <t>941111811_R</t>
  </si>
  <si>
    <t xml:space="preserve">Demontáž lešení </t>
  </si>
  <si>
    <t>1263033048</t>
  </si>
  <si>
    <t>Poznámka k položce:
- zahrnuje demontáž lešení z obou stran segmentu v ploše cca 2x9x15 = 270 m2
Horolezecké práce při demontáži lešení jsou oceněny v oddílu VON.
Cena obsahuje i veškeré náklady na práce a materiál, spojené s odstraněním kotvení lešeí k segmentu a spodní stavbě (zapravení otvorů po kotvách reprofilační maltou tř. R4.).</t>
  </si>
  <si>
    <t>7</t>
  </si>
  <si>
    <t>941112211_R</t>
  </si>
  <si>
    <t>Příplatek k lešení za první a ZKD den použití</t>
  </si>
  <si>
    <t>-2027869346</t>
  </si>
  <si>
    <t>Příplatek za první a každý další den použití lešení k ceně -1111</t>
  </si>
  <si>
    <t>8</t>
  </si>
  <si>
    <t>944611111</t>
  </si>
  <si>
    <t>Montáž ochranné plachty z textilie z umělých vláken</t>
  </si>
  <si>
    <t>m2</t>
  </si>
  <si>
    <t>25981781</t>
  </si>
  <si>
    <t>Montáž ochranné plachty zavěšené na konstrukci lešení z textilie z umělých vláken</t>
  </si>
  <si>
    <t xml:space="preserve">Poznámka k souboru cen:_x000D_
1. V cenách nejsou započteny náklady na lešení potřebné pro zavěšení plachty; toto lešení se oceňuje příslušnými cenami lešení. </t>
  </si>
  <si>
    <t>Poznámka k položce:
Montáž zaplachtování prostoru při provádění ochran. nátěrů - nutno zamezit rozporašování do okolí.</t>
  </si>
  <si>
    <t>9*15*2</t>
  </si>
  <si>
    <t>944611811</t>
  </si>
  <si>
    <t>Demontáž ochranné plachty z textilie z umělých vláken</t>
  </si>
  <si>
    <t>648662149</t>
  </si>
  <si>
    <t>Demontáž ochranné plachty zavěšené na konstrukci lešení z textilie z umělých vláken</t>
  </si>
  <si>
    <t>10</t>
  </si>
  <si>
    <t>985131111</t>
  </si>
  <si>
    <t>Očištění ploch stěn, rubu kleneb a podlah tlakovou vodou</t>
  </si>
  <si>
    <t>-464589591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</si>
  <si>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</si>
  <si>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Poznámka k položce:
očištění ramen a podélníků od nánosů tlakovou vodou</t>
  </si>
  <si>
    <t>110 "m2-ramena"+ 50 "m2 horní povrchy podélníků"</t>
  </si>
  <si>
    <t>997</t>
  </si>
  <si>
    <t>Přesun sutě</t>
  </si>
  <si>
    <t>11</t>
  </si>
  <si>
    <t>997006512_R</t>
  </si>
  <si>
    <t>Vodorovná doprava nečistot s naložením a složením na skládku, včetně poplatku za uložení a likvidaci dle platné legislativy</t>
  </si>
  <si>
    <t>t</t>
  </si>
  <si>
    <t>-741246592</t>
  </si>
  <si>
    <t xml:space="preserve">Poznámka k položce:
Viz TZ kap. 7 - Oprava povrchových ochran 
- zahrnuje odvoz a ekologickou likvidaci odpadu z otryskání (znečištěné abrazivo, zbytky barev a rzi) dle platné legislativy
 včetně všech poplatků s tím spojených 
</t>
  </si>
  <si>
    <t>720 "m2" * 0,031 "t/m2 abraziva"</t>
  </si>
  <si>
    <t>720 "m2" * 0,002 "t/m2 starého nátěru"</t>
  </si>
  <si>
    <t>998</t>
  </si>
  <si>
    <t>Přesun hmot</t>
  </si>
  <si>
    <t>12</t>
  </si>
  <si>
    <t>998325011</t>
  </si>
  <si>
    <t>Přesun hmot pro objekty plavební</t>
  </si>
  <si>
    <t>-1163350775</t>
  </si>
  <si>
    <t>Přesun hmot pro objekty plavební dopravní vzdálenost do 500 m</t>
  </si>
  <si>
    <t xml:space="preserve">Poznámka k souboru cen:_x000D_
1. Ceny jsou určeny pro jakoukoliv konstrukčně-materiálovou charakteristiku. </t>
  </si>
  <si>
    <t>Poznámka k položce:
zahrnuje manipulace s materiálem pro otryskání</t>
  </si>
  <si>
    <t>"abrazivo"1920*0,031"t"</t>
  </si>
  <si>
    <t>PSV</t>
  </si>
  <si>
    <t>Práce a dodávky PSV</t>
  </si>
  <si>
    <t>767</t>
  </si>
  <si>
    <t>Konstrukce zámečnické</t>
  </si>
  <si>
    <t>13</t>
  </si>
  <si>
    <t>767995116_R</t>
  </si>
  <si>
    <t>Demontáž a montáž atypických zámečnických konstrukcí hmotnosti do 250 kg</t>
  </si>
  <si>
    <t>16</t>
  </si>
  <si>
    <t>1224577343</t>
  </si>
  <si>
    <t>Montáž ostatních atypických zámečnických konstrukcí hmotnosti přes 100 do 250 kg</t>
  </si>
  <si>
    <t xml:space="preserve">Poznámka k souboru cen:_x000D_
1. Určení cen se řídí hmotností jednotlivě montovaného dílu konstrukce. </t>
  </si>
  <si>
    <t>Poznámka k položce:
Demontáž přístupového žebříku s ochranným košem. Po demontáži bude žebřík přesunut na plato VD a předán objednateli.
Obsahuje veškeré náklady na manipulaci s demontovanými částmi. Odhadovaná hmotnost žebříku cca 230 kg. Žebřík může být rozdělen na díly - rozřezán.</t>
  </si>
  <si>
    <t>789</t>
  </si>
  <si>
    <t>Povrchové úpravy ocelových konstrukcí a technologických zařízení</t>
  </si>
  <si>
    <t>14</t>
  </si>
  <si>
    <t>789121143</t>
  </si>
  <si>
    <t>Čištění mechanizované ocelových konstrukcí třídy I stupeň přípravy St 3 stupeň zrezivění D</t>
  </si>
  <si>
    <t>-1530390641</t>
  </si>
  <si>
    <t>Úpravy povrchů pod nátěry ocelových konstrukcí třídy I odstranění rzi a nečistot mechanizovaným čištěním stupeň přípravy St 3, stupeň zrezivění D</t>
  </si>
  <si>
    <t>Poznámka k položce:
viz TZ kap.7. Oprava povrchových ochran
- ruční dočištění špatně přístupných konstrukcí cca 25%, válecová plocha segmentu cca 5%.</t>
  </si>
  <si>
    <t>270*0,05 "m2, 5% povrchu hrad. plechu"</t>
  </si>
  <si>
    <t>(720-270-110)*0,25 "m2, 25% povrchu ostat. kcí"</t>
  </si>
  <si>
    <t>789121143_R</t>
  </si>
  <si>
    <t>Čištění mechanizované ocelových konstrukcí třídy I stupeň přípravy St 3 - horolezeckou technikou</t>
  </si>
  <si>
    <t>-1151570394</t>
  </si>
  <si>
    <t>Úpravy povrchů pod nátěry ocelových konstrukcí třídy I odstranění rzi a nečistot mechanizovaným čištěním stupeň přípravy St 3, stupeň zrezivění D - provedení horolezeckou technikou bez možnosti instalace lešení
Cena včetně instalace plachet pro zachycení odpadu při čištění, včetně zajištění vybírání odpadu horolezeckou technikou a konečné demontáže plachet.</t>
  </si>
  <si>
    <t>Poznámka k položce:
viz TZ kap.7. Oprava povrchových ochran
- ruční čištění ramen segmentu prováděných horolezeckou technikou
- cena obsahuje i náklady na instalaci podvěsných plachet pro zachytávání odpadu při mechanickém čištění, včetně zajištění pravidelného vybírání odpadu a konečné likvidace plachet.</t>
  </si>
  <si>
    <t>"ramena segmentu" 2 * 55</t>
  </si>
  <si>
    <t>789221542_R</t>
  </si>
  <si>
    <t>Otryskání abrazivem ze strusky ocelových kcí třídy I stupeň zarezavění D stupeň přípravy Sa 2 1/2</t>
  </si>
  <si>
    <t>-1244073689</t>
  </si>
  <si>
    <t>Otryskání povrchů ocelových konstrukcí suché abrazivní tryskání abrazivem ze strusky třídy I stupeň zrezivění D, stupeň přípravy Sa 2½</t>
  </si>
  <si>
    <t>Poznámka k položce:
Viz TZ, kap.7.</t>
  </si>
  <si>
    <t>"hardicí plech vnější a vnitřní" 135 + 135</t>
  </si>
  <si>
    <t>"diafragmy" 70</t>
  </si>
  <si>
    <t>"ostatní - podélníky, lemy, lávka, žebříky" 260</t>
  </si>
  <si>
    <t>17</t>
  </si>
  <si>
    <t>78933422_R</t>
  </si>
  <si>
    <t>Zhotovení nátěru ocelových konstrukcí dvousložkového vrchního, tloušťky jedné vrstvy do 120 μm</t>
  </si>
  <si>
    <t>108438422</t>
  </si>
  <si>
    <t>Zhotovení nátěru ocelových konstrukcí dvousložkového epoxidového vrchního, tloušťky jedné vrstvy do 120 μm. Cena obsahuje náklady na práci a veškerý materiál včetně spotřeby nátěrových hmot.</t>
  </si>
  <si>
    <t xml:space="preserve">Poznámka k položce:
Specifikace nátěru viz TZ, kap.7
Nátěr dvousložkovou epoxidovou barvou.
</t>
  </si>
  <si>
    <t>18</t>
  </si>
  <si>
    <t>78933423_R</t>
  </si>
  <si>
    <t>Zhotovení nátěru ocelových konstrukcí dvousložkového vrchního, tloušťky jedné vrstvy do 120 μm - horolezeckou technikou</t>
  </si>
  <si>
    <t>-194079239</t>
  </si>
  <si>
    <t>Zhotovení nátěru ocelových konstrukcí dvousložkového epoxidového vrchního, tloušťky jedné vrstvy do 120 μm. Cena obsahuje náklady na práci a veškerý materiál včetně spotřeby nátěrových hmot.
Cena obsahuje i náklady n aprovádšní pomocí horolezecké techniky.</t>
  </si>
  <si>
    <t xml:space="preserve">Poznámka k položce:
Specifikace nátěru viz TZ, kap.7
Nátěr dvousložkovou epoxidovou barvou.
Použití horolezecké techniky pro nátěry ramen segmentu
</t>
  </si>
  <si>
    <t>19</t>
  </si>
  <si>
    <t>99878910_R</t>
  </si>
  <si>
    <t>Přesun hmot PSV</t>
  </si>
  <si>
    <t>-1664669556</t>
  </si>
  <si>
    <t>22,32 "PSV"</t>
  </si>
  <si>
    <t>02 - Výměna těsnění segmentu</t>
  </si>
  <si>
    <t>002_R</t>
  </si>
  <si>
    <t>Demontáž a montáž konstrukce těsnění bočního a spodního</t>
  </si>
  <si>
    <t>1046160845</t>
  </si>
  <si>
    <t xml:space="preserve">Výroba, dodávka a montáž konstrukce těsnění bočního a spodního
</t>
  </si>
  <si>
    <t>Poznámka k položce:
Viz TZ, kap.8 Těsnění segmentu 
- včetně nákladů na seřízení těsnění
- včetně nákladů na manipulaci s ocel. prvky pro potřeby nátěrů
- cnea obsahuje náklady na instalaci pryžových prvků a jejich případnou rozměrovou úpravu</t>
  </si>
  <si>
    <t>M</t>
  </si>
  <si>
    <t>001_M</t>
  </si>
  <si>
    <t>Pryžové těsnění profil "nota A typ 130 x 60 mm"</t>
  </si>
  <si>
    <t>m</t>
  </si>
  <si>
    <t>788577203</t>
  </si>
  <si>
    <t>Pryžové těsnění profil nota A typ 130 x 65 mm, SBR 60°ShA</t>
  </si>
  <si>
    <t xml:space="preserve">Poznámka k položce:
- pryž těsnění dnové a boční 130x65 - přesný typ – rozměry ověřit při demontáži !
Viz TZ.5.  Modernizace těsnění
</t>
  </si>
  <si>
    <t>2*9 "boční těsnění" + 15 "prahové těsnění"</t>
  </si>
  <si>
    <t>0011_M</t>
  </si>
  <si>
    <t>Pryžové těsnění, obd. profil 100x10 mm</t>
  </si>
  <si>
    <t>-1426818082</t>
  </si>
  <si>
    <t>Pryžové těsnění profil 100 x 10 mm, EPDM 70°ShA</t>
  </si>
  <si>
    <t>Poznámka k položce:
Doplňkový pryžový profil pro případné vypodložení notové pryže.</t>
  </si>
  <si>
    <t>004_R</t>
  </si>
  <si>
    <t>Nerez - spojovací materiál šroub M16 + matice + podložky, mat. A2-70</t>
  </si>
  <si>
    <t>kg</t>
  </si>
  <si>
    <t>-1682048159</t>
  </si>
  <si>
    <t xml:space="preserve">Nerez - spojovací materiál, materiál A2-70
Šroub se šestihranou hlavou M16x60 + šestihranná matice - prahové těsnění
Šroub se šestihranou hlavou M16x50 + šestihranná matice - boční těsnění
Podložky pod matice M16
</t>
  </si>
  <si>
    <t xml:space="preserve">Poznámka k položce:
Viz TZ, kap.8
- zahrnuje nerez spojovací materiál, cca 30 kg,
- včetně montáže a dodávky
- Dle PD 62 ks/ šavli + 100 ks prahové těsnění
</t>
  </si>
  <si>
    <t>Vodorovná doprava odpadu s naložením a složením na skládku, včetně poplatku za uložení a likvidaci dle platné legislativy</t>
  </si>
  <si>
    <t>1182594775</t>
  </si>
  <si>
    <t>Poznámka k položce:
Viz TZ kap. 7 - Oprava povrchových ochran 
- zahrnuje odvoz a ekologickou likvidaci odpadu dle platné legislativy
 včetně všech poplatků s tím spojených - skládka nebezpečných odpadů</t>
  </si>
  <si>
    <t>00 - VON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</si>
  <si>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</si>
  <si>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</si>
  <si>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</si>
  <si>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</si>
  <si>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</si>
  <si>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</si>
  <si>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VRN9 - Ostatní náklady</t>
  </si>
  <si>
    <t>VRN</t>
  </si>
  <si>
    <t>Vedlejší rozpočtové náklady</t>
  </si>
  <si>
    <t>VRN1</t>
  </si>
  <si>
    <t>Průzkumné, geodetické a projektové práce</t>
  </si>
  <si>
    <t>013002002_R</t>
  </si>
  <si>
    <t>Zpracování Povodňového plánu</t>
  </si>
  <si>
    <t>1024</t>
  </si>
  <si>
    <t>383111175</t>
  </si>
  <si>
    <t>013002005_R</t>
  </si>
  <si>
    <t>Pasport budov a dotčených a přilehlých objektů</t>
  </si>
  <si>
    <t>1437080493</t>
  </si>
  <si>
    <t>013002006_R</t>
  </si>
  <si>
    <t>Vypracování nálezové zprávy</t>
  </si>
  <si>
    <t>-1658912392</t>
  </si>
  <si>
    <t>Poznámka k položce:
Vypracování nálezové zprávy o rozsau poškozených konstrukcí segmentu. Slouží jako podklad pro rozhodnutí objednatele o provedení drobných oprav.</t>
  </si>
  <si>
    <t>013203000_R</t>
  </si>
  <si>
    <t>Dokumentace dílenská</t>
  </si>
  <si>
    <t>-2037221329</t>
  </si>
  <si>
    <t>Průzkumné, geodetické a projektové práce projektové práce dokumentace stavby (výkresová a textová) bez rozlišení</t>
  </si>
  <si>
    <t>Poznámka k položce:
Dílenská dokumentace pro výrobu nových částí ocelových konstrukcí.
viz. TZ kap 6. Oprava konstrukcí a modernizace.</t>
  </si>
  <si>
    <t>VRN2</t>
  </si>
  <si>
    <t>Příprava staveniště</t>
  </si>
  <si>
    <t>031203000_R</t>
  </si>
  <si>
    <t>249329912</t>
  </si>
  <si>
    <t xml:space="preserve">Základní rozdělení průvodních činností a nákladů příprava staveniště, včetně složení mat. apod.
</t>
  </si>
  <si>
    <t>VRN3</t>
  </si>
  <si>
    <t>Zařízení staveniště</t>
  </si>
  <si>
    <t>032103000_R</t>
  </si>
  <si>
    <t>Náklady na stavební buňky</t>
  </si>
  <si>
    <t>-45319007</t>
  </si>
  <si>
    <t xml:space="preserve">Zařízení staveniště vybavení staveniště náklady na stavební buňky
- stavební buňka
- socialní objekty pro pracovníky stavby
</t>
  </si>
  <si>
    <t>034103000_R</t>
  </si>
  <si>
    <t>Energie pro zařízení staveniště</t>
  </si>
  <si>
    <t>-1386797105</t>
  </si>
  <si>
    <t xml:space="preserve">Energie pro zařízení staveniště
 - nezbytné vnitrostaveništní rozvody energie vč. zajištění jejich zdrojů
</t>
  </si>
  <si>
    <t>034303000</t>
  </si>
  <si>
    <t>Opatření na ochranu pozemků sousedních se staveništěm</t>
  </si>
  <si>
    <t>-741408821</t>
  </si>
  <si>
    <t>Zařízení staveniště zabezpečení staveniště opatření na ochranu sousedních pozemků</t>
  </si>
  <si>
    <t>Poznámka k položce:
Náklady na ochranu sousedních stavebních konstrukcí a částí VD před nežádoucím znečištěním při provádění nátěrů.</t>
  </si>
  <si>
    <t>034703000_R</t>
  </si>
  <si>
    <t>Osvětlení staveniště</t>
  </si>
  <si>
    <t>-606131698</t>
  </si>
  <si>
    <t>Zařízení staveniště zabezpečení staveniště osvětlení staveniště</t>
  </si>
  <si>
    <t>039103000_R</t>
  </si>
  <si>
    <t>Rozebrání, bourání a odvoz zařízení staveniště</t>
  </si>
  <si>
    <t>-141474885</t>
  </si>
  <si>
    <t>Zařízení staveniště zrušení zařízení staveniště rozebrání, bourání a odvoz</t>
  </si>
  <si>
    <t>VRN4</t>
  </si>
  <si>
    <t>Inženýrská činnost</t>
  </si>
  <si>
    <t>042503000_R</t>
  </si>
  <si>
    <t>Plán BOZP na staveništi</t>
  </si>
  <si>
    <t>-1068740445</t>
  </si>
  <si>
    <t>Inženýrská činnost posudky plán BOZP na staveništi</t>
  </si>
  <si>
    <t>043002000</t>
  </si>
  <si>
    <t>Zkoušky a ostatní měření</t>
  </si>
  <si>
    <t>586879231</t>
  </si>
  <si>
    <t xml:space="preserve">Měření tloušťky nátěrů
</t>
  </si>
  <si>
    <t xml:space="preserve">Poznámka k položce:
rozsah viz TZ kap.7 - Oprava povrchových ochran
- měřeníi, vyhodnocení a záznam zkoušek
- cena obsahuje veškeré náklady na provedení uvedených zkoušek a jejich vyhodnocení
</t>
  </si>
  <si>
    <t>043194000_R</t>
  </si>
  <si>
    <t>Odzkoušení funkčnosti zařízení, uvedení do provozu</t>
  </si>
  <si>
    <t>-626172890</t>
  </si>
  <si>
    <t xml:space="preserve">Odzkoušení funkčnosti zařízení, uvedení do provozu. </t>
  </si>
  <si>
    <t>Poznámka k položce:
Viz TZ kap.12, včetně příp. videozáznamu.
- obsahuje i veškeré práce spojené s odstraněním závad zjištěných při zkouškách (např. dodatečné seřízení těsnění apod.)</t>
  </si>
  <si>
    <t>VRN6</t>
  </si>
  <si>
    <t>Územní vlivy</t>
  </si>
  <si>
    <t>063203000</t>
  </si>
  <si>
    <t>Potápěčské práce</t>
  </si>
  <si>
    <t>-2030981440</t>
  </si>
  <si>
    <t>Územní vlivy práce na těžce přístupných místech potápěčské práce</t>
  </si>
  <si>
    <t>Poznámka k položce:
Vyčištění prostoru pro provizorní hrazení, kontrola a vyčištění drážek a dosedacího prahu hradicích tabulí , viz TP 3. Zahrazení přelivu, TP 130. vyhrazení přelivu.
- veškerá součinnost při montáži a demontáži hrazení
- práce při dotěsnění provizorního hrazení včetně potřebného matriálu (inertní matriál, plachty apod.)
- hrazení  a vyhrazení segmentu zajišťuje objednatel mimo uvedené potápěčské práce</t>
  </si>
  <si>
    <t>1"den zahrazení "</t>
  </si>
  <si>
    <t>063403000</t>
  </si>
  <si>
    <t>Práce bez pevné pracovní podlahy</t>
  </si>
  <si>
    <t>228150428</t>
  </si>
  <si>
    <t>Územní vlivy práce na těžce přístupných místech práce bez pevné pracovní podlahy</t>
  </si>
  <si>
    <t>Poznámka k položce:
Provádění prací horolezeckou technikou během stavby: 
- spolupráce při instalaci a demontáži lešení na vzdušní straně segmentu
- pomoc při instalaci lešení na návodní straně segmentu bude-li vyžadována
- instalace a demontáž zábrany proti odpadávání abraziva po přelivné ploše, včetně čištění zábrany od nahromaděného abraziva
- pomoc při instalaci ochraných zábran okolních konstrukcí před prováděním nátěrů a jejich demontáž</t>
  </si>
  <si>
    <t>VRN9</t>
  </si>
  <si>
    <t>Ostatní náklady</t>
  </si>
  <si>
    <t>093103000_R</t>
  </si>
  <si>
    <t>Prostředky a materiál pro šetření a likvidaci vzniklé ekologické havárie</t>
  </si>
  <si>
    <t>347096658</t>
  </si>
  <si>
    <t>Ostatní náklady havárie, živelné pohromy odstranění následků havárie, živelné pohromy</t>
  </si>
  <si>
    <t>Poznámka k položce:
1 x havarijní souprava OIL 240 (obsah soupravy: nádoba 240 l, Algasorb 30 kg, 50x rohož, 5x nohavice, 5x polštář, 200x utěrka NT, 1x lopatka a smeták, 5x PE pytel, 5x výstražná nálepka, 2x rukavice nálepka - absorpční schopnost 300 litrů), nebo souprava ekvivalentní,
1 x havarijní souprava UNV 60 (obsah soupravy: nádoba 60 l, 30x rohož, 3x nohavice,  2x polštář, 1x PVC rukavice, 2x PE pytel, 2x výstražná nálepka - absorpční schopnost 89 litrů), nebo souprava ekvivalentní,
1 x balení norná stěna EKNS 220 H (4 ks, rozměr 0,13 x 3 m), nebo ekvivalentní typ,
PE pytle objem 120 l - 10 ks,
ruční nářadí (sekyra, pila, krumpáč, lopata, palice),
zásoba řeziva (prkna, latě, trámy) - jednotky kusů,
lahve pro odběr vzorků (prachovnice se širokým hrdlem o objemu min 1,25 l) - 5 ks.</t>
  </si>
  <si>
    <t>03 - Drobné opravy a údržba</t>
  </si>
  <si>
    <t>515402276</t>
  </si>
  <si>
    <t>3 * 0,025 "m odhad množství odsekání deg. betonu"</t>
  </si>
  <si>
    <t>-707411763</t>
  </si>
  <si>
    <t>-2041677737</t>
  </si>
  <si>
    <t>985112133</t>
  </si>
  <si>
    <t>Odsekání degradovaného betonu rubu kleneb a podlah tl do 50 mm</t>
  </si>
  <si>
    <t>-668481220</t>
  </si>
  <si>
    <t>Odsekání degradovaného betonu rubu kleneb a podlah,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</si>
  <si>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 </t>
  </si>
  <si>
    <t>Poznámka k položce:
Odsekání degradováných částí betonu v okolí výmolů kaveren spodního prahu segmentu. Odsekání pouze degradovaných částí.
viz. TZ kap. 6. Drobné opravy a údržba</t>
  </si>
  <si>
    <t>-1160009119</t>
  </si>
  <si>
    <t>Poznámka k položce:
očištění ploch po odsekání degradovaného betonu v okolí prahu segmentu.
viz. TZ kap. 6. Drobné opravy a údržba</t>
  </si>
  <si>
    <t>985311315</t>
  </si>
  <si>
    <t>Reprofilace rubu kleneb a podlah cementovými sanačními maltami tl 50 mm</t>
  </si>
  <si>
    <t>1760780655</t>
  </si>
  <si>
    <t>Reprofilace betonu sanačními maltami na cementové bázi ručně rubu kleneb a podlah, tloušťky přes 40 do 50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</si>
  <si>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</si>
  <si>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Poznámka k položce:
Oprava výmplů a kaveren v okolí prahu segmentu.
Odhad rozsahu poškození 3 m2
Oprava pomocí tixotropní, mrazuvzdorné, vodonepropustné malty na bázi cementu s příměsí vláken, malta třídy R4
viz. TZ kap. 6. Drobné opravy a údržba</t>
  </si>
  <si>
    <t>-355653718</t>
  </si>
  <si>
    <t>0,075*2,2 'Přepočtené koeficientem množství</t>
  </si>
  <si>
    <t>167953036</t>
  </si>
  <si>
    <t>0,2 "t drobné zám. práce" + 0,299 "t reprofilační hmoty"</t>
  </si>
  <si>
    <t>008_R</t>
  </si>
  <si>
    <t>Promazání a kontrola ložisek</t>
  </si>
  <si>
    <t>-227376911</t>
  </si>
  <si>
    <t xml:space="preserve">Poznámka k položce:
Viz TZ kap.11  mazání ložisek
včetně spotřeby mazacího mteriálu
</t>
  </si>
  <si>
    <t>767991911_R</t>
  </si>
  <si>
    <t>Drobné zámečnické opravy ocelových konstrukcí</t>
  </si>
  <si>
    <t>-993510555</t>
  </si>
  <si>
    <t>Poznámka k položce:
TZ.6. Opravy poškozených částí segmentu, jako např. přístupový žebřík, zábradlí lávky apod., rozsah bude odsouhlasem objednatelem na základě nálezové zprávy. Položka obsahuje náklady na demontáž poškozených částí, výrobu, dopravu a montáž opravených částí, včetně nákladů na materiál. Nálezová zpráva oceněná v pol. VON.
Včetně vyvrtání otvorů pro odvodnění, viz. TZ kap. 6. Drobné opravy a údržba
Odhadované množství do 200 kg,</t>
  </si>
  <si>
    <t>04 - Modernizace příslušenství segmentu</t>
  </si>
  <si>
    <t>767995111_R</t>
  </si>
  <si>
    <t>Výroba  a montáž atypických zámečnických konstrukcí hmotnosti do 5 kg z oceli S235</t>
  </si>
  <si>
    <t>798243382</t>
  </si>
  <si>
    <t>Montáž ostatních atypických zámečnických konstrukcí hmotnosti do 5 kg, včetně materiálu a dodávky na místo montáže.</t>
  </si>
  <si>
    <t>Poznámka k položce:
Montáž doplňkových příčných výztuh lávky z profilů L50x5 - materiáll ocel S235JR
viz. TZ 9. Lávka segmentu</t>
  </si>
  <si>
    <t>767995114_R</t>
  </si>
  <si>
    <t>Výroba a montáž atypických zámečnických konstrukcí hmotnosti do 250 kg z nerezové oceli</t>
  </si>
  <si>
    <t>-1321172684</t>
  </si>
  <si>
    <t>Výroba a montáž atypických zámečnických konstrukcí hmotnosti do 250 kg
Výroba dodávka montáž dosedacího prahu z nerezové oceli  dle ČSN 10088-1 1.4404 ( X2CrNiMo 17-12-2 )</t>
  </si>
  <si>
    <t>Poznámka k položce:
Vyroba, dodávka  montáž pásku dosedacího prahu 150 x10 mm z nerezavějící oceli.
viz TZ kap. 6. Drobné opravy a údržba a výkres P.3.
Včetně provedení svarů a přípravy pro provedení montáže - očištění , obroušení dnešního prahu pro potřeby provedení svarů.</t>
  </si>
  <si>
    <t>767590120_R</t>
  </si>
  <si>
    <t>Demontáž podlahového plechu lávky</t>
  </si>
  <si>
    <t>-1299202285</t>
  </si>
  <si>
    <t>Demontáž podlahových konstrukcí podlahových roštů</t>
  </si>
  <si>
    <t>Poznámka k položce:
Cena za demontáž dnešních podl. plechů, včetně jejich předání objednateli a složení v prostroru VD.
Cena obsahuje i náklady na odřezání přivařených plechů.</t>
  </si>
  <si>
    <t>0,6*15"m2 lávky"*35"kg/m2"</t>
  </si>
  <si>
    <t>767590122_R</t>
  </si>
  <si>
    <t xml:space="preserve">Montáž podlahového roštu </t>
  </si>
  <si>
    <t>11386890</t>
  </si>
  <si>
    <t>Montáž  podlahových konstrukcí podlahových roštů</t>
  </si>
  <si>
    <t>Poznámka k položce:
Cena za montáž nových podlahových roštů - včetně přichycení.</t>
  </si>
  <si>
    <t>0,6*15"m2 lávky"*12,5"kg/m2" *2</t>
  </si>
  <si>
    <t>767590123_R</t>
  </si>
  <si>
    <t>Podlahový rošt kompozitový litý, výška 38 mm, oka 19x19 mm, protiskluzový</t>
  </si>
  <si>
    <t>-1483964355</t>
  </si>
  <si>
    <t>Podlahový rošt kompozitový litý, výška 38mm, oko 19x19 mm povrch protiskluzový pískovaný.</t>
  </si>
  <si>
    <t>Poznámka k položce:
Výroba a dodávka podlahových roštů man. lávky
Včetně úpravy atyp. rozměrů š.0,6 m
viz. TZ kap. 9 Lávka segmentu
včetně dodávky uchycovacího mateirálu- nerez.
typ roštu např. GRP 19/19-38</t>
  </si>
  <si>
    <t>15*0,6</t>
  </si>
  <si>
    <t>767833100_R</t>
  </si>
  <si>
    <t>Výroba dodávka a montáž žebříků nerezové oceli</t>
  </si>
  <si>
    <t>1190566402</t>
  </si>
  <si>
    <t>Výroba dodávka a montáž žebříků nerezové oceli dle ČSN 10088-1 1.4404 ( X2CrNiMo 17-12-2 )</t>
  </si>
  <si>
    <t>Poznámka k položce:
Nový žebřík s ochranný košem ve střední části segmentu.
viz TZ kap. 6. Drobné opravy a údržba a výkres P.2.</t>
  </si>
  <si>
    <t>944511111_R</t>
  </si>
  <si>
    <t>Montáž ochranné sítě proti ptactvu</t>
  </si>
  <si>
    <t>1815530435</t>
  </si>
  <si>
    <t>Montáž ochranné sítě přichycené ke konstrukci segmentu.
Cena obsahuje veškeré práci pro instalaci a uchycení sítě, včetně instalace příchytných oček ke konstrukci segmentu.
Cena obsahuje i práce pomocí horolezcké techniky, pokud budou zhotovitelem pro instalaci sítě vyžadovány.
Cen aobsahuje náklady na úpravu rozměrů sítě.</t>
  </si>
  <si>
    <t>Poznámka k položce:
Předpoklad instalace pomocí horolezecké techniky.
Plocha sítě cca 130 m2.
viz. TZ kap. 10. Ochrana proti ptactvu</t>
  </si>
  <si>
    <t>94451111_M</t>
  </si>
  <si>
    <t xml:space="preserve">Ochranná síť proti ptactvu, PP vlákna, oka 50x50 mm, prům. vlákna 0,8 - 1,2 mm, </t>
  </si>
  <si>
    <t>-1504289393</t>
  </si>
  <si>
    <t>Ochranná síť proti ptactvu z PP vláken, oka 50x50 mm, prům. vlákna 0,8 - 1,2 mm, barva bílá nebo šedá.
Cen aobsahuje i náklady na výrobu atypických rozměrů sítě.</t>
  </si>
  <si>
    <t>94451112_M</t>
  </si>
  <si>
    <t>Kotevní materiál z nerezu pro přichycení sítě na segment</t>
  </si>
  <si>
    <t>825169729</t>
  </si>
  <si>
    <t>Kotevní materiál pro přichycení sítě na segment.
Komplet = materiál na celou plochy segmentu 130 m2
Materiál = ocelové nerezové lanko, napíncí šrouby, karabiny, očka samozávrtné šrouby, nastřelovací hřeby atd.
Cena obsahuje veškerý materiál nutný pro uchycení sítě.
Veškerý materiál bude nerez, případně spony z Al</t>
  </si>
  <si>
    <t>998767102_R</t>
  </si>
  <si>
    <t>Přesun hmot tonážní pro zámečnické konstrukce v objektech v do 12 m</t>
  </si>
  <si>
    <t>983036110</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</si>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</sst>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4"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8" xfId="0" applyFont="1" applyBorder="1" applyAlignment="1" applyProtection="1">
      <alignment vertical="center"/>
    </xf>
    <xf numFmtId="0" fontId="35"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9"/>
      <c r="AS2" s="359"/>
      <c r="AT2" s="359"/>
      <c r="AU2" s="359"/>
      <c r="AV2" s="359"/>
      <c r="AW2" s="359"/>
      <c r="AX2" s="359"/>
      <c r="AY2" s="359"/>
      <c r="AZ2" s="359"/>
      <c r="BA2" s="359"/>
      <c r="BB2" s="359"/>
      <c r="BC2" s="359"/>
      <c r="BD2" s="359"/>
      <c r="BE2" s="359"/>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24" t="s">
        <v>16</v>
      </c>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27"/>
      <c r="AQ5" s="29"/>
      <c r="BE5" s="322" t="s">
        <v>17</v>
      </c>
      <c r="BS5" s="22" t="s">
        <v>8</v>
      </c>
    </row>
    <row r="6" spans="1:74" ht="36.950000000000003" customHeight="1">
      <c r="B6" s="26"/>
      <c r="C6" s="27"/>
      <c r="D6" s="34" t="s">
        <v>18</v>
      </c>
      <c r="E6" s="27"/>
      <c r="F6" s="27"/>
      <c r="G6" s="27"/>
      <c r="H6" s="27"/>
      <c r="I6" s="27"/>
      <c r="J6" s="27"/>
      <c r="K6" s="326" t="s">
        <v>19</v>
      </c>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27"/>
      <c r="AQ6" s="29"/>
      <c r="BE6" s="323"/>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23"/>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23"/>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3"/>
      <c r="BS9" s="22" t="s">
        <v>8</v>
      </c>
    </row>
    <row r="10" spans="1:74" ht="14.45" customHeight="1">
      <c r="B10" s="26"/>
      <c r="C10" s="27"/>
      <c r="D10" s="35" t="s">
        <v>28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29</v>
      </c>
      <c r="AL10" s="27"/>
      <c r="AM10" s="27"/>
      <c r="AN10" s="33" t="s">
        <v>30</v>
      </c>
      <c r="AO10" s="27"/>
      <c r="AP10" s="27"/>
      <c r="AQ10" s="29"/>
      <c r="BE10" s="323"/>
      <c r="BS10" s="22" t="s">
        <v>8</v>
      </c>
    </row>
    <row r="11" spans="1:74" ht="18.399999999999999" customHeight="1">
      <c r="B11" s="26"/>
      <c r="C11" s="27"/>
      <c r="D11" s="27"/>
      <c r="E11" s="33" t="s">
        <v>31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32</v>
      </c>
      <c r="AL11" s="27"/>
      <c r="AM11" s="27"/>
      <c r="AN11" s="33" t="s">
        <v>33</v>
      </c>
      <c r="AO11" s="27"/>
      <c r="AP11" s="27"/>
      <c r="AQ11" s="29"/>
      <c r="BE11" s="323"/>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3"/>
      <c r="BS12" s="22" t="s">
        <v>8</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29</v>
      </c>
      <c r="AL13" s="27"/>
      <c r="AM13" s="27"/>
      <c r="AN13" s="37" t="s">
        <v>35</v>
      </c>
      <c r="AO13" s="27"/>
      <c r="AP13" s="27"/>
      <c r="AQ13" s="29"/>
      <c r="BE13" s="323"/>
      <c r="BS13" s="22" t="s">
        <v>8</v>
      </c>
    </row>
    <row r="14" spans="1:74">
      <c r="B14" s="26"/>
      <c r="C14" s="27"/>
      <c r="D14" s="27"/>
      <c r="E14" s="327" t="s">
        <v>35</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5" t="s">
        <v>32</v>
      </c>
      <c r="AL14" s="27"/>
      <c r="AM14" s="27"/>
      <c r="AN14" s="37" t="s">
        <v>35</v>
      </c>
      <c r="AO14" s="27"/>
      <c r="AP14" s="27"/>
      <c r="AQ14" s="29"/>
      <c r="BE14" s="323"/>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3"/>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29</v>
      </c>
      <c r="AL16" s="27"/>
      <c r="AM16" s="27"/>
      <c r="AN16" s="33" t="s">
        <v>37</v>
      </c>
      <c r="AO16" s="27"/>
      <c r="AP16" s="27"/>
      <c r="AQ16" s="29"/>
      <c r="BE16" s="323"/>
      <c r="BS16" s="22" t="s">
        <v>6</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32</v>
      </c>
      <c r="AL17" s="27"/>
      <c r="AM17" s="27"/>
      <c r="AN17" s="33" t="s">
        <v>23</v>
      </c>
      <c r="AO17" s="27"/>
      <c r="AP17" s="27"/>
      <c r="AQ17" s="29"/>
      <c r="BE17" s="323"/>
      <c r="BS17" s="22" t="s">
        <v>39</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3"/>
      <c r="BS18" s="22" t="s">
        <v>8</v>
      </c>
    </row>
    <row r="19" spans="2:71" ht="14.45" customHeight="1">
      <c r="B19" s="26"/>
      <c r="C19" s="27"/>
      <c r="D19" s="35"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3"/>
      <c r="BS19" s="22" t="s">
        <v>8</v>
      </c>
    </row>
    <row r="20" spans="2:71" ht="42.75" customHeight="1">
      <c r="B20" s="26"/>
      <c r="C20" s="27"/>
      <c r="D20" s="27"/>
      <c r="E20" s="329" t="s">
        <v>41</v>
      </c>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27"/>
      <c r="AP20" s="27"/>
      <c r="AQ20" s="29"/>
      <c r="BE20" s="323"/>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3"/>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3"/>
    </row>
    <row r="23" spans="2:71" s="1" customFormat="1" ht="25.9" customHeight="1">
      <c r="B23" s="39"/>
      <c r="C23" s="40"/>
      <c r="D23" s="41" t="s">
        <v>42</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30">
        <f>ROUND(AG51,2)</f>
        <v>0</v>
      </c>
      <c r="AL23" s="331"/>
      <c r="AM23" s="331"/>
      <c r="AN23" s="331"/>
      <c r="AO23" s="331"/>
      <c r="AP23" s="40"/>
      <c r="AQ23" s="43"/>
      <c r="BE23" s="323"/>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3"/>
    </row>
    <row r="25" spans="2:71" s="1" customFormat="1" ht="13.5">
      <c r="B25" s="39"/>
      <c r="C25" s="40"/>
      <c r="D25" s="40"/>
      <c r="E25" s="40"/>
      <c r="F25" s="40"/>
      <c r="G25" s="40"/>
      <c r="H25" s="40"/>
      <c r="I25" s="40"/>
      <c r="J25" s="40"/>
      <c r="K25" s="40"/>
      <c r="L25" s="332" t="s">
        <v>43</v>
      </c>
      <c r="M25" s="332"/>
      <c r="N25" s="332"/>
      <c r="O25" s="332"/>
      <c r="P25" s="40"/>
      <c r="Q25" s="40"/>
      <c r="R25" s="40"/>
      <c r="S25" s="40"/>
      <c r="T25" s="40"/>
      <c r="U25" s="40"/>
      <c r="V25" s="40"/>
      <c r="W25" s="332" t="s">
        <v>44</v>
      </c>
      <c r="X25" s="332"/>
      <c r="Y25" s="332"/>
      <c r="Z25" s="332"/>
      <c r="AA25" s="332"/>
      <c r="AB25" s="332"/>
      <c r="AC25" s="332"/>
      <c r="AD25" s="332"/>
      <c r="AE25" s="332"/>
      <c r="AF25" s="40"/>
      <c r="AG25" s="40"/>
      <c r="AH25" s="40"/>
      <c r="AI25" s="40"/>
      <c r="AJ25" s="40"/>
      <c r="AK25" s="332" t="s">
        <v>45</v>
      </c>
      <c r="AL25" s="332"/>
      <c r="AM25" s="332"/>
      <c r="AN25" s="332"/>
      <c r="AO25" s="332"/>
      <c r="AP25" s="40"/>
      <c r="AQ25" s="43"/>
      <c r="BE25" s="323"/>
    </row>
    <row r="26" spans="2:71" s="2" customFormat="1" ht="14.45" customHeight="1">
      <c r="B26" s="45"/>
      <c r="C26" s="46"/>
      <c r="D26" s="47" t="s">
        <v>46</v>
      </c>
      <c r="E26" s="46"/>
      <c r="F26" s="47" t="s">
        <v>47</v>
      </c>
      <c r="G26" s="46"/>
      <c r="H26" s="46"/>
      <c r="I26" s="46"/>
      <c r="J26" s="46"/>
      <c r="K26" s="46"/>
      <c r="L26" s="333">
        <v>0.21</v>
      </c>
      <c r="M26" s="334"/>
      <c r="N26" s="334"/>
      <c r="O26" s="334"/>
      <c r="P26" s="46"/>
      <c r="Q26" s="46"/>
      <c r="R26" s="46"/>
      <c r="S26" s="46"/>
      <c r="T26" s="46"/>
      <c r="U26" s="46"/>
      <c r="V26" s="46"/>
      <c r="W26" s="335">
        <f>ROUND(AZ51,2)</f>
        <v>0</v>
      </c>
      <c r="X26" s="334"/>
      <c r="Y26" s="334"/>
      <c r="Z26" s="334"/>
      <c r="AA26" s="334"/>
      <c r="AB26" s="334"/>
      <c r="AC26" s="334"/>
      <c r="AD26" s="334"/>
      <c r="AE26" s="334"/>
      <c r="AF26" s="46"/>
      <c r="AG26" s="46"/>
      <c r="AH26" s="46"/>
      <c r="AI26" s="46"/>
      <c r="AJ26" s="46"/>
      <c r="AK26" s="335">
        <f>ROUND(AV51,2)</f>
        <v>0</v>
      </c>
      <c r="AL26" s="334"/>
      <c r="AM26" s="334"/>
      <c r="AN26" s="334"/>
      <c r="AO26" s="334"/>
      <c r="AP26" s="46"/>
      <c r="AQ26" s="48"/>
      <c r="BE26" s="323"/>
    </row>
    <row r="27" spans="2:71" s="2" customFormat="1" ht="14.45" customHeight="1">
      <c r="B27" s="45"/>
      <c r="C27" s="46"/>
      <c r="D27" s="46"/>
      <c r="E27" s="46"/>
      <c r="F27" s="47" t="s">
        <v>48</v>
      </c>
      <c r="G27" s="46"/>
      <c r="H27" s="46"/>
      <c r="I27" s="46"/>
      <c r="J27" s="46"/>
      <c r="K27" s="46"/>
      <c r="L27" s="333">
        <v>0.15</v>
      </c>
      <c r="M27" s="334"/>
      <c r="N27" s="334"/>
      <c r="O27" s="334"/>
      <c r="P27" s="46"/>
      <c r="Q27" s="46"/>
      <c r="R27" s="46"/>
      <c r="S27" s="46"/>
      <c r="T27" s="46"/>
      <c r="U27" s="46"/>
      <c r="V27" s="46"/>
      <c r="W27" s="335">
        <f>ROUND(BA51,2)</f>
        <v>0</v>
      </c>
      <c r="X27" s="334"/>
      <c r="Y27" s="334"/>
      <c r="Z27" s="334"/>
      <c r="AA27" s="334"/>
      <c r="AB27" s="334"/>
      <c r="AC27" s="334"/>
      <c r="AD27" s="334"/>
      <c r="AE27" s="334"/>
      <c r="AF27" s="46"/>
      <c r="AG27" s="46"/>
      <c r="AH27" s="46"/>
      <c r="AI27" s="46"/>
      <c r="AJ27" s="46"/>
      <c r="AK27" s="335">
        <f>ROUND(AW51,2)</f>
        <v>0</v>
      </c>
      <c r="AL27" s="334"/>
      <c r="AM27" s="334"/>
      <c r="AN27" s="334"/>
      <c r="AO27" s="334"/>
      <c r="AP27" s="46"/>
      <c r="AQ27" s="48"/>
      <c r="BE27" s="323"/>
    </row>
    <row r="28" spans="2:71" s="2" customFormat="1" ht="14.45" hidden="1" customHeight="1">
      <c r="B28" s="45"/>
      <c r="C28" s="46"/>
      <c r="D28" s="46"/>
      <c r="E28" s="46"/>
      <c r="F28" s="47" t="s">
        <v>49</v>
      </c>
      <c r="G28" s="46"/>
      <c r="H28" s="46"/>
      <c r="I28" s="46"/>
      <c r="J28" s="46"/>
      <c r="K28" s="46"/>
      <c r="L28" s="333">
        <v>0.21</v>
      </c>
      <c r="M28" s="334"/>
      <c r="N28" s="334"/>
      <c r="O28" s="334"/>
      <c r="P28" s="46"/>
      <c r="Q28" s="46"/>
      <c r="R28" s="46"/>
      <c r="S28" s="46"/>
      <c r="T28" s="46"/>
      <c r="U28" s="46"/>
      <c r="V28" s="46"/>
      <c r="W28" s="335">
        <f>ROUND(BB51,2)</f>
        <v>0</v>
      </c>
      <c r="X28" s="334"/>
      <c r="Y28" s="334"/>
      <c r="Z28" s="334"/>
      <c r="AA28" s="334"/>
      <c r="AB28" s="334"/>
      <c r="AC28" s="334"/>
      <c r="AD28" s="334"/>
      <c r="AE28" s="334"/>
      <c r="AF28" s="46"/>
      <c r="AG28" s="46"/>
      <c r="AH28" s="46"/>
      <c r="AI28" s="46"/>
      <c r="AJ28" s="46"/>
      <c r="AK28" s="335">
        <v>0</v>
      </c>
      <c r="AL28" s="334"/>
      <c r="AM28" s="334"/>
      <c r="AN28" s="334"/>
      <c r="AO28" s="334"/>
      <c r="AP28" s="46"/>
      <c r="AQ28" s="48"/>
      <c r="BE28" s="323"/>
    </row>
    <row r="29" spans="2:71" s="2" customFormat="1" ht="14.45" hidden="1" customHeight="1">
      <c r="B29" s="45"/>
      <c r="C29" s="46"/>
      <c r="D29" s="46"/>
      <c r="E29" s="46"/>
      <c r="F29" s="47" t="s">
        <v>50</v>
      </c>
      <c r="G29" s="46"/>
      <c r="H29" s="46"/>
      <c r="I29" s="46"/>
      <c r="J29" s="46"/>
      <c r="K29" s="46"/>
      <c r="L29" s="333">
        <v>0.15</v>
      </c>
      <c r="M29" s="334"/>
      <c r="N29" s="334"/>
      <c r="O29" s="334"/>
      <c r="P29" s="46"/>
      <c r="Q29" s="46"/>
      <c r="R29" s="46"/>
      <c r="S29" s="46"/>
      <c r="T29" s="46"/>
      <c r="U29" s="46"/>
      <c r="V29" s="46"/>
      <c r="W29" s="335">
        <f>ROUND(BC51,2)</f>
        <v>0</v>
      </c>
      <c r="X29" s="334"/>
      <c r="Y29" s="334"/>
      <c r="Z29" s="334"/>
      <c r="AA29" s="334"/>
      <c r="AB29" s="334"/>
      <c r="AC29" s="334"/>
      <c r="AD29" s="334"/>
      <c r="AE29" s="334"/>
      <c r="AF29" s="46"/>
      <c r="AG29" s="46"/>
      <c r="AH29" s="46"/>
      <c r="AI29" s="46"/>
      <c r="AJ29" s="46"/>
      <c r="AK29" s="335">
        <v>0</v>
      </c>
      <c r="AL29" s="334"/>
      <c r="AM29" s="334"/>
      <c r="AN29" s="334"/>
      <c r="AO29" s="334"/>
      <c r="AP29" s="46"/>
      <c r="AQ29" s="48"/>
      <c r="BE29" s="323"/>
    </row>
    <row r="30" spans="2:71" s="2" customFormat="1" ht="14.45" hidden="1" customHeight="1">
      <c r="B30" s="45"/>
      <c r="C30" s="46"/>
      <c r="D30" s="46"/>
      <c r="E30" s="46"/>
      <c r="F30" s="47" t="s">
        <v>51</v>
      </c>
      <c r="G30" s="46"/>
      <c r="H30" s="46"/>
      <c r="I30" s="46"/>
      <c r="J30" s="46"/>
      <c r="K30" s="46"/>
      <c r="L30" s="333">
        <v>0</v>
      </c>
      <c r="M30" s="334"/>
      <c r="N30" s="334"/>
      <c r="O30" s="334"/>
      <c r="P30" s="46"/>
      <c r="Q30" s="46"/>
      <c r="R30" s="46"/>
      <c r="S30" s="46"/>
      <c r="T30" s="46"/>
      <c r="U30" s="46"/>
      <c r="V30" s="46"/>
      <c r="W30" s="335">
        <f>ROUND(BD51,2)</f>
        <v>0</v>
      </c>
      <c r="X30" s="334"/>
      <c r="Y30" s="334"/>
      <c r="Z30" s="334"/>
      <c r="AA30" s="334"/>
      <c r="AB30" s="334"/>
      <c r="AC30" s="334"/>
      <c r="AD30" s="334"/>
      <c r="AE30" s="334"/>
      <c r="AF30" s="46"/>
      <c r="AG30" s="46"/>
      <c r="AH30" s="46"/>
      <c r="AI30" s="46"/>
      <c r="AJ30" s="46"/>
      <c r="AK30" s="335">
        <v>0</v>
      </c>
      <c r="AL30" s="334"/>
      <c r="AM30" s="334"/>
      <c r="AN30" s="334"/>
      <c r="AO30" s="334"/>
      <c r="AP30" s="46"/>
      <c r="AQ30" s="48"/>
      <c r="BE30" s="323"/>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3"/>
    </row>
    <row r="32" spans="2:71" s="1" customFormat="1" ht="25.9" customHeight="1">
      <c r="B32" s="39"/>
      <c r="C32" s="49"/>
      <c r="D32" s="50" t="s">
        <v>52</v>
      </c>
      <c r="E32" s="51"/>
      <c r="F32" s="51"/>
      <c r="G32" s="51"/>
      <c r="H32" s="51"/>
      <c r="I32" s="51"/>
      <c r="J32" s="51"/>
      <c r="K32" s="51"/>
      <c r="L32" s="51"/>
      <c r="M32" s="51"/>
      <c r="N32" s="51"/>
      <c r="O32" s="51"/>
      <c r="P32" s="51"/>
      <c r="Q32" s="51"/>
      <c r="R32" s="51"/>
      <c r="S32" s="51"/>
      <c r="T32" s="52" t="s">
        <v>53</v>
      </c>
      <c r="U32" s="51"/>
      <c r="V32" s="51"/>
      <c r="W32" s="51"/>
      <c r="X32" s="336" t="s">
        <v>54</v>
      </c>
      <c r="Y32" s="337"/>
      <c r="Z32" s="337"/>
      <c r="AA32" s="337"/>
      <c r="AB32" s="337"/>
      <c r="AC32" s="51"/>
      <c r="AD32" s="51"/>
      <c r="AE32" s="51"/>
      <c r="AF32" s="51"/>
      <c r="AG32" s="51"/>
      <c r="AH32" s="51"/>
      <c r="AI32" s="51"/>
      <c r="AJ32" s="51"/>
      <c r="AK32" s="338">
        <f>SUM(AK23:AK30)</f>
        <v>0</v>
      </c>
      <c r="AL32" s="337"/>
      <c r="AM32" s="337"/>
      <c r="AN32" s="337"/>
      <c r="AO32" s="339"/>
      <c r="AP32" s="49"/>
      <c r="AQ32" s="53"/>
      <c r="BE32" s="323"/>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2018-06</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40" t="str">
        <f>K6</f>
        <v>VD Orlík - oprava povrchových ochran a konstrukce segmentového uzávěru</v>
      </c>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24</v>
      </c>
      <c r="D44" s="61"/>
      <c r="E44" s="61"/>
      <c r="F44" s="61"/>
      <c r="G44" s="61"/>
      <c r="H44" s="61"/>
      <c r="I44" s="61"/>
      <c r="J44" s="61"/>
      <c r="K44" s="61"/>
      <c r="L44" s="70" t="str">
        <f>IF(K8="","",K8)</f>
        <v>VD Orlík</v>
      </c>
      <c r="M44" s="61"/>
      <c r="N44" s="61"/>
      <c r="O44" s="61"/>
      <c r="P44" s="61"/>
      <c r="Q44" s="61"/>
      <c r="R44" s="61"/>
      <c r="S44" s="61"/>
      <c r="T44" s="61"/>
      <c r="U44" s="61"/>
      <c r="V44" s="61"/>
      <c r="W44" s="61"/>
      <c r="X44" s="61"/>
      <c r="Y44" s="61"/>
      <c r="Z44" s="61"/>
      <c r="AA44" s="61"/>
      <c r="AB44" s="61"/>
      <c r="AC44" s="61"/>
      <c r="AD44" s="61"/>
      <c r="AE44" s="61"/>
      <c r="AF44" s="61"/>
      <c r="AG44" s="61"/>
      <c r="AH44" s="61"/>
      <c r="AI44" s="63" t="s">
        <v>26</v>
      </c>
      <c r="AJ44" s="61"/>
      <c r="AK44" s="61"/>
      <c r="AL44" s="61"/>
      <c r="AM44" s="342" t="str">
        <f>IF(AN8= "","",AN8)</f>
        <v>24.2.2018</v>
      </c>
      <c r="AN44" s="342"/>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28</v>
      </c>
      <c r="D46" s="61"/>
      <c r="E46" s="61"/>
      <c r="F46" s="61"/>
      <c r="G46" s="61"/>
      <c r="H46" s="61"/>
      <c r="I46" s="61"/>
      <c r="J46" s="61"/>
      <c r="K46" s="61"/>
      <c r="L46" s="64" t="str">
        <f>IF(E11= "","",E11)</f>
        <v>Povodí Vltavy státní podnik</v>
      </c>
      <c r="M46" s="61"/>
      <c r="N46" s="61"/>
      <c r="O46" s="61"/>
      <c r="P46" s="61"/>
      <c r="Q46" s="61"/>
      <c r="R46" s="61"/>
      <c r="S46" s="61"/>
      <c r="T46" s="61"/>
      <c r="U46" s="61"/>
      <c r="V46" s="61"/>
      <c r="W46" s="61"/>
      <c r="X46" s="61"/>
      <c r="Y46" s="61"/>
      <c r="Z46" s="61"/>
      <c r="AA46" s="61"/>
      <c r="AB46" s="61"/>
      <c r="AC46" s="61"/>
      <c r="AD46" s="61"/>
      <c r="AE46" s="61"/>
      <c r="AF46" s="61"/>
      <c r="AG46" s="61"/>
      <c r="AH46" s="61"/>
      <c r="AI46" s="63" t="s">
        <v>36</v>
      </c>
      <c r="AJ46" s="61"/>
      <c r="AK46" s="61"/>
      <c r="AL46" s="61"/>
      <c r="AM46" s="343" t="str">
        <f>IF(E17="","",E17)</f>
        <v>Ing. Milada Klimešová</v>
      </c>
      <c r="AN46" s="343"/>
      <c r="AO46" s="343"/>
      <c r="AP46" s="343"/>
      <c r="AQ46" s="61"/>
      <c r="AR46" s="59"/>
      <c r="AS46" s="344" t="s">
        <v>56</v>
      </c>
      <c r="AT46" s="345"/>
      <c r="AU46" s="72"/>
      <c r="AV46" s="72"/>
      <c r="AW46" s="72"/>
      <c r="AX46" s="72"/>
      <c r="AY46" s="72"/>
      <c r="AZ46" s="72"/>
      <c r="BA46" s="72"/>
      <c r="BB46" s="72"/>
      <c r="BC46" s="72"/>
      <c r="BD46" s="73"/>
    </row>
    <row r="47" spans="2:56" s="1" customFormat="1">
      <c r="B47" s="39"/>
      <c r="C47" s="63" t="s">
        <v>34</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6"/>
      <c r="AT47" s="347"/>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8"/>
      <c r="AT48" s="349"/>
      <c r="AU48" s="40"/>
      <c r="AV48" s="40"/>
      <c r="AW48" s="40"/>
      <c r="AX48" s="40"/>
      <c r="AY48" s="40"/>
      <c r="AZ48" s="40"/>
      <c r="BA48" s="40"/>
      <c r="BB48" s="40"/>
      <c r="BC48" s="40"/>
      <c r="BD48" s="76"/>
    </row>
    <row r="49" spans="1:91" s="1" customFormat="1" ht="29.25" customHeight="1">
      <c r="B49" s="39"/>
      <c r="C49" s="350" t="s">
        <v>57</v>
      </c>
      <c r="D49" s="351"/>
      <c r="E49" s="351"/>
      <c r="F49" s="351"/>
      <c r="G49" s="351"/>
      <c r="H49" s="77"/>
      <c r="I49" s="352" t="s">
        <v>58</v>
      </c>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3" t="s">
        <v>59</v>
      </c>
      <c r="AH49" s="351"/>
      <c r="AI49" s="351"/>
      <c r="AJ49" s="351"/>
      <c r="AK49" s="351"/>
      <c r="AL49" s="351"/>
      <c r="AM49" s="351"/>
      <c r="AN49" s="352" t="s">
        <v>60</v>
      </c>
      <c r="AO49" s="351"/>
      <c r="AP49" s="351"/>
      <c r="AQ49" s="78" t="s">
        <v>61</v>
      </c>
      <c r="AR49" s="59"/>
      <c r="AS49" s="79" t="s">
        <v>62</v>
      </c>
      <c r="AT49" s="80" t="s">
        <v>63</v>
      </c>
      <c r="AU49" s="80" t="s">
        <v>64</v>
      </c>
      <c r="AV49" s="80" t="s">
        <v>65</v>
      </c>
      <c r="AW49" s="80" t="s">
        <v>66</v>
      </c>
      <c r="AX49" s="80" t="s">
        <v>67</v>
      </c>
      <c r="AY49" s="80" t="s">
        <v>68</v>
      </c>
      <c r="AZ49" s="80" t="s">
        <v>69</v>
      </c>
      <c r="BA49" s="80" t="s">
        <v>70</v>
      </c>
      <c r="BB49" s="80" t="s">
        <v>71</v>
      </c>
      <c r="BC49" s="80" t="s">
        <v>72</v>
      </c>
      <c r="BD49" s="81" t="s">
        <v>73</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74</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7">
        <f>ROUND(SUM(AG52:AG56),2)</f>
        <v>0</v>
      </c>
      <c r="AH51" s="357"/>
      <c r="AI51" s="357"/>
      <c r="AJ51" s="357"/>
      <c r="AK51" s="357"/>
      <c r="AL51" s="357"/>
      <c r="AM51" s="357"/>
      <c r="AN51" s="358">
        <f t="shared" ref="AN51:AN56" si="0">SUM(AG51,AT51)</f>
        <v>0</v>
      </c>
      <c r="AO51" s="358"/>
      <c r="AP51" s="358"/>
      <c r="AQ51" s="87" t="s">
        <v>23</v>
      </c>
      <c r="AR51" s="69"/>
      <c r="AS51" s="88">
        <f>ROUND(SUM(AS52:AS56),2)</f>
        <v>0</v>
      </c>
      <c r="AT51" s="89">
        <f t="shared" ref="AT51:AT56" si="1">ROUND(SUM(AV51:AW51),2)</f>
        <v>0</v>
      </c>
      <c r="AU51" s="90">
        <f>ROUND(SUM(AU52:AU56),5)</f>
        <v>0</v>
      </c>
      <c r="AV51" s="89">
        <f>ROUND(AZ51*L26,2)</f>
        <v>0</v>
      </c>
      <c r="AW51" s="89">
        <f>ROUND(BA51*L27,2)</f>
        <v>0</v>
      </c>
      <c r="AX51" s="89">
        <f>ROUND(BB51*L26,2)</f>
        <v>0</v>
      </c>
      <c r="AY51" s="89">
        <f>ROUND(BC51*L27,2)</f>
        <v>0</v>
      </c>
      <c r="AZ51" s="89">
        <f>ROUND(SUM(AZ52:AZ56),2)</f>
        <v>0</v>
      </c>
      <c r="BA51" s="89">
        <f>ROUND(SUM(BA52:BA56),2)</f>
        <v>0</v>
      </c>
      <c r="BB51" s="89">
        <f>ROUND(SUM(BB52:BB56),2)</f>
        <v>0</v>
      </c>
      <c r="BC51" s="89">
        <f>ROUND(SUM(BC52:BC56),2)</f>
        <v>0</v>
      </c>
      <c r="BD51" s="91">
        <f>ROUND(SUM(BD52:BD56),2)</f>
        <v>0</v>
      </c>
      <c r="BS51" s="92" t="s">
        <v>75</v>
      </c>
      <c r="BT51" s="92" t="s">
        <v>76</v>
      </c>
      <c r="BU51" s="93" t="s">
        <v>77</v>
      </c>
      <c r="BV51" s="92" t="s">
        <v>78</v>
      </c>
      <c r="BW51" s="92" t="s">
        <v>7</v>
      </c>
      <c r="BX51" s="92" t="s">
        <v>79</v>
      </c>
      <c r="CL51" s="92" t="s">
        <v>21</v>
      </c>
    </row>
    <row r="52" spans="1:91" s="5" customFormat="1" ht="16.5" customHeight="1">
      <c r="A52" s="94" t="s">
        <v>80</v>
      </c>
      <c r="B52" s="95"/>
      <c r="C52" s="96"/>
      <c r="D52" s="356" t="s">
        <v>81</v>
      </c>
      <c r="E52" s="356"/>
      <c r="F52" s="356"/>
      <c r="G52" s="356"/>
      <c r="H52" s="356"/>
      <c r="I52" s="97"/>
      <c r="J52" s="356" t="s">
        <v>82</v>
      </c>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4">
        <f>'01 - Oprava povrchových o...'!J27</f>
        <v>0</v>
      </c>
      <c r="AH52" s="355"/>
      <c r="AI52" s="355"/>
      <c r="AJ52" s="355"/>
      <c r="AK52" s="355"/>
      <c r="AL52" s="355"/>
      <c r="AM52" s="355"/>
      <c r="AN52" s="354">
        <f t="shared" si="0"/>
        <v>0</v>
      </c>
      <c r="AO52" s="355"/>
      <c r="AP52" s="355"/>
      <c r="AQ52" s="98" t="s">
        <v>83</v>
      </c>
      <c r="AR52" s="99"/>
      <c r="AS52" s="100">
        <v>0</v>
      </c>
      <c r="AT52" s="101">
        <f t="shared" si="1"/>
        <v>0</v>
      </c>
      <c r="AU52" s="102">
        <f>'01 - Oprava povrchových o...'!P84</f>
        <v>0</v>
      </c>
      <c r="AV52" s="101">
        <f>'01 - Oprava povrchových o...'!J30</f>
        <v>0</v>
      </c>
      <c r="AW52" s="101">
        <f>'01 - Oprava povrchových o...'!J31</f>
        <v>0</v>
      </c>
      <c r="AX52" s="101">
        <f>'01 - Oprava povrchových o...'!J32</f>
        <v>0</v>
      </c>
      <c r="AY52" s="101">
        <f>'01 - Oprava povrchových o...'!J33</f>
        <v>0</v>
      </c>
      <c r="AZ52" s="101">
        <f>'01 - Oprava povrchových o...'!F30</f>
        <v>0</v>
      </c>
      <c r="BA52" s="101">
        <f>'01 - Oprava povrchových o...'!F31</f>
        <v>0</v>
      </c>
      <c r="BB52" s="101">
        <f>'01 - Oprava povrchových o...'!F32</f>
        <v>0</v>
      </c>
      <c r="BC52" s="101">
        <f>'01 - Oprava povrchových o...'!F33</f>
        <v>0</v>
      </c>
      <c r="BD52" s="103">
        <f>'01 - Oprava povrchových o...'!F34</f>
        <v>0</v>
      </c>
      <c r="BT52" s="104" t="s">
        <v>84</v>
      </c>
      <c r="BV52" s="104" t="s">
        <v>78</v>
      </c>
      <c r="BW52" s="104" t="s">
        <v>85</v>
      </c>
      <c r="BX52" s="104" t="s">
        <v>7</v>
      </c>
      <c r="CL52" s="104" t="s">
        <v>86</v>
      </c>
      <c r="CM52" s="104" t="s">
        <v>87</v>
      </c>
    </row>
    <row r="53" spans="1:91" s="5" customFormat="1" ht="16.5" customHeight="1">
      <c r="A53" s="94" t="s">
        <v>80</v>
      </c>
      <c r="B53" s="95"/>
      <c r="C53" s="96"/>
      <c r="D53" s="356" t="s">
        <v>88</v>
      </c>
      <c r="E53" s="356"/>
      <c r="F53" s="356"/>
      <c r="G53" s="356"/>
      <c r="H53" s="356"/>
      <c r="I53" s="97"/>
      <c r="J53" s="356" t="s">
        <v>89</v>
      </c>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4">
        <f>'02 - Výměna těsnění segmentu'!J27</f>
        <v>0</v>
      </c>
      <c r="AH53" s="355"/>
      <c r="AI53" s="355"/>
      <c r="AJ53" s="355"/>
      <c r="AK53" s="355"/>
      <c r="AL53" s="355"/>
      <c r="AM53" s="355"/>
      <c r="AN53" s="354">
        <f t="shared" si="0"/>
        <v>0</v>
      </c>
      <c r="AO53" s="355"/>
      <c r="AP53" s="355"/>
      <c r="AQ53" s="98" t="s">
        <v>83</v>
      </c>
      <c r="AR53" s="99"/>
      <c r="AS53" s="100">
        <v>0</v>
      </c>
      <c r="AT53" s="101">
        <f t="shared" si="1"/>
        <v>0</v>
      </c>
      <c r="AU53" s="102">
        <f>'02 - Výměna těsnění segmentu'!P76</f>
        <v>0</v>
      </c>
      <c r="AV53" s="101">
        <f>'02 - Výměna těsnění segmentu'!J30</f>
        <v>0</v>
      </c>
      <c r="AW53" s="101">
        <f>'02 - Výměna těsnění segmentu'!J31</f>
        <v>0</v>
      </c>
      <c r="AX53" s="101">
        <f>'02 - Výměna těsnění segmentu'!J32</f>
        <v>0</v>
      </c>
      <c r="AY53" s="101">
        <f>'02 - Výměna těsnění segmentu'!J33</f>
        <v>0</v>
      </c>
      <c r="AZ53" s="101">
        <f>'02 - Výměna těsnění segmentu'!F30</f>
        <v>0</v>
      </c>
      <c r="BA53" s="101">
        <f>'02 - Výměna těsnění segmentu'!F31</f>
        <v>0</v>
      </c>
      <c r="BB53" s="101">
        <f>'02 - Výměna těsnění segmentu'!F32</f>
        <v>0</v>
      </c>
      <c r="BC53" s="101">
        <f>'02 - Výměna těsnění segmentu'!F33</f>
        <v>0</v>
      </c>
      <c r="BD53" s="103">
        <f>'02 - Výměna těsnění segmentu'!F34</f>
        <v>0</v>
      </c>
      <c r="BT53" s="104" t="s">
        <v>84</v>
      </c>
      <c r="BV53" s="104" t="s">
        <v>78</v>
      </c>
      <c r="BW53" s="104" t="s">
        <v>90</v>
      </c>
      <c r="BX53" s="104" t="s">
        <v>7</v>
      </c>
      <c r="CL53" s="104" t="s">
        <v>86</v>
      </c>
      <c r="CM53" s="104" t="s">
        <v>87</v>
      </c>
    </row>
    <row r="54" spans="1:91" s="5" customFormat="1" ht="16.5" customHeight="1">
      <c r="A54" s="94" t="s">
        <v>80</v>
      </c>
      <c r="B54" s="95"/>
      <c r="C54" s="96"/>
      <c r="D54" s="356" t="s">
        <v>91</v>
      </c>
      <c r="E54" s="356"/>
      <c r="F54" s="356"/>
      <c r="G54" s="356"/>
      <c r="H54" s="356"/>
      <c r="I54" s="97"/>
      <c r="J54" s="356" t="s">
        <v>92</v>
      </c>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4">
        <f>'00 - VON'!J27</f>
        <v>0</v>
      </c>
      <c r="AH54" s="355"/>
      <c r="AI54" s="355"/>
      <c r="AJ54" s="355"/>
      <c r="AK54" s="355"/>
      <c r="AL54" s="355"/>
      <c r="AM54" s="355"/>
      <c r="AN54" s="354">
        <f t="shared" si="0"/>
        <v>0</v>
      </c>
      <c r="AO54" s="355"/>
      <c r="AP54" s="355"/>
      <c r="AQ54" s="98" t="s">
        <v>92</v>
      </c>
      <c r="AR54" s="99"/>
      <c r="AS54" s="100">
        <v>0</v>
      </c>
      <c r="AT54" s="101">
        <f t="shared" si="1"/>
        <v>0</v>
      </c>
      <c r="AU54" s="102">
        <f>'00 - VON'!P83</f>
        <v>0</v>
      </c>
      <c r="AV54" s="101">
        <f>'00 - VON'!J30</f>
        <v>0</v>
      </c>
      <c r="AW54" s="101">
        <f>'00 - VON'!J31</f>
        <v>0</v>
      </c>
      <c r="AX54" s="101">
        <f>'00 - VON'!J32</f>
        <v>0</v>
      </c>
      <c r="AY54" s="101">
        <f>'00 - VON'!J33</f>
        <v>0</v>
      </c>
      <c r="AZ54" s="101">
        <f>'00 - VON'!F30</f>
        <v>0</v>
      </c>
      <c r="BA54" s="101">
        <f>'00 - VON'!F31</f>
        <v>0</v>
      </c>
      <c r="BB54" s="101">
        <f>'00 - VON'!F32</f>
        <v>0</v>
      </c>
      <c r="BC54" s="101">
        <f>'00 - VON'!F33</f>
        <v>0</v>
      </c>
      <c r="BD54" s="103">
        <f>'00 - VON'!F34</f>
        <v>0</v>
      </c>
      <c r="BT54" s="104" t="s">
        <v>84</v>
      </c>
      <c r="BV54" s="104" t="s">
        <v>78</v>
      </c>
      <c r="BW54" s="104" t="s">
        <v>93</v>
      </c>
      <c r="BX54" s="104" t="s">
        <v>7</v>
      </c>
      <c r="CL54" s="104" t="s">
        <v>23</v>
      </c>
      <c r="CM54" s="104" t="s">
        <v>87</v>
      </c>
    </row>
    <row r="55" spans="1:91" s="5" customFormat="1" ht="16.5" customHeight="1">
      <c r="A55" s="94" t="s">
        <v>80</v>
      </c>
      <c r="B55" s="95"/>
      <c r="C55" s="96"/>
      <c r="D55" s="356" t="s">
        <v>94</v>
      </c>
      <c r="E55" s="356"/>
      <c r="F55" s="356"/>
      <c r="G55" s="356"/>
      <c r="H55" s="356"/>
      <c r="I55" s="97"/>
      <c r="J55" s="356" t="s">
        <v>95</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4">
        <f>'03 - Drobné opravy a údržba'!J27</f>
        <v>0</v>
      </c>
      <c r="AH55" s="355"/>
      <c r="AI55" s="355"/>
      <c r="AJ55" s="355"/>
      <c r="AK55" s="355"/>
      <c r="AL55" s="355"/>
      <c r="AM55" s="355"/>
      <c r="AN55" s="354">
        <f t="shared" si="0"/>
        <v>0</v>
      </c>
      <c r="AO55" s="355"/>
      <c r="AP55" s="355"/>
      <c r="AQ55" s="98" t="s">
        <v>96</v>
      </c>
      <c r="AR55" s="99"/>
      <c r="AS55" s="100">
        <v>0</v>
      </c>
      <c r="AT55" s="101">
        <f t="shared" si="1"/>
        <v>0</v>
      </c>
      <c r="AU55" s="102">
        <f>'03 - Drobné opravy a údržba'!P83</f>
        <v>0</v>
      </c>
      <c r="AV55" s="101">
        <f>'03 - Drobné opravy a údržba'!J30</f>
        <v>0</v>
      </c>
      <c r="AW55" s="101">
        <f>'03 - Drobné opravy a údržba'!J31</f>
        <v>0</v>
      </c>
      <c r="AX55" s="101">
        <f>'03 - Drobné opravy a údržba'!J32</f>
        <v>0</v>
      </c>
      <c r="AY55" s="101">
        <f>'03 - Drobné opravy a údržba'!J33</f>
        <v>0</v>
      </c>
      <c r="AZ55" s="101">
        <f>'03 - Drobné opravy a údržba'!F30</f>
        <v>0</v>
      </c>
      <c r="BA55" s="101">
        <f>'03 - Drobné opravy a údržba'!F31</f>
        <v>0</v>
      </c>
      <c r="BB55" s="101">
        <f>'03 - Drobné opravy a údržba'!F32</f>
        <v>0</v>
      </c>
      <c r="BC55" s="101">
        <f>'03 - Drobné opravy a údržba'!F33</f>
        <v>0</v>
      </c>
      <c r="BD55" s="103">
        <f>'03 - Drobné opravy a údržba'!F34</f>
        <v>0</v>
      </c>
      <c r="BT55" s="104" t="s">
        <v>84</v>
      </c>
      <c r="BV55" s="104" t="s">
        <v>78</v>
      </c>
      <c r="BW55" s="104" t="s">
        <v>97</v>
      </c>
      <c r="BX55" s="104" t="s">
        <v>7</v>
      </c>
      <c r="CL55" s="104" t="s">
        <v>86</v>
      </c>
      <c r="CM55" s="104" t="s">
        <v>87</v>
      </c>
    </row>
    <row r="56" spans="1:91" s="5" customFormat="1" ht="16.5" customHeight="1">
      <c r="A56" s="94" t="s">
        <v>80</v>
      </c>
      <c r="B56" s="95"/>
      <c r="C56" s="96"/>
      <c r="D56" s="356" t="s">
        <v>98</v>
      </c>
      <c r="E56" s="356"/>
      <c r="F56" s="356"/>
      <c r="G56" s="356"/>
      <c r="H56" s="356"/>
      <c r="I56" s="97"/>
      <c r="J56" s="356" t="s">
        <v>99</v>
      </c>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4">
        <f>'04 - Modernizace přísluše...'!J27</f>
        <v>0</v>
      </c>
      <c r="AH56" s="355"/>
      <c r="AI56" s="355"/>
      <c r="AJ56" s="355"/>
      <c r="AK56" s="355"/>
      <c r="AL56" s="355"/>
      <c r="AM56" s="355"/>
      <c r="AN56" s="354">
        <f t="shared" si="0"/>
        <v>0</v>
      </c>
      <c r="AO56" s="355"/>
      <c r="AP56" s="355"/>
      <c r="AQ56" s="98" t="s">
        <v>83</v>
      </c>
      <c r="AR56" s="99"/>
      <c r="AS56" s="105">
        <v>0</v>
      </c>
      <c r="AT56" s="106">
        <f t="shared" si="1"/>
        <v>0</v>
      </c>
      <c r="AU56" s="107">
        <f>'04 - Modernizace přísluše...'!P76</f>
        <v>0</v>
      </c>
      <c r="AV56" s="106">
        <f>'04 - Modernizace přísluše...'!J30</f>
        <v>0</v>
      </c>
      <c r="AW56" s="106">
        <f>'04 - Modernizace přísluše...'!J31</f>
        <v>0</v>
      </c>
      <c r="AX56" s="106">
        <f>'04 - Modernizace přísluše...'!J32</f>
        <v>0</v>
      </c>
      <c r="AY56" s="106">
        <f>'04 - Modernizace přísluše...'!J33</f>
        <v>0</v>
      </c>
      <c r="AZ56" s="106">
        <f>'04 - Modernizace přísluše...'!F30</f>
        <v>0</v>
      </c>
      <c r="BA56" s="106">
        <f>'04 - Modernizace přísluše...'!F31</f>
        <v>0</v>
      </c>
      <c r="BB56" s="106">
        <f>'04 - Modernizace přísluše...'!F32</f>
        <v>0</v>
      </c>
      <c r="BC56" s="106">
        <f>'04 - Modernizace přísluše...'!F33</f>
        <v>0</v>
      </c>
      <c r="BD56" s="108">
        <f>'04 - Modernizace přísluše...'!F34</f>
        <v>0</v>
      </c>
      <c r="BT56" s="104" t="s">
        <v>84</v>
      </c>
      <c r="BV56" s="104" t="s">
        <v>78</v>
      </c>
      <c r="BW56" s="104" t="s">
        <v>100</v>
      </c>
      <c r="BX56" s="104" t="s">
        <v>7</v>
      </c>
      <c r="CL56" s="104" t="s">
        <v>86</v>
      </c>
      <c r="CM56" s="104" t="s">
        <v>87</v>
      </c>
    </row>
    <row r="57" spans="1:91" s="1" customFormat="1" ht="30" customHeight="1">
      <c r="B57" s="39"/>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59"/>
    </row>
    <row r="58" spans="1:91" s="1" customFormat="1" ht="6.95" customHeight="1">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9"/>
    </row>
  </sheetData>
  <sheetProtection algorithmName="SHA-512" hashValue="fRgsFy+/fC6vXKxK3qMF0haemxZRQ07NNX3m5/J2Xm6RAtpIUICSi1aR6GrI2TvNKJ0rd1YFe0sQQ9Lrg6bvCQ==" saltValue="ZQmfhaDK7Es7N4xFd7FeufAjlFb58bOmLcXqqZ25J7LN8dsysr54TN2YN+6dvWw9w0/fozZUsD72htmjbl5g7A==" spinCount="100000" sheet="1" objects="1" scenarios="1" formatColumns="0" formatRows="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Oprava povrchových o...'!C2" display="/"/>
    <hyperlink ref="A53" location="'02 - Výměna těsnění segmentu'!C2" display="/"/>
    <hyperlink ref="A54" location="'00 - VON'!C2" display="/"/>
    <hyperlink ref="A55" location="'03 - Drobné opravy a údržba'!C2" display="/"/>
    <hyperlink ref="A56" location="'04 - Modernizace přísluše...'!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3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101</v>
      </c>
      <c r="G1" s="368" t="s">
        <v>102</v>
      </c>
      <c r="H1" s="368"/>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9"/>
      <c r="M2" s="359"/>
      <c r="N2" s="359"/>
      <c r="O2" s="359"/>
      <c r="P2" s="359"/>
      <c r="Q2" s="359"/>
      <c r="R2" s="359"/>
      <c r="S2" s="359"/>
      <c r="T2" s="359"/>
      <c r="U2" s="359"/>
      <c r="V2" s="359"/>
      <c r="AT2" s="22" t="s">
        <v>93</v>
      </c>
    </row>
    <row r="3" spans="1:70" ht="6.95" customHeight="1">
      <c r="B3" s="23"/>
      <c r="C3" s="24"/>
      <c r="D3" s="24"/>
      <c r="E3" s="24"/>
      <c r="F3" s="24"/>
      <c r="G3" s="24"/>
      <c r="H3" s="24"/>
      <c r="I3" s="114"/>
      <c r="J3" s="24"/>
      <c r="K3" s="25"/>
      <c r="AT3" s="22" t="s">
        <v>87</v>
      </c>
    </row>
    <row r="4" spans="1:70" ht="36.950000000000003" customHeight="1">
      <c r="B4" s="26"/>
      <c r="C4" s="27"/>
      <c r="D4" s="28" t="s">
        <v>106</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VD Orlík - oprava povrchových ochran a konstrukce segmentového uzávěru</v>
      </c>
      <c r="F7" s="361"/>
      <c r="G7" s="361"/>
      <c r="H7" s="361"/>
      <c r="I7" s="115"/>
      <c r="J7" s="27"/>
      <c r="K7" s="29"/>
    </row>
    <row r="8" spans="1:70" s="1" customFormat="1">
      <c r="B8" s="39"/>
      <c r="C8" s="40"/>
      <c r="D8" s="35" t="s">
        <v>107</v>
      </c>
      <c r="E8" s="40"/>
      <c r="F8" s="40"/>
      <c r="G8" s="40"/>
      <c r="H8" s="40"/>
      <c r="I8" s="116"/>
      <c r="J8" s="40"/>
      <c r="K8" s="43"/>
    </row>
    <row r="9" spans="1:70" s="1" customFormat="1" ht="36.950000000000003" customHeight="1">
      <c r="B9" s="39"/>
      <c r="C9" s="40"/>
      <c r="D9" s="40"/>
      <c r="E9" s="362" t="s">
        <v>312</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23</v>
      </c>
      <c r="G11" s="40"/>
      <c r="H11" s="40"/>
      <c r="I11" s="117" t="s">
        <v>22</v>
      </c>
      <c r="J11" s="33" t="s">
        <v>23</v>
      </c>
      <c r="K11" s="43"/>
    </row>
    <row r="12" spans="1:70" s="1" customFormat="1" ht="14.45" customHeight="1">
      <c r="B12" s="39"/>
      <c r="C12" s="40"/>
      <c r="D12" s="35" t="s">
        <v>24</v>
      </c>
      <c r="E12" s="40"/>
      <c r="F12" s="33" t="s">
        <v>25</v>
      </c>
      <c r="G12" s="40"/>
      <c r="H12" s="40"/>
      <c r="I12" s="117" t="s">
        <v>26</v>
      </c>
      <c r="J12" s="118" t="str">
        <f>'Rekapitulace stavby'!AN8</f>
        <v>24.2.2018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34</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36</v>
      </c>
      <c r="E20" s="40"/>
      <c r="F20" s="40"/>
      <c r="G20" s="40"/>
      <c r="H20" s="40"/>
      <c r="I20" s="117" t="s">
        <v>29</v>
      </c>
      <c r="J20" s="33" t="s">
        <v>37</v>
      </c>
      <c r="K20" s="43"/>
    </row>
    <row r="21" spans="2:11" s="1" customFormat="1" ht="18" customHeight="1">
      <c r="B21" s="39"/>
      <c r="C21" s="40"/>
      <c r="D21" s="40"/>
      <c r="E21" s="33" t="s">
        <v>38</v>
      </c>
      <c r="F21" s="40"/>
      <c r="G21" s="40"/>
      <c r="H21" s="40"/>
      <c r="I21" s="117" t="s">
        <v>32</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57" customHeight="1">
      <c r="B24" s="119"/>
      <c r="C24" s="120"/>
      <c r="D24" s="120"/>
      <c r="E24" s="329" t="s">
        <v>41</v>
      </c>
      <c r="F24" s="329"/>
      <c r="G24" s="329"/>
      <c r="H24" s="32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customHeight="1">
      <c r="B30" s="39"/>
      <c r="C30" s="40"/>
      <c r="D30" s="47" t="s">
        <v>46</v>
      </c>
      <c r="E30" s="47" t="s">
        <v>47</v>
      </c>
      <c r="F30" s="128">
        <f>ROUND(SUM(BE83:BE131), 2)</f>
        <v>0</v>
      </c>
      <c r="G30" s="40"/>
      <c r="H30" s="40"/>
      <c r="I30" s="129">
        <v>0.21</v>
      </c>
      <c r="J30" s="128">
        <f>ROUND(ROUND((SUM(BE83:BE131)), 2)*I30, 2)</f>
        <v>0</v>
      </c>
      <c r="K30" s="43"/>
    </row>
    <row r="31" spans="2:11" s="1" customFormat="1" ht="14.45" customHeight="1">
      <c r="B31" s="39"/>
      <c r="C31" s="40"/>
      <c r="D31" s="40"/>
      <c r="E31" s="47" t="s">
        <v>48</v>
      </c>
      <c r="F31" s="128">
        <f>ROUND(SUM(BF83:BF131), 2)</f>
        <v>0</v>
      </c>
      <c r="G31" s="40"/>
      <c r="H31" s="40"/>
      <c r="I31" s="129">
        <v>0.15</v>
      </c>
      <c r="J31" s="128">
        <f>ROUND(ROUND((SUM(BF83:BF131)), 2)*I31, 2)</f>
        <v>0</v>
      </c>
      <c r="K31" s="43"/>
    </row>
    <row r="32" spans="2:11" s="1" customFormat="1" ht="14.45" hidden="1" customHeight="1">
      <c r="B32" s="39"/>
      <c r="C32" s="40"/>
      <c r="D32" s="40"/>
      <c r="E32" s="47" t="s">
        <v>49</v>
      </c>
      <c r="F32" s="128">
        <f>ROUND(SUM(BG83:BG131), 2)</f>
        <v>0</v>
      </c>
      <c r="G32" s="40"/>
      <c r="H32" s="40"/>
      <c r="I32" s="129">
        <v>0.21</v>
      </c>
      <c r="J32" s="128">
        <v>0</v>
      </c>
      <c r="K32" s="43"/>
    </row>
    <row r="33" spans="2:11" s="1" customFormat="1" ht="14.45" hidden="1" customHeight="1">
      <c r="B33" s="39"/>
      <c r="C33" s="40"/>
      <c r="D33" s="40"/>
      <c r="E33" s="47" t="s">
        <v>50</v>
      </c>
      <c r="F33" s="128">
        <f>ROUND(SUM(BH83:BH131), 2)</f>
        <v>0</v>
      </c>
      <c r="G33" s="40"/>
      <c r="H33" s="40"/>
      <c r="I33" s="129">
        <v>0.15</v>
      </c>
      <c r="J33" s="128">
        <v>0</v>
      </c>
      <c r="K33" s="43"/>
    </row>
    <row r="34" spans="2:11" s="1" customFormat="1" ht="14.45" hidden="1" customHeight="1">
      <c r="B34" s="39"/>
      <c r="C34" s="40"/>
      <c r="D34" s="40"/>
      <c r="E34" s="47" t="s">
        <v>51</v>
      </c>
      <c r="F34" s="128">
        <f>ROUND(SUM(BI83:BI131),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VD Orlík - oprava povrchových ochran a konstrukce segmentového uzávěru</v>
      </c>
      <c r="F45" s="361"/>
      <c r="G45" s="361"/>
      <c r="H45" s="361"/>
      <c r="I45" s="116"/>
      <c r="J45" s="40"/>
      <c r="K45" s="43"/>
    </row>
    <row r="46" spans="2:11" s="1" customFormat="1" ht="14.45" customHeight="1">
      <c r="B46" s="39"/>
      <c r="C46" s="35" t="s">
        <v>107</v>
      </c>
      <c r="D46" s="40"/>
      <c r="E46" s="40"/>
      <c r="F46" s="40"/>
      <c r="G46" s="40"/>
      <c r="H46" s="40"/>
      <c r="I46" s="116"/>
      <c r="J46" s="40"/>
      <c r="K46" s="43"/>
    </row>
    <row r="47" spans="2:11" s="1" customFormat="1" ht="17.25" customHeight="1">
      <c r="B47" s="39"/>
      <c r="C47" s="40"/>
      <c r="D47" s="40"/>
      <c r="E47" s="362" t="str">
        <f>E9</f>
        <v>00 - VON</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VD Orlík</v>
      </c>
      <c r="G49" s="40"/>
      <c r="H49" s="40"/>
      <c r="I49" s="117" t="s">
        <v>26</v>
      </c>
      <c r="J49" s="118" t="str">
        <f>IF(J12="","",J12)</f>
        <v>24.2.2018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Vltavy státní podnik</v>
      </c>
      <c r="G51" s="40"/>
      <c r="H51" s="40"/>
      <c r="I51" s="117" t="s">
        <v>36</v>
      </c>
      <c r="J51" s="329" t="str">
        <f>E21</f>
        <v>Ing. Milada Klimešová</v>
      </c>
      <c r="K51" s="43"/>
    </row>
    <row r="52" spans="2:47" s="1" customFormat="1" ht="14.45" customHeight="1">
      <c r="B52" s="39"/>
      <c r="C52" s="35" t="s">
        <v>34</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J83</f>
        <v>0</v>
      </c>
      <c r="K56" s="43"/>
      <c r="AU56" s="22" t="s">
        <v>113</v>
      </c>
    </row>
    <row r="57" spans="2:47" s="7" customFormat="1" ht="24.95" customHeight="1">
      <c r="B57" s="147"/>
      <c r="C57" s="148"/>
      <c r="D57" s="149" t="s">
        <v>313</v>
      </c>
      <c r="E57" s="150"/>
      <c r="F57" s="150"/>
      <c r="G57" s="150"/>
      <c r="H57" s="150"/>
      <c r="I57" s="151"/>
      <c r="J57" s="152">
        <f>J84</f>
        <v>0</v>
      </c>
      <c r="K57" s="153"/>
    </row>
    <row r="58" spans="2:47" s="8" customFormat="1" ht="19.899999999999999" customHeight="1">
      <c r="B58" s="154"/>
      <c r="C58" s="155"/>
      <c r="D58" s="156" t="s">
        <v>314</v>
      </c>
      <c r="E58" s="157"/>
      <c r="F58" s="157"/>
      <c r="G58" s="157"/>
      <c r="H58" s="157"/>
      <c r="I58" s="158"/>
      <c r="J58" s="159">
        <f>J85</f>
        <v>0</v>
      </c>
      <c r="K58" s="160"/>
    </row>
    <row r="59" spans="2:47" s="8" customFormat="1" ht="19.899999999999999" customHeight="1">
      <c r="B59" s="154"/>
      <c r="C59" s="155"/>
      <c r="D59" s="156" t="s">
        <v>315</v>
      </c>
      <c r="E59" s="157"/>
      <c r="F59" s="157"/>
      <c r="G59" s="157"/>
      <c r="H59" s="157"/>
      <c r="I59" s="158"/>
      <c r="J59" s="159">
        <f>J96</f>
        <v>0</v>
      </c>
      <c r="K59" s="160"/>
    </row>
    <row r="60" spans="2:47" s="8" customFormat="1" ht="19.899999999999999" customHeight="1">
      <c r="B60" s="154"/>
      <c r="C60" s="155"/>
      <c r="D60" s="156" t="s">
        <v>316</v>
      </c>
      <c r="E60" s="157"/>
      <c r="F60" s="157"/>
      <c r="G60" s="157"/>
      <c r="H60" s="157"/>
      <c r="I60" s="158"/>
      <c r="J60" s="159">
        <f>J99</f>
        <v>0</v>
      </c>
      <c r="K60" s="160"/>
    </row>
    <row r="61" spans="2:47" s="8" customFormat="1" ht="19.899999999999999" customHeight="1">
      <c r="B61" s="154"/>
      <c r="C61" s="155"/>
      <c r="D61" s="156" t="s">
        <v>317</v>
      </c>
      <c r="E61" s="157"/>
      <c r="F61" s="157"/>
      <c r="G61" s="157"/>
      <c r="H61" s="157"/>
      <c r="I61" s="158"/>
      <c r="J61" s="159">
        <f>J111</f>
        <v>0</v>
      </c>
      <c r="K61" s="160"/>
    </row>
    <row r="62" spans="2:47" s="8" customFormat="1" ht="19.899999999999999" customHeight="1">
      <c r="B62" s="154"/>
      <c r="C62" s="155"/>
      <c r="D62" s="156" t="s">
        <v>318</v>
      </c>
      <c r="E62" s="157"/>
      <c r="F62" s="157"/>
      <c r="G62" s="157"/>
      <c r="H62" s="157"/>
      <c r="I62" s="158"/>
      <c r="J62" s="159">
        <f>J120</f>
        <v>0</v>
      </c>
      <c r="K62" s="160"/>
    </row>
    <row r="63" spans="2:47" s="8" customFormat="1" ht="19.899999999999999" customHeight="1">
      <c r="B63" s="154"/>
      <c r="C63" s="155"/>
      <c r="D63" s="156" t="s">
        <v>319</v>
      </c>
      <c r="E63" s="157"/>
      <c r="F63" s="157"/>
      <c r="G63" s="157"/>
      <c r="H63" s="157"/>
      <c r="I63" s="158"/>
      <c r="J63" s="159">
        <f>J128</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122</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18</v>
      </c>
      <c r="D72" s="61"/>
      <c r="E72" s="61"/>
      <c r="F72" s="61"/>
      <c r="G72" s="61"/>
      <c r="H72" s="61"/>
      <c r="I72" s="161"/>
      <c r="J72" s="61"/>
      <c r="K72" s="61"/>
      <c r="L72" s="59"/>
    </row>
    <row r="73" spans="2:12" s="1" customFormat="1" ht="16.5" customHeight="1">
      <c r="B73" s="39"/>
      <c r="C73" s="61"/>
      <c r="D73" s="61"/>
      <c r="E73" s="365" t="str">
        <f>E7</f>
        <v>VD Orlík - oprava povrchových ochran a konstrukce segmentového uzávěru</v>
      </c>
      <c r="F73" s="366"/>
      <c r="G73" s="366"/>
      <c r="H73" s="366"/>
      <c r="I73" s="161"/>
      <c r="J73" s="61"/>
      <c r="K73" s="61"/>
      <c r="L73" s="59"/>
    </row>
    <row r="74" spans="2:12" s="1" customFormat="1" ht="14.45" customHeight="1">
      <c r="B74" s="39"/>
      <c r="C74" s="63" t="s">
        <v>107</v>
      </c>
      <c r="D74" s="61"/>
      <c r="E74" s="61"/>
      <c r="F74" s="61"/>
      <c r="G74" s="61"/>
      <c r="H74" s="61"/>
      <c r="I74" s="161"/>
      <c r="J74" s="61"/>
      <c r="K74" s="61"/>
      <c r="L74" s="59"/>
    </row>
    <row r="75" spans="2:12" s="1" customFormat="1" ht="17.25" customHeight="1">
      <c r="B75" s="39"/>
      <c r="C75" s="61"/>
      <c r="D75" s="61"/>
      <c r="E75" s="340" t="str">
        <f>E9</f>
        <v>00 - VON</v>
      </c>
      <c r="F75" s="367"/>
      <c r="G75" s="367"/>
      <c r="H75" s="367"/>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24</v>
      </c>
      <c r="D77" s="61"/>
      <c r="E77" s="61"/>
      <c r="F77" s="162" t="str">
        <f>F12</f>
        <v>VD Orlík</v>
      </c>
      <c r="G77" s="61"/>
      <c r="H77" s="61"/>
      <c r="I77" s="163" t="s">
        <v>26</v>
      </c>
      <c r="J77" s="71" t="str">
        <f>IF(J12="","",J12)</f>
        <v>24.2.2018</v>
      </c>
      <c r="K77" s="61"/>
      <c r="L77" s="59"/>
    </row>
    <row r="78" spans="2:12" s="1" customFormat="1" ht="6.95" customHeight="1">
      <c r="B78" s="39"/>
      <c r="C78" s="61"/>
      <c r="D78" s="61"/>
      <c r="E78" s="61"/>
      <c r="F78" s="61"/>
      <c r="G78" s="61"/>
      <c r="H78" s="61"/>
      <c r="I78" s="161"/>
      <c r="J78" s="61"/>
      <c r="K78" s="61"/>
      <c r="L78" s="59"/>
    </row>
    <row r="79" spans="2:12" s="1" customFormat="1">
      <c r="B79" s="39"/>
      <c r="C79" s="63" t="s">
        <v>28</v>
      </c>
      <c r="D79" s="61"/>
      <c r="E79" s="61"/>
      <c r="F79" s="162" t="str">
        <f>E15</f>
        <v>Povodí Vltavy státní podnik</v>
      </c>
      <c r="G79" s="61"/>
      <c r="H79" s="61"/>
      <c r="I79" s="163" t="s">
        <v>36</v>
      </c>
      <c r="J79" s="162" t="str">
        <f>E21</f>
        <v>Ing. Milada Klimešová</v>
      </c>
      <c r="K79" s="61"/>
      <c r="L79" s="59"/>
    </row>
    <row r="80" spans="2:12" s="1" customFormat="1" ht="14.45" customHeight="1">
      <c r="B80" s="39"/>
      <c r="C80" s="63" t="s">
        <v>34</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123</v>
      </c>
      <c r="D82" s="166" t="s">
        <v>61</v>
      </c>
      <c r="E82" s="166" t="s">
        <v>57</v>
      </c>
      <c r="F82" s="166" t="s">
        <v>124</v>
      </c>
      <c r="G82" s="166" t="s">
        <v>125</v>
      </c>
      <c r="H82" s="166" t="s">
        <v>126</v>
      </c>
      <c r="I82" s="167" t="s">
        <v>127</v>
      </c>
      <c r="J82" s="166" t="s">
        <v>111</v>
      </c>
      <c r="K82" s="168" t="s">
        <v>128</v>
      </c>
      <c r="L82" s="169"/>
      <c r="M82" s="79" t="s">
        <v>129</v>
      </c>
      <c r="N82" s="80" t="s">
        <v>46</v>
      </c>
      <c r="O82" s="80" t="s">
        <v>130</v>
      </c>
      <c r="P82" s="80" t="s">
        <v>131</v>
      </c>
      <c r="Q82" s="80" t="s">
        <v>132</v>
      </c>
      <c r="R82" s="80" t="s">
        <v>133</v>
      </c>
      <c r="S82" s="80" t="s">
        <v>134</v>
      </c>
      <c r="T82" s="81" t="s">
        <v>135</v>
      </c>
    </row>
    <row r="83" spans="2:65" s="1" customFormat="1" ht="29.25" customHeight="1">
      <c r="B83" s="39"/>
      <c r="C83" s="85" t="s">
        <v>112</v>
      </c>
      <c r="D83" s="61"/>
      <c r="E83" s="61"/>
      <c r="F83" s="61"/>
      <c r="G83" s="61"/>
      <c r="H83" s="61"/>
      <c r="I83" s="161"/>
      <c r="J83" s="170">
        <f>BK83</f>
        <v>0</v>
      </c>
      <c r="K83" s="61"/>
      <c r="L83" s="59"/>
      <c r="M83" s="82"/>
      <c r="N83" s="83"/>
      <c r="O83" s="83"/>
      <c r="P83" s="171">
        <f>P84</f>
        <v>0</v>
      </c>
      <c r="Q83" s="83"/>
      <c r="R83" s="171">
        <f>R84</f>
        <v>0</v>
      </c>
      <c r="S83" s="83"/>
      <c r="T83" s="172">
        <f>T84</f>
        <v>0</v>
      </c>
      <c r="AT83" s="22" t="s">
        <v>75</v>
      </c>
      <c r="AU83" s="22" t="s">
        <v>113</v>
      </c>
      <c r="BK83" s="173">
        <f>BK84</f>
        <v>0</v>
      </c>
    </row>
    <row r="84" spans="2:65" s="10" customFormat="1" ht="37.35" customHeight="1">
      <c r="B84" s="174"/>
      <c r="C84" s="175"/>
      <c r="D84" s="176" t="s">
        <v>75</v>
      </c>
      <c r="E84" s="177" t="s">
        <v>320</v>
      </c>
      <c r="F84" s="177" t="s">
        <v>321</v>
      </c>
      <c r="G84" s="175"/>
      <c r="H84" s="175"/>
      <c r="I84" s="178"/>
      <c r="J84" s="179">
        <f>BK84</f>
        <v>0</v>
      </c>
      <c r="K84" s="175"/>
      <c r="L84" s="180"/>
      <c r="M84" s="181"/>
      <c r="N84" s="182"/>
      <c r="O84" s="182"/>
      <c r="P84" s="183">
        <f>P85+P96+P99+P111+P120+P128</f>
        <v>0</v>
      </c>
      <c r="Q84" s="182"/>
      <c r="R84" s="183">
        <f>R85+R96+R99+R111+R120+R128</f>
        <v>0</v>
      </c>
      <c r="S84" s="182"/>
      <c r="T84" s="184">
        <f>T85+T96+T99+T111+T120+T128</f>
        <v>0</v>
      </c>
      <c r="AR84" s="185" t="s">
        <v>175</v>
      </c>
      <c r="AT84" s="186" t="s">
        <v>75</v>
      </c>
      <c r="AU84" s="186" t="s">
        <v>76</v>
      </c>
      <c r="AY84" s="185" t="s">
        <v>138</v>
      </c>
      <c r="BK84" s="187">
        <f>BK85+BK96+BK99+BK111+BK120+BK128</f>
        <v>0</v>
      </c>
    </row>
    <row r="85" spans="2:65" s="10" customFormat="1" ht="19.899999999999999" customHeight="1">
      <c r="B85" s="174"/>
      <c r="C85" s="175"/>
      <c r="D85" s="176" t="s">
        <v>75</v>
      </c>
      <c r="E85" s="188" t="s">
        <v>322</v>
      </c>
      <c r="F85" s="188" t="s">
        <v>323</v>
      </c>
      <c r="G85" s="175"/>
      <c r="H85" s="175"/>
      <c r="I85" s="178"/>
      <c r="J85" s="189">
        <f>BK85</f>
        <v>0</v>
      </c>
      <c r="K85" s="175"/>
      <c r="L85" s="180"/>
      <c r="M85" s="181"/>
      <c r="N85" s="182"/>
      <c r="O85" s="182"/>
      <c r="P85" s="183">
        <f>SUM(P86:P95)</f>
        <v>0</v>
      </c>
      <c r="Q85" s="182"/>
      <c r="R85" s="183">
        <f>SUM(R86:R95)</f>
        <v>0</v>
      </c>
      <c r="S85" s="182"/>
      <c r="T85" s="184">
        <f>SUM(T86:T95)</f>
        <v>0</v>
      </c>
      <c r="AR85" s="185" t="s">
        <v>175</v>
      </c>
      <c r="AT85" s="186" t="s">
        <v>75</v>
      </c>
      <c r="AU85" s="186" t="s">
        <v>84</v>
      </c>
      <c r="AY85" s="185" t="s">
        <v>138</v>
      </c>
      <c r="BK85" s="187">
        <f>SUM(BK86:BK95)</f>
        <v>0</v>
      </c>
    </row>
    <row r="86" spans="2:65" s="1" customFormat="1" ht="16.5" customHeight="1">
      <c r="B86" s="39"/>
      <c r="C86" s="190" t="s">
        <v>84</v>
      </c>
      <c r="D86" s="190" t="s">
        <v>140</v>
      </c>
      <c r="E86" s="191" t="s">
        <v>324</v>
      </c>
      <c r="F86" s="192" t="s">
        <v>325</v>
      </c>
      <c r="G86" s="193" t="s">
        <v>178</v>
      </c>
      <c r="H86" s="194">
        <v>1</v>
      </c>
      <c r="I86" s="195"/>
      <c r="J86" s="196">
        <f>ROUND(I86*H86,2)</f>
        <v>0</v>
      </c>
      <c r="K86" s="192" t="s">
        <v>23</v>
      </c>
      <c r="L86" s="59"/>
      <c r="M86" s="197" t="s">
        <v>23</v>
      </c>
      <c r="N86" s="198" t="s">
        <v>47</v>
      </c>
      <c r="O86" s="40"/>
      <c r="P86" s="199">
        <f>O86*H86</f>
        <v>0</v>
      </c>
      <c r="Q86" s="199">
        <v>0</v>
      </c>
      <c r="R86" s="199">
        <f>Q86*H86</f>
        <v>0</v>
      </c>
      <c r="S86" s="199">
        <v>0</v>
      </c>
      <c r="T86" s="200">
        <f>S86*H86</f>
        <v>0</v>
      </c>
      <c r="AR86" s="22" t="s">
        <v>326</v>
      </c>
      <c r="AT86" s="22" t="s">
        <v>140</v>
      </c>
      <c r="AU86" s="22" t="s">
        <v>87</v>
      </c>
      <c r="AY86" s="22" t="s">
        <v>138</v>
      </c>
      <c r="BE86" s="201">
        <f>IF(N86="základní",J86,0)</f>
        <v>0</v>
      </c>
      <c r="BF86" s="201">
        <f>IF(N86="snížená",J86,0)</f>
        <v>0</v>
      </c>
      <c r="BG86" s="201">
        <f>IF(N86="zákl. přenesená",J86,0)</f>
        <v>0</v>
      </c>
      <c r="BH86" s="201">
        <f>IF(N86="sníž. přenesená",J86,0)</f>
        <v>0</v>
      </c>
      <c r="BI86" s="201">
        <f>IF(N86="nulová",J86,0)</f>
        <v>0</v>
      </c>
      <c r="BJ86" s="22" t="s">
        <v>84</v>
      </c>
      <c r="BK86" s="201">
        <f>ROUND(I86*H86,2)</f>
        <v>0</v>
      </c>
      <c r="BL86" s="22" t="s">
        <v>326</v>
      </c>
      <c r="BM86" s="22" t="s">
        <v>327</v>
      </c>
    </row>
    <row r="87" spans="2:65" s="1" customFormat="1" ht="13.5">
      <c r="B87" s="39"/>
      <c r="C87" s="61"/>
      <c r="D87" s="202" t="s">
        <v>147</v>
      </c>
      <c r="E87" s="61"/>
      <c r="F87" s="203" t="s">
        <v>325</v>
      </c>
      <c r="G87" s="61"/>
      <c r="H87" s="61"/>
      <c r="I87" s="161"/>
      <c r="J87" s="61"/>
      <c r="K87" s="61"/>
      <c r="L87" s="59"/>
      <c r="M87" s="204"/>
      <c r="N87" s="40"/>
      <c r="O87" s="40"/>
      <c r="P87" s="40"/>
      <c r="Q87" s="40"/>
      <c r="R87" s="40"/>
      <c r="S87" s="40"/>
      <c r="T87" s="76"/>
      <c r="AT87" s="22" t="s">
        <v>147</v>
      </c>
      <c r="AU87" s="22" t="s">
        <v>87</v>
      </c>
    </row>
    <row r="88" spans="2:65" s="1" customFormat="1" ht="16.5" customHeight="1">
      <c r="B88" s="39"/>
      <c r="C88" s="190" t="s">
        <v>87</v>
      </c>
      <c r="D88" s="190" t="s">
        <v>140</v>
      </c>
      <c r="E88" s="191" t="s">
        <v>328</v>
      </c>
      <c r="F88" s="192" t="s">
        <v>329</v>
      </c>
      <c r="G88" s="193" t="s">
        <v>178</v>
      </c>
      <c r="H88" s="194">
        <v>1</v>
      </c>
      <c r="I88" s="195"/>
      <c r="J88" s="196">
        <f>ROUND(I88*H88,2)</f>
        <v>0</v>
      </c>
      <c r="K88" s="192" t="s">
        <v>23</v>
      </c>
      <c r="L88" s="59"/>
      <c r="M88" s="197" t="s">
        <v>23</v>
      </c>
      <c r="N88" s="198" t="s">
        <v>47</v>
      </c>
      <c r="O88" s="40"/>
      <c r="P88" s="199">
        <f>O88*H88</f>
        <v>0</v>
      </c>
      <c r="Q88" s="199">
        <v>0</v>
      </c>
      <c r="R88" s="199">
        <f>Q88*H88</f>
        <v>0</v>
      </c>
      <c r="S88" s="199">
        <v>0</v>
      </c>
      <c r="T88" s="200">
        <f>S88*H88</f>
        <v>0</v>
      </c>
      <c r="AR88" s="22" t="s">
        <v>326</v>
      </c>
      <c r="AT88" s="22" t="s">
        <v>140</v>
      </c>
      <c r="AU88" s="22" t="s">
        <v>87</v>
      </c>
      <c r="AY88" s="22" t="s">
        <v>138</v>
      </c>
      <c r="BE88" s="201">
        <f>IF(N88="základní",J88,0)</f>
        <v>0</v>
      </c>
      <c r="BF88" s="201">
        <f>IF(N88="snížená",J88,0)</f>
        <v>0</v>
      </c>
      <c r="BG88" s="201">
        <f>IF(N88="zákl. přenesená",J88,0)</f>
        <v>0</v>
      </c>
      <c r="BH88" s="201">
        <f>IF(N88="sníž. přenesená",J88,0)</f>
        <v>0</v>
      </c>
      <c r="BI88" s="201">
        <f>IF(N88="nulová",J88,0)</f>
        <v>0</v>
      </c>
      <c r="BJ88" s="22" t="s">
        <v>84</v>
      </c>
      <c r="BK88" s="201">
        <f>ROUND(I88*H88,2)</f>
        <v>0</v>
      </c>
      <c r="BL88" s="22" t="s">
        <v>326</v>
      </c>
      <c r="BM88" s="22" t="s">
        <v>330</v>
      </c>
    </row>
    <row r="89" spans="2:65" s="1" customFormat="1" ht="13.5">
      <c r="B89" s="39"/>
      <c r="C89" s="61"/>
      <c r="D89" s="202" t="s">
        <v>147</v>
      </c>
      <c r="E89" s="61"/>
      <c r="F89" s="203" t="s">
        <v>329</v>
      </c>
      <c r="G89" s="61"/>
      <c r="H89" s="61"/>
      <c r="I89" s="161"/>
      <c r="J89" s="61"/>
      <c r="K89" s="61"/>
      <c r="L89" s="59"/>
      <c r="M89" s="204"/>
      <c r="N89" s="40"/>
      <c r="O89" s="40"/>
      <c r="P89" s="40"/>
      <c r="Q89" s="40"/>
      <c r="R89" s="40"/>
      <c r="S89" s="40"/>
      <c r="T89" s="76"/>
      <c r="AT89" s="22" t="s">
        <v>147</v>
      </c>
      <c r="AU89" s="22" t="s">
        <v>87</v>
      </c>
    </row>
    <row r="90" spans="2:65" s="1" customFormat="1" ht="16.5" customHeight="1">
      <c r="B90" s="39"/>
      <c r="C90" s="190" t="s">
        <v>159</v>
      </c>
      <c r="D90" s="190" t="s">
        <v>140</v>
      </c>
      <c r="E90" s="191" t="s">
        <v>331</v>
      </c>
      <c r="F90" s="192" t="s">
        <v>332</v>
      </c>
      <c r="G90" s="193" t="s">
        <v>178</v>
      </c>
      <c r="H90" s="194">
        <v>1</v>
      </c>
      <c r="I90" s="195"/>
      <c r="J90" s="196">
        <f>ROUND(I90*H90,2)</f>
        <v>0</v>
      </c>
      <c r="K90" s="192" t="s">
        <v>23</v>
      </c>
      <c r="L90" s="59"/>
      <c r="M90" s="197" t="s">
        <v>23</v>
      </c>
      <c r="N90" s="198" t="s">
        <v>47</v>
      </c>
      <c r="O90" s="40"/>
      <c r="P90" s="199">
        <f>O90*H90</f>
        <v>0</v>
      </c>
      <c r="Q90" s="199">
        <v>0</v>
      </c>
      <c r="R90" s="199">
        <f>Q90*H90</f>
        <v>0</v>
      </c>
      <c r="S90" s="199">
        <v>0</v>
      </c>
      <c r="T90" s="200">
        <f>S90*H90</f>
        <v>0</v>
      </c>
      <c r="AR90" s="22" t="s">
        <v>326</v>
      </c>
      <c r="AT90" s="22" t="s">
        <v>140</v>
      </c>
      <c r="AU90" s="22" t="s">
        <v>87</v>
      </c>
      <c r="AY90" s="22" t="s">
        <v>138</v>
      </c>
      <c r="BE90" s="201">
        <f>IF(N90="základní",J90,0)</f>
        <v>0</v>
      </c>
      <c r="BF90" s="201">
        <f>IF(N90="snížená",J90,0)</f>
        <v>0</v>
      </c>
      <c r="BG90" s="201">
        <f>IF(N90="zákl. přenesená",J90,0)</f>
        <v>0</v>
      </c>
      <c r="BH90" s="201">
        <f>IF(N90="sníž. přenesená",J90,0)</f>
        <v>0</v>
      </c>
      <c r="BI90" s="201">
        <f>IF(N90="nulová",J90,0)</f>
        <v>0</v>
      </c>
      <c r="BJ90" s="22" t="s">
        <v>84</v>
      </c>
      <c r="BK90" s="201">
        <f>ROUND(I90*H90,2)</f>
        <v>0</v>
      </c>
      <c r="BL90" s="22" t="s">
        <v>326</v>
      </c>
      <c r="BM90" s="22" t="s">
        <v>333</v>
      </c>
    </row>
    <row r="91" spans="2:65" s="1" customFormat="1" ht="13.5">
      <c r="B91" s="39"/>
      <c r="C91" s="61"/>
      <c r="D91" s="202" t="s">
        <v>147</v>
      </c>
      <c r="E91" s="61"/>
      <c r="F91" s="203" t="s">
        <v>332</v>
      </c>
      <c r="G91" s="61"/>
      <c r="H91" s="61"/>
      <c r="I91" s="161"/>
      <c r="J91" s="61"/>
      <c r="K91" s="61"/>
      <c r="L91" s="59"/>
      <c r="M91" s="204"/>
      <c r="N91" s="40"/>
      <c r="O91" s="40"/>
      <c r="P91" s="40"/>
      <c r="Q91" s="40"/>
      <c r="R91" s="40"/>
      <c r="S91" s="40"/>
      <c r="T91" s="76"/>
      <c r="AT91" s="22" t="s">
        <v>147</v>
      </c>
      <c r="AU91" s="22" t="s">
        <v>87</v>
      </c>
    </row>
    <row r="92" spans="2:65" s="1" customFormat="1" ht="40.5">
      <c r="B92" s="39"/>
      <c r="C92" s="61"/>
      <c r="D92" s="202" t="s">
        <v>164</v>
      </c>
      <c r="E92" s="61"/>
      <c r="F92" s="205" t="s">
        <v>334</v>
      </c>
      <c r="G92" s="61"/>
      <c r="H92" s="61"/>
      <c r="I92" s="161"/>
      <c r="J92" s="61"/>
      <c r="K92" s="61"/>
      <c r="L92" s="59"/>
      <c r="M92" s="204"/>
      <c r="N92" s="40"/>
      <c r="O92" s="40"/>
      <c r="P92" s="40"/>
      <c r="Q92" s="40"/>
      <c r="R92" s="40"/>
      <c r="S92" s="40"/>
      <c r="T92" s="76"/>
      <c r="AT92" s="22" t="s">
        <v>164</v>
      </c>
      <c r="AU92" s="22" t="s">
        <v>87</v>
      </c>
    </row>
    <row r="93" spans="2:65" s="1" customFormat="1" ht="16.5" customHeight="1">
      <c r="B93" s="39"/>
      <c r="C93" s="190" t="s">
        <v>145</v>
      </c>
      <c r="D93" s="190" t="s">
        <v>140</v>
      </c>
      <c r="E93" s="191" t="s">
        <v>335</v>
      </c>
      <c r="F93" s="192" t="s">
        <v>336</v>
      </c>
      <c r="G93" s="193" t="s">
        <v>178</v>
      </c>
      <c r="H93" s="194">
        <v>1</v>
      </c>
      <c r="I93" s="195"/>
      <c r="J93" s="196">
        <f>ROUND(I93*H93,2)</f>
        <v>0</v>
      </c>
      <c r="K93" s="192" t="s">
        <v>23</v>
      </c>
      <c r="L93" s="59"/>
      <c r="M93" s="197" t="s">
        <v>23</v>
      </c>
      <c r="N93" s="198" t="s">
        <v>47</v>
      </c>
      <c r="O93" s="40"/>
      <c r="P93" s="199">
        <f>O93*H93</f>
        <v>0</v>
      </c>
      <c r="Q93" s="199">
        <v>0</v>
      </c>
      <c r="R93" s="199">
        <f>Q93*H93</f>
        <v>0</v>
      </c>
      <c r="S93" s="199">
        <v>0</v>
      </c>
      <c r="T93" s="200">
        <f>S93*H93</f>
        <v>0</v>
      </c>
      <c r="AR93" s="22" t="s">
        <v>326</v>
      </c>
      <c r="AT93" s="22" t="s">
        <v>140</v>
      </c>
      <c r="AU93" s="22" t="s">
        <v>87</v>
      </c>
      <c r="AY93" s="22" t="s">
        <v>138</v>
      </c>
      <c r="BE93" s="201">
        <f>IF(N93="základní",J93,0)</f>
        <v>0</v>
      </c>
      <c r="BF93" s="201">
        <f>IF(N93="snížená",J93,0)</f>
        <v>0</v>
      </c>
      <c r="BG93" s="201">
        <f>IF(N93="zákl. přenesená",J93,0)</f>
        <v>0</v>
      </c>
      <c r="BH93" s="201">
        <f>IF(N93="sníž. přenesená",J93,0)</f>
        <v>0</v>
      </c>
      <c r="BI93" s="201">
        <f>IF(N93="nulová",J93,0)</f>
        <v>0</v>
      </c>
      <c r="BJ93" s="22" t="s">
        <v>84</v>
      </c>
      <c r="BK93" s="201">
        <f>ROUND(I93*H93,2)</f>
        <v>0</v>
      </c>
      <c r="BL93" s="22" t="s">
        <v>326</v>
      </c>
      <c r="BM93" s="22" t="s">
        <v>337</v>
      </c>
    </row>
    <row r="94" spans="2:65" s="1" customFormat="1" ht="27">
      <c r="B94" s="39"/>
      <c r="C94" s="61"/>
      <c r="D94" s="202" t="s">
        <v>147</v>
      </c>
      <c r="E94" s="61"/>
      <c r="F94" s="203" t="s">
        <v>338</v>
      </c>
      <c r="G94" s="61"/>
      <c r="H94" s="61"/>
      <c r="I94" s="161"/>
      <c r="J94" s="61"/>
      <c r="K94" s="61"/>
      <c r="L94" s="59"/>
      <c r="M94" s="204"/>
      <c r="N94" s="40"/>
      <c r="O94" s="40"/>
      <c r="P94" s="40"/>
      <c r="Q94" s="40"/>
      <c r="R94" s="40"/>
      <c r="S94" s="40"/>
      <c r="T94" s="76"/>
      <c r="AT94" s="22" t="s">
        <v>147</v>
      </c>
      <c r="AU94" s="22" t="s">
        <v>87</v>
      </c>
    </row>
    <row r="95" spans="2:65" s="1" customFormat="1" ht="40.5">
      <c r="B95" s="39"/>
      <c r="C95" s="61"/>
      <c r="D95" s="202" t="s">
        <v>164</v>
      </c>
      <c r="E95" s="61"/>
      <c r="F95" s="205" t="s">
        <v>339</v>
      </c>
      <c r="G95" s="61"/>
      <c r="H95" s="61"/>
      <c r="I95" s="161"/>
      <c r="J95" s="61"/>
      <c r="K95" s="61"/>
      <c r="L95" s="59"/>
      <c r="M95" s="204"/>
      <c r="N95" s="40"/>
      <c r="O95" s="40"/>
      <c r="P95" s="40"/>
      <c r="Q95" s="40"/>
      <c r="R95" s="40"/>
      <c r="S95" s="40"/>
      <c r="T95" s="76"/>
      <c r="AT95" s="22" t="s">
        <v>164</v>
      </c>
      <c r="AU95" s="22" t="s">
        <v>87</v>
      </c>
    </row>
    <row r="96" spans="2:65" s="10" customFormat="1" ht="29.85" customHeight="1">
      <c r="B96" s="174"/>
      <c r="C96" s="175"/>
      <c r="D96" s="176" t="s">
        <v>75</v>
      </c>
      <c r="E96" s="188" t="s">
        <v>340</v>
      </c>
      <c r="F96" s="188" t="s">
        <v>341</v>
      </c>
      <c r="G96" s="175"/>
      <c r="H96" s="175"/>
      <c r="I96" s="178"/>
      <c r="J96" s="189">
        <f>BK96</f>
        <v>0</v>
      </c>
      <c r="K96" s="175"/>
      <c r="L96" s="180"/>
      <c r="M96" s="181"/>
      <c r="N96" s="182"/>
      <c r="O96" s="182"/>
      <c r="P96" s="183">
        <f>SUM(P97:P98)</f>
        <v>0</v>
      </c>
      <c r="Q96" s="182"/>
      <c r="R96" s="183">
        <f>SUM(R97:R98)</f>
        <v>0</v>
      </c>
      <c r="S96" s="182"/>
      <c r="T96" s="184">
        <f>SUM(T97:T98)</f>
        <v>0</v>
      </c>
      <c r="AR96" s="185" t="s">
        <v>175</v>
      </c>
      <c r="AT96" s="186" t="s">
        <v>75</v>
      </c>
      <c r="AU96" s="186" t="s">
        <v>84</v>
      </c>
      <c r="AY96" s="185" t="s">
        <v>138</v>
      </c>
      <c r="BK96" s="187">
        <f>SUM(BK97:BK98)</f>
        <v>0</v>
      </c>
    </row>
    <row r="97" spans="2:65" s="1" customFormat="1" ht="16.5" customHeight="1">
      <c r="B97" s="39"/>
      <c r="C97" s="190" t="s">
        <v>175</v>
      </c>
      <c r="D97" s="190" t="s">
        <v>140</v>
      </c>
      <c r="E97" s="191" t="s">
        <v>342</v>
      </c>
      <c r="F97" s="192" t="s">
        <v>341</v>
      </c>
      <c r="G97" s="193" t="s">
        <v>178</v>
      </c>
      <c r="H97" s="194">
        <v>1</v>
      </c>
      <c r="I97" s="195"/>
      <c r="J97" s="196">
        <f>ROUND(I97*H97,2)</f>
        <v>0</v>
      </c>
      <c r="K97" s="192" t="s">
        <v>23</v>
      </c>
      <c r="L97" s="59"/>
      <c r="M97" s="197" t="s">
        <v>23</v>
      </c>
      <c r="N97" s="198" t="s">
        <v>47</v>
      </c>
      <c r="O97" s="40"/>
      <c r="P97" s="199">
        <f>O97*H97</f>
        <v>0</v>
      </c>
      <c r="Q97" s="199">
        <v>0</v>
      </c>
      <c r="R97" s="199">
        <f>Q97*H97</f>
        <v>0</v>
      </c>
      <c r="S97" s="199">
        <v>0</v>
      </c>
      <c r="T97" s="200">
        <f>S97*H97</f>
        <v>0</v>
      </c>
      <c r="AR97" s="22" t="s">
        <v>326</v>
      </c>
      <c r="AT97" s="22" t="s">
        <v>140</v>
      </c>
      <c r="AU97" s="22" t="s">
        <v>87</v>
      </c>
      <c r="AY97" s="22" t="s">
        <v>138</v>
      </c>
      <c r="BE97" s="201">
        <f>IF(N97="základní",J97,0)</f>
        <v>0</v>
      </c>
      <c r="BF97" s="201">
        <f>IF(N97="snížená",J97,0)</f>
        <v>0</v>
      </c>
      <c r="BG97" s="201">
        <f>IF(N97="zákl. přenesená",J97,0)</f>
        <v>0</v>
      </c>
      <c r="BH97" s="201">
        <f>IF(N97="sníž. přenesená",J97,0)</f>
        <v>0</v>
      </c>
      <c r="BI97" s="201">
        <f>IF(N97="nulová",J97,0)</f>
        <v>0</v>
      </c>
      <c r="BJ97" s="22" t="s">
        <v>84</v>
      </c>
      <c r="BK97" s="201">
        <f>ROUND(I97*H97,2)</f>
        <v>0</v>
      </c>
      <c r="BL97" s="22" t="s">
        <v>326</v>
      </c>
      <c r="BM97" s="22" t="s">
        <v>343</v>
      </c>
    </row>
    <row r="98" spans="2:65" s="1" customFormat="1" ht="40.5">
      <c r="B98" s="39"/>
      <c r="C98" s="61"/>
      <c r="D98" s="202" t="s">
        <v>147</v>
      </c>
      <c r="E98" s="61"/>
      <c r="F98" s="203" t="s">
        <v>344</v>
      </c>
      <c r="G98" s="61"/>
      <c r="H98" s="61"/>
      <c r="I98" s="161"/>
      <c r="J98" s="61"/>
      <c r="K98" s="61"/>
      <c r="L98" s="59"/>
      <c r="M98" s="204"/>
      <c r="N98" s="40"/>
      <c r="O98" s="40"/>
      <c r="P98" s="40"/>
      <c r="Q98" s="40"/>
      <c r="R98" s="40"/>
      <c r="S98" s="40"/>
      <c r="T98" s="76"/>
      <c r="AT98" s="22" t="s">
        <v>147</v>
      </c>
      <c r="AU98" s="22" t="s">
        <v>87</v>
      </c>
    </row>
    <row r="99" spans="2:65" s="10" customFormat="1" ht="29.85" customHeight="1">
      <c r="B99" s="174"/>
      <c r="C99" s="175"/>
      <c r="D99" s="176" t="s">
        <v>75</v>
      </c>
      <c r="E99" s="188" t="s">
        <v>345</v>
      </c>
      <c r="F99" s="188" t="s">
        <v>346</v>
      </c>
      <c r="G99" s="175"/>
      <c r="H99" s="175"/>
      <c r="I99" s="178"/>
      <c r="J99" s="189">
        <f>BK99</f>
        <v>0</v>
      </c>
      <c r="K99" s="175"/>
      <c r="L99" s="180"/>
      <c r="M99" s="181"/>
      <c r="N99" s="182"/>
      <c r="O99" s="182"/>
      <c r="P99" s="183">
        <f>SUM(P100:P110)</f>
        <v>0</v>
      </c>
      <c r="Q99" s="182"/>
      <c r="R99" s="183">
        <f>SUM(R100:R110)</f>
        <v>0</v>
      </c>
      <c r="S99" s="182"/>
      <c r="T99" s="184">
        <f>SUM(T100:T110)</f>
        <v>0</v>
      </c>
      <c r="AR99" s="185" t="s">
        <v>175</v>
      </c>
      <c r="AT99" s="186" t="s">
        <v>75</v>
      </c>
      <c r="AU99" s="186" t="s">
        <v>84</v>
      </c>
      <c r="AY99" s="185" t="s">
        <v>138</v>
      </c>
      <c r="BK99" s="187">
        <f>SUM(BK100:BK110)</f>
        <v>0</v>
      </c>
    </row>
    <row r="100" spans="2:65" s="1" customFormat="1" ht="16.5" customHeight="1">
      <c r="B100" s="39"/>
      <c r="C100" s="190" t="s">
        <v>181</v>
      </c>
      <c r="D100" s="190" t="s">
        <v>140</v>
      </c>
      <c r="E100" s="191" t="s">
        <v>347</v>
      </c>
      <c r="F100" s="192" t="s">
        <v>348</v>
      </c>
      <c r="G100" s="193" t="s">
        <v>178</v>
      </c>
      <c r="H100" s="194">
        <v>1</v>
      </c>
      <c r="I100" s="195"/>
      <c r="J100" s="196">
        <f>ROUND(I100*H100,2)</f>
        <v>0</v>
      </c>
      <c r="K100" s="192" t="s">
        <v>23</v>
      </c>
      <c r="L100" s="59"/>
      <c r="M100" s="197" t="s">
        <v>23</v>
      </c>
      <c r="N100" s="198" t="s">
        <v>47</v>
      </c>
      <c r="O100" s="40"/>
      <c r="P100" s="199">
        <f>O100*H100</f>
        <v>0</v>
      </c>
      <c r="Q100" s="199">
        <v>0</v>
      </c>
      <c r="R100" s="199">
        <f>Q100*H100</f>
        <v>0</v>
      </c>
      <c r="S100" s="199">
        <v>0</v>
      </c>
      <c r="T100" s="200">
        <f>S100*H100</f>
        <v>0</v>
      </c>
      <c r="AR100" s="22" t="s">
        <v>326</v>
      </c>
      <c r="AT100" s="22" t="s">
        <v>140</v>
      </c>
      <c r="AU100" s="22" t="s">
        <v>87</v>
      </c>
      <c r="AY100" s="22" t="s">
        <v>138</v>
      </c>
      <c r="BE100" s="201">
        <f>IF(N100="základní",J100,0)</f>
        <v>0</v>
      </c>
      <c r="BF100" s="201">
        <f>IF(N100="snížená",J100,0)</f>
        <v>0</v>
      </c>
      <c r="BG100" s="201">
        <f>IF(N100="zákl. přenesená",J100,0)</f>
        <v>0</v>
      </c>
      <c r="BH100" s="201">
        <f>IF(N100="sníž. přenesená",J100,0)</f>
        <v>0</v>
      </c>
      <c r="BI100" s="201">
        <f>IF(N100="nulová",J100,0)</f>
        <v>0</v>
      </c>
      <c r="BJ100" s="22" t="s">
        <v>84</v>
      </c>
      <c r="BK100" s="201">
        <f>ROUND(I100*H100,2)</f>
        <v>0</v>
      </c>
      <c r="BL100" s="22" t="s">
        <v>326</v>
      </c>
      <c r="BM100" s="22" t="s">
        <v>349</v>
      </c>
    </row>
    <row r="101" spans="2:65" s="1" customFormat="1" ht="67.5">
      <c r="B101" s="39"/>
      <c r="C101" s="61"/>
      <c r="D101" s="202" t="s">
        <v>147</v>
      </c>
      <c r="E101" s="61"/>
      <c r="F101" s="203" t="s">
        <v>350</v>
      </c>
      <c r="G101" s="61"/>
      <c r="H101" s="61"/>
      <c r="I101" s="161"/>
      <c r="J101" s="61"/>
      <c r="K101" s="61"/>
      <c r="L101" s="59"/>
      <c r="M101" s="204"/>
      <c r="N101" s="40"/>
      <c r="O101" s="40"/>
      <c r="P101" s="40"/>
      <c r="Q101" s="40"/>
      <c r="R101" s="40"/>
      <c r="S101" s="40"/>
      <c r="T101" s="76"/>
      <c r="AT101" s="22" t="s">
        <v>147</v>
      </c>
      <c r="AU101" s="22" t="s">
        <v>87</v>
      </c>
    </row>
    <row r="102" spans="2:65" s="1" customFormat="1" ht="16.5" customHeight="1">
      <c r="B102" s="39"/>
      <c r="C102" s="190" t="s">
        <v>186</v>
      </c>
      <c r="D102" s="190" t="s">
        <v>140</v>
      </c>
      <c r="E102" s="191" t="s">
        <v>351</v>
      </c>
      <c r="F102" s="192" t="s">
        <v>352</v>
      </c>
      <c r="G102" s="193" t="s">
        <v>178</v>
      </c>
      <c r="H102" s="194">
        <v>1</v>
      </c>
      <c r="I102" s="195"/>
      <c r="J102" s="196">
        <f>ROUND(I102*H102,2)</f>
        <v>0</v>
      </c>
      <c r="K102" s="192" t="s">
        <v>23</v>
      </c>
      <c r="L102" s="59"/>
      <c r="M102" s="197" t="s">
        <v>23</v>
      </c>
      <c r="N102" s="198" t="s">
        <v>47</v>
      </c>
      <c r="O102" s="40"/>
      <c r="P102" s="199">
        <f>O102*H102</f>
        <v>0</v>
      </c>
      <c r="Q102" s="199">
        <v>0</v>
      </c>
      <c r="R102" s="199">
        <f>Q102*H102</f>
        <v>0</v>
      </c>
      <c r="S102" s="199">
        <v>0</v>
      </c>
      <c r="T102" s="200">
        <f>S102*H102</f>
        <v>0</v>
      </c>
      <c r="AR102" s="22" t="s">
        <v>326</v>
      </c>
      <c r="AT102" s="22" t="s">
        <v>140</v>
      </c>
      <c r="AU102" s="22" t="s">
        <v>87</v>
      </c>
      <c r="AY102" s="22" t="s">
        <v>138</v>
      </c>
      <c r="BE102" s="201">
        <f>IF(N102="základní",J102,0)</f>
        <v>0</v>
      </c>
      <c r="BF102" s="201">
        <f>IF(N102="snížená",J102,0)</f>
        <v>0</v>
      </c>
      <c r="BG102" s="201">
        <f>IF(N102="zákl. přenesená",J102,0)</f>
        <v>0</v>
      </c>
      <c r="BH102" s="201">
        <f>IF(N102="sníž. přenesená",J102,0)</f>
        <v>0</v>
      </c>
      <c r="BI102" s="201">
        <f>IF(N102="nulová",J102,0)</f>
        <v>0</v>
      </c>
      <c r="BJ102" s="22" t="s">
        <v>84</v>
      </c>
      <c r="BK102" s="201">
        <f>ROUND(I102*H102,2)</f>
        <v>0</v>
      </c>
      <c r="BL102" s="22" t="s">
        <v>326</v>
      </c>
      <c r="BM102" s="22" t="s">
        <v>353</v>
      </c>
    </row>
    <row r="103" spans="2:65" s="1" customFormat="1" ht="40.5">
      <c r="B103" s="39"/>
      <c r="C103" s="61"/>
      <c r="D103" s="202" t="s">
        <v>147</v>
      </c>
      <c r="E103" s="61"/>
      <c r="F103" s="203" t="s">
        <v>354</v>
      </c>
      <c r="G103" s="61"/>
      <c r="H103" s="61"/>
      <c r="I103" s="161"/>
      <c r="J103" s="61"/>
      <c r="K103" s="61"/>
      <c r="L103" s="59"/>
      <c r="M103" s="204"/>
      <c r="N103" s="40"/>
      <c r="O103" s="40"/>
      <c r="P103" s="40"/>
      <c r="Q103" s="40"/>
      <c r="R103" s="40"/>
      <c r="S103" s="40"/>
      <c r="T103" s="76"/>
      <c r="AT103" s="22" t="s">
        <v>147</v>
      </c>
      <c r="AU103" s="22" t="s">
        <v>87</v>
      </c>
    </row>
    <row r="104" spans="2:65" s="1" customFormat="1" ht="16.5" customHeight="1">
      <c r="B104" s="39"/>
      <c r="C104" s="190" t="s">
        <v>191</v>
      </c>
      <c r="D104" s="190" t="s">
        <v>140</v>
      </c>
      <c r="E104" s="191" t="s">
        <v>355</v>
      </c>
      <c r="F104" s="192" t="s">
        <v>356</v>
      </c>
      <c r="G104" s="193" t="s">
        <v>178</v>
      </c>
      <c r="H104" s="194">
        <v>1</v>
      </c>
      <c r="I104" s="195"/>
      <c r="J104" s="196">
        <f>ROUND(I104*H104,2)</f>
        <v>0</v>
      </c>
      <c r="K104" s="192" t="s">
        <v>144</v>
      </c>
      <c r="L104" s="59"/>
      <c r="M104" s="197" t="s">
        <v>23</v>
      </c>
      <c r="N104" s="198" t="s">
        <v>47</v>
      </c>
      <c r="O104" s="40"/>
      <c r="P104" s="199">
        <f>O104*H104</f>
        <v>0</v>
      </c>
      <c r="Q104" s="199">
        <v>0</v>
      </c>
      <c r="R104" s="199">
        <f>Q104*H104</f>
        <v>0</v>
      </c>
      <c r="S104" s="199">
        <v>0</v>
      </c>
      <c r="T104" s="200">
        <f>S104*H104</f>
        <v>0</v>
      </c>
      <c r="AR104" s="22" t="s">
        <v>326</v>
      </c>
      <c r="AT104" s="22" t="s">
        <v>140</v>
      </c>
      <c r="AU104" s="22" t="s">
        <v>87</v>
      </c>
      <c r="AY104" s="22" t="s">
        <v>138</v>
      </c>
      <c r="BE104" s="201">
        <f>IF(N104="základní",J104,0)</f>
        <v>0</v>
      </c>
      <c r="BF104" s="201">
        <f>IF(N104="snížená",J104,0)</f>
        <v>0</v>
      </c>
      <c r="BG104" s="201">
        <f>IF(N104="zákl. přenesená",J104,0)</f>
        <v>0</v>
      </c>
      <c r="BH104" s="201">
        <f>IF(N104="sníž. přenesená",J104,0)</f>
        <v>0</v>
      </c>
      <c r="BI104" s="201">
        <f>IF(N104="nulová",J104,0)</f>
        <v>0</v>
      </c>
      <c r="BJ104" s="22" t="s">
        <v>84</v>
      </c>
      <c r="BK104" s="201">
        <f>ROUND(I104*H104,2)</f>
        <v>0</v>
      </c>
      <c r="BL104" s="22" t="s">
        <v>326</v>
      </c>
      <c r="BM104" s="22" t="s">
        <v>357</v>
      </c>
    </row>
    <row r="105" spans="2:65" s="1" customFormat="1" ht="13.5">
      <c r="B105" s="39"/>
      <c r="C105" s="61"/>
      <c r="D105" s="202" t="s">
        <v>147</v>
      </c>
      <c r="E105" s="61"/>
      <c r="F105" s="203" t="s">
        <v>358</v>
      </c>
      <c r="G105" s="61"/>
      <c r="H105" s="61"/>
      <c r="I105" s="161"/>
      <c r="J105" s="61"/>
      <c r="K105" s="61"/>
      <c r="L105" s="59"/>
      <c r="M105" s="204"/>
      <c r="N105" s="40"/>
      <c r="O105" s="40"/>
      <c r="P105" s="40"/>
      <c r="Q105" s="40"/>
      <c r="R105" s="40"/>
      <c r="S105" s="40"/>
      <c r="T105" s="76"/>
      <c r="AT105" s="22" t="s">
        <v>147</v>
      </c>
      <c r="AU105" s="22" t="s">
        <v>87</v>
      </c>
    </row>
    <row r="106" spans="2:65" s="1" customFormat="1" ht="40.5">
      <c r="B106" s="39"/>
      <c r="C106" s="61"/>
      <c r="D106" s="202" t="s">
        <v>164</v>
      </c>
      <c r="E106" s="61"/>
      <c r="F106" s="205" t="s">
        <v>359</v>
      </c>
      <c r="G106" s="61"/>
      <c r="H106" s="61"/>
      <c r="I106" s="161"/>
      <c r="J106" s="61"/>
      <c r="K106" s="61"/>
      <c r="L106" s="59"/>
      <c r="M106" s="204"/>
      <c r="N106" s="40"/>
      <c r="O106" s="40"/>
      <c r="P106" s="40"/>
      <c r="Q106" s="40"/>
      <c r="R106" s="40"/>
      <c r="S106" s="40"/>
      <c r="T106" s="76"/>
      <c r="AT106" s="22" t="s">
        <v>164</v>
      </c>
      <c r="AU106" s="22" t="s">
        <v>87</v>
      </c>
    </row>
    <row r="107" spans="2:65" s="1" customFormat="1" ht="16.5" customHeight="1">
      <c r="B107" s="39"/>
      <c r="C107" s="190" t="s">
        <v>167</v>
      </c>
      <c r="D107" s="190" t="s">
        <v>140</v>
      </c>
      <c r="E107" s="191" t="s">
        <v>360</v>
      </c>
      <c r="F107" s="192" t="s">
        <v>361</v>
      </c>
      <c r="G107" s="193" t="s">
        <v>178</v>
      </c>
      <c r="H107" s="194">
        <v>1</v>
      </c>
      <c r="I107" s="195"/>
      <c r="J107" s="196">
        <f>ROUND(I107*H107,2)</f>
        <v>0</v>
      </c>
      <c r="K107" s="192" t="s">
        <v>23</v>
      </c>
      <c r="L107" s="59"/>
      <c r="M107" s="197" t="s">
        <v>23</v>
      </c>
      <c r="N107" s="198" t="s">
        <v>47</v>
      </c>
      <c r="O107" s="40"/>
      <c r="P107" s="199">
        <f>O107*H107</f>
        <v>0</v>
      </c>
      <c r="Q107" s="199">
        <v>0</v>
      </c>
      <c r="R107" s="199">
        <f>Q107*H107</f>
        <v>0</v>
      </c>
      <c r="S107" s="199">
        <v>0</v>
      </c>
      <c r="T107" s="200">
        <f>S107*H107</f>
        <v>0</v>
      </c>
      <c r="AR107" s="22" t="s">
        <v>326</v>
      </c>
      <c r="AT107" s="22" t="s">
        <v>140</v>
      </c>
      <c r="AU107" s="22" t="s">
        <v>87</v>
      </c>
      <c r="AY107" s="22" t="s">
        <v>138</v>
      </c>
      <c r="BE107" s="201">
        <f>IF(N107="základní",J107,0)</f>
        <v>0</v>
      </c>
      <c r="BF107" s="201">
        <f>IF(N107="snížená",J107,0)</f>
        <v>0</v>
      </c>
      <c r="BG107" s="201">
        <f>IF(N107="zákl. přenesená",J107,0)</f>
        <v>0</v>
      </c>
      <c r="BH107" s="201">
        <f>IF(N107="sníž. přenesená",J107,0)</f>
        <v>0</v>
      </c>
      <c r="BI107" s="201">
        <f>IF(N107="nulová",J107,0)</f>
        <v>0</v>
      </c>
      <c r="BJ107" s="22" t="s">
        <v>84</v>
      </c>
      <c r="BK107" s="201">
        <f>ROUND(I107*H107,2)</f>
        <v>0</v>
      </c>
      <c r="BL107" s="22" t="s">
        <v>326</v>
      </c>
      <c r="BM107" s="22" t="s">
        <v>362</v>
      </c>
    </row>
    <row r="108" spans="2:65" s="1" customFormat="1" ht="13.5">
      <c r="B108" s="39"/>
      <c r="C108" s="61"/>
      <c r="D108" s="202" t="s">
        <v>147</v>
      </c>
      <c r="E108" s="61"/>
      <c r="F108" s="203" t="s">
        <v>363</v>
      </c>
      <c r="G108" s="61"/>
      <c r="H108" s="61"/>
      <c r="I108" s="161"/>
      <c r="J108" s="61"/>
      <c r="K108" s="61"/>
      <c r="L108" s="59"/>
      <c r="M108" s="204"/>
      <c r="N108" s="40"/>
      <c r="O108" s="40"/>
      <c r="P108" s="40"/>
      <c r="Q108" s="40"/>
      <c r="R108" s="40"/>
      <c r="S108" s="40"/>
      <c r="T108" s="76"/>
      <c r="AT108" s="22" t="s">
        <v>147</v>
      </c>
      <c r="AU108" s="22" t="s">
        <v>87</v>
      </c>
    </row>
    <row r="109" spans="2:65" s="1" customFormat="1" ht="16.5" customHeight="1">
      <c r="B109" s="39"/>
      <c r="C109" s="190" t="s">
        <v>204</v>
      </c>
      <c r="D109" s="190" t="s">
        <v>140</v>
      </c>
      <c r="E109" s="191" t="s">
        <v>364</v>
      </c>
      <c r="F109" s="192" t="s">
        <v>365</v>
      </c>
      <c r="G109" s="193" t="s">
        <v>178</v>
      </c>
      <c r="H109" s="194">
        <v>1</v>
      </c>
      <c r="I109" s="195"/>
      <c r="J109" s="196">
        <f>ROUND(I109*H109,2)</f>
        <v>0</v>
      </c>
      <c r="K109" s="192" t="s">
        <v>23</v>
      </c>
      <c r="L109" s="59"/>
      <c r="M109" s="197" t="s">
        <v>23</v>
      </c>
      <c r="N109" s="198" t="s">
        <v>47</v>
      </c>
      <c r="O109" s="40"/>
      <c r="P109" s="199">
        <f>O109*H109</f>
        <v>0</v>
      </c>
      <c r="Q109" s="199">
        <v>0</v>
      </c>
      <c r="R109" s="199">
        <f>Q109*H109</f>
        <v>0</v>
      </c>
      <c r="S109" s="199">
        <v>0</v>
      </c>
      <c r="T109" s="200">
        <f>S109*H109</f>
        <v>0</v>
      </c>
      <c r="AR109" s="22" t="s">
        <v>326</v>
      </c>
      <c r="AT109" s="22" t="s">
        <v>140</v>
      </c>
      <c r="AU109" s="22" t="s">
        <v>87</v>
      </c>
      <c r="AY109" s="22" t="s">
        <v>138</v>
      </c>
      <c r="BE109" s="201">
        <f>IF(N109="základní",J109,0)</f>
        <v>0</v>
      </c>
      <c r="BF109" s="201">
        <f>IF(N109="snížená",J109,0)</f>
        <v>0</v>
      </c>
      <c r="BG109" s="201">
        <f>IF(N109="zákl. přenesená",J109,0)</f>
        <v>0</v>
      </c>
      <c r="BH109" s="201">
        <f>IF(N109="sníž. přenesená",J109,0)</f>
        <v>0</v>
      </c>
      <c r="BI109" s="201">
        <f>IF(N109="nulová",J109,0)</f>
        <v>0</v>
      </c>
      <c r="BJ109" s="22" t="s">
        <v>84</v>
      </c>
      <c r="BK109" s="201">
        <f>ROUND(I109*H109,2)</f>
        <v>0</v>
      </c>
      <c r="BL109" s="22" t="s">
        <v>326</v>
      </c>
      <c r="BM109" s="22" t="s">
        <v>366</v>
      </c>
    </row>
    <row r="110" spans="2:65" s="1" customFormat="1" ht="13.5">
      <c r="B110" s="39"/>
      <c r="C110" s="61"/>
      <c r="D110" s="202" t="s">
        <v>147</v>
      </c>
      <c r="E110" s="61"/>
      <c r="F110" s="203" t="s">
        <v>367</v>
      </c>
      <c r="G110" s="61"/>
      <c r="H110" s="61"/>
      <c r="I110" s="161"/>
      <c r="J110" s="61"/>
      <c r="K110" s="61"/>
      <c r="L110" s="59"/>
      <c r="M110" s="204"/>
      <c r="N110" s="40"/>
      <c r="O110" s="40"/>
      <c r="P110" s="40"/>
      <c r="Q110" s="40"/>
      <c r="R110" s="40"/>
      <c r="S110" s="40"/>
      <c r="T110" s="76"/>
      <c r="AT110" s="22" t="s">
        <v>147</v>
      </c>
      <c r="AU110" s="22" t="s">
        <v>87</v>
      </c>
    </row>
    <row r="111" spans="2:65" s="10" customFormat="1" ht="29.85" customHeight="1">
      <c r="B111" s="174"/>
      <c r="C111" s="175"/>
      <c r="D111" s="176" t="s">
        <v>75</v>
      </c>
      <c r="E111" s="188" t="s">
        <v>368</v>
      </c>
      <c r="F111" s="188" t="s">
        <v>369</v>
      </c>
      <c r="G111" s="175"/>
      <c r="H111" s="175"/>
      <c r="I111" s="178"/>
      <c r="J111" s="189">
        <f>BK111</f>
        <v>0</v>
      </c>
      <c r="K111" s="175"/>
      <c r="L111" s="180"/>
      <c r="M111" s="181"/>
      <c r="N111" s="182"/>
      <c r="O111" s="182"/>
      <c r="P111" s="183">
        <f>SUM(P112:P119)</f>
        <v>0</v>
      </c>
      <c r="Q111" s="182"/>
      <c r="R111" s="183">
        <f>SUM(R112:R119)</f>
        <v>0</v>
      </c>
      <c r="S111" s="182"/>
      <c r="T111" s="184">
        <f>SUM(T112:T119)</f>
        <v>0</v>
      </c>
      <c r="AR111" s="185" t="s">
        <v>175</v>
      </c>
      <c r="AT111" s="186" t="s">
        <v>75</v>
      </c>
      <c r="AU111" s="186" t="s">
        <v>84</v>
      </c>
      <c r="AY111" s="185" t="s">
        <v>138</v>
      </c>
      <c r="BK111" s="187">
        <f>SUM(BK112:BK119)</f>
        <v>0</v>
      </c>
    </row>
    <row r="112" spans="2:65" s="1" customFormat="1" ht="16.5" customHeight="1">
      <c r="B112" s="39"/>
      <c r="C112" s="190" t="s">
        <v>213</v>
      </c>
      <c r="D112" s="190" t="s">
        <v>140</v>
      </c>
      <c r="E112" s="191" t="s">
        <v>370</v>
      </c>
      <c r="F112" s="192" t="s">
        <v>371</v>
      </c>
      <c r="G112" s="193" t="s">
        <v>178</v>
      </c>
      <c r="H112" s="194">
        <v>1</v>
      </c>
      <c r="I112" s="195"/>
      <c r="J112" s="196">
        <f>ROUND(I112*H112,2)</f>
        <v>0</v>
      </c>
      <c r="K112" s="192" t="s">
        <v>23</v>
      </c>
      <c r="L112" s="59"/>
      <c r="M112" s="197" t="s">
        <v>23</v>
      </c>
      <c r="N112" s="198" t="s">
        <v>47</v>
      </c>
      <c r="O112" s="40"/>
      <c r="P112" s="199">
        <f>O112*H112</f>
        <v>0</v>
      </c>
      <c r="Q112" s="199">
        <v>0</v>
      </c>
      <c r="R112" s="199">
        <f>Q112*H112</f>
        <v>0</v>
      </c>
      <c r="S112" s="199">
        <v>0</v>
      </c>
      <c r="T112" s="200">
        <f>S112*H112</f>
        <v>0</v>
      </c>
      <c r="AR112" s="22" t="s">
        <v>326</v>
      </c>
      <c r="AT112" s="22" t="s">
        <v>140</v>
      </c>
      <c r="AU112" s="22" t="s">
        <v>87</v>
      </c>
      <c r="AY112" s="22" t="s">
        <v>138</v>
      </c>
      <c r="BE112" s="201">
        <f>IF(N112="základní",J112,0)</f>
        <v>0</v>
      </c>
      <c r="BF112" s="201">
        <f>IF(N112="snížená",J112,0)</f>
        <v>0</v>
      </c>
      <c r="BG112" s="201">
        <f>IF(N112="zákl. přenesená",J112,0)</f>
        <v>0</v>
      </c>
      <c r="BH112" s="201">
        <f>IF(N112="sníž. přenesená",J112,0)</f>
        <v>0</v>
      </c>
      <c r="BI112" s="201">
        <f>IF(N112="nulová",J112,0)</f>
        <v>0</v>
      </c>
      <c r="BJ112" s="22" t="s">
        <v>84</v>
      </c>
      <c r="BK112" s="201">
        <f>ROUND(I112*H112,2)</f>
        <v>0</v>
      </c>
      <c r="BL112" s="22" t="s">
        <v>326</v>
      </c>
      <c r="BM112" s="22" t="s">
        <v>372</v>
      </c>
    </row>
    <row r="113" spans="2:65" s="1" customFormat="1" ht="13.5">
      <c r="B113" s="39"/>
      <c r="C113" s="61"/>
      <c r="D113" s="202" t="s">
        <v>147</v>
      </c>
      <c r="E113" s="61"/>
      <c r="F113" s="203" t="s">
        <v>373</v>
      </c>
      <c r="G113" s="61"/>
      <c r="H113" s="61"/>
      <c r="I113" s="161"/>
      <c r="J113" s="61"/>
      <c r="K113" s="61"/>
      <c r="L113" s="59"/>
      <c r="M113" s="204"/>
      <c r="N113" s="40"/>
      <c r="O113" s="40"/>
      <c r="P113" s="40"/>
      <c r="Q113" s="40"/>
      <c r="R113" s="40"/>
      <c r="S113" s="40"/>
      <c r="T113" s="76"/>
      <c r="AT113" s="22" t="s">
        <v>147</v>
      </c>
      <c r="AU113" s="22" t="s">
        <v>87</v>
      </c>
    </row>
    <row r="114" spans="2:65" s="1" customFormat="1" ht="16.5" customHeight="1">
      <c r="B114" s="39"/>
      <c r="C114" s="190" t="s">
        <v>223</v>
      </c>
      <c r="D114" s="190" t="s">
        <v>140</v>
      </c>
      <c r="E114" s="191" t="s">
        <v>374</v>
      </c>
      <c r="F114" s="192" t="s">
        <v>375</v>
      </c>
      <c r="G114" s="193" t="s">
        <v>178</v>
      </c>
      <c r="H114" s="194">
        <v>1</v>
      </c>
      <c r="I114" s="195"/>
      <c r="J114" s="196">
        <f>ROUND(I114*H114,2)</f>
        <v>0</v>
      </c>
      <c r="K114" s="192" t="s">
        <v>144</v>
      </c>
      <c r="L114" s="59"/>
      <c r="M114" s="197" t="s">
        <v>23</v>
      </c>
      <c r="N114" s="198" t="s">
        <v>47</v>
      </c>
      <c r="O114" s="40"/>
      <c r="P114" s="199">
        <f>O114*H114</f>
        <v>0</v>
      </c>
      <c r="Q114" s="199">
        <v>0</v>
      </c>
      <c r="R114" s="199">
        <f>Q114*H114</f>
        <v>0</v>
      </c>
      <c r="S114" s="199">
        <v>0</v>
      </c>
      <c r="T114" s="200">
        <f>S114*H114</f>
        <v>0</v>
      </c>
      <c r="AR114" s="22" t="s">
        <v>326</v>
      </c>
      <c r="AT114" s="22" t="s">
        <v>140</v>
      </c>
      <c r="AU114" s="22" t="s">
        <v>87</v>
      </c>
      <c r="AY114" s="22" t="s">
        <v>138</v>
      </c>
      <c r="BE114" s="201">
        <f>IF(N114="základní",J114,0)</f>
        <v>0</v>
      </c>
      <c r="BF114" s="201">
        <f>IF(N114="snížená",J114,0)</f>
        <v>0</v>
      </c>
      <c r="BG114" s="201">
        <f>IF(N114="zákl. přenesená",J114,0)</f>
        <v>0</v>
      </c>
      <c r="BH114" s="201">
        <f>IF(N114="sníž. přenesená",J114,0)</f>
        <v>0</v>
      </c>
      <c r="BI114" s="201">
        <f>IF(N114="nulová",J114,0)</f>
        <v>0</v>
      </c>
      <c r="BJ114" s="22" t="s">
        <v>84</v>
      </c>
      <c r="BK114" s="201">
        <f>ROUND(I114*H114,2)</f>
        <v>0</v>
      </c>
      <c r="BL114" s="22" t="s">
        <v>326</v>
      </c>
      <c r="BM114" s="22" t="s">
        <v>376</v>
      </c>
    </row>
    <row r="115" spans="2:65" s="1" customFormat="1" ht="27">
      <c r="B115" s="39"/>
      <c r="C115" s="61"/>
      <c r="D115" s="202" t="s">
        <v>147</v>
      </c>
      <c r="E115" s="61"/>
      <c r="F115" s="203" t="s">
        <v>377</v>
      </c>
      <c r="G115" s="61"/>
      <c r="H115" s="61"/>
      <c r="I115" s="161"/>
      <c r="J115" s="61"/>
      <c r="K115" s="61"/>
      <c r="L115" s="59"/>
      <c r="M115" s="204"/>
      <c r="N115" s="40"/>
      <c r="O115" s="40"/>
      <c r="P115" s="40"/>
      <c r="Q115" s="40"/>
      <c r="R115" s="40"/>
      <c r="S115" s="40"/>
      <c r="T115" s="76"/>
      <c r="AT115" s="22" t="s">
        <v>147</v>
      </c>
      <c r="AU115" s="22" t="s">
        <v>87</v>
      </c>
    </row>
    <row r="116" spans="2:65" s="1" customFormat="1" ht="67.5">
      <c r="B116" s="39"/>
      <c r="C116" s="61"/>
      <c r="D116" s="202" t="s">
        <v>164</v>
      </c>
      <c r="E116" s="61"/>
      <c r="F116" s="205" t="s">
        <v>378</v>
      </c>
      <c r="G116" s="61"/>
      <c r="H116" s="61"/>
      <c r="I116" s="161"/>
      <c r="J116" s="61"/>
      <c r="K116" s="61"/>
      <c r="L116" s="59"/>
      <c r="M116" s="204"/>
      <c r="N116" s="40"/>
      <c r="O116" s="40"/>
      <c r="P116" s="40"/>
      <c r="Q116" s="40"/>
      <c r="R116" s="40"/>
      <c r="S116" s="40"/>
      <c r="T116" s="76"/>
      <c r="AT116" s="22" t="s">
        <v>164</v>
      </c>
      <c r="AU116" s="22" t="s">
        <v>87</v>
      </c>
    </row>
    <row r="117" spans="2:65" s="1" customFormat="1" ht="16.5" customHeight="1">
      <c r="B117" s="39"/>
      <c r="C117" s="190" t="s">
        <v>235</v>
      </c>
      <c r="D117" s="190" t="s">
        <v>140</v>
      </c>
      <c r="E117" s="191" t="s">
        <v>379</v>
      </c>
      <c r="F117" s="192" t="s">
        <v>380</v>
      </c>
      <c r="G117" s="193" t="s">
        <v>178</v>
      </c>
      <c r="H117" s="194">
        <v>1</v>
      </c>
      <c r="I117" s="195"/>
      <c r="J117" s="196">
        <f>ROUND(I117*H117,2)</f>
        <v>0</v>
      </c>
      <c r="K117" s="192" t="s">
        <v>23</v>
      </c>
      <c r="L117" s="59"/>
      <c r="M117" s="197" t="s">
        <v>23</v>
      </c>
      <c r="N117" s="198" t="s">
        <v>47</v>
      </c>
      <c r="O117" s="40"/>
      <c r="P117" s="199">
        <f>O117*H117</f>
        <v>0</v>
      </c>
      <c r="Q117" s="199">
        <v>0</v>
      </c>
      <c r="R117" s="199">
        <f>Q117*H117</f>
        <v>0</v>
      </c>
      <c r="S117" s="199">
        <v>0</v>
      </c>
      <c r="T117" s="200">
        <f>S117*H117</f>
        <v>0</v>
      </c>
      <c r="AR117" s="22" t="s">
        <v>326</v>
      </c>
      <c r="AT117" s="22" t="s">
        <v>140</v>
      </c>
      <c r="AU117" s="22" t="s">
        <v>87</v>
      </c>
      <c r="AY117" s="22" t="s">
        <v>138</v>
      </c>
      <c r="BE117" s="201">
        <f>IF(N117="základní",J117,0)</f>
        <v>0</v>
      </c>
      <c r="BF117" s="201">
        <f>IF(N117="snížená",J117,0)</f>
        <v>0</v>
      </c>
      <c r="BG117" s="201">
        <f>IF(N117="zákl. přenesená",J117,0)</f>
        <v>0</v>
      </c>
      <c r="BH117" s="201">
        <f>IF(N117="sníž. přenesená",J117,0)</f>
        <v>0</v>
      </c>
      <c r="BI117" s="201">
        <f>IF(N117="nulová",J117,0)</f>
        <v>0</v>
      </c>
      <c r="BJ117" s="22" t="s">
        <v>84</v>
      </c>
      <c r="BK117" s="201">
        <f>ROUND(I117*H117,2)</f>
        <v>0</v>
      </c>
      <c r="BL117" s="22" t="s">
        <v>326</v>
      </c>
      <c r="BM117" s="22" t="s">
        <v>381</v>
      </c>
    </row>
    <row r="118" spans="2:65" s="1" customFormat="1" ht="13.5">
      <c r="B118" s="39"/>
      <c r="C118" s="61"/>
      <c r="D118" s="202" t="s">
        <v>147</v>
      </c>
      <c r="E118" s="61"/>
      <c r="F118" s="203" t="s">
        <v>382</v>
      </c>
      <c r="G118" s="61"/>
      <c r="H118" s="61"/>
      <c r="I118" s="161"/>
      <c r="J118" s="61"/>
      <c r="K118" s="61"/>
      <c r="L118" s="59"/>
      <c r="M118" s="204"/>
      <c r="N118" s="40"/>
      <c r="O118" s="40"/>
      <c r="P118" s="40"/>
      <c r="Q118" s="40"/>
      <c r="R118" s="40"/>
      <c r="S118" s="40"/>
      <c r="T118" s="76"/>
      <c r="AT118" s="22" t="s">
        <v>147</v>
      </c>
      <c r="AU118" s="22" t="s">
        <v>87</v>
      </c>
    </row>
    <row r="119" spans="2:65" s="1" customFormat="1" ht="54">
      <c r="B119" s="39"/>
      <c r="C119" s="61"/>
      <c r="D119" s="202" t="s">
        <v>164</v>
      </c>
      <c r="E119" s="61"/>
      <c r="F119" s="205" t="s">
        <v>383</v>
      </c>
      <c r="G119" s="61"/>
      <c r="H119" s="61"/>
      <c r="I119" s="161"/>
      <c r="J119" s="61"/>
      <c r="K119" s="61"/>
      <c r="L119" s="59"/>
      <c r="M119" s="204"/>
      <c r="N119" s="40"/>
      <c r="O119" s="40"/>
      <c r="P119" s="40"/>
      <c r="Q119" s="40"/>
      <c r="R119" s="40"/>
      <c r="S119" s="40"/>
      <c r="T119" s="76"/>
      <c r="AT119" s="22" t="s">
        <v>164</v>
      </c>
      <c r="AU119" s="22" t="s">
        <v>87</v>
      </c>
    </row>
    <row r="120" spans="2:65" s="10" customFormat="1" ht="29.85" customHeight="1">
      <c r="B120" s="174"/>
      <c r="C120" s="175"/>
      <c r="D120" s="176" t="s">
        <v>75</v>
      </c>
      <c r="E120" s="188" t="s">
        <v>384</v>
      </c>
      <c r="F120" s="188" t="s">
        <v>385</v>
      </c>
      <c r="G120" s="175"/>
      <c r="H120" s="175"/>
      <c r="I120" s="178"/>
      <c r="J120" s="189">
        <f>BK120</f>
        <v>0</v>
      </c>
      <c r="K120" s="175"/>
      <c r="L120" s="180"/>
      <c r="M120" s="181"/>
      <c r="N120" s="182"/>
      <c r="O120" s="182"/>
      <c r="P120" s="183">
        <f>SUM(P121:P127)</f>
        <v>0</v>
      </c>
      <c r="Q120" s="182"/>
      <c r="R120" s="183">
        <f>SUM(R121:R127)</f>
        <v>0</v>
      </c>
      <c r="S120" s="182"/>
      <c r="T120" s="184">
        <f>SUM(T121:T127)</f>
        <v>0</v>
      </c>
      <c r="AR120" s="185" t="s">
        <v>175</v>
      </c>
      <c r="AT120" s="186" t="s">
        <v>75</v>
      </c>
      <c r="AU120" s="186" t="s">
        <v>84</v>
      </c>
      <c r="AY120" s="185" t="s">
        <v>138</v>
      </c>
      <c r="BK120" s="187">
        <f>SUM(BK121:BK127)</f>
        <v>0</v>
      </c>
    </row>
    <row r="121" spans="2:65" s="1" customFormat="1" ht="16.5" customHeight="1">
      <c r="B121" s="39"/>
      <c r="C121" s="190" t="s">
        <v>245</v>
      </c>
      <c r="D121" s="190" t="s">
        <v>140</v>
      </c>
      <c r="E121" s="191" t="s">
        <v>386</v>
      </c>
      <c r="F121" s="192" t="s">
        <v>387</v>
      </c>
      <c r="G121" s="193" t="s">
        <v>178</v>
      </c>
      <c r="H121" s="194">
        <v>1</v>
      </c>
      <c r="I121" s="195"/>
      <c r="J121" s="196">
        <f>ROUND(I121*H121,2)</f>
        <v>0</v>
      </c>
      <c r="K121" s="192" t="s">
        <v>144</v>
      </c>
      <c r="L121" s="59"/>
      <c r="M121" s="197" t="s">
        <v>23</v>
      </c>
      <c r="N121" s="198" t="s">
        <v>47</v>
      </c>
      <c r="O121" s="40"/>
      <c r="P121" s="199">
        <f>O121*H121</f>
        <v>0</v>
      </c>
      <c r="Q121" s="199">
        <v>0</v>
      </c>
      <c r="R121" s="199">
        <f>Q121*H121</f>
        <v>0</v>
      </c>
      <c r="S121" s="199">
        <v>0</v>
      </c>
      <c r="T121" s="200">
        <f>S121*H121</f>
        <v>0</v>
      </c>
      <c r="AR121" s="22" t="s">
        <v>326</v>
      </c>
      <c r="AT121" s="22" t="s">
        <v>140</v>
      </c>
      <c r="AU121" s="22" t="s">
        <v>87</v>
      </c>
      <c r="AY121" s="22" t="s">
        <v>138</v>
      </c>
      <c r="BE121" s="201">
        <f>IF(N121="základní",J121,0)</f>
        <v>0</v>
      </c>
      <c r="BF121" s="201">
        <f>IF(N121="snížená",J121,0)</f>
        <v>0</v>
      </c>
      <c r="BG121" s="201">
        <f>IF(N121="zákl. přenesená",J121,0)</f>
        <v>0</v>
      </c>
      <c r="BH121" s="201">
        <f>IF(N121="sníž. přenesená",J121,0)</f>
        <v>0</v>
      </c>
      <c r="BI121" s="201">
        <f>IF(N121="nulová",J121,0)</f>
        <v>0</v>
      </c>
      <c r="BJ121" s="22" t="s">
        <v>84</v>
      </c>
      <c r="BK121" s="201">
        <f>ROUND(I121*H121,2)</f>
        <v>0</v>
      </c>
      <c r="BL121" s="22" t="s">
        <v>326</v>
      </c>
      <c r="BM121" s="22" t="s">
        <v>388</v>
      </c>
    </row>
    <row r="122" spans="2:65" s="1" customFormat="1" ht="13.5">
      <c r="B122" s="39"/>
      <c r="C122" s="61"/>
      <c r="D122" s="202" t="s">
        <v>147</v>
      </c>
      <c r="E122" s="61"/>
      <c r="F122" s="203" t="s">
        <v>389</v>
      </c>
      <c r="G122" s="61"/>
      <c r="H122" s="61"/>
      <c r="I122" s="161"/>
      <c r="J122" s="61"/>
      <c r="K122" s="61"/>
      <c r="L122" s="59"/>
      <c r="M122" s="204"/>
      <c r="N122" s="40"/>
      <c r="O122" s="40"/>
      <c r="P122" s="40"/>
      <c r="Q122" s="40"/>
      <c r="R122" s="40"/>
      <c r="S122" s="40"/>
      <c r="T122" s="76"/>
      <c r="AT122" s="22" t="s">
        <v>147</v>
      </c>
      <c r="AU122" s="22" t="s">
        <v>87</v>
      </c>
    </row>
    <row r="123" spans="2:65" s="1" customFormat="1" ht="94.5">
      <c r="B123" s="39"/>
      <c r="C123" s="61"/>
      <c r="D123" s="202" t="s">
        <v>164</v>
      </c>
      <c r="E123" s="61"/>
      <c r="F123" s="205" t="s">
        <v>390</v>
      </c>
      <c r="G123" s="61"/>
      <c r="H123" s="61"/>
      <c r="I123" s="161"/>
      <c r="J123" s="61"/>
      <c r="K123" s="61"/>
      <c r="L123" s="59"/>
      <c r="M123" s="204"/>
      <c r="N123" s="40"/>
      <c r="O123" s="40"/>
      <c r="P123" s="40"/>
      <c r="Q123" s="40"/>
      <c r="R123" s="40"/>
      <c r="S123" s="40"/>
      <c r="T123" s="76"/>
      <c r="AT123" s="22" t="s">
        <v>164</v>
      </c>
      <c r="AU123" s="22" t="s">
        <v>87</v>
      </c>
    </row>
    <row r="124" spans="2:65" s="11" customFormat="1" ht="13.5">
      <c r="B124" s="206"/>
      <c r="C124" s="207"/>
      <c r="D124" s="202" t="s">
        <v>151</v>
      </c>
      <c r="E124" s="208" t="s">
        <v>23</v>
      </c>
      <c r="F124" s="209" t="s">
        <v>391</v>
      </c>
      <c r="G124" s="207"/>
      <c r="H124" s="210">
        <v>1</v>
      </c>
      <c r="I124" s="211"/>
      <c r="J124" s="207"/>
      <c r="K124" s="207"/>
      <c r="L124" s="212"/>
      <c r="M124" s="213"/>
      <c r="N124" s="214"/>
      <c r="O124" s="214"/>
      <c r="P124" s="214"/>
      <c r="Q124" s="214"/>
      <c r="R124" s="214"/>
      <c r="S124" s="214"/>
      <c r="T124" s="215"/>
      <c r="AT124" s="216" t="s">
        <v>151</v>
      </c>
      <c r="AU124" s="216" t="s">
        <v>87</v>
      </c>
      <c r="AV124" s="11" t="s">
        <v>87</v>
      </c>
      <c r="AW124" s="11" t="s">
        <v>39</v>
      </c>
      <c r="AX124" s="11" t="s">
        <v>84</v>
      </c>
      <c r="AY124" s="216" t="s">
        <v>138</v>
      </c>
    </row>
    <row r="125" spans="2:65" s="1" customFormat="1" ht="16.5" customHeight="1">
      <c r="B125" s="39"/>
      <c r="C125" s="190" t="s">
        <v>10</v>
      </c>
      <c r="D125" s="190" t="s">
        <v>140</v>
      </c>
      <c r="E125" s="191" t="s">
        <v>392</v>
      </c>
      <c r="F125" s="192" t="s">
        <v>393</v>
      </c>
      <c r="G125" s="193" t="s">
        <v>178</v>
      </c>
      <c r="H125" s="194">
        <v>1</v>
      </c>
      <c r="I125" s="195"/>
      <c r="J125" s="196">
        <f>ROUND(I125*H125,2)</f>
        <v>0</v>
      </c>
      <c r="K125" s="192" t="s">
        <v>144</v>
      </c>
      <c r="L125" s="59"/>
      <c r="M125" s="197" t="s">
        <v>23</v>
      </c>
      <c r="N125" s="198" t="s">
        <v>47</v>
      </c>
      <c r="O125" s="40"/>
      <c r="P125" s="199">
        <f>O125*H125</f>
        <v>0</v>
      </c>
      <c r="Q125" s="199">
        <v>0</v>
      </c>
      <c r="R125" s="199">
        <f>Q125*H125</f>
        <v>0</v>
      </c>
      <c r="S125" s="199">
        <v>0</v>
      </c>
      <c r="T125" s="200">
        <f>S125*H125</f>
        <v>0</v>
      </c>
      <c r="AR125" s="22" t="s">
        <v>326</v>
      </c>
      <c r="AT125" s="22" t="s">
        <v>140</v>
      </c>
      <c r="AU125" s="22" t="s">
        <v>87</v>
      </c>
      <c r="AY125" s="22" t="s">
        <v>138</v>
      </c>
      <c r="BE125" s="201">
        <f>IF(N125="základní",J125,0)</f>
        <v>0</v>
      </c>
      <c r="BF125" s="201">
        <f>IF(N125="snížená",J125,0)</f>
        <v>0</v>
      </c>
      <c r="BG125" s="201">
        <f>IF(N125="zákl. přenesená",J125,0)</f>
        <v>0</v>
      </c>
      <c r="BH125" s="201">
        <f>IF(N125="sníž. přenesená",J125,0)</f>
        <v>0</v>
      </c>
      <c r="BI125" s="201">
        <f>IF(N125="nulová",J125,0)</f>
        <v>0</v>
      </c>
      <c r="BJ125" s="22" t="s">
        <v>84</v>
      </c>
      <c r="BK125" s="201">
        <f>ROUND(I125*H125,2)</f>
        <v>0</v>
      </c>
      <c r="BL125" s="22" t="s">
        <v>326</v>
      </c>
      <c r="BM125" s="22" t="s">
        <v>394</v>
      </c>
    </row>
    <row r="126" spans="2:65" s="1" customFormat="1" ht="13.5">
      <c r="B126" s="39"/>
      <c r="C126" s="61"/>
      <c r="D126" s="202" t="s">
        <v>147</v>
      </c>
      <c r="E126" s="61"/>
      <c r="F126" s="203" t="s">
        <v>395</v>
      </c>
      <c r="G126" s="61"/>
      <c r="H126" s="61"/>
      <c r="I126" s="161"/>
      <c r="J126" s="61"/>
      <c r="K126" s="61"/>
      <c r="L126" s="59"/>
      <c r="M126" s="204"/>
      <c r="N126" s="40"/>
      <c r="O126" s="40"/>
      <c r="P126" s="40"/>
      <c r="Q126" s="40"/>
      <c r="R126" s="40"/>
      <c r="S126" s="40"/>
      <c r="T126" s="76"/>
      <c r="AT126" s="22" t="s">
        <v>147</v>
      </c>
      <c r="AU126" s="22" t="s">
        <v>87</v>
      </c>
    </row>
    <row r="127" spans="2:65" s="1" customFormat="1" ht="108">
      <c r="B127" s="39"/>
      <c r="C127" s="61"/>
      <c r="D127" s="202" t="s">
        <v>164</v>
      </c>
      <c r="E127" s="61"/>
      <c r="F127" s="205" t="s">
        <v>396</v>
      </c>
      <c r="G127" s="61"/>
      <c r="H127" s="61"/>
      <c r="I127" s="161"/>
      <c r="J127" s="61"/>
      <c r="K127" s="61"/>
      <c r="L127" s="59"/>
      <c r="M127" s="204"/>
      <c r="N127" s="40"/>
      <c r="O127" s="40"/>
      <c r="P127" s="40"/>
      <c r="Q127" s="40"/>
      <c r="R127" s="40"/>
      <c r="S127" s="40"/>
      <c r="T127" s="76"/>
      <c r="AT127" s="22" t="s">
        <v>164</v>
      </c>
      <c r="AU127" s="22" t="s">
        <v>87</v>
      </c>
    </row>
    <row r="128" spans="2:65" s="10" customFormat="1" ht="29.85" customHeight="1">
      <c r="B128" s="174"/>
      <c r="C128" s="175"/>
      <c r="D128" s="176" t="s">
        <v>75</v>
      </c>
      <c r="E128" s="188" t="s">
        <v>397</v>
      </c>
      <c r="F128" s="188" t="s">
        <v>398</v>
      </c>
      <c r="G128" s="175"/>
      <c r="H128" s="175"/>
      <c r="I128" s="178"/>
      <c r="J128" s="189">
        <f>BK128</f>
        <v>0</v>
      </c>
      <c r="K128" s="175"/>
      <c r="L128" s="180"/>
      <c r="M128" s="181"/>
      <c r="N128" s="182"/>
      <c r="O128" s="182"/>
      <c r="P128" s="183">
        <f>SUM(P129:P131)</f>
        <v>0</v>
      </c>
      <c r="Q128" s="182"/>
      <c r="R128" s="183">
        <f>SUM(R129:R131)</f>
        <v>0</v>
      </c>
      <c r="S128" s="182"/>
      <c r="T128" s="184">
        <f>SUM(T129:T131)</f>
        <v>0</v>
      </c>
      <c r="AR128" s="185" t="s">
        <v>175</v>
      </c>
      <c r="AT128" s="186" t="s">
        <v>75</v>
      </c>
      <c r="AU128" s="186" t="s">
        <v>84</v>
      </c>
      <c r="AY128" s="185" t="s">
        <v>138</v>
      </c>
      <c r="BK128" s="187">
        <f>SUM(BK129:BK131)</f>
        <v>0</v>
      </c>
    </row>
    <row r="129" spans="2:65" s="1" customFormat="1" ht="16.5" customHeight="1">
      <c r="B129" s="39"/>
      <c r="C129" s="190" t="s">
        <v>238</v>
      </c>
      <c r="D129" s="190" t="s">
        <v>140</v>
      </c>
      <c r="E129" s="191" t="s">
        <v>399</v>
      </c>
      <c r="F129" s="192" t="s">
        <v>400</v>
      </c>
      <c r="G129" s="193" t="s">
        <v>178</v>
      </c>
      <c r="H129" s="194">
        <v>1</v>
      </c>
      <c r="I129" s="195"/>
      <c r="J129" s="196">
        <f>ROUND(I129*H129,2)</f>
        <v>0</v>
      </c>
      <c r="K129" s="192" t="s">
        <v>23</v>
      </c>
      <c r="L129" s="59"/>
      <c r="M129" s="197" t="s">
        <v>23</v>
      </c>
      <c r="N129" s="198" t="s">
        <v>47</v>
      </c>
      <c r="O129" s="40"/>
      <c r="P129" s="199">
        <f>O129*H129</f>
        <v>0</v>
      </c>
      <c r="Q129" s="199">
        <v>0</v>
      </c>
      <c r="R129" s="199">
        <f>Q129*H129</f>
        <v>0</v>
      </c>
      <c r="S129" s="199">
        <v>0</v>
      </c>
      <c r="T129" s="200">
        <f>S129*H129</f>
        <v>0</v>
      </c>
      <c r="AR129" s="22" t="s">
        <v>326</v>
      </c>
      <c r="AT129" s="22" t="s">
        <v>140</v>
      </c>
      <c r="AU129" s="22" t="s">
        <v>87</v>
      </c>
      <c r="AY129" s="22" t="s">
        <v>138</v>
      </c>
      <c r="BE129" s="201">
        <f>IF(N129="základní",J129,0)</f>
        <v>0</v>
      </c>
      <c r="BF129" s="201">
        <f>IF(N129="snížená",J129,0)</f>
        <v>0</v>
      </c>
      <c r="BG129" s="201">
        <f>IF(N129="zákl. přenesená",J129,0)</f>
        <v>0</v>
      </c>
      <c r="BH129" s="201">
        <f>IF(N129="sníž. přenesená",J129,0)</f>
        <v>0</v>
      </c>
      <c r="BI129" s="201">
        <f>IF(N129="nulová",J129,0)</f>
        <v>0</v>
      </c>
      <c r="BJ129" s="22" t="s">
        <v>84</v>
      </c>
      <c r="BK129" s="201">
        <f>ROUND(I129*H129,2)</f>
        <v>0</v>
      </c>
      <c r="BL129" s="22" t="s">
        <v>326</v>
      </c>
      <c r="BM129" s="22" t="s">
        <v>401</v>
      </c>
    </row>
    <row r="130" spans="2:65" s="1" customFormat="1" ht="13.5">
      <c r="B130" s="39"/>
      <c r="C130" s="61"/>
      <c r="D130" s="202" t="s">
        <v>147</v>
      </c>
      <c r="E130" s="61"/>
      <c r="F130" s="203" t="s">
        <v>402</v>
      </c>
      <c r="G130" s="61"/>
      <c r="H130" s="61"/>
      <c r="I130" s="161"/>
      <c r="J130" s="61"/>
      <c r="K130" s="61"/>
      <c r="L130" s="59"/>
      <c r="M130" s="204"/>
      <c r="N130" s="40"/>
      <c r="O130" s="40"/>
      <c r="P130" s="40"/>
      <c r="Q130" s="40"/>
      <c r="R130" s="40"/>
      <c r="S130" s="40"/>
      <c r="T130" s="76"/>
      <c r="AT130" s="22" t="s">
        <v>147</v>
      </c>
      <c r="AU130" s="22" t="s">
        <v>87</v>
      </c>
    </row>
    <row r="131" spans="2:65" s="1" customFormat="1" ht="162">
      <c r="B131" s="39"/>
      <c r="C131" s="61"/>
      <c r="D131" s="202" t="s">
        <v>164</v>
      </c>
      <c r="E131" s="61"/>
      <c r="F131" s="205" t="s">
        <v>403</v>
      </c>
      <c r="G131" s="61"/>
      <c r="H131" s="61"/>
      <c r="I131" s="161"/>
      <c r="J131" s="61"/>
      <c r="K131" s="61"/>
      <c r="L131" s="59"/>
      <c r="M131" s="241"/>
      <c r="N131" s="242"/>
      <c r="O131" s="242"/>
      <c r="P131" s="242"/>
      <c r="Q131" s="242"/>
      <c r="R131" s="242"/>
      <c r="S131" s="242"/>
      <c r="T131" s="243"/>
      <c r="AT131" s="22" t="s">
        <v>164</v>
      </c>
      <c r="AU131" s="22" t="s">
        <v>87</v>
      </c>
    </row>
    <row r="132" spans="2:65" s="1" customFormat="1" ht="6.95" customHeight="1">
      <c r="B132" s="54"/>
      <c r="C132" s="55"/>
      <c r="D132" s="55"/>
      <c r="E132" s="55"/>
      <c r="F132" s="55"/>
      <c r="G132" s="55"/>
      <c r="H132" s="55"/>
      <c r="I132" s="137"/>
      <c r="J132" s="55"/>
      <c r="K132" s="55"/>
      <c r="L132" s="59"/>
    </row>
  </sheetData>
  <sheetProtection algorithmName="SHA-512" hashValue="eY0Q/gLI3MUJSO5F9s7/HBAK7jMF7rXpMmz4RWmDi5DvDLPcAnvmoJdeaBcfeYo36aqdFUJoDHDxP99BJhUB3A==" saltValue="x/ngE3QxGraGjNd7ZOJB5aAyNqMmZNKIbfTkpdxfLTDWQ536B3MOeJr7c/QZL+vjKoBBnTTSLDxSNXh+VZjuZw==" spinCount="100000" sheet="1" objects="1" scenarios="1" formatColumns="0" formatRows="0" autoFilter="0"/>
  <autoFilter ref="C82:K131"/>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8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101</v>
      </c>
      <c r="G1" s="368" t="s">
        <v>102</v>
      </c>
      <c r="H1" s="368"/>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9"/>
      <c r="M2" s="359"/>
      <c r="N2" s="359"/>
      <c r="O2" s="359"/>
      <c r="P2" s="359"/>
      <c r="Q2" s="359"/>
      <c r="R2" s="359"/>
      <c r="S2" s="359"/>
      <c r="T2" s="359"/>
      <c r="U2" s="359"/>
      <c r="V2" s="359"/>
      <c r="AT2" s="22" t="s">
        <v>85</v>
      </c>
    </row>
    <row r="3" spans="1:70" ht="6.95" customHeight="1">
      <c r="B3" s="23"/>
      <c r="C3" s="24"/>
      <c r="D3" s="24"/>
      <c r="E3" s="24"/>
      <c r="F3" s="24"/>
      <c r="G3" s="24"/>
      <c r="H3" s="24"/>
      <c r="I3" s="114"/>
      <c r="J3" s="24"/>
      <c r="K3" s="25"/>
      <c r="AT3" s="22" t="s">
        <v>87</v>
      </c>
    </row>
    <row r="4" spans="1:70" ht="36.950000000000003" customHeight="1">
      <c r="B4" s="26"/>
      <c r="C4" s="27"/>
      <c r="D4" s="28" t="s">
        <v>106</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VD Orlík - oprava povrchových ochran a konstrukce segmentového uzávěru</v>
      </c>
      <c r="F7" s="361"/>
      <c r="G7" s="361"/>
      <c r="H7" s="361"/>
      <c r="I7" s="115"/>
      <c r="J7" s="27"/>
      <c r="K7" s="29"/>
    </row>
    <row r="8" spans="1:70" s="1" customFormat="1">
      <c r="B8" s="39"/>
      <c r="C8" s="40"/>
      <c r="D8" s="35" t="s">
        <v>107</v>
      </c>
      <c r="E8" s="40"/>
      <c r="F8" s="40"/>
      <c r="G8" s="40"/>
      <c r="H8" s="40"/>
      <c r="I8" s="116"/>
      <c r="J8" s="40"/>
      <c r="K8" s="43"/>
    </row>
    <row r="9" spans="1:70" s="1" customFormat="1" ht="36.950000000000003" customHeight="1">
      <c r="B9" s="39"/>
      <c r="C9" s="40"/>
      <c r="D9" s="40"/>
      <c r="E9" s="362" t="s">
        <v>108</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86</v>
      </c>
      <c r="G11" s="40"/>
      <c r="H11" s="40"/>
      <c r="I11" s="117" t="s">
        <v>22</v>
      </c>
      <c r="J11" s="33" t="s">
        <v>23</v>
      </c>
      <c r="K11" s="43"/>
    </row>
    <row r="12" spans="1:70" s="1" customFormat="1" ht="14.45" customHeight="1">
      <c r="B12" s="39"/>
      <c r="C12" s="40"/>
      <c r="D12" s="35" t="s">
        <v>24</v>
      </c>
      <c r="E12" s="40"/>
      <c r="F12" s="33" t="s">
        <v>25</v>
      </c>
      <c r="G12" s="40"/>
      <c r="H12" s="40"/>
      <c r="I12" s="117" t="s">
        <v>26</v>
      </c>
      <c r="J12" s="118" t="str">
        <f>'Rekapitulace stavby'!AN8</f>
        <v>24.2.2018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34</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36</v>
      </c>
      <c r="E20" s="40"/>
      <c r="F20" s="40"/>
      <c r="G20" s="40"/>
      <c r="H20" s="40"/>
      <c r="I20" s="117" t="s">
        <v>29</v>
      </c>
      <c r="J20" s="33" t="s">
        <v>37</v>
      </c>
      <c r="K20" s="43"/>
    </row>
    <row r="21" spans="2:11" s="1" customFormat="1" ht="18" customHeight="1">
      <c r="B21" s="39"/>
      <c r="C21" s="40"/>
      <c r="D21" s="40"/>
      <c r="E21" s="33" t="s">
        <v>38</v>
      </c>
      <c r="F21" s="40"/>
      <c r="G21" s="40"/>
      <c r="H21" s="40"/>
      <c r="I21" s="117" t="s">
        <v>32</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57" customHeight="1">
      <c r="B24" s="119"/>
      <c r="C24" s="120"/>
      <c r="D24" s="120"/>
      <c r="E24" s="329" t="s">
        <v>41</v>
      </c>
      <c r="F24" s="329"/>
      <c r="G24" s="329"/>
      <c r="H24" s="32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customHeight="1">
      <c r="B30" s="39"/>
      <c r="C30" s="40"/>
      <c r="D30" s="47" t="s">
        <v>46</v>
      </c>
      <c r="E30" s="47" t="s">
        <v>47</v>
      </c>
      <c r="F30" s="128">
        <f>ROUND(SUM(BE84:BE179), 2)</f>
        <v>0</v>
      </c>
      <c r="G30" s="40"/>
      <c r="H30" s="40"/>
      <c r="I30" s="129">
        <v>0.21</v>
      </c>
      <c r="J30" s="128">
        <f>ROUND(ROUND((SUM(BE84:BE179)), 2)*I30, 2)</f>
        <v>0</v>
      </c>
      <c r="K30" s="43"/>
    </row>
    <row r="31" spans="2:11" s="1" customFormat="1" ht="14.45" customHeight="1">
      <c r="B31" s="39"/>
      <c r="C31" s="40"/>
      <c r="D31" s="40"/>
      <c r="E31" s="47" t="s">
        <v>48</v>
      </c>
      <c r="F31" s="128">
        <f>ROUND(SUM(BF84:BF179), 2)</f>
        <v>0</v>
      </c>
      <c r="G31" s="40"/>
      <c r="H31" s="40"/>
      <c r="I31" s="129">
        <v>0.15</v>
      </c>
      <c r="J31" s="128">
        <f>ROUND(ROUND((SUM(BF84:BF179)), 2)*I31, 2)</f>
        <v>0</v>
      </c>
      <c r="K31" s="43"/>
    </row>
    <row r="32" spans="2:11" s="1" customFormat="1" ht="14.45" hidden="1" customHeight="1">
      <c r="B32" s="39"/>
      <c r="C32" s="40"/>
      <c r="D32" s="40"/>
      <c r="E32" s="47" t="s">
        <v>49</v>
      </c>
      <c r="F32" s="128">
        <f>ROUND(SUM(BG84:BG179), 2)</f>
        <v>0</v>
      </c>
      <c r="G32" s="40"/>
      <c r="H32" s="40"/>
      <c r="I32" s="129">
        <v>0.21</v>
      </c>
      <c r="J32" s="128">
        <v>0</v>
      </c>
      <c r="K32" s="43"/>
    </row>
    <row r="33" spans="2:11" s="1" customFormat="1" ht="14.45" hidden="1" customHeight="1">
      <c r="B33" s="39"/>
      <c r="C33" s="40"/>
      <c r="D33" s="40"/>
      <c r="E33" s="47" t="s">
        <v>50</v>
      </c>
      <c r="F33" s="128">
        <f>ROUND(SUM(BH84:BH179), 2)</f>
        <v>0</v>
      </c>
      <c r="G33" s="40"/>
      <c r="H33" s="40"/>
      <c r="I33" s="129">
        <v>0.15</v>
      </c>
      <c r="J33" s="128">
        <v>0</v>
      </c>
      <c r="K33" s="43"/>
    </row>
    <row r="34" spans="2:11" s="1" customFormat="1" ht="14.45" hidden="1" customHeight="1">
      <c r="B34" s="39"/>
      <c r="C34" s="40"/>
      <c r="D34" s="40"/>
      <c r="E34" s="47" t="s">
        <v>51</v>
      </c>
      <c r="F34" s="128">
        <f>ROUND(SUM(BI84:BI179),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VD Orlík - oprava povrchových ochran a konstrukce segmentového uzávěru</v>
      </c>
      <c r="F45" s="361"/>
      <c r="G45" s="361"/>
      <c r="H45" s="361"/>
      <c r="I45" s="116"/>
      <c r="J45" s="40"/>
      <c r="K45" s="43"/>
    </row>
    <row r="46" spans="2:11" s="1" customFormat="1" ht="14.45" customHeight="1">
      <c r="B46" s="39"/>
      <c r="C46" s="35" t="s">
        <v>107</v>
      </c>
      <c r="D46" s="40"/>
      <c r="E46" s="40"/>
      <c r="F46" s="40"/>
      <c r="G46" s="40"/>
      <c r="H46" s="40"/>
      <c r="I46" s="116"/>
      <c r="J46" s="40"/>
      <c r="K46" s="43"/>
    </row>
    <row r="47" spans="2:11" s="1" customFormat="1" ht="17.25" customHeight="1">
      <c r="B47" s="39"/>
      <c r="C47" s="40"/>
      <c r="D47" s="40"/>
      <c r="E47" s="362" t="str">
        <f>E9</f>
        <v>01 - Oprava povrchových ochran</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VD Orlík</v>
      </c>
      <c r="G49" s="40"/>
      <c r="H49" s="40"/>
      <c r="I49" s="117" t="s">
        <v>26</v>
      </c>
      <c r="J49" s="118" t="str">
        <f>IF(J12="","",J12)</f>
        <v>24.2.2018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Vltavy státní podnik</v>
      </c>
      <c r="G51" s="40"/>
      <c r="H51" s="40"/>
      <c r="I51" s="117" t="s">
        <v>36</v>
      </c>
      <c r="J51" s="329" t="str">
        <f>E21</f>
        <v>Ing. Milada Klimešová</v>
      </c>
      <c r="K51" s="43"/>
    </row>
    <row r="52" spans="2:47" s="1" customFormat="1" ht="14.45" customHeight="1">
      <c r="B52" s="39"/>
      <c r="C52" s="35" t="s">
        <v>34</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J84</f>
        <v>0</v>
      </c>
      <c r="K56" s="43"/>
      <c r="AU56" s="22" t="s">
        <v>113</v>
      </c>
    </row>
    <row r="57" spans="2:47" s="7" customFormat="1" ht="24.95" customHeight="1">
      <c r="B57" s="147"/>
      <c r="C57" s="148"/>
      <c r="D57" s="149" t="s">
        <v>114</v>
      </c>
      <c r="E57" s="150"/>
      <c r="F57" s="150"/>
      <c r="G57" s="150"/>
      <c r="H57" s="150"/>
      <c r="I57" s="151"/>
      <c r="J57" s="152">
        <f>J85</f>
        <v>0</v>
      </c>
      <c r="K57" s="153"/>
    </row>
    <row r="58" spans="2:47" s="8" customFormat="1" ht="19.899999999999999" customHeight="1">
      <c r="B58" s="154"/>
      <c r="C58" s="155"/>
      <c r="D58" s="156" t="s">
        <v>115</v>
      </c>
      <c r="E58" s="157"/>
      <c r="F58" s="157"/>
      <c r="G58" s="157"/>
      <c r="H58" s="157"/>
      <c r="I58" s="158"/>
      <c r="J58" s="159">
        <f>J86</f>
        <v>0</v>
      </c>
      <c r="K58" s="160"/>
    </row>
    <row r="59" spans="2:47" s="8" customFormat="1" ht="19.899999999999999" customHeight="1">
      <c r="B59" s="154"/>
      <c r="C59" s="155"/>
      <c r="D59" s="156" t="s">
        <v>116</v>
      </c>
      <c r="E59" s="157"/>
      <c r="F59" s="157"/>
      <c r="G59" s="157"/>
      <c r="H59" s="157"/>
      <c r="I59" s="158"/>
      <c r="J59" s="159">
        <f>J102</f>
        <v>0</v>
      </c>
      <c r="K59" s="160"/>
    </row>
    <row r="60" spans="2:47" s="8" customFormat="1" ht="19.899999999999999" customHeight="1">
      <c r="B60" s="154"/>
      <c r="C60" s="155"/>
      <c r="D60" s="156" t="s">
        <v>117</v>
      </c>
      <c r="E60" s="157"/>
      <c r="F60" s="157"/>
      <c r="G60" s="157"/>
      <c r="H60" s="157"/>
      <c r="I60" s="158"/>
      <c r="J60" s="159">
        <f>J130</f>
        <v>0</v>
      </c>
      <c r="K60" s="160"/>
    </row>
    <row r="61" spans="2:47" s="8" customFormat="1" ht="19.899999999999999" customHeight="1">
      <c r="B61" s="154"/>
      <c r="C61" s="155"/>
      <c r="D61" s="156" t="s">
        <v>118</v>
      </c>
      <c r="E61" s="157"/>
      <c r="F61" s="157"/>
      <c r="G61" s="157"/>
      <c r="H61" s="157"/>
      <c r="I61" s="158"/>
      <c r="J61" s="159">
        <f>J136</f>
        <v>0</v>
      </c>
      <c r="K61" s="160"/>
    </row>
    <row r="62" spans="2:47" s="7" customFormat="1" ht="24.95" customHeight="1">
      <c r="B62" s="147"/>
      <c r="C62" s="148"/>
      <c r="D62" s="149" t="s">
        <v>119</v>
      </c>
      <c r="E62" s="150"/>
      <c r="F62" s="150"/>
      <c r="G62" s="150"/>
      <c r="H62" s="150"/>
      <c r="I62" s="151"/>
      <c r="J62" s="152">
        <f>J142</f>
        <v>0</v>
      </c>
      <c r="K62" s="153"/>
    </row>
    <row r="63" spans="2:47" s="8" customFormat="1" ht="19.899999999999999" customHeight="1">
      <c r="B63" s="154"/>
      <c r="C63" s="155"/>
      <c r="D63" s="156" t="s">
        <v>120</v>
      </c>
      <c r="E63" s="157"/>
      <c r="F63" s="157"/>
      <c r="G63" s="157"/>
      <c r="H63" s="157"/>
      <c r="I63" s="158"/>
      <c r="J63" s="159">
        <f>J143</f>
        <v>0</v>
      </c>
      <c r="K63" s="160"/>
    </row>
    <row r="64" spans="2:47" s="8" customFormat="1" ht="19.899999999999999" customHeight="1">
      <c r="B64" s="154"/>
      <c r="C64" s="155"/>
      <c r="D64" s="156" t="s">
        <v>121</v>
      </c>
      <c r="E64" s="157"/>
      <c r="F64" s="157"/>
      <c r="G64" s="157"/>
      <c r="H64" s="157"/>
      <c r="I64" s="158"/>
      <c r="J64" s="159">
        <f>J148</f>
        <v>0</v>
      </c>
      <c r="K64" s="160"/>
    </row>
    <row r="65" spans="2:12" s="1" customFormat="1" ht="21.75" customHeight="1">
      <c r="B65" s="39"/>
      <c r="C65" s="40"/>
      <c r="D65" s="40"/>
      <c r="E65" s="40"/>
      <c r="F65" s="40"/>
      <c r="G65" s="40"/>
      <c r="H65" s="40"/>
      <c r="I65" s="116"/>
      <c r="J65" s="40"/>
      <c r="K65" s="43"/>
    </row>
    <row r="66" spans="2:12" s="1" customFormat="1" ht="6.95" customHeight="1">
      <c r="B66" s="54"/>
      <c r="C66" s="55"/>
      <c r="D66" s="55"/>
      <c r="E66" s="55"/>
      <c r="F66" s="55"/>
      <c r="G66" s="55"/>
      <c r="H66" s="55"/>
      <c r="I66" s="137"/>
      <c r="J66" s="55"/>
      <c r="K66" s="56"/>
    </row>
    <row r="70" spans="2:12" s="1" customFormat="1" ht="6.95" customHeight="1">
      <c r="B70" s="57"/>
      <c r="C70" s="58"/>
      <c r="D70" s="58"/>
      <c r="E70" s="58"/>
      <c r="F70" s="58"/>
      <c r="G70" s="58"/>
      <c r="H70" s="58"/>
      <c r="I70" s="140"/>
      <c r="J70" s="58"/>
      <c r="K70" s="58"/>
      <c r="L70" s="59"/>
    </row>
    <row r="71" spans="2:12" s="1" customFormat="1" ht="36.950000000000003" customHeight="1">
      <c r="B71" s="39"/>
      <c r="C71" s="60" t="s">
        <v>122</v>
      </c>
      <c r="D71" s="61"/>
      <c r="E71" s="61"/>
      <c r="F71" s="61"/>
      <c r="G71" s="61"/>
      <c r="H71" s="61"/>
      <c r="I71" s="161"/>
      <c r="J71" s="61"/>
      <c r="K71" s="61"/>
      <c r="L71" s="59"/>
    </row>
    <row r="72" spans="2:12" s="1" customFormat="1" ht="6.95" customHeight="1">
      <c r="B72" s="39"/>
      <c r="C72" s="61"/>
      <c r="D72" s="61"/>
      <c r="E72" s="61"/>
      <c r="F72" s="61"/>
      <c r="G72" s="61"/>
      <c r="H72" s="61"/>
      <c r="I72" s="161"/>
      <c r="J72" s="61"/>
      <c r="K72" s="61"/>
      <c r="L72" s="59"/>
    </row>
    <row r="73" spans="2:12" s="1" customFormat="1" ht="14.45" customHeight="1">
      <c r="B73" s="39"/>
      <c r="C73" s="63" t="s">
        <v>18</v>
      </c>
      <c r="D73" s="61"/>
      <c r="E73" s="61"/>
      <c r="F73" s="61"/>
      <c r="G73" s="61"/>
      <c r="H73" s="61"/>
      <c r="I73" s="161"/>
      <c r="J73" s="61"/>
      <c r="K73" s="61"/>
      <c r="L73" s="59"/>
    </row>
    <row r="74" spans="2:12" s="1" customFormat="1" ht="16.5" customHeight="1">
      <c r="B74" s="39"/>
      <c r="C74" s="61"/>
      <c r="D74" s="61"/>
      <c r="E74" s="365" t="str">
        <f>E7</f>
        <v>VD Orlík - oprava povrchových ochran a konstrukce segmentového uzávěru</v>
      </c>
      <c r="F74" s="366"/>
      <c r="G74" s="366"/>
      <c r="H74" s="366"/>
      <c r="I74" s="161"/>
      <c r="J74" s="61"/>
      <c r="K74" s="61"/>
      <c r="L74" s="59"/>
    </row>
    <row r="75" spans="2:12" s="1" customFormat="1" ht="14.45" customHeight="1">
      <c r="B75" s="39"/>
      <c r="C75" s="63" t="s">
        <v>107</v>
      </c>
      <c r="D75" s="61"/>
      <c r="E75" s="61"/>
      <c r="F75" s="61"/>
      <c r="G75" s="61"/>
      <c r="H75" s="61"/>
      <c r="I75" s="161"/>
      <c r="J75" s="61"/>
      <c r="K75" s="61"/>
      <c r="L75" s="59"/>
    </row>
    <row r="76" spans="2:12" s="1" customFormat="1" ht="17.25" customHeight="1">
      <c r="B76" s="39"/>
      <c r="C76" s="61"/>
      <c r="D76" s="61"/>
      <c r="E76" s="340" t="str">
        <f>E9</f>
        <v>01 - Oprava povrchových ochran</v>
      </c>
      <c r="F76" s="367"/>
      <c r="G76" s="367"/>
      <c r="H76" s="367"/>
      <c r="I76" s="161"/>
      <c r="J76" s="61"/>
      <c r="K76" s="61"/>
      <c r="L76" s="59"/>
    </row>
    <row r="77" spans="2:12" s="1" customFormat="1" ht="6.95" customHeight="1">
      <c r="B77" s="39"/>
      <c r="C77" s="61"/>
      <c r="D77" s="61"/>
      <c r="E77" s="61"/>
      <c r="F77" s="61"/>
      <c r="G77" s="61"/>
      <c r="H77" s="61"/>
      <c r="I77" s="161"/>
      <c r="J77" s="61"/>
      <c r="K77" s="61"/>
      <c r="L77" s="59"/>
    </row>
    <row r="78" spans="2:12" s="1" customFormat="1" ht="18" customHeight="1">
      <c r="B78" s="39"/>
      <c r="C78" s="63" t="s">
        <v>24</v>
      </c>
      <c r="D78" s="61"/>
      <c r="E78" s="61"/>
      <c r="F78" s="162" t="str">
        <f>F12</f>
        <v>VD Orlík</v>
      </c>
      <c r="G78" s="61"/>
      <c r="H78" s="61"/>
      <c r="I78" s="163" t="s">
        <v>26</v>
      </c>
      <c r="J78" s="71" t="str">
        <f>IF(J12="","",J12)</f>
        <v>24.2.2018</v>
      </c>
      <c r="K78" s="61"/>
      <c r="L78" s="59"/>
    </row>
    <row r="79" spans="2:12" s="1" customFormat="1" ht="6.95" customHeight="1">
      <c r="B79" s="39"/>
      <c r="C79" s="61"/>
      <c r="D79" s="61"/>
      <c r="E79" s="61"/>
      <c r="F79" s="61"/>
      <c r="G79" s="61"/>
      <c r="H79" s="61"/>
      <c r="I79" s="161"/>
      <c r="J79" s="61"/>
      <c r="K79" s="61"/>
      <c r="L79" s="59"/>
    </row>
    <row r="80" spans="2:12" s="1" customFormat="1">
      <c r="B80" s="39"/>
      <c r="C80" s="63" t="s">
        <v>28</v>
      </c>
      <c r="D80" s="61"/>
      <c r="E80" s="61"/>
      <c r="F80" s="162" t="str">
        <f>E15</f>
        <v>Povodí Vltavy státní podnik</v>
      </c>
      <c r="G80" s="61"/>
      <c r="H80" s="61"/>
      <c r="I80" s="163" t="s">
        <v>36</v>
      </c>
      <c r="J80" s="162" t="str">
        <f>E21</f>
        <v>Ing. Milada Klimešová</v>
      </c>
      <c r="K80" s="61"/>
      <c r="L80" s="59"/>
    </row>
    <row r="81" spans="2:65" s="1" customFormat="1" ht="14.45" customHeight="1">
      <c r="B81" s="39"/>
      <c r="C81" s="63" t="s">
        <v>34</v>
      </c>
      <c r="D81" s="61"/>
      <c r="E81" s="61"/>
      <c r="F81" s="162" t="str">
        <f>IF(E18="","",E18)</f>
        <v/>
      </c>
      <c r="G81" s="61"/>
      <c r="H81" s="61"/>
      <c r="I81" s="161"/>
      <c r="J81" s="61"/>
      <c r="K81" s="61"/>
      <c r="L81" s="59"/>
    </row>
    <row r="82" spans="2:65" s="1" customFormat="1" ht="10.35" customHeight="1">
      <c r="B82" s="39"/>
      <c r="C82" s="61"/>
      <c r="D82" s="61"/>
      <c r="E82" s="61"/>
      <c r="F82" s="61"/>
      <c r="G82" s="61"/>
      <c r="H82" s="61"/>
      <c r="I82" s="161"/>
      <c r="J82" s="61"/>
      <c r="K82" s="61"/>
      <c r="L82" s="59"/>
    </row>
    <row r="83" spans="2:65" s="9" customFormat="1" ht="29.25" customHeight="1">
      <c r="B83" s="164"/>
      <c r="C83" s="165" t="s">
        <v>123</v>
      </c>
      <c r="D83" s="166" t="s">
        <v>61</v>
      </c>
      <c r="E83" s="166" t="s">
        <v>57</v>
      </c>
      <c r="F83" s="166" t="s">
        <v>124</v>
      </c>
      <c r="G83" s="166" t="s">
        <v>125</v>
      </c>
      <c r="H83" s="166" t="s">
        <v>126</v>
      </c>
      <c r="I83" s="167" t="s">
        <v>127</v>
      </c>
      <c r="J83" s="166" t="s">
        <v>111</v>
      </c>
      <c r="K83" s="168" t="s">
        <v>128</v>
      </c>
      <c r="L83" s="169"/>
      <c r="M83" s="79" t="s">
        <v>129</v>
      </c>
      <c r="N83" s="80" t="s">
        <v>46</v>
      </c>
      <c r="O83" s="80" t="s">
        <v>130</v>
      </c>
      <c r="P83" s="80" t="s">
        <v>131</v>
      </c>
      <c r="Q83" s="80" t="s">
        <v>132</v>
      </c>
      <c r="R83" s="80" t="s">
        <v>133</v>
      </c>
      <c r="S83" s="80" t="s">
        <v>134</v>
      </c>
      <c r="T83" s="81" t="s">
        <v>135</v>
      </c>
    </row>
    <row r="84" spans="2:65" s="1" customFormat="1" ht="29.25" customHeight="1">
      <c r="B84" s="39"/>
      <c r="C84" s="85" t="s">
        <v>112</v>
      </c>
      <c r="D84" s="61"/>
      <c r="E84" s="61"/>
      <c r="F84" s="61"/>
      <c r="G84" s="61"/>
      <c r="H84" s="61"/>
      <c r="I84" s="161"/>
      <c r="J84" s="170">
        <f>BK84</f>
        <v>0</v>
      </c>
      <c r="K84" s="61"/>
      <c r="L84" s="59"/>
      <c r="M84" s="82"/>
      <c r="N84" s="83"/>
      <c r="O84" s="83"/>
      <c r="P84" s="171">
        <f>P85+P142</f>
        <v>0</v>
      </c>
      <c r="Q84" s="83"/>
      <c r="R84" s="171">
        <f>R85+R142</f>
        <v>18.600050000000003</v>
      </c>
      <c r="S84" s="83"/>
      <c r="T84" s="172">
        <f>T85+T142</f>
        <v>18.600000000000001</v>
      </c>
      <c r="AT84" s="22" t="s">
        <v>75</v>
      </c>
      <c r="AU84" s="22" t="s">
        <v>113</v>
      </c>
      <c r="BK84" s="173">
        <f>BK85+BK142</f>
        <v>0</v>
      </c>
    </row>
    <row r="85" spans="2:65" s="10" customFormat="1" ht="37.35" customHeight="1">
      <c r="B85" s="174"/>
      <c r="C85" s="175"/>
      <c r="D85" s="176" t="s">
        <v>75</v>
      </c>
      <c r="E85" s="177" t="s">
        <v>136</v>
      </c>
      <c r="F85" s="177" t="s">
        <v>137</v>
      </c>
      <c r="G85" s="175"/>
      <c r="H85" s="175"/>
      <c r="I85" s="178"/>
      <c r="J85" s="179">
        <f>BK85</f>
        <v>0</v>
      </c>
      <c r="K85" s="175"/>
      <c r="L85" s="180"/>
      <c r="M85" s="181"/>
      <c r="N85" s="182"/>
      <c r="O85" s="182"/>
      <c r="P85" s="183">
        <f>P86+P102+P130+P136</f>
        <v>0</v>
      </c>
      <c r="Q85" s="182"/>
      <c r="R85" s="183">
        <f>R86+R102+R130+R136</f>
        <v>0</v>
      </c>
      <c r="S85" s="182"/>
      <c r="T85" s="184">
        <f>T86+T102+T130+T136</f>
        <v>0</v>
      </c>
      <c r="AR85" s="185" t="s">
        <v>84</v>
      </c>
      <c r="AT85" s="186" t="s">
        <v>75</v>
      </c>
      <c r="AU85" s="186" t="s">
        <v>76</v>
      </c>
      <c r="AY85" s="185" t="s">
        <v>138</v>
      </c>
      <c r="BK85" s="187">
        <f>BK86+BK102+BK130+BK136</f>
        <v>0</v>
      </c>
    </row>
    <row r="86" spans="2:65" s="10" customFormat="1" ht="19.899999999999999" customHeight="1">
      <c r="B86" s="174"/>
      <c r="C86" s="175"/>
      <c r="D86" s="176" t="s">
        <v>75</v>
      </c>
      <c r="E86" s="188" t="s">
        <v>84</v>
      </c>
      <c r="F86" s="188" t="s">
        <v>139</v>
      </c>
      <c r="G86" s="175"/>
      <c r="H86" s="175"/>
      <c r="I86" s="178"/>
      <c r="J86" s="189">
        <f>BK86</f>
        <v>0</v>
      </c>
      <c r="K86" s="175"/>
      <c r="L86" s="180"/>
      <c r="M86" s="181"/>
      <c r="N86" s="182"/>
      <c r="O86" s="182"/>
      <c r="P86" s="183">
        <f>SUM(P87:P101)</f>
        <v>0</v>
      </c>
      <c r="Q86" s="182"/>
      <c r="R86" s="183">
        <f>SUM(R87:R101)</f>
        <v>0</v>
      </c>
      <c r="S86" s="182"/>
      <c r="T86" s="184">
        <f>SUM(T87:T101)</f>
        <v>0</v>
      </c>
      <c r="AR86" s="185" t="s">
        <v>84</v>
      </c>
      <c r="AT86" s="186" t="s">
        <v>75</v>
      </c>
      <c r="AU86" s="186" t="s">
        <v>84</v>
      </c>
      <c r="AY86" s="185" t="s">
        <v>138</v>
      </c>
      <c r="BK86" s="187">
        <f>SUM(BK87:BK101)</f>
        <v>0</v>
      </c>
    </row>
    <row r="87" spans="2:65" s="1" customFormat="1" ht="16.5" customHeight="1">
      <c r="B87" s="39"/>
      <c r="C87" s="190" t="s">
        <v>84</v>
      </c>
      <c r="D87" s="190" t="s">
        <v>140</v>
      </c>
      <c r="E87" s="191" t="s">
        <v>141</v>
      </c>
      <c r="F87" s="192" t="s">
        <v>142</v>
      </c>
      <c r="G87" s="193" t="s">
        <v>143</v>
      </c>
      <c r="H87" s="194">
        <v>8.16</v>
      </c>
      <c r="I87" s="195"/>
      <c r="J87" s="196">
        <f>ROUND(I87*H87,2)</f>
        <v>0</v>
      </c>
      <c r="K87" s="192" t="s">
        <v>144</v>
      </c>
      <c r="L87" s="59"/>
      <c r="M87" s="197" t="s">
        <v>23</v>
      </c>
      <c r="N87" s="198" t="s">
        <v>47</v>
      </c>
      <c r="O87" s="40"/>
      <c r="P87" s="199">
        <f>O87*H87</f>
        <v>0</v>
      </c>
      <c r="Q87" s="199">
        <v>0</v>
      </c>
      <c r="R87" s="199">
        <f>Q87*H87</f>
        <v>0</v>
      </c>
      <c r="S87" s="199">
        <v>0</v>
      </c>
      <c r="T87" s="200">
        <f>S87*H87</f>
        <v>0</v>
      </c>
      <c r="AR87" s="22" t="s">
        <v>145</v>
      </c>
      <c r="AT87" s="22" t="s">
        <v>140</v>
      </c>
      <c r="AU87" s="22" t="s">
        <v>87</v>
      </c>
      <c r="AY87" s="22" t="s">
        <v>138</v>
      </c>
      <c r="BE87" s="201">
        <f>IF(N87="základní",J87,0)</f>
        <v>0</v>
      </c>
      <c r="BF87" s="201">
        <f>IF(N87="snížená",J87,0)</f>
        <v>0</v>
      </c>
      <c r="BG87" s="201">
        <f>IF(N87="zákl. přenesená",J87,0)</f>
        <v>0</v>
      </c>
      <c r="BH87" s="201">
        <f>IF(N87="sníž. přenesená",J87,0)</f>
        <v>0</v>
      </c>
      <c r="BI87" s="201">
        <f>IF(N87="nulová",J87,0)</f>
        <v>0</v>
      </c>
      <c r="BJ87" s="22" t="s">
        <v>84</v>
      </c>
      <c r="BK87" s="201">
        <f>ROUND(I87*H87,2)</f>
        <v>0</v>
      </c>
      <c r="BL87" s="22" t="s">
        <v>145</v>
      </c>
      <c r="BM87" s="22" t="s">
        <v>146</v>
      </c>
    </row>
    <row r="88" spans="2:65" s="1" customFormat="1" ht="40.5">
      <c r="B88" s="39"/>
      <c r="C88" s="61"/>
      <c r="D88" s="202" t="s">
        <v>147</v>
      </c>
      <c r="E88" s="61"/>
      <c r="F88" s="203" t="s">
        <v>148</v>
      </c>
      <c r="G88" s="61"/>
      <c r="H88" s="61"/>
      <c r="I88" s="161"/>
      <c r="J88" s="61"/>
      <c r="K88" s="61"/>
      <c r="L88" s="59"/>
      <c r="M88" s="204"/>
      <c r="N88" s="40"/>
      <c r="O88" s="40"/>
      <c r="P88" s="40"/>
      <c r="Q88" s="40"/>
      <c r="R88" s="40"/>
      <c r="S88" s="40"/>
      <c r="T88" s="76"/>
      <c r="AT88" s="22" t="s">
        <v>147</v>
      </c>
      <c r="AU88" s="22" t="s">
        <v>87</v>
      </c>
    </row>
    <row r="89" spans="2:65" s="1" customFormat="1" ht="94.5">
      <c r="B89" s="39"/>
      <c r="C89" s="61"/>
      <c r="D89" s="202" t="s">
        <v>149</v>
      </c>
      <c r="E89" s="61"/>
      <c r="F89" s="205" t="s">
        <v>150</v>
      </c>
      <c r="G89" s="61"/>
      <c r="H89" s="61"/>
      <c r="I89" s="161"/>
      <c r="J89" s="61"/>
      <c r="K89" s="61"/>
      <c r="L89" s="59"/>
      <c r="M89" s="204"/>
      <c r="N89" s="40"/>
      <c r="O89" s="40"/>
      <c r="P89" s="40"/>
      <c r="Q89" s="40"/>
      <c r="R89" s="40"/>
      <c r="S89" s="40"/>
      <c r="T89" s="76"/>
      <c r="AT89" s="22" t="s">
        <v>149</v>
      </c>
      <c r="AU89" s="22" t="s">
        <v>87</v>
      </c>
    </row>
    <row r="90" spans="2:65" s="11" customFormat="1" ht="13.5">
      <c r="B90" s="206"/>
      <c r="C90" s="207"/>
      <c r="D90" s="202" t="s">
        <v>151</v>
      </c>
      <c r="E90" s="208" t="s">
        <v>23</v>
      </c>
      <c r="F90" s="209" t="s">
        <v>152</v>
      </c>
      <c r="G90" s="207"/>
      <c r="H90" s="210">
        <v>7.44</v>
      </c>
      <c r="I90" s="211"/>
      <c r="J90" s="207"/>
      <c r="K90" s="207"/>
      <c r="L90" s="212"/>
      <c r="M90" s="213"/>
      <c r="N90" s="214"/>
      <c r="O90" s="214"/>
      <c r="P90" s="214"/>
      <c r="Q90" s="214"/>
      <c r="R90" s="214"/>
      <c r="S90" s="214"/>
      <c r="T90" s="215"/>
      <c r="AT90" s="216" t="s">
        <v>151</v>
      </c>
      <c r="AU90" s="216" t="s">
        <v>87</v>
      </c>
      <c r="AV90" s="11" t="s">
        <v>87</v>
      </c>
      <c r="AW90" s="11" t="s">
        <v>39</v>
      </c>
      <c r="AX90" s="11" t="s">
        <v>76</v>
      </c>
      <c r="AY90" s="216" t="s">
        <v>138</v>
      </c>
    </row>
    <row r="91" spans="2:65" s="11" customFormat="1" ht="13.5">
      <c r="B91" s="206"/>
      <c r="C91" s="207"/>
      <c r="D91" s="202" t="s">
        <v>151</v>
      </c>
      <c r="E91" s="208" t="s">
        <v>23</v>
      </c>
      <c r="F91" s="209" t="s">
        <v>153</v>
      </c>
      <c r="G91" s="207"/>
      <c r="H91" s="210">
        <v>0.72</v>
      </c>
      <c r="I91" s="211"/>
      <c r="J91" s="207"/>
      <c r="K91" s="207"/>
      <c r="L91" s="212"/>
      <c r="M91" s="213"/>
      <c r="N91" s="214"/>
      <c r="O91" s="214"/>
      <c r="P91" s="214"/>
      <c r="Q91" s="214"/>
      <c r="R91" s="214"/>
      <c r="S91" s="214"/>
      <c r="T91" s="215"/>
      <c r="AT91" s="216" t="s">
        <v>151</v>
      </c>
      <c r="AU91" s="216" t="s">
        <v>87</v>
      </c>
      <c r="AV91" s="11" t="s">
        <v>87</v>
      </c>
      <c r="AW91" s="11" t="s">
        <v>39</v>
      </c>
      <c r="AX91" s="11" t="s">
        <v>76</v>
      </c>
      <c r="AY91" s="216" t="s">
        <v>138</v>
      </c>
    </row>
    <row r="92" spans="2:65" s="12" customFormat="1" ht="13.5">
      <c r="B92" s="217"/>
      <c r="C92" s="218"/>
      <c r="D92" s="202" t="s">
        <v>151</v>
      </c>
      <c r="E92" s="219" t="s">
        <v>23</v>
      </c>
      <c r="F92" s="220" t="s">
        <v>154</v>
      </c>
      <c r="G92" s="218"/>
      <c r="H92" s="221">
        <v>8.16</v>
      </c>
      <c r="I92" s="222"/>
      <c r="J92" s="218"/>
      <c r="K92" s="218"/>
      <c r="L92" s="223"/>
      <c r="M92" s="224"/>
      <c r="N92" s="225"/>
      <c r="O92" s="225"/>
      <c r="P92" s="225"/>
      <c r="Q92" s="225"/>
      <c r="R92" s="225"/>
      <c r="S92" s="225"/>
      <c r="T92" s="226"/>
      <c r="AT92" s="227" t="s">
        <v>151</v>
      </c>
      <c r="AU92" s="227" t="s">
        <v>87</v>
      </c>
      <c r="AV92" s="12" t="s">
        <v>145</v>
      </c>
      <c r="AW92" s="12" t="s">
        <v>39</v>
      </c>
      <c r="AX92" s="12" t="s">
        <v>84</v>
      </c>
      <c r="AY92" s="227" t="s">
        <v>138</v>
      </c>
    </row>
    <row r="93" spans="2:65" s="1" customFormat="1" ht="16.5" customHeight="1">
      <c r="B93" s="39"/>
      <c r="C93" s="190" t="s">
        <v>87</v>
      </c>
      <c r="D93" s="190" t="s">
        <v>140</v>
      </c>
      <c r="E93" s="191" t="s">
        <v>155</v>
      </c>
      <c r="F93" s="192" t="s">
        <v>156</v>
      </c>
      <c r="G93" s="193" t="s">
        <v>143</v>
      </c>
      <c r="H93" s="194">
        <v>8.16</v>
      </c>
      <c r="I93" s="195"/>
      <c r="J93" s="196">
        <f>ROUND(I93*H93,2)</f>
        <v>0</v>
      </c>
      <c r="K93" s="192" t="s">
        <v>144</v>
      </c>
      <c r="L93" s="59"/>
      <c r="M93" s="197" t="s">
        <v>23</v>
      </c>
      <c r="N93" s="198" t="s">
        <v>47</v>
      </c>
      <c r="O93" s="40"/>
      <c r="P93" s="199">
        <f>O93*H93</f>
        <v>0</v>
      </c>
      <c r="Q93" s="199">
        <v>0</v>
      </c>
      <c r="R93" s="199">
        <f>Q93*H93</f>
        <v>0</v>
      </c>
      <c r="S93" s="199">
        <v>0</v>
      </c>
      <c r="T93" s="200">
        <f>S93*H93</f>
        <v>0</v>
      </c>
      <c r="AR93" s="22" t="s">
        <v>145</v>
      </c>
      <c r="AT93" s="22" t="s">
        <v>140</v>
      </c>
      <c r="AU93" s="22" t="s">
        <v>87</v>
      </c>
      <c r="AY93" s="22" t="s">
        <v>138</v>
      </c>
      <c r="BE93" s="201">
        <f>IF(N93="základní",J93,0)</f>
        <v>0</v>
      </c>
      <c r="BF93" s="201">
        <f>IF(N93="snížená",J93,0)</f>
        <v>0</v>
      </c>
      <c r="BG93" s="201">
        <f>IF(N93="zákl. přenesená",J93,0)</f>
        <v>0</v>
      </c>
      <c r="BH93" s="201">
        <f>IF(N93="sníž. přenesená",J93,0)</f>
        <v>0</v>
      </c>
      <c r="BI93" s="201">
        <f>IF(N93="nulová",J93,0)</f>
        <v>0</v>
      </c>
      <c r="BJ93" s="22" t="s">
        <v>84</v>
      </c>
      <c r="BK93" s="201">
        <f>ROUND(I93*H93,2)</f>
        <v>0</v>
      </c>
      <c r="BL93" s="22" t="s">
        <v>145</v>
      </c>
      <c r="BM93" s="22" t="s">
        <v>157</v>
      </c>
    </row>
    <row r="94" spans="2:65" s="1" customFormat="1" ht="27">
      <c r="B94" s="39"/>
      <c r="C94" s="61"/>
      <c r="D94" s="202" t="s">
        <v>147</v>
      </c>
      <c r="E94" s="61"/>
      <c r="F94" s="203" t="s">
        <v>158</v>
      </c>
      <c r="G94" s="61"/>
      <c r="H94" s="61"/>
      <c r="I94" s="161"/>
      <c r="J94" s="61"/>
      <c r="K94" s="61"/>
      <c r="L94" s="59"/>
      <c r="M94" s="204"/>
      <c r="N94" s="40"/>
      <c r="O94" s="40"/>
      <c r="P94" s="40"/>
      <c r="Q94" s="40"/>
      <c r="R94" s="40"/>
      <c r="S94" s="40"/>
      <c r="T94" s="76"/>
      <c r="AT94" s="22" t="s">
        <v>147</v>
      </c>
      <c r="AU94" s="22" t="s">
        <v>87</v>
      </c>
    </row>
    <row r="95" spans="2:65" s="11" customFormat="1" ht="13.5">
      <c r="B95" s="206"/>
      <c r="C95" s="207"/>
      <c r="D95" s="202" t="s">
        <v>151</v>
      </c>
      <c r="E95" s="208" t="s">
        <v>23</v>
      </c>
      <c r="F95" s="209" t="s">
        <v>153</v>
      </c>
      <c r="G95" s="207"/>
      <c r="H95" s="210">
        <v>0.72</v>
      </c>
      <c r="I95" s="211"/>
      <c r="J95" s="207"/>
      <c r="K95" s="207"/>
      <c r="L95" s="212"/>
      <c r="M95" s="213"/>
      <c r="N95" s="214"/>
      <c r="O95" s="214"/>
      <c r="P95" s="214"/>
      <c r="Q95" s="214"/>
      <c r="R95" s="214"/>
      <c r="S95" s="214"/>
      <c r="T95" s="215"/>
      <c r="AT95" s="216" t="s">
        <v>151</v>
      </c>
      <c r="AU95" s="216" t="s">
        <v>87</v>
      </c>
      <c r="AV95" s="11" t="s">
        <v>87</v>
      </c>
      <c r="AW95" s="11" t="s">
        <v>39</v>
      </c>
      <c r="AX95" s="11" t="s">
        <v>76</v>
      </c>
      <c r="AY95" s="216" t="s">
        <v>138</v>
      </c>
    </row>
    <row r="96" spans="2:65" s="11" customFormat="1" ht="13.5">
      <c r="B96" s="206"/>
      <c r="C96" s="207"/>
      <c r="D96" s="202" t="s">
        <v>151</v>
      </c>
      <c r="E96" s="208" t="s">
        <v>23</v>
      </c>
      <c r="F96" s="209" t="s">
        <v>152</v>
      </c>
      <c r="G96" s="207"/>
      <c r="H96" s="210">
        <v>7.44</v>
      </c>
      <c r="I96" s="211"/>
      <c r="J96" s="207"/>
      <c r="K96" s="207"/>
      <c r="L96" s="212"/>
      <c r="M96" s="213"/>
      <c r="N96" s="214"/>
      <c r="O96" s="214"/>
      <c r="P96" s="214"/>
      <c r="Q96" s="214"/>
      <c r="R96" s="214"/>
      <c r="S96" s="214"/>
      <c r="T96" s="215"/>
      <c r="AT96" s="216" t="s">
        <v>151</v>
      </c>
      <c r="AU96" s="216" t="s">
        <v>87</v>
      </c>
      <c r="AV96" s="11" t="s">
        <v>87</v>
      </c>
      <c r="AW96" s="11" t="s">
        <v>39</v>
      </c>
      <c r="AX96" s="11" t="s">
        <v>76</v>
      </c>
      <c r="AY96" s="216" t="s">
        <v>138</v>
      </c>
    </row>
    <row r="97" spans="2:65" s="12" customFormat="1" ht="13.5">
      <c r="B97" s="217"/>
      <c r="C97" s="218"/>
      <c r="D97" s="202" t="s">
        <v>151</v>
      </c>
      <c r="E97" s="219" t="s">
        <v>23</v>
      </c>
      <c r="F97" s="220" t="s">
        <v>154</v>
      </c>
      <c r="G97" s="218"/>
      <c r="H97" s="221">
        <v>8.16</v>
      </c>
      <c r="I97" s="222"/>
      <c r="J97" s="218"/>
      <c r="K97" s="218"/>
      <c r="L97" s="223"/>
      <c r="M97" s="224"/>
      <c r="N97" s="225"/>
      <c r="O97" s="225"/>
      <c r="P97" s="225"/>
      <c r="Q97" s="225"/>
      <c r="R97" s="225"/>
      <c r="S97" s="225"/>
      <c r="T97" s="226"/>
      <c r="AT97" s="227" t="s">
        <v>151</v>
      </c>
      <c r="AU97" s="227" t="s">
        <v>87</v>
      </c>
      <c r="AV97" s="12" t="s">
        <v>145</v>
      </c>
      <c r="AW97" s="12" t="s">
        <v>39</v>
      </c>
      <c r="AX97" s="12" t="s">
        <v>84</v>
      </c>
      <c r="AY97" s="227" t="s">
        <v>138</v>
      </c>
    </row>
    <row r="98" spans="2:65" s="1" customFormat="1" ht="25.5" customHeight="1">
      <c r="B98" s="39"/>
      <c r="C98" s="190" t="s">
        <v>159</v>
      </c>
      <c r="D98" s="190" t="s">
        <v>140</v>
      </c>
      <c r="E98" s="191" t="s">
        <v>160</v>
      </c>
      <c r="F98" s="192" t="s">
        <v>161</v>
      </c>
      <c r="G98" s="193" t="s">
        <v>143</v>
      </c>
      <c r="H98" s="194">
        <v>114.24</v>
      </c>
      <c r="I98" s="195"/>
      <c r="J98" s="196">
        <f>ROUND(I98*H98,2)</f>
        <v>0</v>
      </c>
      <c r="K98" s="192" t="s">
        <v>144</v>
      </c>
      <c r="L98" s="59"/>
      <c r="M98" s="197" t="s">
        <v>23</v>
      </c>
      <c r="N98" s="198" t="s">
        <v>47</v>
      </c>
      <c r="O98" s="40"/>
      <c r="P98" s="199">
        <f>O98*H98</f>
        <v>0</v>
      </c>
      <c r="Q98" s="199">
        <v>0</v>
      </c>
      <c r="R98" s="199">
        <f>Q98*H98</f>
        <v>0</v>
      </c>
      <c r="S98" s="199">
        <v>0</v>
      </c>
      <c r="T98" s="200">
        <f>S98*H98</f>
        <v>0</v>
      </c>
      <c r="AR98" s="22" t="s">
        <v>145</v>
      </c>
      <c r="AT98" s="22" t="s">
        <v>140</v>
      </c>
      <c r="AU98" s="22" t="s">
        <v>87</v>
      </c>
      <c r="AY98" s="22" t="s">
        <v>138</v>
      </c>
      <c r="BE98" s="201">
        <f>IF(N98="základní",J98,0)</f>
        <v>0</v>
      </c>
      <c r="BF98" s="201">
        <f>IF(N98="snížená",J98,0)</f>
        <v>0</v>
      </c>
      <c r="BG98" s="201">
        <f>IF(N98="zákl. přenesená",J98,0)</f>
        <v>0</v>
      </c>
      <c r="BH98" s="201">
        <f>IF(N98="sníž. přenesená",J98,0)</f>
        <v>0</v>
      </c>
      <c r="BI98" s="201">
        <f>IF(N98="nulová",J98,0)</f>
        <v>0</v>
      </c>
      <c r="BJ98" s="22" t="s">
        <v>84</v>
      </c>
      <c r="BK98" s="201">
        <f>ROUND(I98*H98,2)</f>
        <v>0</v>
      </c>
      <c r="BL98" s="22" t="s">
        <v>145</v>
      </c>
      <c r="BM98" s="22" t="s">
        <v>162</v>
      </c>
    </row>
    <row r="99" spans="2:65" s="1" customFormat="1" ht="40.5">
      <c r="B99" s="39"/>
      <c r="C99" s="61"/>
      <c r="D99" s="202" t="s">
        <v>147</v>
      </c>
      <c r="E99" s="61"/>
      <c r="F99" s="203" t="s">
        <v>163</v>
      </c>
      <c r="G99" s="61"/>
      <c r="H99" s="61"/>
      <c r="I99" s="161"/>
      <c r="J99" s="61"/>
      <c r="K99" s="61"/>
      <c r="L99" s="59"/>
      <c r="M99" s="204"/>
      <c r="N99" s="40"/>
      <c r="O99" s="40"/>
      <c r="P99" s="40"/>
      <c r="Q99" s="40"/>
      <c r="R99" s="40"/>
      <c r="S99" s="40"/>
      <c r="T99" s="76"/>
      <c r="AT99" s="22" t="s">
        <v>147</v>
      </c>
      <c r="AU99" s="22" t="s">
        <v>87</v>
      </c>
    </row>
    <row r="100" spans="2:65" s="1" customFormat="1" ht="40.5">
      <c r="B100" s="39"/>
      <c r="C100" s="61"/>
      <c r="D100" s="202" t="s">
        <v>164</v>
      </c>
      <c r="E100" s="61"/>
      <c r="F100" s="205" t="s">
        <v>165</v>
      </c>
      <c r="G100" s="61"/>
      <c r="H100" s="61"/>
      <c r="I100" s="161"/>
      <c r="J100" s="61"/>
      <c r="K100" s="61"/>
      <c r="L100" s="59"/>
      <c r="M100" s="204"/>
      <c r="N100" s="40"/>
      <c r="O100" s="40"/>
      <c r="P100" s="40"/>
      <c r="Q100" s="40"/>
      <c r="R100" s="40"/>
      <c r="S100" s="40"/>
      <c r="T100" s="76"/>
      <c r="AT100" s="22" t="s">
        <v>164</v>
      </c>
      <c r="AU100" s="22" t="s">
        <v>87</v>
      </c>
    </row>
    <row r="101" spans="2:65" s="11" customFormat="1" ht="13.5">
      <c r="B101" s="206"/>
      <c r="C101" s="207"/>
      <c r="D101" s="202" t="s">
        <v>151</v>
      </c>
      <c r="E101" s="207"/>
      <c r="F101" s="209" t="s">
        <v>166</v>
      </c>
      <c r="G101" s="207"/>
      <c r="H101" s="210">
        <v>114.24</v>
      </c>
      <c r="I101" s="211"/>
      <c r="J101" s="207"/>
      <c r="K101" s="207"/>
      <c r="L101" s="212"/>
      <c r="M101" s="213"/>
      <c r="N101" s="214"/>
      <c r="O101" s="214"/>
      <c r="P101" s="214"/>
      <c r="Q101" s="214"/>
      <c r="R101" s="214"/>
      <c r="S101" s="214"/>
      <c r="T101" s="215"/>
      <c r="AT101" s="216" t="s">
        <v>151</v>
      </c>
      <c r="AU101" s="216" t="s">
        <v>87</v>
      </c>
      <c r="AV101" s="11" t="s">
        <v>87</v>
      </c>
      <c r="AW101" s="11" t="s">
        <v>6</v>
      </c>
      <c r="AX101" s="11" t="s">
        <v>84</v>
      </c>
      <c r="AY101" s="216" t="s">
        <v>138</v>
      </c>
    </row>
    <row r="102" spans="2:65" s="10" customFormat="1" ht="29.85" customHeight="1">
      <c r="B102" s="174"/>
      <c r="C102" s="175"/>
      <c r="D102" s="176" t="s">
        <v>75</v>
      </c>
      <c r="E102" s="188" t="s">
        <v>167</v>
      </c>
      <c r="F102" s="188" t="s">
        <v>168</v>
      </c>
      <c r="G102" s="175"/>
      <c r="H102" s="175"/>
      <c r="I102" s="178"/>
      <c r="J102" s="189">
        <f>BK102</f>
        <v>0</v>
      </c>
      <c r="K102" s="175"/>
      <c r="L102" s="180"/>
      <c r="M102" s="181"/>
      <c r="N102" s="182"/>
      <c r="O102" s="182"/>
      <c r="P102" s="183">
        <f>SUM(P103:P129)</f>
        <v>0</v>
      </c>
      <c r="Q102" s="182"/>
      <c r="R102" s="183">
        <f>SUM(R103:R129)</f>
        <v>0</v>
      </c>
      <c r="S102" s="182"/>
      <c r="T102" s="184">
        <f>SUM(T103:T129)</f>
        <v>0</v>
      </c>
      <c r="AR102" s="185" t="s">
        <v>84</v>
      </c>
      <c r="AT102" s="186" t="s">
        <v>75</v>
      </c>
      <c r="AU102" s="186" t="s">
        <v>84</v>
      </c>
      <c r="AY102" s="185" t="s">
        <v>138</v>
      </c>
      <c r="BK102" s="187">
        <f>SUM(BK103:BK129)</f>
        <v>0</v>
      </c>
    </row>
    <row r="103" spans="2:65" s="1" customFormat="1" ht="16.5" customHeight="1">
      <c r="B103" s="39"/>
      <c r="C103" s="190" t="s">
        <v>145</v>
      </c>
      <c r="D103" s="190" t="s">
        <v>140</v>
      </c>
      <c r="E103" s="191" t="s">
        <v>169</v>
      </c>
      <c r="F103" s="192" t="s">
        <v>170</v>
      </c>
      <c r="G103" s="193" t="s">
        <v>143</v>
      </c>
      <c r="H103" s="194">
        <v>8.16</v>
      </c>
      <c r="I103" s="195"/>
      <c r="J103" s="196">
        <f>ROUND(I103*H103,2)</f>
        <v>0</v>
      </c>
      <c r="K103" s="192" t="s">
        <v>144</v>
      </c>
      <c r="L103" s="59"/>
      <c r="M103" s="197" t="s">
        <v>23</v>
      </c>
      <c r="N103" s="198" t="s">
        <v>47</v>
      </c>
      <c r="O103" s="40"/>
      <c r="P103" s="199">
        <f>O103*H103</f>
        <v>0</v>
      </c>
      <c r="Q103" s="199">
        <v>0</v>
      </c>
      <c r="R103" s="199">
        <f>Q103*H103</f>
        <v>0</v>
      </c>
      <c r="S103" s="199">
        <v>0</v>
      </c>
      <c r="T103" s="200">
        <f>S103*H103</f>
        <v>0</v>
      </c>
      <c r="AR103" s="22" t="s">
        <v>145</v>
      </c>
      <c r="AT103" s="22" t="s">
        <v>140</v>
      </c>
      <c r="AU103" s="22" t="s">
        <v>87</v>
      </c>
      <c r="AY103" s="22" t="s">
        <v>138</v>
      </c>
      <c r="BE103" s="201">
        <f>IF(N103="základní",J103,0)</f>
        <v>0</v>
      </c>
      <c r="BF103" s="201">
        <f>IF(N103="snížená",J103,0)</f>
        <v>0</v>
      </c>
      <c r="BG103" s="201">
        <f>IF(N103="zákl. přenesená",J103,0)</f>
        <v>0</v>
      </c>
      <c r="BH103" s="201">
        <f>IF(N103="sníž. přenesená",J103,0)</f>
        <v>0</v>
      </c>
      <c r="BI103" s="201">
        <f>IF(N103="nulová",J103,0)</f>
        <v>0</v>
      </c>
      <c r="BJ103" s="22" t="s">
        <v>84</v>
      </c>
      <c r="BK103" s="201">
        <f>ROUND(I103*H103,2)</f>
        <v>0</v>
      </c>
      <c r="BL103" s="22" t="s">
        <v>145</v>
      </c>
      <c r="BM103" s="22" t="s">
        <v>171</v>
      </c>
    </row>
    <row r="104" spans="2:65" s="1" customFormat="1" ht="13.5">
      <c r="B104" s="39"/>
      <c r="C104" s="61"/>
      <c r="D104" s="202" t="s">
        <v>147</v>
      </c>
      <c r="E104" s="61"/>
      <c r="F104" s="203" t="s">
        <v>172</v>
      </c>
      <c r="G104" s="61"/>
      <c r="H104" s="61"/>
      <c r="I104" s="161"/>
      <c r="J104" s="61"/>
      <c r="K104" s="61"/>
      <c r="L104" s="59"/>
      <c r="M104" s="204"/>
      <c r="N104" s="40"/>
      <c r="O104" s="40"/>
      <c r="P104" s="40"/>
      <c r="Q104" s="40"/>
      <c r="R104" s="40"/>
      <c r="S104" s="40"/>
      <c r="T104" s="76"/>
      <c r="AT104" s="22" t="s">
        <v>147</v>
      </c>
      <c r="AU104" s="22" t="s">
        <v>87</v>
      </c>
    </row>
    <row r="105" spans="2:65" s="1" customFormat="1" ht="148.5">
      <c r="B105" s="39"/>
      <c r="C105" s="61"/>
      <c r="D105" s="202" t="s">
        <v>149</v>
      </c>
      <c r="E105" s="61"/>
      <c r="F105" s="205" t="s">
        <v>173</v>
      </c>
      <c r="G105" s="61"/>
      <c r="H105" s="61"/>
      <c r="I105" s="161"/>
      <c r="J105" s="61"/>
      <c r="K105" s="61"/>
      <c r="L105" s="59"/>
      <c r="M105" s="204"/>
      <c r="N105" s="40"/>
      <c r="O105" s="40"/>
      <c r="P105" s="40"/>
      <c r="Q105" s="40"/>
      <c r="R105" s="40"/>
      <c r="S105" s="40"/>
      <c r="T105" s="76"/>
      <c r="AT105" s="22" t="s">
        <v>149</v>
      </c>
      <c r="AU105" s="22" t="s">
        <v>87</v>
      </c>
    </row>
    <row r="106" spans="2:65" s="1" customFormat="1" ht="27">
      <c r="B106" s="39"/>
      <c r="C106" s="61"/>
      <c r="D106" s="202" t="s">
        <v>164</v>
      </c>
      <c r="E106" s="61"/>
      <c r="F106" s="205" t="s">
        <v>174</v>
      </c>
      <c r="G106" s="61"/>
      <c r="H106" s="61"/>
      <c r="I106" s="161"/>
      <c r="J106" s="61"/>
      <c r="K106" s="61"/>
      <c r="L106" s="59"/>
      <c r="M106" s="204"/>
      <c r="N106" s="40"/>
      <c r="O106" s="40"/>
      <c r="P106" s="40"/>
      <c r="Q106" s="40"/>
      <c r="R106" s="40"/>
      <c r="S106" s="40"/>
      <c r="T106" s="76"/>
      <c r="AT106" s="22" t="s">
        <v>164</v>
      </c>
      <c r="AU106" s="22" t="s">
        <v>87</v>
      </c>
    </row>
    <row r="107" spans="2:65" s="11" customFormat="1" ht="13.5">
      <c r="B107" s="206"/>
      <c r="C107" s="207"/>
      <c r="D107" s="202" t="s">
        <v>151</v>
      </c>
      <c r="E107" s="208" t="s">
        <v>23</v>
      </c>
      <c r="F107" s="209" t="s">
        <v>152</v>
      </c>
      <c r="G107" s="207"/>
      <c r="H107" s="210">
        <v>7.44</v>
      </c>
      <c r="I107" s="211"/>
      <c r="J107" s="207"/>
      <c r="K107" s="207"/>
      <c r="L107" s="212"/>
      <c r="M107" s="213"/>
      <c r="N107" s="214"/>
      <c r="O107" s="214"/>
      <c r="P107" s="214"/>
      <c r="Q107" s="214"/>
      <c r="R107" s="214"/>
      <c r="S107" s="214"/>
      <c r="T107" s="215"/>
      <c r="AT107" s="216" t="s">
        <v>151</v>
      </c>
      <c r="AU107" s="216" t="s">
        <v>87</v>
      </c>
      <c r="AV107" s="11" t="s">
        <v>87</v>
      </c>
      <c r="AW107" s="11" t="s">
        <v>39</v>
      </c>
      <c r="AX107" s="11" t="s">
        <v>76</v>
      </c>
      <c r="AY107" s="216" t="s">
        <v>138</v>
      </c>
    </row>
    <row r="108" spans="2:65" s="11" customFormat="1" ht="13.5">
      <c r="B108" s="206"/>
      <c r="C108" s="207"/>
      <c r="D108" s="202" t="s">
        <v>151</v>
      </c>
      <c r="E108" s="208" t="s">
        <v>23</v>
      </c>
      <c r="F108" s="209" t="s">
        <v>153</v>
      </c>
      <c r="G108" s="207"/>
      <c r="H108" s="210">
        <v>0.72</v>
      </c>
      <c r="I108" s="211"/>
      <c r="J108" s="207"/>
      <c r="K108" s="207"/>
      <c r="L108" s="212"/>
      <c r="M108" s="213"/>
      <c r="N108" s="214"/>
      <c r="O108" s="214"/>
      <c r="P108" s="214"/>
      <c r="Q108" s="214"/>
      <c r="R108" s="214"/>
      <c r="S108" s="214"/>
      <c r="T108" s="215"/>
      <c r="AT108" s="216" t="s">
        <v>151</v>
      </c>
      <c r="AU108" s="216" t="s">
        <v>87</v>
      </c>
      <c r="AV108" s="11" t="s">
        <v>87</v>
      </c>
      <c r="AW108" s="11" t="s">
        <v>39</v>
      </c>
      <c r="AX108" s="11" t="s">
        <v>76</v>
      </c>
      <c r="AY108" s="216" t="s">
        <v>138</v>
      </c>
    </row>
    <row r="109" spans="2:65" s="12" customFormat="1" ht="13.5">
      <c r="B109" s="217"/>
      <c r="C109" s="218"/>
      <c r="D109" s="202" t="s">
        <v>151</v>
      </c>
      <c r="E109" s="219" t="s">
        <v>23</v>
      </c>
      <c r="F109" s="220" t="s">
        <v>154</v>
      </c>
      <c r="G109" s="218"/>
      <c r="H109" s="221">
        <v>8.16</v>
      </c>
      <c r="I109" s="222"/>
      <c r="J109" s="218"/>
      <c r="K109" s="218"/>
      <c r="L109" s="223"/>
      <c r="M109" s="224"/>
      <c r="N109" s="225"/>
      <c r="O109" s="225"/>
      <c r="P109" s="225"/>
      <c r="Q109" s="225"/>
      <c r="R109" s="225"/>
      <c r="S109" s="225"/>
      <c r="T109" s="226"/>
      <c r="AT109" s="227" t="s">
        <v>151</v>
      </c>
      <c r="AU109" s="227" t="s">
        <v>87</v>
      </c>
      <c r="AV109" s="12" t="s">
        <v>145</v>
      </c>
      <c r="AW109" s="12" t="s">
        <v>39</v>
      </c>
      <c r="AX109" s="12" t="s">
        <v>84</v>
      </c>
      <c r="AY109" s="227" t="s">
        <v>138</v>
      </c>
    </row>
    <row r="110" spans="2:65" s="1" customFormat="1" ht="16.5" customHeight="1">
      <c r="B110" s="39"/>
      <c r="C110" s="190" t="s">
        <v>175</v>
      </c>
      <c r="D110" s="190" t="s">
        <v>140</v>
      </c>
      <c r="E110" s="191" t="s">
        <v>176</v>
      </c>
      <c r="F110" s="192" t="s">
        <v>177</v>
      </c>
      <c r="G110" s="193" t="s">
        <v>178</v>
      </c>
      <c r="H110" s="194">
        <v>1</v>
      </c>
      <c r="I110" s="195"/>
      <c r="J110" s="196">
        <f>ROUND(I110*H110,2)</f>
        <v>0</v>
      </c>
      <c r="K110" s="192" t="s">
        <v>23</v>
      </c>
      <c r="L110" s="59"/>
      <c r="M110" s="197" t="s">
        <v>23</v>
      </c>
      <c r="N110" s="198" t="s">
        <v>47</v>
      </c>
      <c r="O110" s="40"/>
      <c r="P110" s="199">
        <f>O110*H110</f>
        <v>0</v>
      </c>
      <c r="Q110" s="199">
        <v>0</v>
      </c>
      <c r="R110" s="199">
        <f>Q110*H110</f>
        <v>0</v>
      </c>
      <c r="S110" s="199">
        <v>0</v>
      </c>
      <c r="T110" s="200">
        <f>S110*H110</f>
        <v>0</v>
      </c>
      <c r="AR110" s="22" t="s">
        <v>145</v>
      </c>
      <c r="AT110" s="22" t="s">
        <v>140</v>
      </c>
      <c r="AU110" s="22" t="s">
        <v>87</v>
      </c>
      <c r="AY110" s="22" t="s">
        <v>138</v>
      </c>
      <c r="BE110" s="201">
        <f>IF(N110="základní",J110,0)</f>
        <v>0</v>
      </c>
      <c r="BF110" s="201">
        <f>IF(N110="snížená",J110,0)</f>
        <v>0</v>
      </c>
      <c r="BG110" s="201">
        <f>IF(N110="zákl. přenesená",J110,0)</f>
        <v>0</v>
      </c>
      <c r="BH110" s="201">
        <f>IF(N110="sníž. přenesená",J110,0)</f>
        <v>0</v>
      </c>
      <c r="BI110" s="201">
        <f>IF(N110="nulová",J110,0)</f>
        <v>0</v>
      </c>
      <c r="BJ110" s="22" t="s">
        <v>84</v>
      </c>
      <c r="BK110" s="201">
        <f>ROUND(I110*H110,2)</f>
        <v>0</v>
      </c>
      <c r="BL110" s="22" t="s">
        <v>145</v>
      </c>
      <c r="BM110" s="22" t="s">
        <v>179</v>
      </c>
    </row>
    <row r="111" spans="2:65" s="1" customFormat="1" ht="13.5">
      <c r="B111" s="39"/>
      <c r="C111" s="61"/>
      <c r="D111" s="202" t="s">
        <v>147</v>
      </c>
      <c r="E111" s="61"/>
      <c r="F111" s="203" t="s">
        <v>177</v>
      </c>
      <c r="G111" s="61"/>
      <c r="H111" s="61"/>
      <c r="I111" s="161"/>
      <c r="J111" s="61"/>
      <c r="K111" s="61"/>
      <c r="L111" s="59"/>
      <c r="M111" s="204"/>
      <c r="N111" s="40"/>
      <c r="O111" s="40"/>
      <c r="P111" s="40"/>
      <c r="Q111" s="40"/>
      <c r="R111" s="40"/>
      <c r="S111" s="40"/>
      <c r="T111" s="76"/>
      <c r="AT111" s="22" t="s">
        <v>147</v>
      </c>
      <c r="AU111" s="22" t="s">
        <v>87</v>
      </c>
    </row>
    <row r="112" spans="2:65" s="1" customFormat="1" ht="67.5">
      <c r="B112" s="39"/>
      <c r="C112" s="61"/>
      <c r="D112" s="202" t="s">
        <v>164</v>
      </c>
      <c r="E112" s="61"/>
      <c r="F112" s="205" t="s">
        <v>180</v>
      </c>
      <c r="G112" s="61"/>
      <c r="H112" s="61"/>
      <c r="I112" s="161"/>
      <c r="J112" s="61"/>
      <c r="K112" s="61"/>
      <c r="L112" s="59"/>
      <c r="M112" s="204"/>
      <c r="N112" s="40"/>
      <c r="O112" s="40"/>
      <c r="P112" s="40"/>
      <c r="Q112" s="40"/>
      <c r="R112" s="40"/>
      <c r="S112" s="40"/>
      <c r="T112" s="76"/>
      <c r="AT112" s="22" t="s">
        <v>164</v>
      </c>
      <c r="AU112" s="22" t="s">
        <v>87</v>
      </c>
    </row>
    <row r="113" spans="2:65" s="1" customFormat="1" ht="16.5" customHeight="1">
      <c r="B113" s="39"/>
      <c r="C113" s="190" t="s">
        <v>181</v>
      </c>
      <c r="D113" s="190" t="s">
        <v>140</v>
      </c>
      <c r="E113" s="191" t="s">
        <v>182</v>
      </c>
      <c r="F113" s="192" t="s">
        <v>183</v>
      </c>
      <c r="G113" s="193" t="s">
        <v>178</v>
      </c>
      <c r="H113" s="194">
        <v>1</v>
      </c>
      <c r="I113" s="195"/>
      <c r="J113" s="196">
        <f>ROUND(I113*H113,2)</f>
        <v>0</v>
      </c>
      <c r="K113" s="192" t="s">
        <v>23</v>
      </c>
      <c r="L113" s="59"/>
      <c r="M113" s="197" t="s">
        <v>23</v>
      </c>
      <c r="N113" s="198" t="s">
        <v>47</v>
      </c>
      <c r="O113" s="40"/>
      <c r="P113" s="199">
        <f>O113*H113</f>
        <v>0</v>
      </c>
      <c r="Q113" s="199">
        <v>0</v>
      </c>
      <c r="R113" s="199">
        <f>Q113*H113</f>
        <v>0</v>
      </c>
      <c r="S113" s="199">
        <v>0</v>
      </c>
      <c r="T113" s="200">
        <f>S113*H113</f>
        <v>0</v>
      </c>
      <c r="AR113" s="22" t="s">
        <v>145</v>
      </c>
      <c r="AT113" s="22" t="s">
        <v>140</v>
      </c>
      <c r="AU113" s="22" t="s">
        <v>87</v>
      </c>
      <c r="AY113" s="22" t="s">
        <v>138</v>
      </c>
      <c r="BE113" s="201">
        <f>IF(N113="základní",J113,0)</f>
        <v>0</v>
      </c>
      <c r="BF113" s="201">
        <f>IF(N113="snížená",J113,0)</f>
        <v>0</v>
      </c>
      <c r="BG113" s="201">
        <f>IF(N113="zákl. přenesená",J113,0)</f>
        <v>0</v>
      </c>
      <c r="BH113" s="201">
        <f>IF(N113="sníž. přenesená",J113,0)</f>
        <v>0</v>
      </c>
      <c r="BI113" s="201">
        <f>IF(N113="nulová",J113,0)</f>
        <v>0</v>
      </c>
      <c r="BJ113" s="22" t="s">
        <v>84</v>
      </c>
      <c r="BK113" s="201">
        <f>ROUND(I113*H113,2)</f>
        <v>0</v>
      </c>
      <c r="BL113" s="22" t="s">
        <v>145</v>
      </c>
      <c r="BM113" s="22" t="s">
        <v>184</v>
      </c>
    </row>
    <row r="114" spans="2:65" s="1" customFormat="1" ht="13.5">
      <c r="B114" s="39"/>
      <c r="C114" s="61"/>
      <c r="D114" s="202" t="s">
        <v>147</v>
      </c>
      <c r="E114" s="61"/>
      <c r="F114" s="203" t="s">
        <v>183</v>
      </c>
      <c r="G114" s="61"/>
      <c r="H114" s="61"/>
      <c r="I114" s="161"/>
      <c r="J114" s="61"/>
      <c r="K114" s="61"/>
      <c r="L114" s="59"/>
      <c r="M114" s="204"/>
      <c r="N114" s="40"/>
      <c r="O114" s="40"/>
      <c r="P114" s="40"/>
      <c r="Q114" s="40"/>
      <c r="R114" s="40"/>
      <c r="S114" s="40"/>
      <c r="T114" s="76"/>
      <c r="AT114" s="22" t="s">
        <v>147</v>
      </c>
      <c r="AU114" s="22" t="s">
        <v>87</v>
      </c>
    </row>
    <row r="115" spans="2:65" s="1" customFormat="1" ht="67.5">
      <c r="B115" s="39"/>
      <c r="C115" s="61"/>
      <c r="D115" s="202" t="s">
        <v>164</v>
      </c>
      <c r="E115" s="61"/>
      <c r="F115" s="205" t="s">
        <v>185</v>
      </c>
      <c r="G115" s="61"/>
      <c r="H115" s="61"/>
      <c r="I115" s="161"/>
      <c r="J115" s="61"/>
      <c r="K115" s="61"/>
      <c r="L115" s="59"/>
      <c r="M115" s="204"/>
      <c r="N115" s="40"/>
      <c r="O115" s="40"/>
      <c r="P115" s="40"/>
      <c r="Q115" s="40"/>
      <c r="R115" s="40"/>
      <c r="S115" s="40"/>
      <c r="T115" s="76"/>
      <c r="AT115" s="22" t="s">
        <v>164</v>
      </c>
      <c r="AU115" s="22" t="s">
        <v>87</v>
      </c>
    </row>
    <row r="116" spans="2:65" s="1" customFormat="1" ht="16.5" customHeight="1">
      <c r="B116" s="39"/>
      <c r="C116" s="190" t="s">
        <v>186</v>
      </c>
      <c r="D116" s="190" t="s">
        <v>140</v>
      </c>
      <c r="E116" s="191" t="s">
        <v>187</v>
      </c>
      <c r="F116" s="192" t="s">
        <v>188</v>
      </c>
      <c r="G116" s="193" t="s">
        <v>178</v>
      </c>
      <c r="H116" s="194">
        <v>1</v>
      </c>
      <c r="I116" s="195"/>
      <c r="J116" s="196">
        <f>ROUND(I116*H116,2)</f>
        <v>0</v>
      </c>
      <c r="K116" s="192" t="s">
        <v>23</v>
      </c>
      <c r="L116" s="59"/>
      <c r="M116" s="197" t="s">
        <v>23</v>
      </c>
      <c r="N116" s="198" t="s">
        <v>47</v>
      </c>
      <c r="O116" s="40"/>
      <c r="P116" s="199">
        <f>O116*H116</f>
        <v>0</v>
      </c>
      <c r="Q116" s="199">
        <v>0</v>
      </c>
      <c r="R116" s="199">
        <f>Q116*H116</f>
        <v>0</v>
      </c>
      <c r="S116" s="199">
        <v>0</v>
      </c>
      <c r="T116" s="200">
        <f>S116*H116</f>
        <v>0</v>
      </c>
      <c r="AR116" s="22" t="s">
        <v>145</v>
      </c>
      <c r="AT116" s="22" t="s">
        <v>140</v>
      </c>
      <c r="AU116" s="22" t="s">
        <v>87</v>
      </c>
      <c r="AY116" s="22" t="s">
        <v>138</v>
      </c>
      <c r="BE116" s="201">
        <f>IF(N116="základní",J116,0)</f>
        <v>0</v>
      </c>
      <c r="BF116" s="201">
        <f>IF(N116="snížená",J116,0)</f>
        <v>0</v>
      </c>
      <c r="BG116" s="201">
        <f>IF(N116="zákl. přenesená",J116,0)</f>
        <v>0</v>
      </c>
      <c r="BH116" s="201">
        <f>IF(N116="sníž. přenesená",J116,0)</f>
        <v>0</v>
      </c>
      <c r="BI116" s="201">
        <f>IF(N116="nulová",J116,0)</f>
        <v>0</v>
      </c>
      <c r="BJ116" s="22" t="s">
        <v>84</v>
      </c>
      <c r="BK116" s="201">
        <f>ROUND(I116*H116,2)</f>
        <v>0</v>
      </c>
      <c r="BL116" s="22" t="s">
        <v>145</v>
      </c>
      <c r="BM116" s="22" t="s">
        <v>189</v>
      </c>
    </row>
    <row r="117" spans="2:65" s="1" customFormat="1" ht="13.5">
      <c r="B117" s="39"/>
      <c r="C117" s="61"/>
      <c r="D117" s="202" t="s">
        <v>147</v>
      </c>
      <c r="E117" s="61"/>
      <c r="F117" s="203" t="s">
        <v>190</v>
      </c>
      <c r="G117" s="61"/>
      <c r="H117" s="61"/>
      <c r="I117" s="161"/>
      <c r="J117" s="61"/>
      <c r="K117" s="61"/>
      <c r="L117" s="59"/>
      <c r="M117" s="204"/>
      <c r="N117" s="40"/>
      <c r="O117" s="40"/>
      <c r="P117" s="40"/>
      <c r="Q117" s="40"/>
      <c r="R117" s="40"/>
      <c r="S117" s="40"/>
      <c r="T117" s="76"/>
      <c r="AT117" s="22" t="s">
        <v>147</v>
      </c>
      <c r="AU117" s="22" t="s">
        <v>87</v>
      </c>
    </row>
    <row r="118" spans="2:65" s="1" customFormat="1" ht="16.5" customHeight="1">
      <c r="B118" s="39"/>
      <c r="C118" s="190" t="s">
        <v>191</v>
      </c>
      <c r="D118" s="190" t="s">
        <v>140</v>
      </c>
      <c r="E118" s="191" t="s">
        <v>192</v>
      </c>
      <c r="F118" s="192" t="s">
        <v>193</v>
      </c>
      <c r="G118" s="193" t="s">
        <v>194</v>
      </c>
      <c r="H118" s="194">
        <v>270</v>
      </c>
      <c r="I118" s="195"/>
      <c r="J118" s="196">
        <f>ROUND(I118*H118,2)</f>
        <v>0</v>
      </c>
      <c r="K118" s="192" t="s">
        <v>144</v>
      </c>
      <c r="L118" s="59"/>
      <c r="M118" s="197" t="s">
        <v>23</v>
      </c>
      <c r="N118" s="198" t="s">
        <v>47</v>
      </c>
      <c r="O118" s="40"/>
      <c r="P118" s="199">
        <f>O118*H118</f>
        <v>0</v>
      </c>
      <c r="Q118" s="199">
        <v>0</v>
      </c>
      <c r="R118" s="199">
        <f>Q118*H118</f>
        <v>0</v>
      </c>
      <c r="S118" s="199">
        <v>0</v>
      </c>
      <c r="T118" s="200">
        <f>S118*H118</f>
        <v>0</v>
      </c>
      <c r="AR118" s="22" t="s">
        <v>145</v>
      </c>
      <c r="AT118" s="22" t="s">
        <v>140</v>
      </c>
      <c r="AU118" s="22" t="s">
        <v>87</v>
      </c>
      <c r="AY118" s="22" t="s">
        <v>138</v>
      </c>
      <c r="BE118" s="201">
        <f>IF(N118="základní",J118,0)</f>
        <v>0</v>
      </c>
      <c r="BF118" s="201">
        <f>IF(N118="snížená",J118,0)</f>
        <v>0</v>
      </c>
      <c r="BG118" s="201">
        <f>IF(N118="zákl. přenesená",J118,0)</f>
        <v>0</v>
      </c>
      <c r="BH118" s="201">
        <f>IF(N118="sníž. přenesená",J118,0)</f>
        <v>0</v>
      </c>
      <c r="BI118" s="201">
        <f>IF(N118="nulová",J118,0)</f>
        <v>0</v>
      </c>
      <c r="BJ118" s="22" t="s">
        <v>84</v>
      </c>
      <c r="BK118" s="201">
        <f>ROUND(I118*H118,2)</f>
        <v>0</v>
      </c>
      <c r="BL118" s="22" t="s">
        <v>145</v>
      </c>
      <c r="BM118" s="22" t="s">
        <v>195</v>
      </c>
    </row>
    <row r="119" spans="2:65" s="1" customFormat="1" ht="13.5">
      <c r="B119" s="39"/>
      <c r="C119" s="61"/>
      <c r="D119" s="202" t="s">
        <v>147</v>
      </c>
      <c r="E119" s="61"/>
      <c r="F119" s="203" t="s">
        <v>196</v>
      </c>
      <c r="G119" s="61"/>
      <c r="H119" s="61"/>
      <c r="I119" s="161"/>
      <c r="J119" s="61"/>
      <c r="K119" s="61"/>
      <c r="L119" s="59"/>
      <c r="M119" s="204"/>
      <c r="N119" s="40"/>
      <c r="O119" s="40"/>
      <c r="P119" s="40"/>
      <c r="Q119" s="40"/>
      <c r="R119" s="40"/>
      <c r="S119" s="40"/>
      <c r="T119" s="76"/>
      <c r="AT119" s="22" t="s">
        <v>147</v>
      </c>
      <c r="AU119" s="22" t="s">
        <v>87</v>
      </c>
    </row>
    <row r="120" spans="2:65" s="1" customFormat="1" ht="40.5">
      <c r="B120" s="39"/>
      <c r="C120" s="61"/>
      <c r="D120" s="202" t="s">
        <v>149</v>
      </c>
      <c r="E120" s="61"/>
      <c r="F120" s="205" t="s">
        <v>197</v>
      </c>
      <c r="G120" s="61"/>
      <c r="H120" s="61"/>
      <c r="I120" s="161"/>
      <c r="J120" s="61"/>
      <c r="K120" s="61"/>
      <c r="L120" s="59"/>
      <c r="M120" s="204"/>
      <c r="N120" s="40"/>
      <c r="O120" s="40"/>
      <c r="P120" s="40"/>
      <c r="Q120" s="40"/>
      <c r="R120" s="40"/>
      <c r="S120" s="40"/>
      <c r="T120" s="76"/>
      <c r="AT120" s="22" t="s">
        <v>149</v>
      </c>
      <c r="AU120" s="22" t="s">
        <v>87</v>
      </c>
    </row>
    <row r="121" spans="2:65" s="1" customFormat="1" ht="40.5">
      <c r="B121" s="39"/>
      <c r="C121" s="61"/>
      <c r="D121" s="202" t="s">
        <v>164</v>
      </c>
      <c r="E121" s="61"/>
      <c r="F121" s="205" t="s">
        <v>198</v>
      </c>
      <c r="G121" s="61"/>
      <c r="H121" s="61"/>
      <c r="I121" s="161"/>
      <c r="J121" s="61"/>
      <c r="K121" s="61"/>
      <c r="L121" s="59"/>
      <c r="M121" s="204"/>
      <c r="N121" s="40"/>
      <c r="O121" s="40"/>
      <c r="P121" s="40"/>
      <c r="Q121" s="40"/>
      <c r="R121" s="40"/>
      <c r="S121" s="40"/>
      <c r="T121" s="76"/>
      <c r="AT121" s="22" t="s">
        <v>164</v>
      </c>
      <c r="AU121" s="22" t="s">
        <v>87</v>
      </c>
    </row>
    <row r="122" spans="2:65" s="11" customFormat="1" ht="13.5">
      <c r="B122" s="206"/>
      <c r="C122" s="207"/>
      <c r="D122" s="202" t="s">
        <v>151</v>
      </c>
      <c r="E122" s="208" t="s">
        <v>23</v>
      </c>
      <c r="F122" s="209" t="s">
        <v>199</v>
      </c>
      <c r="G122" s="207"/>
      <c r="H122" s="210">
        <v>270</v>
      </c>
      <c r="I122" s="211"/>
      <c r="J122" s="207"/>
      <c r="K122" s="207"/>
      <c r="L122" s="212"/>
      <c r="M122" s="213"/>
      <c r="N122" s="214"/>
      <c r="O122" s="214"/>
      <c r="P122" s="214"/>
      <c r="Q122" s="214"/>
      <c r="R122" s="214"/>
      <c r="S122" s="214"/>
      <c r="T122" s="215"/>
      <c r="AT122" s="216" t="s">
        <v>151</v>
      </c>
      <c r="AU122" s="216" t="s">
        <v>87</v>
      </c>
      <c r="AV122" s="11" t="s">
        <v>87</v>
      </c>
      <c r="AW122" s="11" t="s">
        <v>39</v>
      </c>
      <c r="AX122" s="11" t="s">
        <v>84</v>
      </c>
      <c r="AY122" s="216" t="s">
        <v>138</v>
      </c>
    </row>
    <row r="123" spans="2:65" s="1" customFormat="1" ht="16.5" customHeight="1">
      <c r="B123" s="39"/>
      <c r="C123" s="190" t="s">
        <v>167</v>
      </c>
      <c r="D123" s="190" t="s">
        <v>140</v>
      </c>
      <c r="E123" s="191" t="s">
        <v>200</v>
      </c>
      <c r="F123" s="192" t="s">
        <v>201</v>
      </c>
      <c r="G123" s="193" t="s">
        <v>194</v>
      </c>
      <c r="H123" s="194">
        <v>270</v>
      </c>
      <c r="I123" s="195"/>
      <c r="J123" s="196">
        <f>ROUND(I123*H123,2)</f>
        <v>0</v>
      </c>
      <c r="K123" s="192" t="s">
        <v>144</v>
      </c>
      <c r="L123" s="59"/>
      <c r="M123" s="197" t="s">
        <v>23</v>
      </c>
      <c r="N123" s="198" t="s">
        <v>47</v>
      </c>
      <c r="O123" s="40"/>
      <c r="P123" s="199">
        <f>O123*H123</f>
        <v>0</v>
      </c>
      <c r="Q123" s="199">
        <v>0</v>
      </c>
      <c r="R123" s="199">
        <f>Q123*H123</f>
        <v>0</v>
      </c>
      <c r="S123" s="199">
        <v>0</v>
      </c>
      <c r="T123" s="200">
        <f>S123*H123</f>
        <v>0</v>
      </c>
      <c r="AR123" s="22" t="s">
        <v>145</v>
      </c>
      <c r="AT123" s="22" t="s">
        <v>140</v>
      </c>
      <c r="AU123" s="22" t="s">
        <v>87</v>
      </c>
      <c r="AY123" s="22" t="s">
        <v>138</v>
      </c>
      <c r="BE123" s="201">
        <f>IF(N123="základní",J123,0)</f>
        <v>0</v>
      </c>
      <c r="BF123" s="201">
        <f>IF(N123="snížená",J123,0)</f>
        <v>0</v>
      </c>
      <c r="BG123" s="201">
        <f>IF(N123="zákl. přenesená",J123,0)</f>
        <v>0</v>
      </c>
      <c r="BH123" s="201">
        <f>IF(N123="sníž. přenesená",J123,0)</f>
        <v>0</v>
      </c>
      <c r="BI123" s="201">
        <f>IF(N123="nulová",J123,0)</f>
        <v>0</v>
      </c>
      <c r="BJ123" s="22" t="s">
        <v>84</v>
      </c>
      <c r="BK123" s="201">
        <f>ROUND(I123*H123,2)</f>
        <v>0</v>
      </c>
      <c r="BL123" s="22" t="s">
        <v>145</v>
      </c>
      <c r="BM123" s="22" t="s">
        <v>202</v>
      </c>
    </row>
    <row r="124" spans="2:65" s="1" customFormat="1" ht="13.5">
      <c r="B124" s="39"/>
      <c r="C124" s="61"/>
      <c r="D124" s="202" t="s">
        <v>147</v>
      </c>
      <c r="E124" s="61"/>
      <c r="F124" s="203" t="s">
        <v>203</v>
      </c>
      <c r="G124" s="61"/>
      <c r="H124" s="61"/>
      <c r="I124" s="161"/>
      <c r="J124" s="61"/>
      <c r="K124" s="61"/>
      <c r="L124" s="59"/>
      <c r="M124" s="204"/>
      <c r="N124" s="40"/>
      <c r="O124" s="40"/>
      <c r="P124" s="40"/>
      <c r="Q124" s="40"/>
      <c r="R124" s="40"/>
      <c r="S124" s="40"/>
      <c r="T124" s="76"/>
      <c r="AT124" s="22" t="s">
        <v>147</v>
      </c>
      <c r="AU124" s="22" t="s">
        <v>87</v>
      </c>
    </row>
    <row r="125" spans="2:65" s="1" customFormat="1" ht="16.5" customHeight="1">
      <c r="B125" s="39"/>
      <c r="C125" s="190" t="s">
        <v>204</v>
      </c>
      <c r="D125" s="190" t="s">
        <v>140</v>
      </c>
      <c r="E125" s="191" t="s">
        <v>205</v>
      </c>
      <c r="F125" s="192" t="s">
        <v>206</v>
      </c>
      <c r="G125" s="193" t="s">
        <v>194</v>
      </c>
      <c r="H125" s="194">
        <v>160</v>
      </c>
      <c r="I125" s="195"/>
      <c r="J125" s="196">
        <f>ROUND(I125*H125,2)</f>
        <v>0</v>
      </c>
      <c r="K125" s="192" t="s">
        <v>144</v>
      </c>
      <c r="L125" s="59"/>
      <c r="M125" s="197" t="s">
        <v>23</v>
      </c>
      <c r="N125" s="198" t="s">
        <v>47</v>
      </c>
      <c r="O125" s="40"/>
      <c r="P125" s="199">
        <f>O125*H125</f>
        <v>0</v>
      </c>
      <c r="Q125" s="199">
        <v>0</v>
      </c>
      <c r="R125" s="199">
        <f>Q125*H125</f>
        <v>0</v>
      </c>
      <c r="S125" s="199">
        <v>0</v>
      </c>
      <c r="T125" s="200">
        <f>S125*H125</f>
        <v>0</v>
      </c>
      <c r="AR125" s="22" t="s">
        <v>145</v>
      </c>
      <c r="AT125" s="22" t="s">
        <v>140</v>
      </c>
      <c r="AU125" s="22" t="s">
        <v>87</v>
      </c>
      <c r="AY125" s="22" t="s">
        <v>138</v>
      </c>
      <c r="BE125" s="201">
        <f>IF(N125="základní",J125,0)</f>
        <v>0</v>
      </c>
      <c r="BF125" s="201">
        <f>IF(N125="snížená",J125,0)</f>
        <v>0</v>
      </c>
      <c r="BG125" s="201">
        <f>IF(N125="zákl. přenesená",J125,0)</f>
        <v>0</v>
      </c>
      <c r="BH125" s="201">
        <f>IF(N125="sníž. přenesená",J125,0)</f>
        <v>0</v>
      </c>
      <c r="BI125" s="201">
        <f>IF(N125="nulová",J125,0)</f>
        <v>0</v>
      </c>
      <c r="BJ125" s="22" t="s">
        <v>84</v>
      </c>
      <c r="BK125" s="201">
        <f>ROUND(I125*H125,2)</f>
        <v>0</v>
      </c>
      <c r="BL125" s="22" t="s">
        <v>145</v>
      </c>
      <c r="BM125" s="22" t="s">
        <v>207</v>
      </c>
    </row>
    <row r="126" spans="2:65" s="1" customFormat="1" ht="13.5">
      <c r="B126" s="39"/>
      <c r="C126" s="61"/>
      <c r="D126" s="202" t="s">
        <v>147</v>
      </c>
      <c r="E126" s="61"/>
      <c r="F126" s="203" t="s">
        <v>206</v>
      </c>
      <c r="G126" s="61"/>
      <c r="H126" s="61"/>
      <c r="I126" s="161"/>
      <c r="J126" s="61"/>
      <c r="K126" s="61"/>
      <c r="L126" s="59"/>
      <c r="M126" s="204"/>
      <c r="N126" s="40"/>
      <c r="O126" s="40"/>
      <c r="P126" s="40"/>
      <c r="Q126" s="40"/>
      <c r="R126" s="40"/>
      <c r="S126" s="40"/>
      <c r="T126" s="76"/>
      <c r="AT126" s="22" t="s">
        <v>147</v>
      </c>
      <c r="AU126" s="22" t="s">
        <v>87</v>
      </c>
    </row>
    <row r="127" spans="2:65" s="1" customFormat="1" ht="67.5">
      <c r="B127" s="39"/>
      <c r="C127" s="61"/>
      <c r="D127" s="202" t="s">
        <v>149</v>
      </c>
      <c r="E127" s="61"/>
      <c r="F127" s="205" t="s">
        <v>208</v>
      </c>
      <c r="G127" s="61"/>
      <c r="H127" s="61"/>
      <c r="I127" s="161"/>
      <c r="J127" s="61"/>
      <c r="K127" s="61"/>
      <c r="L127" s="59"/>
      <c r="M127" s="204"/>
      <c r="N127" s="40"/>
      <c r="O127" s="40"/>
      <c r="P127" s="40"/>
      <c r="Q127" s="40"/>
      <c r="R127" s="40"/>
      <c r="S127" s="40"/>
      <c r="T127" s="76"/>
      <c r="AT127" s="22" t="s">
        <v>149</v>
      </c>
      <c r="AU127" s="22" t="s">
        <v>87</v>
      </c>
    </row>
    <row r="128" spans="2:65" s="1" customFormat="1" ht="27">
      <c r="B128" s="39"/>
      <c r="C128" s="61"/>
      <c r="D128" s="202" t="s">
        <v>164</v>
      </c>
      <c r="E128" s="61"/>
      <c r="F128" s="205" t="s">
        <v>209</v>
      </c>
      <c r="G128" s="61"/>
      <c r="H128" s="61"/>
      <c r="I128" s="161"/>
      <c r="J128" s="61"/>
      <c r="K128" s="61"/>
      <c r="L128" s="59"/>
      <c r="M128" s="204"/>
      <c r="N128" s="40"/>
      <c r="O128" s="40"/>
      <c r="P128" s="40"/>
      <c r="Q128" s="40"/>
      <c r="R128" s="40"/>
      <c r="S128" s="40"/>
      <c r="T128" s="76"/>
      <c r="AT128" s="22" t="s">
        <v>164</v>
      </c>
      <c r="AU128" s="22" t="s">
        <v>87</v>
      </c>
    </row>
    <row r="129" spans="2:65" s="11" customFormat="1" ht="13.5">
      <c r="B129" s="206"/>
      <c r="C129" s="207"/>
      <c r="D129" s="202" t="s">
        <v>151</v>
      </c>
      <c r="E129" s="208" t="s">
        <v>23</v>
      </c>
      <c r="F129" s="209" t="s">
        <v>210</v>
      </c>
      <c r="G129" s="207"/>
      <c r="H129" s="210">
        <v>160</v>
      </c>
      <c r="I129" s="211"/>
      <c r="J129" s="207"/>
      <c r="K129" s="207"/>
      <c r="L129" s="212"/>
      <c r="M129" s="213"/>
      <c r="N129" s="214"/>
      <c r="O129" s="214"/>
      <c r="P129" s="214"/>
      <c r="Q129" s="214"/>
      <c r="R129" s="214"/>
      <c r="S129" s="214"/>
      <c r="T129" s="215"/>
      <c r="AT129" s="216" t="s">
        <v>151</v>
      </c>
      <c r="AU129" s="216" t="s">
        <v>87</v>
      </c>
      <c r="AV129" s="11" t="s">
        <v>87</v>
      </c>
      <c r="AW129" s="11" t="s">
        <v>39</v>
      </c>
      <c r="AX129" s="11" t="s">
        <v>84</v>
      </c>
      <c r="AY129" s="216" t="s">
        <v>138</v>
      </c>
    </row>
    <row r="130" spans="2:65" s="10" customFormat="1" ht="29.85" customHeight="1">
      <c r="B130" s="174"/>
      <c r="C130" s="175"/>
      <c r="D130" s="176" t="s">
        <v>75</v>
      </c>
      <c r="E130" s="188" t="s">
        <v>211</v>
      </c>
      <c r="F130" s="188" t="s">
        <v>212</v>
      </c>
      <c r="G130" s="175"/>
      <c r="H130" s="175"/>
      <c r="I130" s="178"/>
      <c r="J130" s="189">
        <f>BK130</f>
        <v>0</v>
      </c>
      <c r="K130" s="175"/>
      <c r="L130" s="180"/>
      <c r="M130" s="181"/>
      <c r="N130" s="182"/>
      <c r="O130" s="182"/>
      <c r="P130" s="183">
        <f>SUM(P131:P135)</f>
        <v>0</v>
      </c>
      <c r="Q130" s="182"/>
      <c r="R130" s="183">
        <f>SUM(R131:R135)</f>
        <v>0</v>
      </c>
      <c r="S130" s="182"/>
      <c r="T130" s="184">
        <f>SUM(T131:T135)</f>
        <v>0</v>
      </c>
      <c r="AR130" s="185" t="s">
        <v>84</v>
      </c>
      <c r="AT130" s="186" t="s">
        <v>75</v>
      </c>
      <c r="AU130" s="186" t="s">
        <v>84</v>
      </c>
      <c r="AY130" s="185" t="s">
        <v>138</v>
      </c>
      <c r="BK130" s="187">
        <f>SUM(BK131:BK135)</f>
        <v>0</v>
      </c>
    </row>
    <row r="131" spans="2:65" s="1" customFormat="1" ht="25.5" customHeight="1">
      <c r="B131" s="39"/>
      <c r="C131" s="190" t="s">
        <v>213</v>
      </c>
      <c r="D131" s="190" t="s">
        <v>140</v>
      </c>
      <c r="E131" s="191" t="s">
        <v>214</v>
      </c>
      <c r="F131" s="192" t="s">
        <v>215</v>
      </c>
      <c r="G131" s="193" t="s">
        <v>216</v>
      </c>
      <c r="H131" s="194">
        <v>23.76</v>
      </c>
      <c r="I131" s="195"/>
      <c r="J131" s="196">
        <f>ROUND(I131*H131,2)</f>
        <v>0</v>
      </c>
      <c r="K131" s="192" t="s">
        <v>23</v>
      </c>
      <c r="L131" s="59"/>
      <c r="M131" s="197" t="s">
        <v>23</v>
      </c>
      <c r="N131" s="198" t="s">
        <v>47</v>
      </c>
      <c r="O131" s="40"/>
      <c r="P131" s="199">
        <f>O131*H131</f>
        <v>0</v>
      </c>
      <c r="Q131" s="199">
        <v>0</v>
      </c>
      <c r="R131" s="199">
        <f>Q131*H131</f>
        <v>0</v>
      </c>
      <c r="S131" s="199">
        <v>0</v>
      </c>
      <c r="T131" s="200">
        <f>S131*H131</f>
        <v>0</v>
      </c>
      <c r="AR131" s="22" t="s">
        <v>145</v>
      </c>
      <c r="AT131" s="22" t="s">
        <v>140</v>
      </c>
      <c r="AU131" s="22" t="s">
        <v>87</v>
      </c>
      <c r="AY131" s="22" t="s">
        <v>138</v>
      </c>
      <c r="BE131" s="201">
        <f>IF(N131="základní",J131,0)</f>
        <v>0</v>
      </c>
      <c r="BF131" s="201">
        <f>IF(N131="snížená",J131,0)</f>
        <v>0</v>
      </c>
      <c r="BG131" s="201">
        <f>IF(N131="zákl. přenesená",J131,0)</f>
        <v>0</v>
      </c>
      <c r="BH131" s="201">
        <f>IF(N131="sníž. přenesená",J131,0)</f>
        <v>0</v>
      </c>
      <c r="BI131" s="201">
        <f>IF(N131="nulová",J131,0)</f>
        <v>0</v>
      </c>
      <c r="BJ131" s="22" t="s">
        <v>84</v>
      </c>
      <c r="BK131" s="201">
        <f>ROUND(I131*H131,2)</f>
        <v>0</v>
      </c>
      <c r="BL131" s="22" t="s">
        <v>145</v>
      </c>
      <c r="BM131" s="22" t="s">
        <v>217</v>
      </c>
    </row>
    <row r="132" spans="2:65" s="1" customFormat="1" ht="27">
      <c r="B132" s="39"/>
      <c r="C132" s="61"/>
      <c r="D132" s="202" t="s">
        <v>147</v>
      </c>
      <c r="E132" s="61"/>
      <c r="F132" s="203" t="s">
        <v>215</v>
      </c>
      <c r="G132" s="61"/>
      <c r="H132" s="61"/>
      <c r="I132" s="161"/>
      <c r="J132" s="61"/>
      <c r="K132" s="61"/>
      <c r="L132" s="59"/>
      <c r="M132" s="204"/>
      <c r="N132" s="40"/>
      <c r="O132" s="40"/>
      <c r="P132" s="40"/>
      <c r="Q132" s="40"/>
      <c r="R132" s="40"/>
      <c r="S132" s="40"/>
      <c r="T132" s="76"/>
      <c r="AT132" s="22" t="s">
        <v>147</v>
      </c>
      <c r="AU132" s="22" t="s">
        <v>87</v>
      </c>
    </row>
    <row r="133" spans="2:65" s="1" customFormat="1" ht="81">
      <c r="B133" s="39"/>
      <c r="C133" s="61"/>
      <c r="D133" s="202" t="s">
        <v>164</v>
      </c>
      <c r="E133" s="61"/>
      <c r="F133" s="205" t="s">
        <v>218</v>
      </c>
      <c r="G133" s="61"/>
      <c r="H133" s="61"/>
      <c r="I133" s="161"/>
      <c r="J133" s="61"/>
      <c r="K133" s="61"/>
      <c r="L133" s="59"/>
      <c r="M133" s="204"/>
      <c r="N133" s="40"/>
      <c r="O133" s="40"/>
      <c r="P133" s="40"/>
      <c r="Q133" s="40"/>
      <c r="R133" s="40"/>
      <c r="S133" s="40"/>
      <c r="T133" s="76"/>
      <c r="AT133" s="22" t="s">
        <v>164</v>
      </c>
      <c r="AU133" s="22" t="s">
        <v>87</v>
      </c>
    </row>
    <row r="134" spans="2:65" s="11" customFormat="1" ht="13.5">
      <c r="B134" s="206"/>
      <c r="C134" s="207"/>
      <c r="D134" s="202" t="s">
        <v>151</v>
      </c>
      <c r="E134" s="208" t="s">
        <v>23</v>
      </c>
      <c r="F134" s="209" t="s">
        <v>219</v>
      </c>
      <c r="G134" s="207"/>
      <c r="H134" s="210">
        <v>22.32</v>
      </c>
      <c r="I134" s="211"/>
      <c r="J134" s="207"/>
      <c r="K134" s="207"/>
      <c r="L134" s="212"/>
      <c r="M134" s="213"/>
      <c r="N134" s="214"/>
      <c r="O134" s="214"/>
      <c r="P134" s="214"/>
      <c r="Q134" s="214"/>
      <c r="R134" s="214"/>
      <c r="S134" s="214"/>
      <c r="T134" s="215"/>
      <c r="AT134" s="216" t="s">
        <v>151</v>
      </c>
      <c r="AU134" s="216" t="s">
        <v>87</v>
      </c>
      <c r="AV134" s="11" t="s">
        <v>87</v>
      </c>
      <c r="AW134" s="11" t="s">
        <v>39</v>
      </c>
      <c r="AX134" s="11" t="s">
        <v>76</v>
      </c>
      <c r="AY134" s="216" t="s">
        <v>138</v>
      </c>
    </row>
    <row r="135" spans="2:65" s="11" customFormat="1" ht="13.5">
      <c r="B135" s="206"/>
      <c r="C135" s="207"/>
      <c r="D135" s="202" t="s">
        <v>151</v>
      </c>
      <c r="E135" s="208" t="s">
        <v>23</v>
      </c>
      <c r="F135" s="209" t="s">
        <v>220</v>
      </c>
      <c r="G135" s="207"/>
      <c r="H135" s="210">
        <v>1.44</v>
      </c>
      <c r="I135" s="211"/>
      <c r="J135" s="207"/>
      <c r="K135" s="207"/>
      <c r="L135" s="212"/>
      <c r="M135" s="213"/>
      <c r="N135" s="214"/>
      <c r="O135" s="214"/>
      <c r="P135" s="214"/>
      <c r="Q135" s="214"/>
      <c r="R135" s="214"/>
      <c r="S135" s="214"/>
      <c r="T135" s="215"/>
      <c r="AT135" s="216" t="s">
        <v>151</v>
      </c>
      <c r="AU135" s="216" t="s">
        <v>87</v>
      </c>
      <c r="AV135" s="11" t="s">
        <v>87</v>
      </c>
      <c r="AW135" s="11" t="s">
        <v>39</v>
      </c>
      <c r="AX135" s="11" t="s">
        <v>76</v>
      </c>
      <c r="AY135" s="216" t="s">
        <v>138</v>
      </c>
    </row>
    <row r="136" spans="2:65" s="10" customFormat="1" ht="29.85" customHeight="1">
      <c r="B136" s="174"/>
      <c r="C136" s="175"/>
      <c r="D136" s="176" t="s">
        <v>75</v>
      </c>
      <c r="E136" s="188" t="s">
        <v>221</v>
      </c>
      <c r="F136" s="188" t="s">
        <v>222</v>
      </c>
      <c r="G136" s="175"/>
      <c r="H136" s="175"/>
      <c r="I136" s="178"/>
      <c r="J136" s="189">
        <f>BK136</f>
        <v>0</v>
      </c>
      <c r="K136" s="175"/>
      <c r="L136" s="180"/>
      <c r="M136" s="181"/>
      <c r="N136" s="182"/>
      <c r="O136" s="182"/>
      <c r="P136" s="183">
        <f>SUM(P137:P141)</f>
        <v>0</v>
      </c>
      <c r="Q136" s="182"/>
      <c r="R136" s="183">
        <f>SUM(R137:R141)</f>
        <v>0</v>
      </c>
      <c r="S136" s="182"/>
      <c r="T136" s="184">
        <f>SUM(T137:T141)</f>
        <v>0</v>
      </c>
      <c r="AR136" s="185" t="s">
        <v>84</v>
      </c>
      <c r="AT136" s="186" t="s">
        <v>75</v>
      </c>
      <c r="AU136" s="186" t="s">
        <v>84</v>
      </c>
      <c r="AY136" s="185" t="s">
        <v>138</v>
      </c>
      <c r="BK136" s="187">
        <f>SUM(BK137:BK141)</f>
        <v>0</v>
      </c>
    </row>
    <row r="137" spans="2:65" s="1" customFormat="1" ht="16.5" customHeight="1">
      <c r="B137" s="39"/>
      <c r="C137" s="190" t="s">
        <v>223</v>
      </c>
      <c r="D137" s="190" t="s">
        <v>140</v>
      </c>
      <c r="E137" s="191" t="s">
        <v>224</v>
      </c>
      <c r="F137" s="192" t="s">
        <v>225</v>
      </c>
      <c r="G137" s="193" t="s">
        <v>216</v>
      </c>
      <c r="H137" s="194">
        <v>59.52</v>
      </c>
      <c r="I137" s="195"/>
      <c r="J137" s="196">
        <f>ROUND(I137*H137,2)</f>
        <v>0</v>
      </c>
      <c r="K137" s="192" t="s">
        <v>144</v>
      </c>
      <c r="L137" s="59"/>
      <c r="M137" s="197" t="s">
        <v>23</v>
      </c>
      <c r="N137" s="198" t="s">
        <v>47</v>
      </c>
      <c r="O137" s="40"/>
      <c r="P137" s="199">
        <f>O137*H137</f>
        <v>0</v>
      </c>
      <c r="Q137" s="199">
        <v>0</v>
      </c>
      <c r="R137" s="199">
        <f>Q137*H137</f>
        <v>0</v>
      </c>
      <c r="S137" s="199">
        <v>0</v>
      </c>
      <c r="T137" s="200">
        <f>S137*H137</f>
        <v>0</v>
      </c>
      <c r="AR137" s="22" t="s">
        <v>145</v>
      </c>
      <c r="AT137" s="22" t="s">
        <v>140</v>
      </c>
      <c r="AU137" s="22" t="s">
        <v>87</v>
      </c>
      <c r="AY137" s="22" t="s">
        <v>138</v>
      </c>
      <c r="BE137" s="201">
        <f>IF(N137="základní",J137,0)</f>
        <v>0</v>
      </c>
      <c r="BF137" s="201">
        <f>IF(N137="snížená",J137,0)</f>
        <v>0</v>
      </c>
      <c r="BG137" s="201">
        <f>IF(N137="zákl. přenesená",J137,0)</f>
        <v>0</v>
      </c>
      <c r="BH137" s="201">
        <f>IF(N137="sníž. přenesená",J137,0)</f>
        <v>0</v>
      </c>
      <c r="BI137" s="201">
        <f>IF(N137="nulová",J137,0)</f>
        <v>0</v>
      </c>
      <c r="BJ137" s="22" t="s">
        <v>84</v>
      </c>
      <c r="BK137" s="201">
        <f>ROUND(I137*H137,2)</f>
        <v>0</v>
      </c>
      <c r="BL137" s="22" t="s">
        <v>145</v>
      </c>
      <c r="BM137" s="22" t="s">
        <v>226</v>
      </c>
    </row>
    <row r="138" spans="2:65" s="1" customFormat="1" ht="13.5">
      <c r="B138" s="39"/>
      <c r="C138" s="61"/>
      <c r="D138" s="202" t="s">
        <v>147</v>
      </c>
      <c r="E138" s="61"/>
      <c r="F138" s="203" t="s">
        <v>227</v>
      </c>
      <c r="G138" s="61"/>
      <c r="H138" s="61"/>
      <c r="I138" s="161"/>
      <c r="J138" s="61"/>
      <c r="K138" s="61"/>
      <c r="L138" s="59"/>
      <c r="M138" s="204"/>
      <c r="N138" s="40"/>
      <c r="O138" s="40"/>
      <c r="P138" s="40"/>
      <c r="Q138" s="40"/>
      <c r="R138" s="40"/>
      <c r="S138" s="40"/>
      <c r="T138" s="76"/>
      <c r="AT138" s="22" t="s">
        <v>147</v>
      </c>
      <c r="AU138" s="22" t="s">
        <v>87</v>
      </c>
    </row>
    <row r="139" spans="2:65" s="1" customFormat="1" ht="27">
      <c r="B139" s="39"/>
      <c r="C139" s="61"/>
      <c r="D139" s="202" t="s">
        <v>149</v>
      </c>
      <c r="E139" s="61"/>
      <c r="F139" s="205" t="s">
        <v>228</v>
      </c>
      <c r="G139" s="61"/>
      <c r="H139" s="61"/>
      <c r="I139" s="161"/>
      <c r="J139" s="61"/>
      <c r="K139" s="61"/>
      <c r="L139" s="59"/>
      <c r="M139" s="204"/>
      <c r="N139" s="40"/>
      <c r="O139" s="40"/>
      <c r="P139" s="40"/>
      <c r="Q139" s="40"/>
      <c r="R139" s="40"/>
      <c r="S139" s="40"/>
      <c r="T139" s="76"/>
      <c r="AT139" s="22" t="s">
        <v>149</v>
      </c>
      <c r="AU139" s="22" t="s">
        <v>87</v>
      </c>
    </row>
    <row r="140" spans="2:65" s="1" customFormat="1" ht="27">
      <c r="B140" s="39"/>
      <c r="C140" s="61"/>
      <c r="D140" s="202" t="s">
        <v>164</v>
      </c>
      <c r="E140" s="61"/>
      <c r="F140" s="205" t="s">
        <v>229</v>
      </c>
      <c r="G140" s="61"/>
      <c r="H140" s="61"/>
      <c r="I140" s="161"/>
      <c r="J140" s="61"/>
      <c r="K140" s="61"/>
      <c r="L140" s="59"/>
      <c r="M140" s="204"/>
      <c r="N140" s="40"/>
      <c r="O140" s="40"/>
      <c r="P140" s="40"/>
      <c r="Q140" s="40"/>
      <c r="R140" s="40"/>
      <c r="S140" s="40"/>
      <c r="T140" s="76"/>
      <c r="AT140" s="22" t="s">
        <v>164</v>
      </c>
      <c r="AU140" s="22" t="s">
        <v>87</v>
      </c>
    </row>
    <row r="141" spans="2:65" s="11" customFormat="1" ht="13.5">
      <c r="B141" s="206"/>
      <c r="C141" s="207"/>
      <c r="D141" s="202" t="s">
        <v>151</v>
      </c>
      <c r="E141" s="208" t="s">
        <v>23</v>
      </c>
      <c r="F141" s="209" t="s">
        <v>230</v>
      </c>
      <c r="G141" s="207"/>
      <c r="H141" s="210">
        <v>59.52</v>
      </c>
      <c r="I141" s="211"/>
      <c r="J141" s="207"/>
      <c r="K141" s="207"/>
      <c r="L141" s="212"/>
      <c r="M141" s="213"/>
      <c r="N141" s="214"/>
      <c r="O141" s="214"/>
      <c r="P141" s="214"/>
      <c r="Q141" s="214"/>
      <c r="R141" s="214"/>
      <c r="S141" s="214"/>
      <c r="T141" s="215"/>
      <c r="AT141" s="216" t="s">
        <v>151</v>
      </c>
      <c r="AU141" s="216" t="s">
        <v>87</v>
      </c>
      <c r="AV141" s="11" t="s">
        <v>87</v>
      </c>
      <c r="AW141" s="11" t="s">
        <v>39</v>
      </c>
      <c r="AX141" s="11" t="s">
        <v>84</v>
      </c>
      <c r="AY141" s="216" t="s">
        <v>138</v>
      </c>
    </row>
    <row r="142" spans="2:65" s="10" customFormat="1" ht="37.35" customHeight="1">
      <c r="B142" s="174"/>
      <c r="C142" s="175"/>
      <c r="D142" s="176" t="s">
        <v>75</v>
      </c>
      <c r="E142" s="177" t="s">
        <v>231</v>
      </c>
      <c r="F142" s="177" t="s">
        <v>232</v>
      </c>
      <c r="G142" s="175"/>
      <c r="H142" s="175"/>
      <c r="I142" s="178"/>
      <c r="J142" s="179">
        <f>BK142</f>
        <v>0</v>
      </c>
      <c r="K142" s="175"/>
      <c r="L142" s="180"/>
      <c r="M142" s="181"/>
      <c r="N142" s="182"/>
      <c r="O142" s="182"/>
      <c r="P142" s="183">
        <f>P143+P148</f>
        <v>0</v>
      </c>
      <c r="Q142" s="182"/>
      <c r="R142" s="183">
        <f>R143+R148</f>
        <v>18.600050000000003</v>
      </c>
      <c r="S142" s="182"/>
      <c r="T142" s="184">
        <f>T143+T148</f>
        <v>18.600000000000001</v>
      </c>
      <c r="AR142" s="185" t="s">
        <v>87</v>
      </c>
      <c r="AT142" s="186" t="s">
        <v>75</v>
      </c>
      <c r="AU142" s="186" t="s">
        <v>76</v>
      </c>
      <c r="AY142" s="185" t="s">
        <v>138</v>
      </c>
      <c r="BK142" s="187">
        <f>BK143+BK148</f>
        <v>0</v>
      </c>
    </row>
    <row r="143" spans="2:65" s="10" customFormat="1" ht="19.899999999999999" customHeight="1">
      <c r="B143" s="174"/>
      <c r="C143" s="175"/>
      <c r="D143" s="176" t="s">
        <v>75</v>
      </c>
      <c r="E143" s="188" t="s">
        <v>233</v>
      </c>
      <c r="F143" s="188" t="s">
        <v>234</v>
      </c>
      <c r="G143" s="175"/>
      <c r="H143" s="175"/>
      <c r="I143" s="178"/>
      <c r="J143" s="189">
        <f>BK143</f>
        <v>0</v>
      </c>
      <c r="K143" s="175"/>
      <c r="L143" s="180"/>
      <c r="M143" s="181"/>
      <c r="N143" s="182"/>
      <c r="O143" s="182"/>
      <c r="P143" s="183">
        <f>SUM(P144:P147)</f>
        <v>0</v>
      </c>
      <c r="Q143" s="182"/>
      <c r="R143" s="183">
        <f>SUM(R144:R147)</f>
        <v>5.0000000000000002E-5</v>
      </c>
      <c r="S143" s="182"/>
      <c r="T143" s="184">
        <f>SUM(T144:T147)</f>
        <v>0</v>
      </c>
      <c r="AR143" s="185" t="s">
        <v>87</v>
      </c>
      <c r="AT143" s="186" t="s">
        <v>75</v>
      </c>
      <c r="AU143" s="186" t="s">
        <v>84</v>
      </c>
      <c r="AY143" s="185" t="s">
        <v>138</v>
      </c>
      <c r="BK143" s="187">
        <f>SUM(BK144:BK147)</f>
        <v>0</v>
      </c>
    </row>
    <row r="144" spans="2:65" s="1" customFormat="1" ht="25.5" customHeight="1">
      <c r="B144" s="39"/>
      <c r="C144" s="190" t="s">
        <v>235</v>
      </c>
      <c r="D144" s="190" t="s">
        <v>140</v>
      </c>
      <c r="E144" s="191" t="s">
        <v>236</v>
      </c>
      <c r="F144" s="192" t="s">
        <v>237</v>
      </c>
      <c r="G144" s="193" t="s">
        <v>178</v>
      </c>
      <c r="H144" s="194">
        <v>1</v>
      </c>
      <c r="I144" s="195"/>
      <c r="J144" s="196">
        <f>ROUND(I144*H144,2)</f>
        <v>0</v>
      </c>
      <c r="K144" s="192" t="s">
        <v>23</v>
      </c>
      <c r="L144" s="59"/>
      <c r="M144" s="197" t="s">
        <v>23</v>
      </c>
      <c r="N144" s="198" t="s">
        <v>47</v>
      </c>
      <c r="O144" s="40"/>
      <c r="P144" s="199">
        <f>O144*H144</f>
        <v>0</v>
      </c>
      <c r="Q144" s="199">
        <v>5.0000000000000002E-5</v>
      </c>
      <c r="R144" s="199">
        <f>Q144*H144</f>
        <v>5.0000000000000002E-5</v>
      </c>
      <c r="S144" s="199">
        <v>0</v>
      </c>
      <c r="T144" s="200">
        <f>S144*H144</f>
        <v>0</v>
      </c>
      <c r="AR144" s="22" t="s">
        <v>238</v>
      </c>
      <c r="AT144" s="22" t="s">
        <v>140</v>
      </c>
      <c r="AU144" s="22" t="s">
        <v>87</v>
      </c>
      <c r="AY144" s="22" t="s">
        <v>138</v>
      </c>
      <c r="BE144" s="201">
        <f>IF(N144="základní",J144,0)</f>
        <v>0</v>
      </c>
      <c r="BF144" s="201">
        <f>IF(N144="snížená",J144,0)</f>
        <v>0</v>
      </c>
      <c r="BG144" s="201">
        <f>IF(N144="zákl. přenesená",J144,0)</f>
        <v>0</v>
      </c>
      <c r="BH144" s="201">
        <f>IF(N144="sníž. přenesená",J144,0)</f>
        <v>0</v>
      </c>
      <c r="BI144" s="201">
        <f>IF(N144="nulová",J144,0)</f>
        <v>0</v>
      </c>
      <c r="BJ144" s="22" t="s">
        <v>84</v>
      </c>
      <c r="BK144" s="201">
        <f>ROUND(I144*H144,2)</f>
        <v>0</v>
      </c>
      <c r="BL144" s="22" t="s">
        <v>238</v>
      </c>
      <c r="BM144" s="22" t="s">
        <v>239</v>
      </c>
    </row>
    <row r="145" spans="2:65" s="1" customFormat="1" ht="13.5">
      <c r="B145" s="39"/>
      <c r="C145" s="61"/>
      <c r="D145" s="202" t="s">
        <v>147</v>
      </c>
      <c r="E145" s="61"/>
      <c r="F145" s="203" t="s">
        <v>240</v>
      </c>
      <c r="G145" s="61"/>
      <c r="H145" s="61"/>
      <c r="I145" s="161"/>
      <c r="J145" s="61"/>
      <c r="K145" s="61"/>
      <c r="L145" s="59"/>
      <c r="M145" s="204"/>
      <c r="N145" s="40"/>
      <c r="O145" s="40"/>
      <c r="P145" s="40"/>
      <c r="Q145" s="40"/>
      <c r="R145" s="40"/>
      <c r="S145" s="40"/>
      <c r="T145" s="76"/>
      <c r="AT145" s="22" t="s">
        <v>147</v>
      </c>
      <c r="AU145" s="22" t="s">
        <v>87</v>
      </c>
    </row>
    <row r="146" spans="2:65" s="1" customFormat="1" ht="27">
      <c r="B146" s="39"/>
      <c r="C146" s="61"/>
      <c r="D146" s="202" t="s">
        <v>149</v>
      </c>
      <c r="E146" s="61"/>
      <c r="F146" s="205" t="s">
        <v>241</v>
      </c>
      <c r="G146" s="61"/>
      <c r="H146" s="61"/>
      <c r="I146" s="161"/>
      <c r="J146" s="61"/>
      <c r="K146" s="61"/>
      <c r="L146" s="59"/>
      <c r="M146" s="204"/>
      <c r="N146" s="40"/>
      <c r="O146" s="40"/>
      <c r="P146" s="40"/>
      <c r="Q146" s="40"/>
      <c r="R146" s="40"/>
      <c r="S146" s="40"/>
      <c r="T146" s="76"/>
      <c r="AT146" s="22" t="s">
        <v>149</v>
      </c>
      <c r="AU146" s="22" t="s">
        <v>87</v>
      </c>
    </row>
    <row r="147" spans="2:65" s="1" customFormat="1" ht="67.5">
      <c r="B147" s="39"/>
      <c r="C147" s="61"/>
      <c r="D147" s="202" t="s">
        <v>164</v>
      </c>
      <c r="E147" s="61"/>
      <c r="F147" s="205" t="s">
        <v>242</v>
      </c>
      <c r="G147" s="61"/>
      <c r="H147" s="61"/>
      <c r="I147" s="161"/>
      <c r="J147" s="61"/>
      <c r="K147" s="61"/>
      <c r="L147" s="59"/>
      <c r="M147" s="204"/>
      <c r="N147" s="40"/>
      <c r="O147" s="40"/>
      <c r="P147" s="40"/>
      <c r="Q147" s="40"/>
      <c r="R147" s="40"/>
      <c r="S147" s="40"/>
      <c r="T147" s="76"/>
      <c r="AT147" s="22" t="s">
        <v>164</v>
      </c>
      <c r="AU147" s="22" t="s">
        <v>87</v>
      </c>
    </row>
    <row r="148" spans="2:65" s="10" customFormat="1" ht="29.85" customHeight="1">
      <c r="B148" s="174"/>
      <c r="C148" s="175"/>
      <c r="D148" s="176" t="s">
        <v>75</v>
      </c>
      <c r="E148" s="188" t="s">
        <v>243</v>
      </c>
      <c r="F148" s="188" t="s">
        <v>244</v>
      </c>
      <c r="G148" s="175"/>
      <c r="H148" s="175"/>
      <c r="I148" s="178"/>
      <c r="J148" s="189">
        <f>BK148</f>
        <v>0</v>
      </c>
      <c r="K148" s="175"/>
      <c r="L148" s="180"/>
      <c r="M148" s="181"/>
      <c r="N148" s="182"/>
      <c r="O148" s="182"/>
      <c r="P148" s="183">
        <f>SUM(P149:P179)</f>
        <v>0</v>
      </c>
      <c r="Q148" s="182"/>
      <c r="R148" s="183">
        <f>SUM(R149:R179)</f>
        <v>18.600000000000001</v>
      </c>
      <c r="S148" s="182"/>
      <c r="T148" s="184">
        <f>SUM(T149:T179)</f>
        <v>18.600000000000001</v>
      </c>
      <c r="AR148" s="185" t="s">
        <v>87</v>
      </c>
      <c r="AT148" s="186" t="s">
        <v>75</v>
      </c>
      <c r="AU148" s="186" t="s">
        <v>84</v>
      </c>
      <c r="AY148" s="185" t="s">
        <v>138</v>
      </c>
      <c r="BK148" s="187">
        <f>SUM(BK149:BK179)</f>
        <v>0</v>
      </c>
    </row>
    <row r="149" spans="2:65" s="1" customFormat="1" ht="25.5" customHeight="1">
      <c r="B149" s="39"/>
      <c r="C149" s="190" t="s">
        <v>245</v>
      </c>
      <c r="D149" s="190" t="s">
        <v>140</v>
      </c>
      <c r="E149" s="191" t="s">
        <v>246</v>
      </c>
      <c r="F149" s="192" t="s">
        <v>247</v>
      </c>
      <c r="G149" s="193" t="s">
        <v>194</v>
      </c>
      <c r="H149" s="194">
        <v>98.5</v>
      </c>
      <c r="I149" s="195"/>
      <c r="J149" s="196">
        <f>ROUND(I149*H149,2)</f>
        <v>0</v>
      </c>
      <c r="K149" s="192" t="s">
        <v>144</v>
      </c>
      <c r="L149" s="59"/>
      <c r="M149" s="197" t="s">
        <v>23</v>
      </c>
      <c r="N149" s="198" t="s">
        <v>47</v>
      </c>
      <c r="O149" s="40"/>
      <c r="P149" s="199">
        <f>O149*H149</f>
        <v>0</v>
      </c>
      <c r="Q149" s="199">
        <v>0</v>
      </c>
      <c r="R149" s="199">
        <f>Q149*H149</f>
        <v>0</v>
      </c>
      <c r="S149" s="199">
        <v>0</v>
      </c>
      <c r="T149" s="200">
        <f>S149*H149</f>
        <v>0</v>
      </c>
      <c r="AR149" s="22" t="s">
        <v>238</v>
      </c>
      <c r="AT149" s="22" t="s">
        <v>140</v>
      </c>
      <c r="AU149" s="22" t="s">
        <v>87</v>
      </c>
      <c r="AY149" s="22" t="s">
        <v>138</v>
      </c>
      <c r="BE149" s="201">
        <f>IF(N149="základní",J149,0)</f>
        <v>0</v>
      </c>
      <c r="BF149" s="201">
        <f>IF(N149="snížená",J149,0)</f>
        <v>0</v>
      </c>
      <c r="BG149" s="201">
        <f>IF(N149="zákl. přenesená",J149,0)</f>
        <v>0</v>
      </c>
      <c r="BH149" s="201">
        <f>IF(N149="sníž. přenesená",J149,0)</f>
        <v>0</v>
      </c>
      <c r="BI149" s="201">
        <f>IF(N149="nulová",J149,0)</f>
        <v>0</v>
      </c>
      <c r="BJ149" s="22" t="s">
        <v>84</v>
      </c>
      <c r="BK149" s="201">
        <f>ROUND(I149*H149,2)</f>
        <v>0</v>
      </c>
      <c r="BL149" s="22" t="s">
        <v>238</v>
      </c>
      <c r="BM149" s="22" t="s">
        <v>248</v>
      </c>
    </row>
    <row r="150" spans="2:65" s="1" customFormat="1" ht="27">
      <c r="B150" s="39"/>
      <c r="C150" s="61"/>
      <c r="D150" s="202" t="s">
        <v>147</v>
      </c>
      <c r="E150" s="61"/>
      <c r="F150" s="203" t="s">
        <v>249</v>
      </c>
      <c r="G150" s="61"/>
      <c r="H150" s="61"/>
      <c r="I150" s="161"/>
      <c r="J150" s="61"/>
      <c r="K150" s="61"/>
      <c r="L150" s="59"/>
      <c r="M150" s="204"/>
      <c r="N150" s="40"/>
      <c r="O150" s="40"/>
      <c r="P150" s="40"/>
      <c r="Q150" s="40"/>
      <c r="R150" s="40"/>
      <c r="S150" s="40"/>
      <c r="T150" s="76"/>
      <c r="AT150" s="22" t="s">
        <v>147</v>
      </c>
      <c r="AU150" s="22" t="s">
        <v>87</v>
      </c>
    </row>
    <row r="151" spans="2:65" s="1" customFormat="1" ht="40.5">
      <c r="B151" s="39"/>
      <c r="C151" s="61"/>
      <c r="D151" s="202" t="s">
        <v>164</v>
      </c>
      <c r="E151" s="61"/>
      <c r="F151" s="205" t="s">
        <v>250</v>
      </c>
      <c r="G151" s="61"/>
      <c r="H151" s="61"/>
      <c r="I151" s="161"/>
      <c r="J151" s="61"/>
      <c r="K151" s="61"/>
      <c r="L151" s="59"/>
      <c r="M151" s="204"/>
      <c r="N151" s="40"/>
      <c r="O151" s="40"/>
      <c r="P151" s="40"/>
      <c r="Q151" s="40"/>
      <c r="R151" s="40"/>
      <c r="S151" s="40"/>
      <c r="T151" s="76"/>
      <c r="AT151" s="22" t="s">
        <v>164</v>
      </c>
      <c r="AU151" s="22" t="s">
        <v>87</v>
      </c>
    </row>
    <row r="152" spans="2:65" s="11" customFormat="1" ht="13.5">
      <c r="B152" s="206"/>
      <c r="C152" s="207"/>
      <c r="D152" s="202" t="s">
        <v>151</v>
      </c>
      <c r="E152" s="208" t="s">
        <v>23</v>
      </c>
      <c r="F152" s="209" t="s">
        <v>251</v>
      </c>
      <c r="G152" s="207"/>
      <c r="H152" s="210">
        <v>13.5</v>
      </c>
      <c r="I152" s="211"/>
      <c r="J152" s="207"/>
      <c r="K152" s="207"/>
      <c r="L152" s="212"/>
      <c r="M152" s="213"/>
      <c r="N152" s="214"/>
      <c r="O152" s="214"/>
      <c r="P152" s="214"/>
      <c r="Q152" s="214"/>
      <c r="R152" s="214"/>
      <c r="S152" s="214"/>
      <c r="T152" s="215"/>
      <c r="AT152" s="216" t="s">
        <v>151</v>
      </c>
      <c r="AU152" s="216" t="s">
        <v>87</v>
      </c>
      <c r="AV152" s="11" t="s">
        <v>87</v>
      </c>
      <c r="AW152" s="11" t="s">
        <v>39</v>
      </c>
      <c r="AX152" s="11" t="s">
        <v>76</v>
      </c>
      <c r="AY152" s="216" t="s">
        <v>138</v>
      </c>
    </row>
    <row r="153" spans="2:65" s="11" customFormat="1" ht="13.5">
      <c r="B153" s="206"/>
      <c r="C153" s="207"/>
      <c r="D153" s="202" t="s">
        <v>151</v>
      </c>
      <c r="E153" s="208" t="s">
        <v>23</v>
      </c>
      <c r="F153" s="209" t="s">
        <v>252</v>
      </c>
      <c r="G153" s="207"/>
      <c r="H153" s="210">
        <v>85</v>
      </c>
      <c r="I153" s="211"/>
      <c r="J153" s="207"/>
      <c r="K153" s="207"/>
      <c r="L153" s="212"/>
      <c r="M153" s="213"/>
      <c r="N153" s="214"/>
      <c r="O153" s="214"/>
      <c r="P153" s="214"/>
      <c r="Q153" s="214"/>
      <c r="R153" s="214"/>
      <c r="S153" s="214"/>
      <c r="T153" s="215"/>
      <c r="AT153" s="216" t="s">
        <v>151</v>
      </c>
      <c r="AU153" s="216" t="s">
        <v>87</v>
      </c>
      <c r="AV153" s="11" t="s">
        <v>87</v>
      </c>
      <c r="AW153" s="11" t="s">
        <v>39</v>
      </c>
      <c r="AX153" s="11" t="s">
        <v>76</v>
      </c>
      <c r="AY153" s="216" t="s">
        <v>138</v>
      </c>
    </row>
    <row r="154" spans="2:65" s="12" customFormat="1" ht="13.5">
      <c r="B154" s="217"/>
      <c r="C154" s="218"/>
      <c r="D154" s="202" t="s">
        <v>151</v>
      </c>
      <c r="E154" s="219" t="s">
        <v>23</v>
      </c>
      <c r="F154" s="220" t="s">
        <v>154</v>
      </c>
      <c r="G154" s="218"/>
      <c r="H154" s="221">
        <v>98.5</v>
      </c>
      <c r="I154" s="222"/>
      <c r="J154" s="218"/>
      <c r="K154" s="218"/>
      <c r="L154" s="223"/>
      <c r="M154" s="224"/>
      <c r="N154" s="225"/>
      <c r="O154" s="225"/>
      <c r="P154" s="225"/>
      <c r="Q154" s="225"/>
      <c r="R154" s="225"/>
      <c r="S154" s="225"/>
      <c r="T154" s="226"/>
      <c r="AT154" s="227" t="s">
        <v>151</v>
      </c>
      <c r="AU154" s="227" t="s">
        <v>87</v>
      </c>
      <c r="AV154" s="12" t="s">
        <v>145</v>
      </c>
      <c r="AW154" s="12" t="s">
        <v>39</v>
      </c>
      <c r="AX154" s="12" t="s">
        <v>84</v>
      </c>
      <c r="AY154" s="227" t="s">
        <v>138</v>
      </c>
    </row>
    <row r="155" spans="2:65" s="1" customFormat="1" ht="25.5" customHeight="1">
      <c r="B155" s="39"/>
      <c r="C155" s="190" t="s">
        <v>10</v>
      </c>
      <c r="D155" s="190" t="s">
        <v>140</v>
      </c>
      <c r="E155" s="191" t="s">
        <v>253</v>
      </c>
      <c r="F155" s="192" t="s">
        <v>254</v>
      </c>
      <c r="G155" s="193" t="s">
        <v>194</v>
      </c>
      <c r="H155" s="194">
        <v>110</v>
      </c>
      <c r="I155" s="195"/>
      <c r="J155" s="196">
        <f>ROUND(I155*H155,2)</f>
        <v>0</v>
      </c>
      <c r="K155" s="192" t="s">
        <v>23</v>
      </c>
      <c r="L155" s="59"/>
      <c r="M155" s="197" t="s">
        <v>23</v>
      </c>
      <c r="N155" s="198" t="s">
        <v>47</v>
      </c>
      <c r="O155" s="40"/>
      <c r="P155" s="199">
        <f>O155*H155</f>
        <v>0</v>
      </c>
      <c r="Q155" s="199">
        <v>0</v>
      </c>
      <c r="R155" s="199">
        <f>Q155*H155</f>
        <v>0</v>
      </c>
      <c r="S155" s="199">
        <v>0</v>
      </c>
      <c r="T155" s="200">
        <f>S155*H155</f>
        <v>0</v>
      </c>
      <c r="AR155" s="22" t="s">
        <v>238</v>
      </c>
      <c r="AT155" s="22" t="s">
        <v>140</v>
      </c>
      <c r="AU155" s="22" t="s">
        <v>87</v>
      </c>
      <c r="AY155" s="22" t="s">
        <v>138</v>
      </c>
      <c r="BE155" s="201">
        <f>IF(N155="základní",J155,0)</f>
        <v>0</v>
      </c>
      <c r="BF155" s="201">
        <f>IF(N155="snížená",J155,0)</f>
        <v>0</v>
      </c>
      <c r="BG155" s="201">
        <f>IF(N155="zákl. přenesená",J155,0)</f>
        <v>0</v>
      </c>
      <c r="BH155" s="201">
        <f>IF(N155="sníž. přenesená",J155,0)</f>
        <v>0</v>
      </c>
      <c r="BI155" s="201">
        <f>IF(N155="nulová",J155,0)</f>
        <v>0</v>
      </c>
      <c r="BJ155" s="22" t="s">
        <v>84</v>
      </c>
      <c r="BK155" s="201">
        <f>ROUND(I155*H155,2)</f>
        <v>0</v>
      </c>
      <c r="BL155" s="22" t="s">
        <v>238</v>
      </c>
      <c r="BM155" s="22" t="s">
        <v>255</v>
      </c>
    </row>
    <row r="156" spans="2:65" s="1" customFormat="1" ht="67.5">
      <c r="B156" s="39"/>
      <c r="C156" s="61"/>
      <c r="D156" s="202" t="s">
        <v>147</v>
      </c>
      <c r="E156" s="61"/>
      <c r="F156" s="203" t="s">
        <v>256</v>
      </c>
      <c r="G156" s="61"/>
      <c r="H156" s="61"/>
      <c r="I156" s="161"/>
      <c r="J156" s="61"/>
      <c r="K156" s="61"/>
      <c r="L156" s="59"/>
      <c r="M156" s="204"/>
      <c r="N156" s="40"/>
      <c r="O156" s="40"/>
      <c r="P156" s="40"/>
      <c r="Q156" s="40"/>
      <c r="R156" s="40"/>
      <c r="S156" s="40"/>
      <c r="T156" s="76"/>
      <c r="AT156" s="22" t="s">
        <v>147</v>
      </c>
      <c r="AU156" s="22" t="s">
        <v>87</v>
      </c>
    </row>
    <row r="157" spans="2:65" s="1" customFormat="1" ht="67.5">
      <c r="B157" s="39"/>
      <c r="C157" s="61"/>
      <c r="D157" s="202" t="s">
        <v>164</v>
      </c>
      <c r="E157" s="61"/>
      <c r="F157" s="205" t="s">
        <v>257</v>
      </c>
      <c r="G157" s="61"/>
      <c r="H157" s="61"/>
      <c r="I157" s="161"/>
      <c r="J157" s="61"/>
      <c r="K157" s="61"/>
      <c r="L157" s="59"/>
      <c r="M157" s="204"/>
      <c r="N157" s="40"/>
      <c r="O157" s="40"/>
      <c r="P157" s="40"/>
      <c r="Q157" s="40"/>
      <c r="R157" s="40"/>
      <c r="S157" s="40"/>
      <c r="T157" s="76"/>
      <c r="AT157" s="22" t="s">
        <v>164</v>
      </c>
      <c r="AU157" s="22" t="s">
        <v>87</v>
      </c>
    </row>
    <row r="158" spans="2:65" s="11" customFormat="1" ht="13.5">
      <c r="B158" s="206"/>
      <c r="C158" s="207"/>
      <c r="D158" s="202" t="s">
        <v>151</v>
      </c>
      <c r="E158" s="208" t="s">
        <v>23</v>
      </c>
      <c r="F158" s="209" t="s">
        <v>258</v>
      </c>
      <c r="G158" s="207"/>
      <c r="H158" s="210">
        <v>110</v>
      </c>
      <c r="I158" s="211"/>
      <c r="J158" s="207"/>
      <c r="K158" s="207"/>
      <c r="L158" s="212"/>
      <c r="M158" s="213"/>
      <c r="N158" s="214"/>
      <c r="O158" s="214"/>
      <c r="P158" s="214"/>
      <c r="Q158" s="214"/>
      <c r="R158" s="214"/>
      <c r="S158" s="214"/>
      <c r="T158" s="215"/>
      <c r="AT158" s="216" t="s">
        <v>151</v>
      </c>
      <c r="AU158" s="216" t="s">
        <v>87</v>
      </c>
      <c r="AV158" s="11" t="s">
        <v>87</v>
      </c>
      <c r="AW158" s="11" t="s">
        <v>39</v>
      </c>
      <c r="AX158" s="11" t="s">
        <v>84</v>
      </c>
      <c r="AY158" s="216" t="s">
        <v>138</v>
      </c>
    </row>
    <row r="159" spans="2:65" s="1" customFormat="1" ht="25.5" customHeight="1">
      <c r="B159" s="39"/>
      <c r="C159" s="190" t="s">
        <v>238</v>
      </c>
      <c r="D159" s="190" t="s">
        <v>140</v>
      </c>
      <c r="E159" s="191" t="s">
        <v>259</v>
      </c>
      <c r="F159" s="192" t="s">
        <v>260</v>
      </c>
      <c r="G159" s="193" t="s">
        <v>194</v>
      </c>
      <c r="H159" s="194">
        <v>600</v>
      </c>
      <c r="I159" s="195"/>
      <c r="J159" s="196">
        <f>ROUND(I159*H159,2)</f>
        <v>0</v>
      </c>
      <c r="K159" s="192" t="s">
        <v>23</v>
      </c>
      <c r="L159" s="59"/>
      <c r="M159" s="197" t="s">
        <v>23</v>
      </c>
      <c r="N159" s="198" t="s">
        <v>47</v>
      </c>
      <c r="O159" s="40"/>
      <c r="P159" s="199">
        <f>O159*H159</f>
        <v>0</v>
      </c>
      <c r="Q159" s="199">
        <v>3.1E-2</v>
      </c>
      <c r="R159" s="199">
        <f>Q159*H159</f>
        <v>18.600000000000001</v>
      </c>
      <c r="S159" s="199">
        <v>3.1E-2</v>
      </c>
      <c r="T159" s="200">
        <f>S159*H159</f>
        <v>18.600000000000001</v>
      </c>
      <c r="AR159" s="22" t="s">
        <v>238</v>
      </c>
      <c r="AT159" s="22" t="s">
        <v>140</v>
      </c>
      <c r="AU159" s="22" t="s">
        <v>87</v>
      </c>
      <c r="AY159" s="22" t="s">
        <v>138</v>
      </c>
      <c r="BE159" s="201">
        <f>IF(N159="základní",J159,0)</f>
        <v>0</v>
      </c>
      <c r="BF159" s="201">
        <f>IF(N159="snížená",J159,0)</f>
        <v>0</v>
      </c>
      <c r="BG159" s="201">
        <f>IF(N159="zákl. přenesená",J159,0)</f>
        <v>0</v>
      </c>
      <c r="BH159" s="201">
        <f>IF(N159="sníž. přenesená",J159,0)</f>
        <v>0</v>
      </c>
      <c r="BI159" s="201">
        <f>IF(N159="nulová",J159,0)</f>
        <v>0</v>
      </c>
      <c r="BJ159" s="22" t="s">
        <v>84</v>
      </c>
      <c r="BK159" s="201">
        <f>ROUND(I159*H159,2)</f>
        <v>0</v>
      </c>
      <c r="BL159" s="22" t="s">
        <v>238</v>
      </c>
      <c r="BM159" s="22" t="s">
        <v>261</v>
      </c>
    </row>
    <row r="160" spans="2:65" s="1" customFormat="1" ht="27">
      <c r="B160" s="39"/>
      <c r="C160" s="61"/>
      <c r="D160" s="202" t="s">
        <v>147</v>
      </c>
      <c r="E160" s="61"/>
      <c r="F160" s="203" t="s">
        <v>262</v>
      </c>
      <c r="G160" s="61"/>
      <c r="H160" s="61"/>
      <c r="I160" s="161"/>
      <c r="J160" s="61"/>
      <c r="K160" s="61"/>
      <c r="L160" s="59"/>
      <c r="M160" s="204"/>
      <c r="N160" s="40"/>
      <c r="O160" s="40"/>
      <c r="P160" s="40"/>
      <c r="Q160" s="40"/>
      <c r="R160" s="40"/>
      <c r="S160" s="40"/>
      <c r="T160" s="76"/>
      <c r="AT160" s="22" t="s">
        <v>147</v>
      </c>
      <c r="AU160" s="22" t="s">
        <v>87</v>
      </c>
    </row>
    <row r="161" spans="2:65" s="1" customFormat="1" ht="27">
      <c r="B161" s="39"/>
      <c r="C161" s="61"/>
      <c r="D161" s="202" t="s">
        <v>164</v>
      </c>
      <c r="E161" s="61"/>
      <c r="F161" s="205" t="s">
        <v>263</v>
      </c>
      <c r="G161" s="61"/>
      <c r="H161" s="61"/>
      <c r="I161" s="161"/>
      <c r="J161" s="61"/>
      <c r="K161" s="61"/>
      <c r="L161" s="59"/>
      <c r="M161" s="204"/>
      <c r="N161" s="40"/>
      <c r="O161" s="40"/>
      <c r="P161" s="40"/>
      <c r="Q161" s="40"/>
      <c r="R161" s="40"/>
      <c r="S161" s="40"/>
      <c r="T161" s="76"/>
      <c r="AT161" s="22" t="s">
        <v>164</v>
      </c>
      <c r="AU161" s="22" t="s">
        <v>87</v>
      </c>
    </row>
    <row r="162" spans="2:65" s="11" customFormat="1" ht="13.5">
      <c r="B162" s="206"/>
      <c r="C162" s="207"/>
      <c r="D162" s="202" t="s">
        <v>151</v>
      </c>
      <c r="E162" s="208" t="s">
        <v>23</v>
      </c>
      <c r="F162" s="209" t="s">
        <v>264</v>
      </c>
      <c r="G162" s="207"/>
      <c r="H162" s="210">
        <v>270</v>
      </c>
      <c r="I162" s="211"/>
      <c r="J162" s="207"/>
      <c r="K162" s="207"/>
      <c r="L162" s="212"/>
      <c r="M162" s="213"/>
      <c r="N162" s="214"/>
      <c r="O162" s="214"/>
      <c r="P162" s="214"/>
      <c r="Q162" s="214"/>
      <c r="R162" s="214"/>
      <c r="S162" s="214"/>
      <c r="T162" s="215"/>
      <c r="AT162" s="216" t="s">
        <v>151</v>
      </c>
      <c r="AU162" s="216" t="s">
        <v>87</v>
      </c>
      <c r="AV162" s="11" t="s">
        <v>87</v>
      </c>
      <c r="AW162" s="11" t="s">
        <v>39</v>
      </c>
      <c r="AX162" s="11" t="s">
        <v>76</v>
      </c>
      <c r="AY162" s="216" t="s">
        <v>138</v>
      </c>
    </row>
    <row r="163" spans="2:65" s="11" customFormat="1" ht="13.5">
      <c r="B163" s="206"/>
      <c r="C163" s="207"/>
      <c r="D163" s="202" t="s">
        <v>151</v>
      </c>
      <c r="E163" s="208" t="s">
        <v>23</v>
      </c>
      <c r="F163" s="209" t="s">
        <v>265</v>
      </c>
      <c r="G163" s="207"/>
      <c r="H163" s="210">
        <v>70</v>
      </c>
      <c r="I163" s="211"/>
      <c r="J163" s="207"/>
      <c r="K163" s="207"/>
      <c r="L163" s="212"/>
      <c r="M163" s="213"/>
      <c r="N163" s="214"/>
      <c r="O163" s="214"/>
      <c r="P163" s="214"/>
      <c r="Q163" s="214"/>
      <c r="R163" s="214"/>
      <c r="S163" s="214"/>
      <c r="T163" s="215"/>
      <c r="AT163" s="216" t="s">
        <v>151</v>
      </c>
      <c r="AU163" s="216" t="s">
        <v>87</v>
      </c>
      <c r="AV163" s="11" t="s">
        <v>87</v>
      </c>
      <c r="AW163" s="11" t="s">
        <v>39</v>
      </c>
      <c r="AX163" s="11" t="s">
        <v>76</v>
      </c>
      <c r="AY163" s="216" t="s">
        <v>138</v>
      </c>
    </row>
    <row r="164" spans="2:65" s="11" customFormat="1" ht="13.5">
      <c r="B164" s="206"/>
      <c r="C164" s="207"/>
      <c r="D164" s="202" t="s">
        <v>151</v>
      </c>
      <c r="E164" s="208" t="s">
        <v>23</v>
      </c>
      <c r="F164" s="209" t="s">
        <v>266</v>
      </c>
      <c r="G164" s="207"/>
      <c r="H164" s="210">
        <v>260</v>
      </c>
      <c r="I164" s="211"/>
      <c r="J164" s="207"/>
      <c r="K164" s="207"/>
      <c r="L164" s="212"/>
      <c r="M164" s="213"/>
      <c r="N164" s="214"/>
      <c r="O164" s="214"/>
      <c r="P164" s="214"/>
      <c r="Q164" s="214"/>
      <c r="R164" s="214"/>
      <c r="S164" s="214"/>
      <c r="T164" s="215"/>
      <c r="AT164" s="216" t="s">
        <v>151</v>
      </c>
      <c r="AU164" s="216" t="s">
        <v>87</v>
      </c>
      <c r="AV164" s="11" t="s">
        <v>87</v>
      </c>
      <c r="AW164" s="11" t="s">
        <v>39</v>
      </c>
      <c r="AX164" s="11" t="s">
        <v>76</v>
      </c>
      <c r="AY164" s="216" t="s">
        <v>138</v>
      </c>
    </row>
    <row r="165" spans="2:65" s="12" customFormat="1" ht="13.5">
      <c r="B165" s="217"/>
      <c r="C165" s="218"/>
      <c r="D165" s="202" t="s">
        <v>151</v>
      </c>
      <c r="E165" s="219" t="s">
        <v>23</v>
      </c>
      <c r="F165" s="220" t="s">
        <v>154</v>
      </c>
      <c r="G165" s="218"/>
      <c r="H165" s="221">
        <v>600</v>
      </c>
      <c r="I165" s="222"/>
      <c r="J165" s="218"/>
      <c r="K165" s="218"/>
      <c r="L165" s="223"/>
      <c r="M165" s="224"/>
      <c r="N165" s="225"/>
      <c r="O165" s="225"/>
      <c r="P165" s="225"/>
      <c r="Q165" s="225"/>
      <c r="R165" s="225"/>
      <c r="S165" s="225"/>
      <c r="T165" s="226"/>
      <c r="AT165" s="227" t="s">
        <v>151</v>
      </c>
      <c r="AU165" s="227" t="s">
        <v>87</v>
      </c>
      <c r="AV165" s="12" t="s">
        <v>145</v>
      </c>
      <c r="AW165" s="12" t="s">
        <v>39</v>
      </c>
      <c r="AX165" s="12" t="s">
        <v>84</v>
      </c>
      <c r="AY165" s="227" t="s">
        <v>138</v>
      </c>
    </row>
    <row r="166" spans="2:65" s="1" customFormat="1" ht="25.5" customHeight="1">
      <c r="B166" s="39"/>
      <c r="C166" s="190" t="s">
        <v>267</v>
      </c>
      <c r="D166" s="190" t="s">
        <v>140</v>
      </c>
      <c r="E166" s="191" t="s">
        <v>268</v>
      </c>
      <c r="F166" s="192" t="s">
        <v>269</v>
      </c>
      <c r="G166" s="193" t="s">
        <v>194</v>
      </c>
      <c r="H166" s="194">
        <v>600</v>
      </c>
      <c r="I166" s="195"/>
      <c r="J166" s="196">
        <f>ROUND(I166*H166,2)</f>
        <v>0</v>
      </c>
      <c r="K166" s="192" t="s">
        <v>23</v>
      </c>
      <c r="L166" s="59"/>
      <c r="M166" s="197" t="s">
        <v>23</v>
      </c>
      <c r="N166" s="198" t="s">
        <v>47</v>
      </c>
      <c r="O166" s="40"/>
      <c r="P166" s="199">
        <f>O166*H166</f>
        <v>0</v>
      </c>
      <c r="Q166" s="199">
        <v>0</v>
      </c>
      <c r="R166" s="199">
        <f>Q166*H166</f>
        <v>0</v>
      </c>
      <c r="S166" s="199">
        <v>0</v>
      </c>
      <c r="T166" s="200">
        <f>S166*H166</f>
        <v>0</v>
      </c>
      <c r="AR166" s="22" t="s">
        <v>238</v>
      </c>
      <c r="AT166" s="22" t="s">
        <v>140</v>
      </c>
      <c r="AU166" s="22" t="s">
        <v>87</v>
      </c>
      <c r="AY166" s="22" t="s">
        <v>138</v>
      </c>
      <c r="BE166" s="201">
        <f>IF(N166="základní",J166,0)</f>
        <v>0</v>
      </c>
      <c r="BF166" s="201">
        <f>IF(N166="snížená",J166,0)</f>
        <v>0</v>
      </c>
      <c r="BG166" s="201">
        <f>IF(N166="zákl. přenesená",J166,0)</f>
        <v>0</v>
      </c>
      <c r="BH166" s="201">
        <f>IF(N166="sníž. přenesená",J166,0)</f>
        <v>0</v>
      </c>
      <c r="BI166" s="201">
        <f>IF(N166="nulová",J166,0)</f>
        <v>0</v>
      </c>
      <c r="BJ166" s="22" t="s">
        <v>84</v>
      </c>
      <c r="BK166" s="201">
        <f>ROUND(I166*H166,2)</f>
        <v>0</v>
      </c>
      <c r="BL166" s="22" t="s">
        <v>238</v>
      </c>
      <c r="BM166" s="22" t="s">
        <v>270</v>
      </c>
    </row>
    <row r="167" spans="2:65" s="1" customFormat="1" ht="27">
      <c r="B167" s="39"/>
      <c r="C167" s="61"/>
      <c r="D167" s="202" t="s">
        <v>147</v>
      </c>
      <c r="E167" s="61"/>
      <c r="F167" s="203" t="s">
        <v>271</v>
      </c>
      <c r="G167" s="61"/>
      <c r="H167" s="61"/>
      <c r="I167" s="161"/>
      <c r="J167" s="61"/>
      <c r="K167" s="61"/>
      <c r="L167" s="59"/>
      <c r="M167" s="204"/>
      <c r="N167" s="40"/>
      <c r="O167" s="40"/>
      <c r="P167" s="40"/>
      <c r="Q167" s="40"/>
      <c r="R167" s="40"/>
      <c r="S167" s="40"/>
      <c r="T167" s="76"/>
      <c r="AT167" s="22" t="s">
        <v>147</v>
      </c>
      <c r="AU167" s="22" t="s">
        <v>87</v>
      </c>
    </row>
    <row r="168" spans="2:65" s="1" customFormat="1" ht="54">
      <c r="B168" s="39"/>
      <c r="C168" s="61"/>
      <c r="D168" s="202" t="s">
        <v>164</v>
      </c>
      <c r="E168" s="61"/>
      <c r="F168" s="205" t="s">
        <v>272</v>
      </c>
      <c r="G168" s="61"/>
      <c r="H168" s="61"/>
      <c r="I168" s="161"/>
      <c r="J168" s="61"/>
      <c r="K168" s="61"/>
      <c r="L168" s="59"/>
      <c r="M168" s="204"/>
      <c r="N168" s="40"/>
      <c r="O168" s="40"/>
      <c r="P168" s="40"/>
      <c r="Q168" s="40"/>
      <c r="R168" s="40"/>
      <c r="S168" s="40"/>
      <c r="T168" s="76"/>
      <c r="AT168" s="22" t="s">
        <v>164</v>
      </c>
      <c r="AU168" s="22" t="s">
        <v>87</v>
      </c>
    </row>
    <row r="169" spans="2:65" s="11" customFormat="1" ht="13.5">
      <c r="B169" s="206"/>
      <c r="C169" s="207"/>
      <c r="D169" s="202" t="s">
        <v>151</v>
      </c>
      <c r="E169" s="208" t="s">
        <v>23</v>
      </c>
      <c r="F169" s="209" t="s">
        <v>264</v>
      </c>
      <c r="G169" s="207"/>
      <c r="H169" s="210">
        <v>270</v>
      </c>
      <c r="I169" s="211"/>
      <c r="J169" s="207"/>
      <c r="K169" s="207"/>
      <c r="L169" s="212"/>
      <c r="M169" s="213"/>
      <c r="N169" s="214"/>
      <c r="O169" s="214"/>
      <c r="P169" s="214"/>
      <c r="Q169" s="214"/>
      <c r="R169" s="214"/>
      <c r="S169" s="214"/>
      <c r="T169" s="215"/>
      <c r="AT169" s="216" t="s">
        <v>151</v>
      </c>
      <c r="AU169" s="216" t="s">
        <v>87</v>
      </c>
      <c r="AV169" s="11" t="s">
        <v>87</v>
      </c>
      <c r="AW169" s="11" t="s">
        <v>39</v>
      </c>
      <c r="AX169" s="11" t="s">
        <v>76</v>
      </c>
      <c r="AY169" s="216" t="s">
        <v>138</v>
      </c>
    </row>
    <row r="170" spans="2:65" s="11" customFormat="1" ht="13.5">
      <c r="B170" s="206"/>
      <c r="C170" s="207"/>
      <c r="D170" s="202" t="s">
        <v>151</v>
      </c>
      <c r="E170" s="208" t="s">
        <v>23</v>
      </c>
      <c r="F170" s="209" t="s">
        <v>265</v>
      </c>
      <c r="G170" s="207"/>
      <c r="H170" s="210">
        <v>70</v>
      </c>
      <c r="I170" s="211"/>
      <c r="J170" s="207"/>
      <c r="K170" s="207"/>
      <c r="L170" s="212"/>
      <c r="M170" s="213"/>
      <c r="N170" s="214"/>
      <c r="O170" s="214"/>
      <c r="P170" s="214"/>
      <c r="Q170" s="214"/>
      <c r="R170" s="214"/>
      <c r="S170" s="214"/>
      <c r="T170" s="215"/>
      <c r="AT170" s="216" t="s">
        <v>151</v>
      </c>
      <c r="AU170" s="216" t="s">
        <v>87</v>
      </c>
      <c r="AV170" s="11" t="s">
        <v>87</v>
      </c>
      <c r="AW170" s="11" t="s">
        <v>39</v>
      </c>
      <c r="AX170" s="11" t="s">
        <v>76</v>
      </c>
      <c r="AY170" s="216" t="s">
        <v>138</v>
      </c>
    </row>
    <row r="171" spans="2:65" s="11" customFormat="1" ht="13.5">
      <c r="B171" s="206"/>
      <c r="C171" s="207"/>
      <c r="D171" s="202" t="s">
        <v>151</v>
      </c>
      <c r="E171" s="208" t="s">
        <v>23</v>
      </c>
      <c r="F171" s="209" t="s">
        <v>266</v>
      </c>
      <c r="G171" s="207"/>
      <c r="H171" s="210">
        <v>260</v>
      </c>
      <c r="I171" s="211"/>
      <c r="J171" s="207"/>
      <c r="K171" s="207"/>
      <c r="L171" s="212"/>
      <c r="M171" s="213"/>
      <c r="N171" s="214"/>
      <c r="O171" s="214"/>
      <c r="P171" s="214"/>
      <c r="Q171" s="214"/>
      <c r="R171" s="214"/>
      <c r="S171" s="214"/>
      <c r="T171" s="215"/>
      <c r="AT171" s="216" t="s">
        <v>151</v>
      </c>
      <c r="AU171" s="216" t="s">
        <v>87</v>
      </c>
      <c r="AV171" s="11" t="s">
        <v>87</v>
      </c>
      <c r="AW171" s="11" t="s">
        <v>39</v>
      </c>
      <c r="AX171" s="11" t="s">
        <v>76</v>
      </c>
      <c r="AY171" s="216" t="s">
        <v>138</v>
      </c>
    </row>
    <row r="172" spans="2:65" s="12" customFormat="1" ht="13.5">
      <c r="B172" s="217"/>
      <c r="C172" s="218"/>
      <c r="D172" s="202" t="s">
        <v>151</v>
      </c>
      <c r="E172" s="219" t="s">
        <v>23</v>
      </c>
      <c r="F172" s="220" t="s">
        <v>154</v>
      </c>
      <c r="G172" s="218"/>
      <c r="H172" s="221">
        <v>600</v>
      </c>
      <c r="I172" s="222"/>
      <c r="J172" s="218"/>
      <c r="K172" s="218"/>
      <c r="L172" s="223"/>
      <c r="M172" s="224"/>
      <c r="N172" s="225"/>
      <c r="O172" s="225"/>
      <c r="P172" s="225"/>
      <c r="Q172" s="225"/>
      <c r="R172" s="225"/>
      <c r="S172" s="225"/>
      <c r="T172" s="226"/>
      <c r="AT172" s="227" t="s">
        <v>151</v>
      </c>
      <c r="AU172" s="227" t="s">
        <v>87</v>
      </c>
      <c r="AV172" s="12" t="s">
        <v>145</v>
      </c>
      <c r="AW172" s="12" t="s">
        <v>39</v>
      </c>
      <c r="AX172" s="12" t="s">
        <v>84</v>
      </c>
      <c r="AY172" s="227" t="s">
        <v>138</v>
      </c>
    </row>
    <row r="173" spans="2:65" s="1" customFormat="1" ht="25.5" customHeight="1">
      <c r="B173" s="39"/>
      <c r="C173" s="190" t="s">
        <v>273</v>
      </c>
      <c r="D173" s="190" t="s">
        <v>140</v>
      </c>
      <c r="E173" s="191" t="s">
        <v>274</v>
      </c>
      <c r="F173" s="192" t="s">
        <v>275</v>
      </c>
      <c r="G173" s="193" t="s">
        <v>194</v>
      </c>
      <c r="H173" s="194">
        <v>110</v>
      </c>
      <c r="I173" s="195"/>
      <c r="J173" s="196">
        <f>ROUND(I173*H173,2)</f>
        <v>0</v>
      </c>
      <c r="K173" s="192" t="s">
        <v>23</v>
      </c>
      <c r="L173" s="59"/>
      <c r="M173" s="197" t="s">
        <v>23</v>
      </c>
      <c r="N173" s="198" t="s">
        <v>47</v>
      </c>
      <c r="O173" s="40"/>
      <c r="P173" s="199">
        <f>O173*H173</f>
        <v>0</v>
      </c>
      <c r="Q173" s="199">
        <v>0</v>
      </c>
      <c r="R173" s="199">
        <f>Q173*H173</f>
        <v>0</v>
      </c>
      <c r="S173" s="199">
        <v>0</v>
      </c>
      <c r="T173" s="200">
        <f>S173*H173</f>
        <v>0</v>
      </c>
      <c r="AR173" s="22" t="s">
        <v>238</v>
      </c>
      <c r="AT173" s="22" t="s">
        <v>140</v>
      </c>
      <c r="AU173" s="22" t="s">
        <v>87</v>
      </c>
      <c r="AY173" s="22" t="s">
        <v>138</v>
      </c>
      <c r="BE173" s="201">
        <f>IF(N173="základní",J173,0)</f>
        <v>0</v>
      </c>
      <c r="BF173" s="201">
        <f>IF(N173="snížená",J173,0)</f>
        <v>0</v>
      </c>
      <c r="BG173" s="201">
        <f>IF(N173="zákl. přenesená",J173,0)</f>
        <v>0</v>
      </c>
      <c r="BH173" s="201">
        <f>IF(N173="sníž. přenesená",J173,0)</f>
        <v>0</v>
      </c>
      <c r="BI173" s="201">
        <f>IF(N173="nulová",J173,0)</f>
        <v>0</v>
      </c>
      <c r="BJ173" s="22" t="s">
        <v>84</v>
      </c>
      <c r="BK173" s="201">
        <f>ROUND(I173*H173,2)</f>
        <v>0</v>
      </c>
      <c r="BL173" s="22" t="s">
        <v>238</v>
      </c>
      <c r="BM173" s="22" t="s">
        <v>276</v>
      </c>
    </row>
    <row r="174" spans="2:65" s="1" customFormat="1" ht="40.5">
      <c r="B174" s="39"/>
      <c r="C174" s="61"/>
      <c r="D174" s="202" t="s">
        <v>147</v>
      </c>
      <c r="E174" s="61"/>
      <c r="F174" s="203" t="s">
        <v>277</v>
      </c>
      <c r="G174" s="61"/>
      <c r="H174" s="61"/>
      <c r="I174" s="161"/>
      <c r="J174" s="61"/>
      <c r="K174" s="61"/>
      <c r="L174" s="59"/>
      <c r="M174" s="204"/>
      <c r="N174" s="40"/>
      <c r="O174" s="40"/>
      <c r="P174" s="40"/>
      <c r="Q174" s="40"/>
      <c r="R174" s="40"/>
      <c r="S174" s="40"/>
      <c r="T174" s="76"/>
      <c r="AT174" s="22" t="s">
        <v>147</v>
      </c>
      <c r="AU174" s="22" t="s">
        <v>87</v>
      </c>
    </row>
    <row r="175" spans="2:65" s="1" customFormat="1" ht="67.5">
      <c r="B175" s="39"/>
      <c r="C175" s="61"/>
      <c r="D175" s="202" t="s">
        <v>164</v>
      </c>
      <c r="E175" s="61"/>
      <c r="F175" s="205" t="s">
        <v>278</v>
      </c>
      <c r="G175" s="61"/>
      <c r="H175" s="61"/>
      <c r="I175" s="161"/>
      <c r="J175" s="61"/>
      <c r="K175" s="61"/>
      <c r="L175" s="59"/>
      <c r="M175" s="204"/>
      <c r="N175" s="40"/>
      <c r="O175" s="40"/>
      <c r="P175" s="40"/>
      <c r="Q175" s="40"/>
      <c r="R175" s="40"/>
      <c r="S175" s="40"/>
      <c r="T175" s="76"/>
      <c r="AT175" s="22" t="s">
        <v>164</v>
      </c>
      <c r="AU175" s="22" t="s">
        <v>87</v>
      </c>
    </row>
    <row r="176" spans="2:65" s="11" customFormat="1" ht="13.5">
      <c r="B176" s="206"/>
      <c r="C176" s="207"/>
      <c r="D176" s="202" t="s">
        <v>151</v>
      </c>
      <c r="E176" s="208" t="s">
        <v>23</v>
      </c>
      <c r="F176" s="209" t="s">
        <v>258</v>
      </c>
      <c r="G176" s="207"/>
      <c r="H176" s="210">
        <v>110</v>
      </c>
      <c r="I176" s="211"/>
      <c r="J176" s="207"/>
      <c r="K176" s="207"/>
      <c r="L176" s="212"/>
      <c r="M176" s="213"/>
      <c r="N176" s="214"/>
      <c r="O176" s="214"/>
      <c r="P176" s="214"/>
      <c r="Q176" s="214"/>
      <c r="R176" s="214"/>
      <c r="S176" s="214"/>
      <c r="T176" s="215"/>
      <c r="AT176" s="216" t="s">
        <v>151</v>
      </c>
      <c r="AU176" s="216" t="s">
        <v>87</v>
      </c>
      <c r="AV176" s="11" t="s">
        <v>87</v>
      </c>
      <c r="AW176" s="11" t="s">
        <v>39</v>
      </c>
      <c r="AX176" s="11" t="s">
        <v>84</v>
      </c>
      <c r="AY176" s="216" t="s">
        <v>138</v>
      </c>
    </row>
    <row r="177" spans="2:65" s="1" customFormat="1" ht="16.5" customHeight="1">
      <c r="B177" s="39"/>
      <c r="C177" s="190" t="s">
        <v>279</v>
      </c>
      <c r="D177" s="190" t="s">
        <v>140</v>
      </c>
      <c r="E177" s="191" t="s">
        <v>280</v>
      </c>
      <c r="F177" s="192" t="s">
        <v>281</v>
      </c>
      <c r="G177" s="193" t="s">
        <v>216</v>
      </c>
      <c r="H177" s="194">
        <v>22.32</v>
      </c>
      <c r="I177" s="195"/>
      <c r="J177" s="196">
        <f>ROUND(I177*H177,2)</f>
        <v>0</v>
      </c>
      <c r="K177" s="192" t="s">
        <v>23</v>
      </c>
      <c r="L177" s="59"/>
      <c r="M177" s="197" t="s">
        <v>23</v>
      </c>
      <c r="N177" s="198" t="s">
        <v>47</v>
      </c>
      <c r="O177" s="40"/>
      <c r="P177" s="199">
        <f>O177*H177</f>
        <v>0</v>
      </c>
      <c r="Q177" s="199">
        <v>0</v>
      </c>
      <c r="R177" s="199">
        <f>Q177*H177</f>
        <v>0</v>
      </c>
      <c r="S177" s="199">
        <v>0</v>
      </c>
      <c r="T177" s="200">
        <f>S177*H177</f>
        <v>0</v>
      </c>
      <c r="AR177" s="22" t="s">
        <v>238</v>
      </c>
      <c r="AT177" s="22" t="s">
        <v>140</v>
      </c>
      <c r="AU177" s="22" t="s">
        <v>87</v>
      </c>
      <c r="AY177" s="22" t="s">
        <v>138</v>
      </c>
      <c r="BE177" s="201">
        <f>IF(N177="základní",J177,0)</f>
        <v>0</v>
      </c>
      <c r="BF177" s="201">
        <f>IF(N177="snížená",J177,0)</f>
        <v>0</v>
      </c>
      <c r="BG177" s="201">
        <f>IF(N177="zákl. přenesená",J177,0)</f>
        <v>0</v>
      </c>
      <c r="BH177" s="201">
        <f>IF(N177="sníž. přenesená",J177,0)</f>
        <v>0</v>
      </c>
      <c r="BI177" s="201">
        <f>IF(N177="nulová",J177,0)</f>
        <v>0</v>
      </c>
      <c r="BJ177" s="22" t="s">
        <v>84</v>
      </c>
      <c r="BK177" s="201">
        <f>ROUND(I177*H177,2)</f>
        <v>0</v>
      </c>
      <c r="BL177" s="22" t="s">
        <v>238</v>
      </c>
      <c r="BM177" s="22" t="s">
        <v>282</v>
      </c>
    </row>
    <row r="178" spans="2:65" s="1" customFormat="1" ht="13.5">
      <c r="B178" s="39"/>
      <c r="C178" s="61"/>
      <c r="D178" s="202" t="s">
        <v>147</v>
      </c>
      <c r="E178" s="61"/>
      <c r="F178" s="203" t="s">
        <v>281</v>
      </c>
      <c r="G178" s="61"/>
      <c r="H178" s="61"/>
      <c r="I178" s="161"/>
      <c r="J178" s="61"/>
      <c r="K178" s="61"/>
      <c r="L178" s="59"/>
      <c r="M178" s="204"/>
      <c r="N178" s="40"/>
      <c r="O178" s="40"/>
      <c r="P178" s="40"/>
      <c r="Q178" s="40"/>
      <c r="R178" s="40"/>
      <c r="S178" s="40"/>
      <c r="T178" s="76"/>
      <c r="AT178" s="22" t="s">
        <v>147</v>
      </c>
      <c r="AU178" s="22" t="s">
        <v>87</v>
      </c>
    </row>
    <row r="179" spans="2:65" s="11" customFormat="1" ht="13.5">
      <c r="B179" s="206"/>
      <c r="C179" s="207"/>
      <c r="D179" s="202" t="s">
        <v>151</v>
      </c>
      <c r="E179" s="208" t="s">
        <v>23</v>
      </c>
      <c r="F179" s="209" t="s">
        <v>283</v>
      </c>
      <c r="G179" s="207"/>
      <c r="H179" s="210">
        <v>22.32</v>
      </c>
      <c r="I179" s="211"/>
      <c r="J179" s="207"/>
      <c r="K179" s="207"/>
      <c r="L179" s="212"/>
      <c r="M179" s="228"/>
      <c r="N179" s="229"/>
      <c r="O179" s="229"/>
      <c r="P179" s="229"/>
      <c r="Q179" s="229"/>
      <c r="R179" s="229"/>
      <c r="S179" s="229"/>
      <c r="T179" s="230"/>
      <c r="AT179" s="216" t="s">
        <v>151</v>
      </c>
      <c r="AU179" s="216" t="s">
        <v>87</v>
      </c>
      <c r="AV179" s="11" t="s">
        <v>87</v>
      </c>
      <c r="AW179" s="11" t="s">
        <v>39</v>
      </c>
      <c r="AX179" s="11" t="s">
        <v>84</v>
      </c>
      <c r="AY179" s="216" t="s">
        <v>138</v>
      </c>
    </row>
    <row r="180" spans="2:65" s="1" customFormat="1" ht="6.95" customHeight="1">
      <c r="B180" s="54"/>
      <c r="C180" s="55"/>
      <c r="D180" s="55"/>
      <c r="E180" s="55"/>
      <c r="F180" s="55"/>
      <c r="G180" s="55"/>
      <c r="H180" s="55"/>
      <c r="I180" s="137"/>
      <c r="J180" s="55"/>
      <c r="K180" s="55"/>
      <c r="L180" s="59"/>
    </row>
  </sheetData>
  <sheetProtection algorithmName="SHA-512" hashValue="gWOR34OlQbXxODB6ATYhpnm6TMQMcpOP8joo9ng/wsN3WPHuBC5acqFKprO+MvcJAwzOy8V9nkumkw2Jc6Qtcw==" saltValue="16xlOhGnS+qxTjqoNV0a3z6dVGoWgRq6mEjC32yDLk4CE4y3fQoaFmT82utf6dr6Rgo10Cru9YkqF0P5ah3v6Q==" spinCount="100000" sheet="1" objects="1" scenarios="1" formatColumns="0" formatRows="0" autoFilter="0"/>
  <autoFilter ref="C83:K179"/>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9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101</v>
      </c>
      <c r="G1" s="368" t="s">
        <v>102</v>
      </c>
      <c r="H1" s="368"/>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9"/>
      <c r="M2" s="359"/>
      <c r="N2" s="359"/>
      <c r="O2" s="359"/>
      <c r="P2" s="359"/>
      <c r="Q2" s="359"/>
      <c r="R2" s="359"/>
      <c r="S2" s="359"/>
      <c r="T2" s="359"/>
      <c r="U2" s="359"/>
      <c r="V2" s="359"/>
      <c r="AT2" s="22" t="s">
        <v>90</v>
      </c>
    </row>
    <row r="3" spans="1:70" ht="6.95" customHeight="1">
      <c r="B3" s="23"/>
      <c r="C3" s="24"/>
      <c r="D3" s="24"/>
      <c r="E3" s="24"/>
      <c r="F3" s="24"/>
      <c r="G3" s="24"/>
      <c r="H3" s="24"/>
      <c r="I3" s="114"/>
      <c r="J3" s="24"/>
      <c r="K3" s="25"/>
      <c r="AT3" s="22" t="s">
        <v>87</v>
      </c>
    </row>
    <row r="4" spans="1:70" ht="36.950000000000003" customHeight="1">
      <c r="B4" s="26"/>
      <c r="C4" s="27"/>
      <c r="D4" s="28" t="s">
        <v>106</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VD Orlík - oprava povrchových ochran a konstrukce segmentového uzávěru</v>
      </c>
      <c r="F7" s="361"/>
      <c r="G7" s="361"/>
      <c r="H7" s="361"/>
      <c r="I7" s="115"/>
      <c r="J7" s="27"/>
      <c r="K7" s="29"/>
    </row>
    <row r="8" spans="1:70" s="1" customFormat="1">
      <c r="B8" s="39"/>
      <c r="C8" s="40"/>
      <c r="D8" s="35" t="s">
        <v>107</v>
      </c>
      <c r="E8" s="40"/>
      <c r="F8" s="40"/>
      <c r="G8" s="40"/>
      <c r="H8" s="40"/>
      <c r="I8" s="116"/>
      <c r="J8" s="40"/>
      <c r="K8" s="43"/>
    </row>
    <row r="9" spans="1:70" s="1" customFormat="1" ht="36.950000000000003" customHeight="1">
      <c r="B9" s="39"/>
      <c r="C9" s="40"/>
      <c r="D9" s="40"/>
      <c r="E9" s="362" t="s">
        <v>284</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86</v>
      </c>
      <c r="G11" s="40"/>
      <c r="H11" s="40"/>
      <c r="I11" s="117" t="s">
        <v>22</v>
      </c>
      <c r="J11" s="33" t="s">
        <v>23</v>
      </c>
      <c r="K11" s="43"/>
    </row>
    <row r="12" spans="1:70" s="1" customFormat="1" ht="14.45" customHeight="1">
      <c r="B12" s="39"/>
      <c r="C12" s="40"/>
      <c r="D12" s="35" t="s">
        <v>24</v>
      </c>
      <c r="E12" s="40"/>
      <c r="F12" s="33" t="s">
        <v>25</v>
      </c>
      <c r="G12" s="40"/>
      <c r="H12" s="40"/>
      <c r="I12" s="117" t="s">
        <v>26</v>
      </c>
      <c r="J12" s="118" t="str">
        <f>'Rekapitulace stavby'!AN8</f>
        <v>24.2.2018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34</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36</v>
      </c>
      <c r="E20" s="40"/>
      <c r="F20" s="40"/>
      <c r="G20" s="40"/>
      <c r="H20" s="40"/>
      <c r="I20" s="117" t="s">
        <v>29</v>
      </c>
      <c r="J20" s="33" t="s">
        <v>37</v>
      </c>
      <c r="K20" s="43"/>
    </row>
    <row r="21" spans="2:11" s="1" customFormat="1" ht="18" customHeight="1">
      <c r="B21" s="39"/>
      <c r="C21" s="40"/>
      <c r="D21" s="40"/>
      <c r="E21" s="33" t="s">
        <v>38</v>
      </c>
      <c r="F21" s="40"/>
      <c r="G21" s="40"/>
      <c r="H21" s="40"/>
      <c r="I21" s="117" t="s">
        <v>32</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57" customHeight="1">
      <c r="B24" s="119"/>
      <c r="C24" s="120"/>
      <c r="D24" s="120"/>
      <c r="E24" s="329" t="s">
        <v>41</v>
      </c>
      <c r="F24" s="329"/>
      <c r="G24" s="329"/>
      <c r="H24" s="32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customHeight="1">
      <c r="B30" s="39"/>
      <c r="C30" s="40"/>
      <c r="D30" s="47" t="s">
        <v>46</v>
      </c>
      <c r="E30" s="47" t="s">
        <v>47</v>
      </c>
      <c r="F30" s="128">
        <f>ROUND(SUM(BE76:BE92), 2)</f>
        <v>0</v>
      </c>
      <c r="G30" s="40"/>
      <c r="H30" s="40"/>
      <c r="I30" s="129">
        <v>0.21</v>
      </c>
      <c r="J30" s="128">
        <f>ROUND(ROUND((SUM(BE76:BE92)), 2)*I30, 2)</f>
        <v>0</v>
      </c>
      <c r="K30" s="43"/>
    </row>
    <row r="31" spans="2:11" s="1" customFormat="1" ht="14.45" customHeight="1">
      <c r="B31" s="39"/>
      <c r="C31" s="40"/>
      <c r="D31" s="40"/>
      <c r="E31" s="47" t="s">
        <v>48</v>
      </c>
      <c r="F31" s="128">
        <f>ROUND(SUM(BF76:BF92), 2)</f>
        <v>0</v>
      </c>
      <c r="G31" s="40"/>
      <c r="H31" s="40"/>
      <c r="I31" s="129">
        <v>0.15</v>
      </c>
      <c r="J31" s="128">
        <f>ROUND(ROUND((SUM(BF76:BF92)), 2)*I31, 2)</f>
        <v>0</v>
      </c>
      <c r="K31" s="43"/>
    </row>
    <row r="32" spans="2:11" s="1" customFormat="1" ht="14.45" hidden="1" customHeight="1">
      <c r="B32" s="39"/>
      <c r="C32" s="40"/>
      <c r="D32" s="40"/>
      <c r="E32" s="47" t="s">
        <v>49</v>
      </c>
      <c r="F32" s="128">
        <f>ROUND(SUM(BG76:BG92), 2)</f>
        <v>0</v>
      </c>
      <c r="G32" s="40"/>
      <c r="H32" s="40"/>
      <c r="I32" s="129">
        <v>0.21</v>
      </c>
      <c r="J32" s="128">
        <v>0</v>
      </c>
      <c r="K32" s="43"/>
    </row>
    <row r="33" spans="2:11" s="1" customFormat="1" ht="14.45" hidden="1" customHeight="1">
      <c r="B33" s="39"/>
      <c r="C33" s="40"/>
      <c r="D33" s="40"/>
      <c r="E33" s="47" t="s">
        <v>50</v>
      </c>
      <c r="F33" s="128">
        <f>ROUND(SUM(BH76:BH92), 2)</f>
        <v>0</v>
      </c>
      <c r="G33" s="40"/>
      <c r="H33" s="40"/>
      <c r="I33" s="129">
        <v>0.15</v>
      </c>
      <c r="J33" s="128">
        <v>0</v>
      </c>
      <c r="K33" s="43"/>
    </row>
    <row r="34" spans="2:11" s="1" customFormat="1" ht="14.45" hidden="1" customHeight="1">
      <c r="B34" s="39"/>
      <c r="C34" s="40"/>
      <c r="D34" s="40"/>
      <c r="E34" s="47" t="s">
        <v>51</v>
      </c>
      <c r="F34" s="128">
        <f>ROUND(SUM(BI76:BI92),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VD Orlík - oprava povrchových ochran a konstrukce segmentového uzávěru</v>
      </c>
      <c r="F45" s="361"/>
      <c r="G45" s="361"/>
      <c r="H45" s="361"/>
      <c r="I45" s="116"/>
      <c r="J45" s="40"/>
      <c r="K45" s="43"/>
    </row>
    <row r="46" spans="2:11" s="1" customFormat="1" ht="14.45" customHeight="1">
      <c r="B46" s="39"/>
      <c r="C46" s="35" t="s">
        <v>107</v>
      </c>
      <c r="D46" s="40"/>
      <c r="E46" s="40"/>
      <c r="F46" s="40"/>
      <c r="G46" s="40"/>
      <c r="H46" s="40"/>
      <c r="I46" s="116"/>
      <c r="J46" s="40"/>
      <c r="K46" s="43"/>
    </row>
    <row r="47" spans="2:11" s="1" customFormat="1" ht="17.25" customHeight="1">
      <c r="B47" s="39"/>
      <c r="C47" s="40"/>
      <c r="D47" s="40"/>
      <c r="E47" s="362" t="str">
        <f>E9</f>
        <v>02 - Výměna těsnění segmentu</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VD Orlík</v>
      </c>
      <c r="G49" s="40"/>
      <c r="H49" s="40"/>
      <c r="I49" s="117" t="s">
        <v>26</v>
      </c>
      <c r="J49" s="118" t="str">
        <f>IF(J12="","",J12)</f>
        <v>24.2.2018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Vltavy státní podnik</v>
      </c>
      <c r="G51" s="40"/>
      <c r="H51" s="40"/>
      <c r="I51" s="117" t="s">
        <v>36</v>
      </c>
      <c r="J51" s="329" t="str">
        <f>E21</f>
        <v>Ing. Milada Klimešová</v>
      </c>
      <c r="K51" s="43"/>
    </row>
    <row r="52" spans="2:47" s="1" customFormat="1" ht="14.45" customHeight="1">
      <c r="B52" s="39"/>
      <c r="C52" s="35" t="s">
        <v>34</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J76</f>
        <v>0</v>
      </c>
      <c r="K56" s="43"/>
      <c r="AU56" s="22" t="s">
        <v>113</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122</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5" t="str">
        <f>E7</f>
        <v>VD Orlík - oprava povrchových ochran a konstrukce segmentového uzávěru</v>
      </c>
      <c r="F66" s="366"/>
      <c r="G66" s="366"/>
      <c r="H66" s="366"/>
      <c r="I66" s="161"/>
      <c r="J66" s="61"/>
      <c r="K66" s="61"/>
      <c r="L66" s="59"/>
    </row>
    <row r="67" spans="2:65" s="1" customFormat="1" ht="14.45" customHeight="1">
      <c r="B67" s="39"/>
      <c r="C67" s="63" t="s">
        <v>107</v>
      </c>
      <c r="D67" s="61"/>
      <c r="E67" s="61"/>
      <c r="F67" s="61"/>
      <c r="G67" s="61"/>
      <c r="H67" s="61"/>
      <c r="I67" s="161"/>
      <c r="J67" s="61"/>
      <c r="K67" s="61"/>
      <c r="L67" s="59"/>
    </row>
    <row r="68" spans="2:65" s="1" customFormat="1" ht="17.25" customHeight="1">
      <c r="B68" s="39"/>
      <c r="C68" s="61"/>
      <c r="D68" s="61"/>
      <c r="E68" s="340" t="str">
        <f>E9</f>
        <v>02 - Výměna těsnění segmentu</v>
      </c>
      <c r="F68" s="367"/>
      <c r="G68" s="367"/>
      <c r="H68" s="367"/>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24</v>
      </c>
      <c r="D70" s="61"/>
      <c r="E70" s="61"/>
      <c r="F70" s="162" t="str">
        <f>F12</f>
        <v>VD Orlík</v>
      </c>
      <c r="G70" s="61"/>
      <c r="H70" s="61"/>
      <c r="I70" s="163" t="s">
        <v>26</v>
      </c>
      <c r="J70" s="71" t="str">
        <f>IF(J12="","",J12)</f>
        <v>24.2.2018</v>
      </c>
      <c r="K70" s="61"/>
      <c r="L70" s="59"/>
    </row>
    <row r="71" spans="2:65" s="1" customFormat="1" ht="6.95" customHeight="1">
      <c r="B71" s="39"/>
      <c r="C71" s="61"/>
      <c r="D71" s="61"/>
      <c r="E71" s="61"/>
      <c r="F71" s="61"/>
      <c r="G71" s="61"/>
      <c r="H71" s="61"/>
      <c r="I71" s="161"/>
      <c r="J71" s="61"/>
      <c r="K71" s="61"/>
      <c r="L71" s="59"/>
    </row>
    <row r="72" spans="2:65" s="1" customFormat="1">
      <c r="B72" s="39"/>
      <c r="C72" s="63" t="s">
        <v>28</v>
      </c>
      <c r="D72" s="61"/>
      <c r="E72" s="61"/>
      <c r="F72" s="162" t="str">
        <f>E15</f>
        <v>Povodí Vltavy státní podnik</v>
      </c>
      <c r="G72" s="61"/>
      <c r="H72" s="61"/>
      <c r="I72" s="163" t="s">
        <v>36</v>
      </c>
      <c r="J72" s="162" t="str">
        <f>E21</f>
        <v>Ing. Milada Klimešová</v>
      </c>
      <c r="K72" s="61"/>
      <c r="L72" s="59"/>
    </row>
    <row r="73" spans="2:65" s="1" customFormat="1" ht="14.45" customHeight="1">
      <c r="B73" s="39"/>
      <c r="C73" s="63" t="s">
        <v>34</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123</v>
      </c>
      <c r="D75" s="166" t="s">
        <v>61</v>
      </c>
      <c r="E75" s="166" t="s">
        <v>57</v>
      </c>
      <c r="F75" s="166" t="s">
        <v>124</v>
      </c>
      <c r="G75" s="166" t="s">
        <v>125</v>
      </c>
      <c r="H75" s="166" t="s">
        <v>126</v>
      </c>
      <c r="I75" s="167" t="s">
        <v>127</v>
      </c>
      <c r="J75" s="166" t="s">
        <v>111</v>
      </c>
      <c r="K75" s="168" t="s">
        <v>128</v>
      </c>
      <c r="L75" s="169"/>
      <c r="M75" s="79" t="s">
        <v>129</v>
      </c>
      <c r="N75" s="80" t="s">
        <v>46</v>
      </c>
      <c r="O75" s="80" t="s">
        <v>130</v>
      </c>
      <c r="P75" s="80" t="s">
        <v>131</v>
      </c>
      <c r="Q75" s="80" t="s">
        <v>132</v>
      </c>
      <c r="R75" s="80" t="s">
        <v>133</v>
      </c>
      <c r="S75" s="80" t="s">
        <v>134</v>
      </c>
      <c r="T75" s="81" t="s">
        <v>135</v>
      </c>
    </row>
    <row r="76" spans="2:65" s="1" customFormat="1" ht="29.25" customHeight="1">
      <c r="B76" s="39"/>
      <c r="C76" s="85" t="s">
        <v>112</v>
      </c>
      <c r="D76" s="61"/>
      <c r="E76" s="61"/>
      <c r="F76" s="61"/>
      <c r="G76" s="61"/>
      <c r="H76" s="61"/>
      <c r="I76" s="161"/>
      <c r="J76" s="170">
        <f>BK76</f>
        <v>0</v>
      </c>
      <c r="K76" s="61"/>
      <c r="L76" s="59"/>
      <c r="M76" s="82"/>
      <c r="N76" s="83"/>
      <c r="O76" s="83"/>
      <c r="P76" s="171">
        <f>SUM(P77:P92)</f>
        <v>0</v>
      </c>
      <c r="Q76" s="83"/>
      <c r="R76" s="171">
        <f>SUM(R77:R92)</f>
        <v>6.1710000000000001E-2</v>
      </c>
      <c r="S76" s="83"/>
      <c r="T76" s="172">
        <f>SUM(T77:T92)</f>
        <v>0</v>
      </c>
      <c r="AT76" s="22" t="s">
        <v>75</v>
      </c>
      <c r="AU76" s="22" t="s">
        <v>113</v>
      </c>
      <c r="BK76" s="173">
        <f>SUM(BK77:BK92)</f>
        <v>0</v>
      </c>
    </row>
    <row r="77" spans="2:65" s="1" customFormat="1" ht="16.5" customHeight="1">
      <c r="B77" s="39"/>
      <c r="C77" s="190" t="s">
        <v>84</v>
      </c>
      <c r="D77" s="190" t="s">
        <v>140</v>
      </c>
      <c r="E77" s="191" t="s">
        <v>285</v>
      </c>
      <c r="F77" s="192" t="s">
        <v>286</v>
      </c>
      <c r="G77" s="193" t="s">
        <v>178</v>
      </c>
      <c r="H77" s="194">
        <v>1</v>
      </c>
      <c r="I77" s="195"/>
      <c r="J77" s="196">
        <f>ROUND(I77*H77,2)</f>
        <v>0</v>
      </c>
      <c r="K77" s="192" t="s">
        <v>23</v>
      </c>
      <c r="L77" s="59"/>
      <c r="M77" s="197" t="s">
        <v>23</v>
      </c>
      <c r="N77" s="198" t="s">
        <v>47</v>
      </c>
      <c r="O77" s="40"/>
      <c r="P77" s="199">
        <f>O77*H77</f>
        <v>0</v>
      </c>
      <c r="Q77" s="199">
        <v>0</v>
      </c>
      <c r="R77" s="199">
        <f>Q77*H77</f>
        <v>0</v>
      </c>
      <c r="S77" s="199">
        <v>0</v>
      </c>
      <c r="T77" s="200">
        <f>S77*H77</f>
        <v>0</v>
      </c>
      <c r="AR77" s="22" t="s">
        <v>84</v>
      </c>
      <c r="AT77" s="22" t="s">
        <v>140</v>
      </c>
      <c r="AU77" s="22" t="s">
        <v>76</v>
      </c>
      <c r="AY77" s="22" t="s">
        <v>138</v>
      </c>
      <c r="BE77" s="201">
        <f>IF(N77="základní",J77,0)</f>
        <v>0</v>
      </c>
      <c r="BF77" s="201">
        <f>IF(N77="snížená",J77,0)</f>
        <v>0</v>
      </c>
      <c r="BG77" s="201">
        <f>IF(N77="zákl. přenesená",J77,0)</f>
        <v>0</v>
      </c>
      <c r="BH77" s="201">
        <f>IF(N77="sníž. přenesená",J77,0)</f>
        <v>0</v>
      </c>
      <c r="BI77" s="201">
        <f>IF(N77="nulová",J77,0)</f>
        <v>0</v>
      </c>
      <c r="BJ77" s="22" t="s">
        <v>84</v>
      </c>
      <c r="BK77" s="201">
        <f>ROUND(I77*H77,2)</f>
        <v>0</v>
      </c>
      <c r="BL77" s="22" t="s">
        <v>84</v>
      </c>
      <c r="BM77" s="22" t="s">
        <v>287</v>
      </c>
    </row>
    <row r="78" spans="2:65" s="1" customFormat="1" ht="27">
      <c r="B78" s="39"/>
      <c r="C78" s="61"/>
      <c r="D78" s="202" t="s">
        <v>147</v>
      </c>
      <c r="E78" s="61"/>
      <c r="F78" s="203" t="s">
        <v>288</v>
      </c>
      <c r="G78" s="61"/>
      <c r="H78" s="61"/>
      <c r="I78" s="161"/>
      <c r="J78" s="61"/>
      <c r="K78" s="61"/>
      <c r="L78" s="59"/>
      <c r="M78" s="204"/>
      <c r="N78" s="40"/>
      <c r="O78" s="40"/>
      <c r="P78" s="40"/>
      <c r="Q78" s="40"/>
      <c r="R78" s="40"/>
      <c r="S78" s="40"/>
      <c r="T78" s="76"/>
      <c r="AT78" s="22" t="s">
        <v>147</v>
      </c>
      <c r="AU78" s="22" t="s">
        <v>76</v>
      </c>
    </row>
    <row r="79" spans="2:65" s="1" customFormat="1" ht="67.5">
      <c r="B79" s="39"/>
      <c r="C79" s="61"/>
      <c r="D79" s="202" t="s">
        <v>164</v>
      </c>
      <c r="E79" s="61"/>
      <c r="F79" s="205" t="s">
        <v>289</v>
      </c>
      <c r="G79" s="61"/>
      <c r="H79" s="61"/>
      <c r="I79" s="161"/>
      <c r="J79" s="61"/>
      <c r="K79" s="61"/>
      <c r="L79" s="59"/>
      <c r="M79" s="204"/>
      <c r="N79" s="40"/>
      <c r="O79" s="40"/>
      <c r="P79" s="40"/>
      <c r="Q79" s="40"/>
      <c r="R79" s="40"/>
      <c r="S79" s="40"/>
      <c r="T79" s="76"/>
      <c r="AT79" s="22" t="s">
        <v>164</v>
      </c>
      <c r="AU79" s="22" t="s">
        <v>76</v>
      </c>
    </row>
    <row r="80" spans="2:65" s="1" customFormat="1" ht="16.5" customHeight="1">
      <c r="B80" s="39"/>
      <c r="C80" s="231" t="s">
        <v>87</v>
      </c>
      <c r="D80" s="231" t="s">
        <v>290</v>
      </c>
      <c r="E80" s="232" t="s">
        <v>291</v>
      </c>
      <c r="F80" s="233" t="s">
        <v>292</v>
      </c>
      <c r="G80" s="234" t="s">
        <v>293</v>
      </c>
      <c r="H80" s="235">
        <v>33</v>
      </c>
      <c r="I80" s="236"/>
      <c r="J80" s="237">
        <f>ROUND(I80*H80,2)</f>
        <v>0</v>
      </c>
      <c r="K80" s="233" t="s">
        <v>23</v>
      </c>
      <c r="L80" s="238"/>
      <c r="M80" s="239" t="s">
        <v>23</v>
      </c>
      <c r="N80" s="240" t="s">
        <v>47</v>
      </c>
      <c r="O80" s="40"/>
      <c r="P80" s="199">
        <f>O80*H80</f>
        <v>0</v>
      </c>
      <c r="Q80" s="199">
        <v>5.5000000000000003E-4</v>
      </c>
      <c r="R80" s="199">
        <f>Q80*H80</f>
        <v>1.8149999999999999E-2</v>
      </c>
      <c r="S80" s="199">
        <v>0</v>
      </c>
      <c r="T80" s="200">
        <f>S80*H80</f>
        <v>0</v>
      </c>
      <c r="AR80" s="22" t="s">
        <v>87</v>
      </c>
      <c r="AT80" s="22" t="s">
        <v>290</v>
      </c>
      <c r="AU80" s="22" t="s">
        <v>76</v>
      </c>
      <c r="AY80" s="22" t="s">
        <v>138</v>
      </c>
      <c r="BE80" s="201">
        <f>IF(N80="základní",J80,0)</f>
        <v>0</v>
      </c>
      <c r="BF80" s="201">
        <f>IF(N80="snížená",J80,0)</f>
        <v>0</v>
      </c>
      <c r="BG80" s="201">
        <f>IF(N80="zákl. přenesená",J80,0)</f>
        <v>0</v>
      </c>
      <c r="BH80" s="201">
        <f>IF(N80="sníž. přenesená",J80,0)</f>
        <v>0</v>
      </c>
      <c r="BI80" s="201">
        <f>IF(N80="nulová",J80,0)</f>
        <v>0</v>
      </c>
      <c r="BJ80" s="22" t="s">
        <v>84</v>
      </c>
      <c r="BK80" s="201">
        <f>ROUND(I80*H80,2)</f>
        <v>0</v>
      </c>
      <c r="BL80" s="22" t="s">
        <v>84</v>
      </c>
      <c r="BM80" s="22" t="s">
        <v>294</v>
      </c>
    </row>
    <row r="81" spans="2:65" s="1" customFormat="1" ht="13.5">
      <c r="B81" s="39"/>
      <c r="C81" s="61"/>
      <c r="D81" s="202" t="s">
        <v>147</v>
      </c>
      <c r="E81" s="61"/>
      <c r="F81" s="203" t="s">
        <v>295</v>
      </c>
      <c r="G81" s="61"/>
      <c r="H81" s="61"/>
      <c r="I81" s="161"/>
      <c r="J81" s="61"/>
      <c r="K81" s="61"/>
      <c r="L81" s="59"/>
      <c r="M81" s="204"/>
      <c r="N81" s="40"/>
      <c r="O81" s="40"/>
      <c r="P81" s="40"/>
      <c r="Q81" s="40"/>
      <c r="R81" s="40"/>
      <c r="S81" s="40"/>
      <c r="T81" s="76"/>
      <c r="AT81" s="22" t="s">
        <v>147</v>
      </c>
      <c r="AU81" s="22" t="s">
        <v>76</v>
      </c>
    </row>
    <row r="82" spans="2:65" s="1" customFormat="1" ht="54">
      <c r="B82" s="39"/>
      <c r="C82" s="61"/>
      <c r="D82" s="202" t="s">
        <v>164</v>
      </c>
      <c r="E82" s="61"/>
      <c r="F82" s="205" t="s">
        <v>296</v>
      </c>
      <c r="G82" s="61"/>
      <c r="H82" s="61"/>
      <c r="I82" s="161"/>
      <c r="J82" s="61"/>
      <c r="K82" s="61"/>
      <c r="L82" s="59"/>
      <c r="M82" s="204"/>
      <c r="N82" s="40"/>
      <c r="O82" s="40"/>
      <c r="P82" s="40"/>
      <c r="Q82" s="40"/>
      <c r="R82" s="40"/>
      <c r="S82" s="40"/>
      <c r="T82" s="76"/>
      <c r="AT82" s="22" t="s">
        <v>164</v>
      </c>
      <c r="AU82" s="22" t="s">
        <v>76</v>
      </c>
    </row>
    <row r="83" spans="2:65" s="11" customFormat="1" ht="13.5">
      <c r="B83" s="206"/>
      <c r="C83" s="207"/>
      <c r="D83" s="202" t="s">
        <v>151</v>
      </c>
      <c r="E83" s="208" t="s">
        <v>23</v>
      </c>
      <c r="F83" s="209" t="s">
        <v>297</v>
      </c>
      <c r="G83" s="207"/>
      <c r="H83" s="210">
        <v>33</v>
      </c>
      <c r="I83" s="211"/>
      <c r="J83" s="207"/>
      <c r="K83" s="207"/>
      <c r="L83" s="212"/>
      <c r="M83" s="213"/>
      <c r="N83" s="214"/>
      <c r="O83" s="214"/>
      <c r="P83" s="214"/>
      <c r="Q83" s="214"/>
      <c r="R83" s="214"/>
      <c r="S83" s="214"/>
      <c r="T83" s="215"/>
      <c r="AT83" s="216" t="s">
        <v>151</v>
      </c>
      <c r="AU83" s="216" t="s">
        <v>76</v>
      </c>
      <c r="AV83" s="11" t="s">
        <v>87</v>
      </c>
      <c r="AW83" s="11" t="s">
        <v>39</v>
      </c>
      <c r="AX83" s="11" t="s">
        <v>76</v>
      </c>
      <c r="AY83" s="216" t="s">
        <v>138</v>
      </c>
    </row>
    <row r="84" spans="2:65" s="1" customFormat="1" ht="16.5" customHeight="1">
      <c r="B84" s="39"/>
      <c r="C84" s="231" t="s">
        <v>159</v>
      </c>
      <c r="D84" s="231" t="s">
        <v>290</v>
      </c>
      <c r="E84" s="232" t="s">
        <v>298</v>
      </c>
      <c r="F84" s="233" t="s">
        <v>299</v>
      </c>
      <c r="G84" s="234" t="s">
        <v>293</v>
      </c>
      <c r="H84" s="235">
        <v>33</v>
      </c>
      <c r="I84" s="236"/>
      <c r="J84" s="237">
        <f>ROUND(I84*H84,2)</f>
        <v>0</v>
      </c>
      <c r="K84" s="233" t="s">
        <v>23</v>
      </c>
      <c r="L84" s="238"/>
      <c r="M84" s="239" t="s">
        <v>23</v>
      </c>
      <c r="N84" s="240" t="s">
        <v>47</v>
      </c>
      <c r="O84" s="40"/>
      <c r="P84" s="199">
        <f>O84*H84</f>
        <v>0</v>
      </c>
      <c r="Q84" s="199">
        <v>1.32E-3</v>
      </c>
      <c r="R84" s="199">
        <f>Q84*H84</f>
        <v>4.3560000000000001E-2</v>
      </c>
      <c r="S84" s="199">
        <v>0</v>
      </c>
      <c r="T84" s="200">
        <f>S84*H84</f>
        <v>0</v>
      </c>
      <c r="AR84" s="22" t="s">
        <v>87</v>
      </c>
      <c r="AT84" s="22" t="s">
        <v>290</v>
      </c>
      <c r="AU84" s="22" t="s">
        <v>76</v>
      </c>
      <c r="AY84" s="22" t="s">
        <v>138</v>
      </c>
      <c r="BE84" s="201">
        <f>IF(N84="základní",J84,0)</f>
        <v>0</v>
      </c>
      <c r="BF84" s="201">
        <f>IF(N84="snížená",J84,0)</f>
        <v>0</v>
      </c>
      <c r="BG84" s="201">
        <f>IF(N84="zákl. přenesená",J84,0)</f>
        <v>0</v>
      </c>
      <c r="BH84" s="201">
        <f>IF(N84="sníž. přenesená",J84,0)</f>
        <v>0</v>
      </c>
      <c r="BI84" s="201">
        <f>IF(N84="nulová",J84,0)</f>
        <v>0</v>
      </c>
      <c r="BJ84" s="22" t="s">
        <v>84</v>
      </c>
      <c r="BK84" s="201">
        <f>ROUND(I84*H84,2)</f>
        <v>0</v>
      </c>
      <c r="BL84" s="22" t="s">
        <v>84</v>
      </c>
      <c r="BM84" s="22" t="s">
        <v>300</v>
      </c>
    </row>
    <row r="85" spans="2:65" s="1" customFormat="1" ht="13.5">
      <c r="B85" s="39"/>
      <c r="C85" s="61"/>
      <c r="D85" s="202" t="s">
        <v>147</v>
      </c>
      <c r="E85" s="61"/>
      <c r="F85" s="203" t="s">
        <v>301</v>
      </c>
      <c r="G85" s="61"/>
      <c r="H85" s="61"/>
      <c r="I85" s="161"/>
      <c r="J85" s="61"/>
      <c r="K85" s="61"/>
      <c r="L85" s="59"/>
      <c r="M85" s="204"/>
      <c r="N85" s="40"/>
      <c r="O85" s="40"/>
      <c r="P85" s="40"/>
      <c r="Q85" s="40"/>
      <c r="R85" s="40"/>
      <c r="S85" s="40"/>
      <c r="T85" s="76"/>
      <c r="AT85" s="22" t="s">
        <v>147</v>
      </c>
      <c r="AU85" s="22" t="s">
        <v>76</v>
      </c>
    </row>
    <row r="86" spans="2:65" s="1" customFormat="1" ht="27">
      <c r="B86" s="39"/>
      <c r="C86" s="61"/>
      <c r="D86" s="202" t="s">
        <v>164</v>
      </c>
      <c r="E86" s="61"/>
      <c r="F86" s="205" t="s">
        <v>302</v>
      </c>
      <c r="G86" s="61"/>
      <c r="H86" s="61"/>
      <c r="I86" s="161"/>
      <c r="J86" s="61"/>
      <c r="K86" s="61"/>
      <c r="L86" s="59"/>
      <c r="M86" s="204"/>
      <c r="N86" s="40"/>
      <c r="O86" s="40"/>
      <c r="P86" s="40"/>
      <c r="Q86" s="40"/>
      <c r="R86" s="40"/>
      <c r="S86" s="40"/>
      <c r="T86" s="76"/>
      <c r="AT86" s="22" t="s">
        <v>164</v>
      </c>
      <c r="AU86" s="22" t="s">
        <v>76</v>
      </c>
    </row>
    <row r="87" spans="2:65" s="1" customFormat="1" ht="16.5" customHeight="1">
      <c r="B87" s="39"/>
      <c r="C87" s="190" t="s">
        <v>145</v>
      </c>
      <c r="D87" s="190" t="s">
        <v>140</v>
      </c>
      <c r="E87" s="191" t="s">
        <v>303</v>
      </c>
      <c r="F87" s="192" t="s">
        <v>304</v>
      </c>
      <c r="G87" s="193" t="s">
        <v>305</v>
      </c>
      <c r="H87" s="194">
        <v>30</v>
      </c>
      <c r="I87" s="195"/>
      <c r="J87" s="196">
        <f>ROUND(I87*H87,2)</f>
        <v>0</v>
      </c>
      <c r="K87" s="192" t="s">
        <v>23</v>
      </c>
      <c r="L87" s="59"/>
      <c r="M87" s="197" t="s">
        <v>23</v>
      </c>
      <c r="N87" s="198" t="s">
        <v>47</v>
      </c>
      <c r="O87" s="40"/>
      <c r="P87" s="199">
        <f>O87*H87</f>
        <v>0</v>
      </c>
      <c r="Q87" s="199">
        <v>0</v>
      </c>
      <c r="R87" s="199">
        <f>Q87*H87</f>
        <v>0</v>
      </c>
      <c r="S87" s="199">
        <v>0</v>
      </c>
      <c r="T87" s="200">
        <f>S87*H87</f>
        <v>0</v>
      </c>
      <c r="AR87" s="22" t="s">
        <v>84</v>
      </c>
      <c r="AT87" s="22" t="s">
        <v>140</v>
      </c>
      <c r="AU87" s="22" t="s">
        <v>76</v>
      </c>
      <c r="AY87" s="22" t="s">
        <v>138</v>
      </c>
      <c r="BE87" s="201">
        <f>IF(N87="základní",J87,0)</f>
        <v>0</v>
      </c>
      <c r="BF87" s="201">
        <f>IF(N87="snížená",J87,0)</f>
        <v>0</v>
      </c>
      <c r="BG87" s="201">
        <f>IF(N87="zákl. přenesená",J87,0)</f>
        <v>0</v>
      </c>
      <c r="BH87" s="201">
        <f>IF(N87="sníž. přenesená",J87,0)</f>
        <v>0</v>
      </c>
      <c r="BI87" s="201">
        <f>IF(N87="nulová",J87,0)</f>
        <v>0</v>
      </c>
      <c r="BJ87" s="22" t="s">
        <v>84</v>
      </c>
      <c r="BK87" s="201">
        <f>ROUND(I87*H87,2)</f>
        <v>0</v>
      </c>
      <c r="BL87" s="22" t="s">
        <v>84</v>
      </c>
      <c r="BM87" s="22" t="s">
        <v>306</v>
      </c>
    </row>
    <row r="88" spans="2:65" s="1" customFormat="1" ht="67.5">
      <c r="B88" s="39"/>
      <c r="C88" s="61"/>
      <c r="D88" s="202" t="s">
        <v>147</v>
      </c>
      <c r="E88" s="61"/>
      <c r="F88" s="203" t="s">
        <v>307</v>
      </c>
      <c r="G88" s="61"/>
      <c r="H88" s="61"/>
      <c r="I88" s="161"/>
      <c r="J88" s="61"/>
      <c r="K88" s="61"/>
      <c r="L88" s="59"/>
      <c r="M88" s="204"/>
      <c r="N88" s="40"/>
      <c r="O88" s="40"/>
      <c r="P88" s="40"/>
      <c r="Q88" s="40"/>
      <c r="R88" s="40"/>
      <c r="S88" s="40"/>
      <c r="T88" s="76"/>
      <c r="AT88" s="22" t="s">
        <v>147</v>
      </c>
      <c r="AU88" s="22" t="s">
        <v>76</v>
      </c>
    </row>
    <row r="89" spans="2:65" s="1" customFormat="1" ht="81">
      <c r="B89" s="39"/>
      <c r="C89" s="61"/>
      <c r="D89" s="202" t="s">
        <v>164</v>
      </c>
      <c r="E89" s="61"/>
      <c r="F89" s="205" t="s">
        <v>308</v>
      </c>
      <c r="G89" s="61"/>
      <c r="H89" s="61"/>
      <c r="I89" s="161"/>
      <c r="J89" s="61"/>
      <c r="K89" s="61"/>
      <c r="L89" s="59"/>
      <c r="M89" s="204"/>
      <c r="N89" s="40"/>
      <c r="O89" s="40"/>
      <c r="P89" s="40"/>
      <c r="Q89" s="40"/>
      <c r="R89" s="40"/>
      <c r="S89" s="40"/>
      <c r="T89" s="76"/>
      <c r="AT89" s="22" t="s">
        <v>164</v>
      </c>
      <c r="AU89" s="22" t="s">
        <v>76</v>
      </c>
    </row>
    <row r="90" spans="2:65" s="1" customFormat="1" ht="25.5" customHeight="1">
      <c r="B90" s="39"/>
      <c r="C90" s="190" t="s">
        <v>175</v>
      </c>
      <c r="D90" s="190" t="s">
        <v>140</v>
      </c>
      <c r="E90" s="191" t="s">
        <v>214</v>
      </c>
      <c r="F90" s="192" t="s">
        <v>309</v>
      </c>
      <c r="G90" s="193" t="s">
        <v>216</v>
      </c>
      <c r="H90" s="194">
        <v>0.15</v>
      </c>
      <c r="I90" s="195"/>
      <c r="J90" s="196">
        <f>ROUND(I90*H90,2)</f>
        <v>0</v>
      </c>
      <c r="K90" s="192" t="s">
        <v>23</v>
      </c>
      <c r="L90" s="59"/>
      <c r="M90" s="197" t="s">
        <v>23</v>
      </c>
      <c r="N90" s="198" t="s">
        <v>47</v>
      </c>
      <c r="O90" s="40"/>
      <c r="P90" s="199">
        <f>O90*H90</f>
        <v>0</v>
      </c>
      <c r="Q90" s="199">
        <v>0</v>
      </c>
      <c r="R90" s="199">
        <f>Q90*H90</f>
        <v>0</v>
      </c>
      <c r="S90" s="199">
        <v>0</v>
      </c>
      <c r="T90" s="200">
        <f>S90*H90</f>
        <v>0</v>
      </c>
      <c r="AR90" s="22" t="s">
        <v>84</v>
      </c>
      <c r="AT90" s="22" t="s">
        <v>140</v>
      </c>
      <c r="AU90" s="22" t="s">
        <v>76</v>
      </c>
      <c r="AY90" s="22" t="s">
        <v>138</v>
      </c>
      <c r="BE90" s="201">
        <f>IF(N90="základní",J90,0)</f>
        <v>0</v>
      </c>
      <c r="BF90" s="201">
        <f>IF(N90="snížená",J90,0)</f>
        <v>0</v>
      </c>
      <c r="BG90" s="201">
        <f>IF(N90="zákl. přenesená",J90,0)</f>
        <v>0</v>
      </c>
      <c r="BH90" s="201">
        <f>IF(N90="sníž. přenesená",J90,0)</f>
        <v>0</v>
      </c>
      <c r="BI90" s="201">
        <f>IF(N90="nulová",J90,0)</f>
        <v>0</v>
      </c>
      <c r="BJ90" s="22" t="s">
        <v>84</v>
      </c>
      <c r="BK90" s="201">
        <f>ROUND(I90*H90,2)</f>
        <v>0</v>
      </c>
      <c r="BL90" s="22" t="s">
        <v>84</v>
      </c>
      <c r="BM90" s="22" t="s">
        <v>310</v>
      </c>
    </row>
    <row r="91" spans="2:65" s="1" customFormat="1" ht="27">
      <c r="B91" s="39"/>
      <c r="C91" s="61"/>
      <c r="D91" s="202" t="s">
        <v>147</v>
      </c>
      <c r="E91" s="61"/>
      <c r="F91" s="203" t="s">
        <v>215</v>
      </c>
      <c r="G91" s="61"/>
      <c r="H91" s="61"/>
      <c r="I91" s="161"/>
      <c r="J91" s="61"/>
      <c r="K91" s="61"/>
      <c r="L91" s="59"/>
      <c r="M91" s="204"/>
      <c r="N91" s="40"/>
      <c r="O91" s="40"/>
      <c r="P91" s="40"/>
      <c r="Q91" s="40"/>
      <c r="R91" s="40"/>
      <c r="S91" s="40"/>
      <c r="T91" s="76"/>
      <c r="AT91" s="22" t="s">
        <v>147</v>
      </c>
      <c r="AU91" s="22" t="s">
        <v>76</v>
      </c>
    </row>
    <row r="92" spans="2:65" s="1" customFormat="1" ht="54">
      <c r="B92" s="39"/>
      <c r="C92" s="61"/>
      <c r="D92" s="202" t="s">
        <v>164</v>
      </c>
      <c r="E92" s="61"/>
      <c r="F92" s="205" t="s">
        <v>311</v>
      </c>
      <c r="G92" s="61"/>
      <c r="H92" s="61"/>
      <c r="I92" s="161"/>
      <c r="J92" s="61"/>
      <c r="K92" s="61"/>
      <c r="L92" s="59"/>
      <c r="M92" s="241"/>
      <c r="N92" s="242"/>
      <c r="O92" s="242"/>
      <c r="P92" s="242"/>
      <c r="Q92" s="242"/>
      <c r="R92" s="242"/>
      <c r="S92" s="242"/>
      <c r="T92" s="243"/>
      <c r="AT92" s="22" t="s">
        <v>164</v>
      </c>
      <c r="AU92" s="22" t="s">
        <v>76</v>
      </c>
    </row>
    <row r="93" spans="2:65" s="1" customFormat="1" ht="6.95" customHeight="1">
      <c r="B93" s="54"/>
      <c r="C93" s="55"/>
      <c r="D93" s="55"/>
      <c r="E93" s="55"/>
      <c r="F93" s="55"/>
      <c r="G93" s="55"/>
      <c r="H93" s="55"/>
      <c r="I93" s="137"/>
      <c r="J93" s="55"/>
      <c r="K93" s="55"/>
      <c r="L93" s="59"/>
    </row>
  </sheetData>
  <sheetProtection algorithmName="SHA-512" hashValue="XjSrjrmx6olB5ArpZVPGEaV9yCERfR++KmitZiX5P761uvKinCNkaCdh+ftWKQtj51AFGfqnbg4hhKYIk1k3YA==" saltValue="4XeYdzUBFZae3olHAnoagRmv2chkQMyJJa9mXqaCzdpdyN0NcXoTG1/0kLCn3hPTtUkCaDlVC9KtV7qSopgBuw==" spinCount="100000" sheet="1" objects="1" scenarios="1" formatColumns="0" formatRows="0" autoFilter="0"/>
  <autoFilter ref="C75:K92"/>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2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101</v>
      </c>
      <c r="G1" s="368" t="s">
        <v>102</v>
      </c>
      <c r="H1" s="368"/>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9"/>
      <c r="M2" s="359"/>
      <c r="N2" s="359"/>
      <c r="O2" s="359"/>
      <c r="P2" s="359"/>
      <c r="Q2" s="359"/>
      <c r="R2" s="359"/>
      <c r="S2" s="359"/>
      <c r="T2" s="359"/>
      <c r="U2" s="359"/>
      <c r="V2" s="359"/>
      <c r="AT2" s="22" t="s">
        <v>97</v>
      </c>
    </row>
    <row r="3" spans="1:70" ht="6.95" customHeight="1">
      <c r="B3" s="23"/>
      <c r="C3" s="24"/>
      <c r="D3" s="24"/>
      <c r="E3" s="24"/>
      <c r="F3" s="24"/>
      <c r="G3" s="24"/>
      <c r="H3" s="24"/>
      <c r="I3" s="114"/>
      <c r="J3" s="24"/>
      <c r="K3" s="25"/>
      <c r="AT3" s="22" t="s">
        <v>87</v>
      </c>
    </row>
    <row r="4" spans="1:70" ht="36.950000000000003" customHeight="1">
      <c r="B4" s="26"/>
      <c r="C4" s="27"/>
      <c r="D4" s="28" t="s">
        <v>106</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VD Orlík - oprava povrchových ochran a konstrukce segmentového uzávěru</v>
      </c>
      <c r="F7" s="361"/>
      <c r="G7" s="361"/>
      <c r="H7" s="361"/>
      <c r="I7" s="115"/>
      <c r="J7" s="27"/>
      <c r="K7" s="29"/>
    </row>
    <row r="8" spans="1:70" s="1" customFormat="1">
      <c r="B8" s="39"/>
      <c r="C8" s="40"/>
      <c r="D8" s="35" t="s">
        <v>107</v>
      </c>
      <c r="E8" s="40"/>
      <c r="F8" s="40"/>
      <c r="G8" s="40"/>
      <c r="H8" s="40"/>
      <c r="I8" s="116"/>
      <c r="J8" s="40"/>
      <c r="K8" s="43"/>
    </row>
    <row r="9" spans="1:70" s="1" customFormat="1" ht="36.950000000000003" customHeight="1">
      <c r="B9" s="39"/>
      <c r="C9" s="40"/>
      <c r="D9" s="40"/>
      <c r="E9" s="362" t="s">
        <v>404</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86</v>
      </c>
      <c r="G11" s="40"/>
      <c r="H11" s="40"/>
      <c r="I11" s="117" t="s">
        <v>22</v>
      </c>
      <c r="J11" s="33" t="s">
        <v>23</v>
      </c>
      <c r="K11" s="43"/>
    </row>
    <row r="12" spans="1:70" s="1" customFormat="1" ht="14.45" customHeight="1">
      <c r="B12" s="39"/>
      <c r="C12" s="40"/>
      <c r="D12" s="35" t="s">
        <v>24</v>
      </c>
      <c r="E12" s="40"/>
      <c r="F12" s="33" t="s">
        <v>25</v>
      </c>
      <c r="G12" s="40"/>
      <c r="H12" s="40"/>
      <c r="I12" s="117" t="s">
        <v>26</v>
      </c>
      <c r="J12" s="118" t="str">
        <f>'Rekapitulace stavby'!AN8</f>
        <v>24.2.2018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34</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36</v>
      </c>
      <c r="E20" s="40"/>
      <c r="F20" s="40"/>
      <c r="G20" s="40"/>
      <c r="H20" s="40"/>
      <c r="I20" s="117" t="s">
        <v>29</v>
      </c>
      <c r="J20" s="33" t="s">
        <v>37</v>
      </c>
      <c r="K20" s="43"/>
    </row>
    <row r="21" spans="2:11" s="1" customFormat="1" ht="18" customHeight="1">
      <c r="B21" s="39"/>
      <c r="C21" s="40"/>
      <c r="D21" s="40"/>
      <c r="E21" s="33" t="s">
        <v>38</v>
      </c>
      <c r="F21" s="40"/>
      <c r="G21" s="40"/>
      <c r="H21" s="40"/>
      <c r="I21" s="117" t="s">
        <v>32</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57" customHeight="1">
      <c r="B24" s="119"/>
      <c r="C24" s="120"/>
      <c r="D24" s="120"/>
      <c r="E24" s="329" t="s">
        <v>41</v>
      </c>
      <c r="F24" s="329"/>
      <c r="G24" s="329"/>
      <c r="H24" s="32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customHeight="1">
      <c r="B30" s="39"/>
      <c r="C30" s="40"/>
      <c r="D30" s="47" t="s">
        <v>46</v>
      </c>
      <c r="E30" s="47" t="s">
        <v>47</v>
      </c>
      <c r="F30" s="128">
        <f>ROUND(SUM(BE83:BE126), 2)</f>
        <v>0</v>
      </c>
      <c r="G30" s="40"/>
      <c r="H30" s="40"/>
      <c r="I30" s="129">
        <v>0.21</v>
      </c>
      <c r="J30" s="128">
        <f>ROUND(ROUND((SUM(BE83:BE126)), 2)*I30, 2)</f>
        <v>0</v>
      </c>
      <c r="K30" s="43"/>
    </row>
    <row r="31" spans="2:11" s="1" customFormat="1" ht="14.45" customHeight="1">
      <c r="B31" s="39"/>
      <c r="C31" s="40"/>
      <c r="D31" s="40"/>
      <c r="E31" s="47" t="s">
        <v>48</v>
      </c>
      <c r="F31" s="128">
        <f>ROUND(SUM(BF83:BF126), 2)</f>
        <v>0</v>
      </c>
      <c r="G31" s="40"/>
      <c r="H31" s="40"/>
      <c r="I31" s="129">
        <v>0.15</v>
      </c>
      <c r="J31" s="128">
        <f>ROUND(ROUND((SUM(BF83:BF126)), 2)*I31, 2)</f>
        <v>0</v>
      </c>
      <c r="K31" s="43"/>
    </row>
    <row r="32" spans="2:11" s="1" customFormat="1" ht="14.45" hidden="1" customHeight="1">
      <c r="B32" s="39"/>
      <c r="C32" s="40"/>
      <c r="D32" s="40"/>
      <c r="E32" s="47" t="s">
        <v>49</v>
      </c>
      <c r="F32" s="128">
        <f>ROUND(SUM(BG83:BG126), 2)</f>
        <v>0</v>
      </c>
      <c r="G32" s="40"/>
      <c r="H32" s="40"/>
      <c r="I32" s="129">
        <v>0.21</v>
      </c>
      <c r="J32" s="128">
        <v>0</v>
      </c>
      <c r="K32" s="43"/>
    </row>
    <row r="33" spans="2:11" s="1" customFormat="1" ht="14.45" hidden="1" customHeight="1">
      <c r="B33" s="39"/>
      <c r="C33" s="40"/>
      <c r="D33" s="40"/>
      <c r="E33" s="47" t="s">
        <v>50</v>
      </c>
      <c r="F33" s="128">
        <f>ROUND(SUM(BH83:BH126), 2)</f>
        <v>0</v>
      </c>
      <c r="G33" s="40"/>
      <c r="H33" s="40"/>
      <c r="I33" s="129">
        <v>0.15</v>
      </c>
      <c r="J33" s="128">
        <v>0</v>
      </c>
      <c r="K33" s="43"/>
    </row>
    <row r="34" spans="2:11" s="1" customFormat="1" ht="14.45" hidden="1" customHeight="1">
      <c r="B34" s="39"/>
      <c r="C34" s="40"/>
      <c r="D34" s="40"/>
      <c r="E34" s="47" t="s">
        <v>51</v>
      </c>
      <c r="F34" s="128">
        <f>ROUND(SUM(BI83:BI126),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VD Orlík - oprava povrchových ochran a konstrukce segmentového uzávěru</v>
      </c>
      <c r="F45" s="361"/>
      <c r="G45" s="361"/>
      <c r="H45" s="361"/>
      <c r="I45" s="116"/>
      <c r="J45" s="40"/>
      <c r="K45" s="43"/>
    </row>
    <row r="46" spans="2:11" s="1" customFormat="1" ht="14.45" customHeight="1">
      <c r="B46" s="39"/>
      <c r="C46" s="35" t="s">
        <v>107</v>
      </c>
      <c r="D46" s="40"/>
      <c r="E46" s="40"/>
      <c r="F46" s="40"/>
      <c r="G46" s="40"/>
      <c r="H46" s="40"/>
      <c r="I46" s="116"/>
      <c r="J46" s="40"/>
      <c r="K46" s="43"/>
    </row>
    <row r="47" spans="2:11" s="1" customFormat="1" ht="17.25" customHeight="1">
      <c r="B47" s="39"/>
      <c r="C47" s="40"/>
      <c r="D47" s="40"/>
      <c r="E47" s="362" t="str">
        <f>E9</f>
        <v>03 - Drobné opravy a údržba</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VD Orlík</v>
      </c>
      <c r="G49" s="40"/>
      <c r="H49" s="40"/>
      <c r="I49" s="117" t="s">
        <v>26</v>
      </c>
      <c r="J49" s="118" t="str">
        <f>IF(J12="","",J12)</f>
        <v>24.2.2018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Vltavy státní podnik</v>
      </c>
      <c r="G51" s="40"/>
      <c r="H51" s="40"/>
      <c r="I51" s="117" t="s">
        <v>36</v>
      </c>
      <c r="J51" s="329" t="str">
        <f>E21</f>
        <v>Ing. Milada Klimešová</v>
      </c>
      <c r="K51" s="43"/>
    </row>
    <row r="52" spans="2:47" s="1" customFormat="1" ht="14.45" customHeight="1">
      <c r="B52" s="39"/>
      <c r="C52" s="35" t="s">
        <v>34</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J83</f>
        <v>0</v>
      </c>
      <c r="K56" s="43"/>
      <c r="AU56" s="22" t="s">
        <v>113</v>
      </c>
    </row>
    <row r="57" spans="2:47" s="7" customFormat="1" ht="24.95" customHeight="1">
      <c r="B57" s="147"/>
      <c r="C57" s="148"/>
      <c r="D57" s="149" t="s">
        <v>114</v>
      </c>
      <c r="E57" s="150"/>
      <c r="F57" s="150"/>
      <c r="G57" s="150"/>
      <c r="H57" s="150"/>
      <c r="I57" s="151"/>
      <c r="J57" s="152">
        <f>J84</f>
        <v>0</v>
      </c>
      <c r="K57" s="153"/>
    </row>
    <row r="58" spans="2:47" s="8" customFormat="1" ht="19.899999999999999" customHeight="1">
      <c r="B58" s="154"/>
      <c r="C58" s="155"/>
      <c r="D58" s="156" t="s">
        <v>115</v>
      </c>
      <c r="E58" s="157"/>
      <c r="F58" s="157"/>
      <c r="G58" s="157"/>
      <c r="H58" s="157"/>
      <c r="I58" s="158"/>
      <c r="J58" s="159">
        <f>J85</f>
        <v>0</v>
      </c>
      <c r="K58" s="160"/>
    </row>
    <row r="59" spans="2:47" s="8" customFormat="1" ht="19.899999999999999" customHeight="1">
      <c r="B59" s="154"/>
      <c r="C59" s="155"/>
      <c r="D59" s="156" t="s">
        <v>116</v>
      </c>
      <c r="E59" s="157"/>
      <c r="F59" s="157"/>
      <c r="G59" s="157"/>
      <c r="H59" s="157"/>
      <c r="I59" s="158"/>
      <c r="J59" s="159">
        <f>J95</f>
        <v>0</v>
      </c>
      <c r="K59" s="160"/>
    </row>
    <row r="60" spans="2:47" s="8" customFormat="1" ht="19.899999999999999" customHeight="1">
      <c r="B60" s="154"/>
      <c r="C60" s="155"/>
      <c r="D60" s="156" t="s">
        <v>117</v>
      </c>
      <c r="E60" s="157"/>
      <c r="F60" s="157"/>
      <c r="G60" s="157"/>
      <c r="H60" s="157"/>
      <c r="I60" s="158"/>
      <c r="J60" s="159">
        <f>J108</f>
        <v>0</v>
      </c>
      <c r="K60" s="160"/>
    </row>
    <row r="61" spans="2:47" s="8" customFormat="1" ht="19.899999999999999" customHeight="1">
      <c r="B61" s="154"/>
      <c r="C61" s="155"/>
      <c r="D61" s="156" t="s">
        <v>118</v>
      </c>
      <c r="E61" s="157"/>
      <c r="F61" s="157"/>
      <c r="G61" s="157"/>
      <c r="H61" s="157"/>
      <c r="I61" s="158"/>
      <c r="J61" s="159">
        <f>J113</f>
        <v>0</v>
      </c>
      <c r="K61" s="160"/>
    </row>
    <row r="62" spans="2:47" s="7" customFormat="1" ht="24.95" customHeight="1">
      <c r="B62" s="147"/>
      <c r="C62" s="148"/>
      <c r="D62" s="149" t="s">
        <v>119</v>
      </c>
      <c r="E62" s="150"/>
      <c r="F62" s="150"/>
      <c r="G62" s="150"/>
      <c r="H62" s="150"/>
      <c r="I62" s="151"/>
      <c r="J62" s="152">
        <f>J119</f>
        <v>0</v>
      </c>
      <c r="K62" s="153"/>
    </row>
    <row r="63" spans="2:47" s="8" customFormat="1" ht="19.899999999999999" customHeight="1">
      <c r="B63" s="154"/>
      <c r="C63" s="155"/>
      <c r="D63" s="156" t="s">
        <v>120</v>
      </c>
      <c r="E63" s="157"/>
      <c r="F63" s="157"/>
      <c r="G63" s="157"/>
      <c r="H63" s="157"/>
      <c r="I63" s="158"/>
      <c r="J63" s="159">
        <f>J120</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122</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18</v>
      </c>
      <c r="D72" s="61"/>
      <c r="E72" s="61"/>
      <c r="F72" s="61"/>
      <c r="G72" s="61"/>
      <c r="H72" s="61"/>
      <c r="I72" s="161"/>
      <c r="J72" s="61"/>
      <c r="K72" s="61"/>
      <c r="L72" s="59"/>
    </row>
    <row r="73" spans="2:12" s="1" customFormat="1" ht="16.5" customHeight="1">
      <c r="B73" s="39"/>
      <c r="C73" s="61"/>
      <c r="D73" s="61"/>
      <c r="E73" s="365" t="str">
        <f>E7</f>
        <v>VD Orlík - oprava povrchových ochran a konstrukce segmentového uzávěru</v>
      </c>
      <c r="F73" s="366"/>
      <c r="G73" s="366"/>
      <c r="H73" s="366"/>
      <c r="I73" s="161"/>
      <c r="J73" s="61"/>
      <c r="K73" s="61"/>
      <c r="L73" s="59"/>
    </row>
    <row r="74" spans="2:12" s="1" customFormat="1" ht="14.45" customHeight="1">
      <c r="B74" s="39"/>
      <c r="C74" s="63" t="s">
        <v>107</v>
      </c>
      <c r="D74" s="61"/>
      <c r="E74" s="61"/>
      <c r="F74" s="61"/>
      <c r="G74" s="61"/>
      <c r="H74" s="61"/>
      <c r="I74" s="161"/>
      <c r="J74" s="61"/>
      <c r="K74" s="61"/>
      <c r="L74" s="59"/>
    </row>
    <row r="75" spans="2:12" s="1" customFormat="1" ht="17.25" customHeight="1">
      <c r="B75" s="39"/>
      <c r="C75" s="61"/>
      <c r="D75" s="61"/>
      <c r="E75" s="340" t="str">
        <f>E9</f>
        <v>03 - Drobné opravy a údržba</v>
      </c>
      <c r="F75" s="367"/>
      <c r="G75" s="367"/>
      <c r="H75" s="367"/>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24</v>
      </c>
      <c r="D77" s="61"/>
      <c r="E77" s="61"/>
      <c r="F77" s="162" t="str">
        <f>F12</f>
        <v>VD Orlík</v>
      </c>
      <c r="G77" s="61"/>
      <c r="H77" s="61"/>
      <c r="I77" s="163" t="s">
        <v>26</v>
      </c>
      <c r="J77" s="71" t="str">
        <f>IF(J12="","",J12)</f>
        <v>24.2.2018</v>
      </c>
      <c r="K77" s="61"/>
      <c r="L77" s="59"/>
    </row>
    <row r="78" spans="2:12" s="1" customFormat="1" ht="6.95" customHeight="1">
      <c r="B78" s="39"/>
      <c r="C78" s="61"/>
      <c r="D78" s="61"/>
      <c r="E78" s="61"/>
      <c r="F78" s="61"/>
      <c r="G78" s="61"/>
      <c r="H78" s="61"/>
      <c r="I78" s="161"/>
      <c r="J78" s="61"/>
      <c r="K78" s="61"/>
      <c r="L78" s="59"/>
    </row>
    <row r="79" spans="2:12" s="1" customFormat="1">
      <c r="B79" s="39"/>
      <c r="C79" s="63" t="s">
        <v>28</v>
      </c>
      <c r="D79" s="61"/>
      <c r="E79" s="61"/>
      <c r="F79" s="162" t="str">
        <f>E15</f>
        <v>Povodí Vltavy státní podnik</v>
      </c>
      <c r="G79" s="61"/>
      <c r="H79" s="61"/>
      <c r="I79" s="163" t="s">
        <v>36</v>
      </c>
      <c r="J79" s="162" t="str">
        <f>E21</f>
        <v>Ing. Milada Klimešová</v>
      </c>
      <c r="K79" s="61"/>
      <c r="L79" s="59"/>
    </row>
    <row r="80" spans="2:12" s="1" customFormat="1" ht="14.45" customHeight="1">
      <c r="B80" s="39"/>
      <c r="C80" s="63" t="s">
        <v>34</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123</v>
      </c>
      <c r="D82" s="166" t="s">
        <v>61</v>
      </c>
      <c r="E82" s="166" t="s">
        <v>57</v>
      </c>
      <c r="F82" s="166" t="s">
        <v>124</v>
      </c>
      <c r="G82" s="166" t="s">
        <v>125</v>
      </c>
      <c r="H82" s="166" t="s">
        <v>126</v>
      </c>
      <c r="I82" s="167" t="s">
        <v>127</v>
      </c>
      <c r="J82" s="166" t="s">
        <v>111</v>
      </c>
      <c r="K82" s="168" t="s">
        <v>128</v>
      </c>
      <c r="L82" s="169"/>
      <c r="M82" s="79" t="s">
        <v>129</v>
      </c>
      <c r="N82" s="80" t="s">
        <v>46</v>
      </c>
      <c r="O82" s="80" t="s">
        <v>130</v>
      </c>
      <c r="P82" s="80" t="s">
        <v>131</v>
      </c>
      <c r="Q82" s="80" t="s">
        <v>132</v>
      </c>
      <c r="R82" s="80" t="s">
        <v>133</v>
      </c>
      <c r="S82" s="80" t="s">
        <v>134</v>
      </c>
      <c r="T82" s="81" t="s">
        <v>135</v>
      </c>
    </row>
    <row r="83" spans="2:65" s="1" customFormat="1" ht="29.25" customHeight="1">
      <c r="B83" s="39"/>
      <c r="C83" s="85" t="s">
        <v>112</v>
      </c>
      <c r="D83" s="61"/>
      <c r="E83" s="61"/>
      <c r="F83" s="61"/>
      <c r="G83" s="61"/>
      <c r="H83" s="61"/>
      <c r="I83" s="161"/>
      <c r="J83" s="170">
        <f>BK83</f>
        <v>0</v>
      </c>
      <c r="K83" s="61"/>
      <c r="L83" s="59"/>
      <c r="M83" s="82"/>
      <c r="N83" s="83"/>
      <c r="O83" s="83"/>
      <c r="P83" s="171">
        <f>P84+P119</f>
        <v>0</v>
      </c>
      <c r="Q83" s="83"/>
      <c r="R83" s="171">
        <f>R84+R119</f>
        <v>0.49925000000000003</v>
      </c>
      <c r="S83" s="83"/>
      <c r="T83" s="172">
        <f>T84+T119</f>
        <v>0.33</v>
      </c>
      <c r="AT83" s="22" t="s">
        <v>75</v>
      </c>
      <c r="AU83" s="22" t="s">
        <v>113</v>
      </c>
      <c r="BK83" s="173">
        <f>BK84+BK119</f>
        <v>0</v>
      </c>
    </row>
    <row r="84" spans="2:65" s="10" customFormat="1" ht="37.35" customHeight="1">
      <c r="B84" s="174"/>
      <c r="C84" s="175"/>
      <c r="D84" s="176" t="s">
        <v>75</v>
      </c>
      <c r="E84" s="177" t="s">
        <v>136</v>
      </c>
      <c r="F84" s="177" t="s">
        <v>137</v>
      </c>
      <c r="G84" s="175"/>
      <c r="H84" s="175"/>
      <c r="I84" s="178"/>
      <c r="J84" s="179">
        <f>BK84</f>
        <v>0</v>
      </c>
      <c r="K84" s="175"/>
      <c r="L84" s="180"/>
      <c r="M84" s="181"/>
      <c r="N84" s="182"/>
      <c r="O84" s="182"/>
      <c r="P84" s="183">
        <f>P85+P95+P108+P113</f>
        <v>0</v>
      </c>
      <c r="Q84" s="182"/>
      <c r="R84" s="183">
        <f>R85+R95+R108+R113</f>
        <v>0.29925000000000002</v>
      </c>
      <c r="S84" s="182"/>
      <c r="T84" s="184">
        <f>T85+T95+T108+T113</f>
        <v>0.33</v>
      </c>
      <c r="AR84" s="185" t="s">
        <v>84</v>
      </c>
      <c r="AT84" s="186" t="s">
        <v>75</v>
      </c>
      <c r="AU84" s="186" t="s">
        <v>76</v>
      </c>
      <c r="AY84" s="185" t="s">
        <v>138</v>
      </c>
      <c r="BK84" s="187">
        <f>BK85+BK95+BK108+BK113</f>
        <v>0</v>
      </c>
    </row>
    <row r="85" spans="2:65" s="10" customFormat="1" ht="19.899999999999999" customHeight="1">
      <c r="B85" s="174"/>
      <c r="C85" s="175"/>
      <c r="D85" s="176" t="s">
        <v>75</v>
      </c>
      <c r="E85" s="188" t="s">
        <v>84</v>
      </c>
      <c r="F85" s="188" t="s">
        <v>139</v>
      </c>
      <c r="G85" s="175"/>
      <c r="H85" s="175"/>
      <c r="I85" s="178"/>
      <c r="J85" s="189">
        <f>BK85</f>
        <v>0</v>
      </c>
      <c r="K85" s="175"/>
      <c r="L85" s="180"/>
      <c r="M85" s="181"/>
      <c r="N85" s="182"/>
      <c r="O85" s="182"/>
      <c r="P85" s="183">
        <f>SUM(P86:P94)</f>
        <v>0</v>
      </c>
      <c r="Q85" s="182"/>
      <c r="R85" s="183">
        <f>SUM(R86:R94)</f>
        <v>0</v>
      </c>
      <c r="S85" s="182"/>
      <c r="T85" s="184">
        <f>SUM(T86:T94)</f>
        <v>0</v>
      </c>
      <c r="AR85" s="185" t="s">
        <v>84</v>
      </c>
      <c r="AT85" s="186" t="s">
        <v>75</v>
      </c>
      <c r="AU85" s="186" t="s">
        <v>84</v>
      </c>
      <c r="AY85" s="185" t="s">
        <v>138</v>
      </c>
      <c r="BK85" s="187">
        <f>SUM(BK86:BK94)</f>
        <v>0</v>
      </c>
    </row>
    <row r="86" spans="2:65" s="1" customFormat="1" ht="16.5" customHeight="1">
      <c r="B86" s="39"/>
      <c r="C86" s="190" t="s">
        <v>84</v>
      </c>
      <c r="D86" s="190" t="s">
        <v>140</v>
      </c>
      <c r="E86" s="191" t="s">
        <v>141</v>
      </c>
      <c r="F86" s="192" t="s">
        <v>142</v>
      </c>
      <c r="G86" s="193" t="s">
        <v>143</v>
      </c>
      <c r="H86" s="194">
        <v>7.4999999999999997E-2</v>
      </c>
      <c r="I86" s="195"/>
      <c r="J86" s="196">
        <f>ROUND(I86*H86,2)</f>
        <v>0</v>
      </c>
      <c r="K86" s="192" t="s">
        <v>144</v>
      </c>
      <c r="L86" s="59"/>
      <c r="M86" s="197" t="s">
        <v>23</v>
      </c>
      <c r="N86" s="198" t="s">
        <v>47</v>
      </c>
      <c r="O86" s="40"/>
      <c r="P86" s="199">
        <f>O86*H86</f>
        <v>0</v>
      </c>
      <c r="Q86" s="199">
        <v>0</v>
      </c>
      <c r="R86" s="199">
        <f>Q86*H86</f>
        <v>0</v>
      </c>
      <c r="S86" s="199">
        <v>0</v>
      </c>
      <c r="T86" s="200">
        <f>S86*H86</f>
        <v>0</v>
      </c>
      <c r="AR86" s="22" t="s">
        <v>145</v>
      </c>
      <c r="AT86" s="22" t="s">
        <v>140</v>
      </c>
      <c r="AU86" s="22" t="s">
        <v>87</v>
      </c>
      <c r="AY86" s="22" t="s">
        <v>138</v>
      </c>
      <c r="BE86" s="201">
        <f>IF(N86="základní",J86,0)</f>
        <v>0</v>
      </c>
      <c r="BF86" s="201">
        <f>IF(N86="snížená",J86,0)</f>
        <v>0</v>
      </c>
      <c r="BG86" s="201">
        <f>IF(N86="zákl. přenesená",J86,0)</f>
        <v>0</v>
      </c>
      <c r="BH86" s="201">
        <f>IF(N86="sníž. přenesená",J86,0)</f>
        <v>0</v>
      </c>
      <c r="BI86" s="201">
        <f>IF(N86="nulová",J86,0)</f>
        <v>0</v>
      </c>
      <c r="BJ86" s="22" t="s">
        <v>84</v>
      </c>
      <c r="BK86" s="201">
        <f>ROUND(I86*H86,2)</f>
        <v>0</v>
      </c>
      <c r="BL86" s="22" t="s">
        <v>145</v>
      </c>
      <c r="BM86" s="22" t="s">
        <v>405</v>
      </c>
    </row>
    <row r="87" spans="2:65" s="1" customFormat="1" ht="40.5">
      <c r="B87" s="39"/>
      <c r="C87" s="61"/>
      <c r="D87" s="202" t="s">
        <v>147</v>
      </c>
      <c r="E87" s="61"/>
      <c r="F87" s="203" t="s">
        <v>148</v>
      </c>
      <c r="G87" s="61"/>
      <c r="H87" s="61"/>
      <c r="I87" s="161"/>
      <c r="J87" s="61"/>
      <c r="K87" s="61"/>
      <c r="L87" s="59"/>
      <c r="M87" s="204"/>
      <c r="N87" s="40"/>
      <c r="O87" s="40"/>
      <c r="P87" s="40"/>
      <c r="Q87" s="40"/>
      <c r="R87" s="40"/>
      <c r="S87" s="40"/>
      <c r="T87" s="76"/>
      <c r="AT87" s="22" t="s">
        <v>147</v>
      </c>
      <c r="AU87" s="22" t="s">
        <v>87</v>
      </c>
    </row>
    <row r="88" spans="2:65" s="1" customFormat="1" ht="94.5">
      <c r="B88" s="39"/>
      <c r="C88" s="61"/>
      <c r="D88" s="202" t="s">
        <v>149</v>
      </c>
      <c r="E88" s="61"/>
      <c r="F88" s="205" t="s">
        <v>150</v>
      </c>
      <c r="G88" s="61"/>
      <c r="H88" s="61"/>
      <c r="I88" s="161"/>
      <c r="J88" s="61"/>
      <c r="K88" s="61"/>
      <c r="L88" s="59"/>
      <c r="M88" s="204"/>
      <c r="N88" s="40"/>
      <c r="O88" s="40"/>
      <c r="P88" s="40"/>
      <c r="Q88" s="40"/>
      <c r="R88" s="40"/>
      <c r="S88" s="40"/>
      <c r="T88" s="76"/>
      <c r="AT88" s="22" t="s">
        <v>149</v>
      </c>
      <c r="AU88" s="22" t="s">
        <v>87</v>
      </c>
    </row>
    <row r="89" spans="2:65" s="11" customFormat="1" ht="13.5">
      <c r="B89" s="206"/>
      <c r="C89" s="207"/>
      <c r="D89" s="202" t="s">
        <v>151</v>
      </c>
      <c r="E89" s="208" t="s">
        <v>23</v>
      </c>
      <c r="F89" s="209" t="s">
        <v>406</v>
      </c>
      <c r="G89" s="207"/>
      <c r="H89" s="210">
        <v>7.4999999999999997E-2</v>
      </c>
      <c r="I89" s="211"/>
      <c r="J89" s="207"/>
      <c r="K89" s="207"/>
      <c r="L89" s="212"/>
      <c r="M89" s="213"/>
      <c r="N89" s="214"/>
      <c r="O89" s="214"/>
      <c r="P89" s="214"/>
      <c r="Q89" s="214"/>
      <c r="R89" s="214"/>
      <c r="S89" s="214"/>
      <c r="T89" s="215"/>
      <c r="AT89" s="216" t="s">
        <v>151</v>
      </c>
      <c r="AU89" s="216" t="s">
        <v>87</v>
      </c>
      <c r="AV89" s="11" t="s">
        <v>87</v>
      </c>
      <c r="AW89" s="11" t="s">
        <v>39</v>
      </c>
      <c r="AX89" s="11" t="s">
        <v>84</v>
      </c>
      <c r="AY89" s="216" t="s">
        <v>138</v>
      </c>
    </row>
    <row r="90" spans="2:65" s="1" customFormat="1" ht="16.5" customHeight="1">
      <c r="B90" s="39"/>
      <c r="C90" s="190" t="s">
        <v>87</v>
      </c>
      <c r="D90" s="190" t="s">
        <v>140</v>
      </c>
      <c r="E90" s="191" t="s">
        <v>155</v>
      </c>
      <c r="F90" s="192" t="s">
        <v>156</v>
      </c>
      <c r="G90" s="193" t="s">
        <v>143</v>
      </c>
      <c r="H90" s="194">
        <v>7.4999999999999997E-2</v>
      </c>
      <c r="I90" s="195"/>
      <c r="J90" s="196">
        <f>ROUND(I90*H90,2)</f>
        <v>0</v>
      </c>
      <c r="K90" s="192" t="s">
        <v>144</v>
      </c>
      <c r="L90" s="59"/>
      <c r="M90" s="197" t="s">
        <v>23</v>
      </c>
      <c r="N90" s="198" t="s">
        <v>47</v>
      </c>
      <c r="O90" s="40"/>
      <c r="P90" s="199">
        <f>O90*H90</f>
        <v>0</v>
      </c>
      <c r="Q90" s="199">
        <v>0</v>
      </c>
      <c r="R90" s="199">
        <f>Q90*H90</f>
        <v>0</v>
      </c>
      <c r="S90" s="199">
        <v>0</v>
      </c>
      <c r="T90" s="200">
        <f>S90*H90</f>
        <v>0</v>
      </c>
      <c r="AR90" s="22" t="s">
        <v>145</v>
      </c>
      <c r="AT90" s="22" t="s">
        <v>140</v>
      </c>
      <c r="AU90" s="22" t="s">
        <v>87</v>
      </c>
      <c r="AY90" s="22" t="s">
        <v>138</v>
      </c>
      <c r="BE90" s="201">
        <f>IF(N90="základní",J90,0)</f>
        <v>0</v>
      </c>
      <c r="BF90" s="201">
        <f>IF(N90="snížená",J90,0)</f>
        <v>0</v>
      </c>
      <c r="BG90" s="201">
        <f>IF(N90="zákl. přenesená",J90,0)</f>
        <v>0</v>
      </c>
      <c r="BH90" s="201">
        <f>IF(N90="sníž. přenesená",J90,0)</f>
        <v>0</v>
      </c>
      <c r="BI90" s="201">
        <f>IF(N90="nulová",J90,0)</f>
        <v>0</v>
      </c>
      <c r="BJ90" s="22" t="s">
        <v>84</v>
      </c>
      <c r="BK90" s="201">
        <f>ROUND(I90*H90,2)</f>
        <v>0</v>
      </c>
      <c r="BL90" s="22" t="s">
        <v>145</v>
      </c>
      <c r="BM90" s="22" t="s">
        <v>407</v>
      </c>
    </row>
    <row r="91" spans="2:65" s="1" customFormat="1" ht="27">
      <c r="B91" s="39"/>
      <c r="C91" s="61"/>
      <c r="D91" s="202" t="s">
        <v>147</v>
      </c>
      <c r="E91" s="61"/>
      <c r="F91" s="203" t="s">
        <v>158</v>
      </c>
      <c r="G91" s="61"/>
      <c r="H91" s="61"/>
      <c r="I91" s="161"/>
      <c r="J91" s="61"/>
      <c r="K91" s="61"/>
      <c r="L91" s="59"/>
      <c r="M91" s="204"/>
      <c r="N91" s="40"/>
      <c r="O91" s="40"/>
      <c r="P91" s="40"/>
      <c r="Q91" s="40"/>
      <c r="R91" s="40"/>
      <c r="S91" s="40"/>
      <c r="T91" s="76"/>
      <c r="AT91" s="22" t="s">
        <v>147</v>
      </c>
      <c r="AU91" s="22" t="s">
        <v>87</v>
      </c>
    </row>
    <row r="92" spans="2:65" s="1" customFormat="1" ht="25.5" customHeight="1">
      <c r="B92" s="39"/>
      <c r="C92" s="190" t="s">
        <v>159</v>
      </c>
      <c r="D92" s="190" t="s">
        <v>140</v>
      </c>
      <c r="E92" s="191" t="s">
        <v>160</v>
      </c>
      <c r="F92" s="192" t="s">
        <v>161</v>
      </c>
      <c r="G92" s="193" t="s">
        <v>143</v>
      </c>
      <c r="H92" s="194">
        <v>7.4999999999999997E-2</v>
      </c>
      <c r="I92" s="195"/>
      <c r="J92" s="196">
        <f>ROUND(I92*H92,2)</f>
        <v>0</v>
      </c>
      <c r="K92" s="192" t="s">
        <v>144</v>
      </c>
      <c r="L92" s="59"/>
      <c r="M92" s="197" t="s">
        <v>23</v>
      </c>
      <c r="N92" s="198" t="s">
        <v>47</v>
      </c>
      <c r="O92" s="40"/>
      <c r="P92" s="199">
        <f>O92*H92</f>
        <v>0</v>
      </c>
      <c r="Q92" s="199">
        <v>0</v>
      </c>
      <c r="R92" s="199">
        <f>Q92*H92</f>
        <v>0</v>
      </c>
      <c r="S92" s="199">
        <v>0</v>
      </c>
      <c r="T92" s="200">
        <f>S92*H92</f>
        <v>0</v>
      </c>
      <c r="AR92" s="22" t="s">
        <v>145</v>
      </c>
      <c r="AT92" s="22" t="s">
        <v>140</v>
      </c>
      <c r="AU92" s="22" t="s">
        <v>87</v>
      </c>
      <c r="AY92" s="22" t="s">
        <v>138</v>
      </c>
      <c r="BE92" s="201">
        <f>IF(N92="základní",J92,0)</f>
        <v>0</v>
      </c>
      <c r="BF92" s="201">
        <f>IF(N92="snížená",J92,0)</f>
        <v>0</v>
      </c>
      <c r="BG92" s="201">
        <f>IF(N92="zákl. přenesená",J92,0)</f>
        <v>0</v>
      </c>
      <c r="BH92" s="201">
        <f>IF(N92="sníž. přenesená",J92,0)</f>
        <v>0</v>
      </c>
      <c r="BI92" s="201">
        <f>IF(N92="nulová",J92,0)</f>
        <v>0</v>
      </c>
      <c r="BJ92" s="22" t="s">
        <v>84</v>
      </c>
      <c r="BK92" s="201">
        <f>ROUND(I92*H92,2)</f>
        <v>0</v>
      </c>
      <c r="BL92" s="22" t="s">
        <v>145</v>
      </c>
      <c r="BM92" s="22" t="s">
        <v>408</v>
      </c>
    </row>
    <row r="93" spans="2:65" s="1" customFormat="1" ht="40.5">
      <c r="B93" s="39"/>
      <c r="C93" s="61"/>
      <c r="D93" s="202" t="s">
        <v>147</v>
      </c>
      <c r="E93" s="61"/>
      <c r="F93" s="203" t="s">
        <v>163</v>
      </c>
      <c r="G93" s="61"/>
      <c r="H93" s="61"/>
      <c r="I93" s="161"/>
      <c r="J93" s="61"/>
      <c r="K93" s="61"/>
      <c r="L93" s="59"/>
      <c r="M93" s="204"/>
      <c r="N93" s="40"/>
      <c r="O93" s="40"/>
      <c r="P93" s="40"/>
      <c r="Q93" s="40"/>
      <c r="R93" s="40"/>
      <c r="S93" s="40"/>
      <c r="T93" s="76"/>
      <c r="AT93" s="22" t="s">
        <v>147</v>
      </c>
      <c r="AU93" s="22" t="s">
        <v>87</v>
      </c>
    </row>
    <row r="94" spans="2:65" s="1" customFormat="1" ht="40.5">
      <c r="B94" s="39"/>
      <c r="C94" s="61"/>
      <c r="D94" s="202" t="s">
        <v>164</v>
      </c>
      <c r="E94" s="61"/>
      <c r="F94" s="205" t="s">
        <v>165</v>
      </c>
      <c r="G94" s="61"/>
      <c r="H94" s="61"/>
      <c r="I94" s="161"/>
      <c r="J94" s="61"/>
      <c r="K94" s="61"/>
      <c r="L94" s="59"/>
      <c r="M94" s="204"/>
      <c r="N94" s="40"/>
      <c r="O94" s="40"/>
      <c r="P94" s="40"/>
      <c r="Q94" s="40"/>
      <c r="R94" s="40"/>
      <c r="S94" s="40"/>
      <c r="T94" s="76"/>
      <c r="AT94" s="22" t="s">
        <v>164</v>
      </c>
      <c r="AU94" s="22" t="s">
        <v>87</v>
      </c>
    </row>
    <row r="95" spans="2:65" s="10" customFormat="1" ht="29.85" customHeight="1">
      <c r="B95" s="174"/>
      <c r="C95" s="175"/>
      <c r="D95" s="176" t="s">
        <v>75</v>
      </c>
      <c r="E95" s="188" t="s">
        <v>167</v>
      </c>
      <c r="F95" s="188" t="s">
        <v>168</v>
      </c>
      <c r="G95" s="175"/>
      <c r="H95" s="175"/>
      <c r="I95" s="178"/>
      <c r="J95" s="189">
        <f>BK95</f>
        <v>0</v>
      </c>
      <c r="K95" s="175"/>
      <c r="L95" s="180"/>
      <c r="M95" s="181"/>
      <c r="N95" s="182"/>
      <c r="O95" s="182"/>
      <c r="P95" s="183">
        <f>SUM(P96:P107)</f>
        <v>0</v>
      </c>
      <c r="Q95" s="182"/>
      <c r="R95" s="183">
        <f>SUM(R96:R107)</f>
        <v>0.29925000000000002</v>
      </c>
      <c r="S95" s="182"/>
      <c r="T95" s="184">
        <f>SUM(T96:T107)</f>
        <v>0.33</v>
      </c>
      <c r="AR95" s="185" t="s">
        <v>84</v>
      </c>
      <c r="AT95" s="186" t="s">
        <v>75</v>
      </c>
      <c r="AU95" s="186" t="s">
        <v>84</v>
      </c>
      <c r="AY95" s="185" t="s">
        <v>138</v>
      </c>
      <c r="BK95" s="187">
        <f>SUM(BK96:BK107)</f>
        <v>0</v>
      </c>
    </row>
    <row r="96" spans="2:65" s="1" customFormat="1" ht="16.5" customHeight="1">
      <c r="B96" s="39"/>
      <c r="C96" s="190" t="s">
        <v>145</v>
      </c>
      <c r="D96" s="190" t="s">
        <v>140</v>
      </c>
      <c r="E96" s="191" t="s">
        <v>409</v>
      </c>
      <c r="F96" s="192" t="s">
        <v>410</v>
      </c>
      <c r="G96" s="193" t="s">
        <v>194</v>
      </c>
      <c r="H96" s="194">
        <v>3</v>
      </c>
      <c r="I96" s="195"/>
      <c r="J96" s="196">
        <f>ROUND(I96*H96,2)</f>
        <v>0</v>
      </c>
      <c r="K96" s="192" t="s">
        <v>144</v>
      </c>
      <c r="L96" s="59"/>
      <c r="M96" s="197" t="s">
        <v>23</v>
      </c>
      <c r="N96" s="198" t="s">
        <v>47</v>
      </c>
      <c r="O96" s="40"/>
      <c r="P96" s="199">
        <f>O96*H96</f>
        <v>0</v>
      </c>
      <c r="Q96" s="199">
        <v>0</v>
      </c>
      <c r="R96" s="199">
        <f>Q96*H96</f>
        <v>0</v>
      </c>
      <c r="S96" s="199">
        <v>0.11</v>
      </c>
      <c r="T96" s="200">
        <f>S96*H96</f>
        <v>0.33</v>
      </c>
      <c r="AR96" s="22" t="s">
        <v>145</v>
      </c>
      <c r="AT96" s="22" t="s">
        <v>140</v>
      </c>
      <c r="AU96" s="22" t="s">
        <v>87</v>
      </c>
      <c r="AY96" s="22" t="s">
        <v>138</v>
      </c>
      <c r="BE96" s="201">
        <f>IF(N96="základní",J96,0)</f>
        <v>0</v>
      </c>
      <c r="BF96" s="201">
        <f>IF(N96="snížená",J96,0)</f>
        <v>0</v>
      </c>
      <c r="BG96" s="201">
        <f>IF(N96="zákl. přenesená",J96,0)</f>
        <v>0</v>
      </c>
      <c r="BH96" s="201">
        <f>IF(N96="sníž. přenesená",J96,0)</f>
        <v>0</v>
      </c>
      <c r="BI96" s="201">
        <f>IF(N96="nulová",J96,0)</f>
        <v>0</v>
      </c>
      <c r="BJ96" s="22" t="s">
        <v>84</v>
      </c>
      <c r="BK96" s="201">
        <f>ROUND(I96*H96,2)</f>
        <v>0</v>
      </c>
      <c r="BL96" s="22" t="s">
        <v>145</v>
      </c>
      <c r="BM96" s="22" t="s">
        <v>411</v>
      </c>
    </row>
    <row r="97" spans="2:65" s="1" customFormat="1" ht="13.5">
      <c r="B97" s="39"/>
      <c r="C97" s="61"/>
      <c r="D97" s="202" t="s">
        <v>147</v>
      </c>
      <c r="E97" s="61"/>
      <c r="F97" s="203" t="s">
        <v>412</v>
      </c>
      <c r="G97" s="61"/>
      <c r="H97" s="61"/>
      <c r="I97" s="161"/>
      <c r="J97" s="61"/>
      <c r="K97" s="61"/>
      <c r="L97" s="59"/>
      <c r="M97" s="204"/>
      <c r="N97" s="40"/>
      <c r="O97" s="40"/>
      <c r="P97" s="40"/>
      <c r="Q97" s="40"/>
      <c r="R97" s="40"/>
      <c r="S97" s="40"/>
      <c r="T97" s="76"/>
      <c r="AT97" s="22" t="s">
        <v>147</v>
      </c>
      <c r="AU97" s="22" t="s">
        <v>87</v>
      </c>
    </row>
    <row r="98" spans="2:65" s="1" customFormat="1" ht="40.5">
      <c r="B98" s="39"/>
      <c r="C98" s="61"/>
      <c r="D98" s="202" t="s">
        <v>149</v>
      </c>
      <c r="E98" s="61"/>
      <c r="F98" s="205" t="s">
        <v>413</v>
      </c>
      <c r="G98" s="61"/>
      <c r="H98" s="61"/>
      <c r="I98" s="161"/>
      <c r="J98" s="61"/>
      <c r="K98" s="61"/>
      <c r="L98" s="59"/>
      <c r="M98" s="204"/>
      <c r="N98" s="40"/>
      <c r="O98" s="40"/>
      <c r="P98" s="40"/>
      <c r="Q98" s="40"/>
      <c r="R98" s="40"/>
      <c r="S98" s="40"/>
      <c r="T98" s="76"/>
      <c r="AT98" s="22" t="s">
        <v>149</v>
      </c>
      <c r="AU98" s="22" t="s">
        <v>87</v>
      </c>
    </row>
    <row r="99" spans="2:65" s="1" customFormat="1" ht="54">
      <c r="B99" s="39"/>
      <c r="C99" s="61"/>
      <c r="D99" s="202" t="s">
        <v>164</v>
      </c>
      <c r="E99" s="61"/>
      <c r="F99" s="205" t="s">
        <v>414</v>
      </c>
      <c r="G99" s="61"/>
      <c r="H99" s="61"/>
      <c r="I99" s="161"/>
      <c r="J99" s="61"/>
      <c r="K99" s="61"/>
      <c r="L99" s="59"/>
      <c r="M99" s="204"/>
      <c r="N99" s="40"/>
      <c r="O99" s="40"/>
      <c r="P99" s="40"/>
      <c r="Q99" s="40"/>
      <c r="R99" s="40"/>
      <c r="S99" s="40"/>
      <c r="T99" s="76"/>
      <c r="AT99" s="22" t="s">
        <v>164</v>
      </c>
      <c r="AU99" s="22" t="s">
        <v>87</v>
      </c>
    </row>
    <row r="100" spans="2:65" s="1" customFormat="1" ht="16.5" customHeight="1">
      <c r="B100" s="39"/>
      <c r="C100" s="190" t="s">
        <v>175</v>
      </c>
      <c r="D100" s="190" t="s">
        <v>140</v>
      </c>
      <c r="E100" s="191" t="s">
        <v>205</v>
      </c>
      <c r="F100" s="192" t="s">
        <v>206</v>
      </c>
      <c r="G100" s="193" t="s">
        <v>194</v>
      </c>
      <c r="H100" s="194">
        <v>3</v>
      </c>
      <c r="I100" s="195"/>
      <c r="J100" s="196">
        <f>ROUND(I100*H100,2)</f>
        <v>0</v>
      </c>
      <c r="K100" s="192" t="s">
        <v>144</v>
      </c>
      <c r="L100" s="59"/>
      <c r="M100" s="197" t="s">
        <v>23</v>
      </c>
      <c r="N100" s="198" t="s">
        <v>47</v>
      </c>
      <c r="O100" s="40"/>
      <c r="P100" s="199">
        <f>O100*H100</f>
        <v>0</v>
      </c>
      <c r="Q100" s="199">
        <v>0</v>
      </c>
      <c r="R100" s="199">
        <f>Q100*H100</f>
        <v>0</v>
      </c>
      <c r="S100" s="199">
        <v>0</v>
      </c>
      <c r="T100" s="200">
        <f>S100*H100</f>
        <v>0</v>
      </c>
      <c r="AR100" s="22" t="s">
        <v>145</v>
      </c>
      <c r="AT100" s="22" t="s">
        <v>140</v>
      </c>
      <c r="AU100" s="22" t="s">
        <v>87</v>
      </c>
      <c r="AY100" s="22" t="s">
        <v>138</v>
      </c>
      <c r="BE100" s="201">
        <f>IF(N100="základní",J100,0)</f>
        <v>0</v>
      </c>
      <c r="BF100" s="201">
        <f>IF(N100="snížená",J100,0)</f>
        <v>0</v>
      </c>
      <c r="BG100" s="201">
        <f>IF(N100="zákl. přenesená",J100,0)</f>
        <v>0</v>
      </c>
      <c r="BH100" s="201">
        <f>IF(N100="sníž. přenesená",J100,0)</f>
        <v>0</v>
      </c>
      <c r="BI100" s="201">
        <f>IF(N100="nulová",J100,0)</f>
        <v>0</v>
      </c>
      <c r="BJ100" s="22" t="s">
        <v>84</v>
      </c>
      <c r="BK100" s="201">
        <f>ROUND(I100*H100,2)</f>
        <v>0</v>
      </c>
      <c r="BL100" s="22" t="s">
        <v>145</v>
      </c>
      <c r="BM100" s="22" t="s">
        <v>415</v>
      </c>
    </row>
    <row r="101" spans="2:65" s="1" customFormat="1" ht="13.5">
      <c r="B101" s="39"/>
      <c r="C101" s="61"/>
      <c r="D101" s="202" t="s">
        <v>147</v>
      </c>
      <c r="E101" s="61"/>
      <c r="F101" s="203" t="s">
        <v>206</v>
      </c>
      <c r="G101" s="61"/>
      <c r="H101" s="61"/>
      <c r="I101" s="161"/>
      <c r="J101" s="61"/>
      <c r="K101" s="61"/>
      <c r="L101" s="59"/>
      <c r="M101" s="204"/>
      <c r="N101" s="40"/>
      <c r="O101" s="40"/>
      <c r="P101" s="40"/>
      <c r="Q101" s="40"/>
      <c r="R101" s="40"/>
      <c r="S101" s="40"/>
      <c r="T101" s="76"/>
      <c r="AT101" s="22" t="s">
        <v>147</v>
      </c>
      <c r="AU101" s="22" t="s">
        <v>87</v>
      </c>
    </row>
    <row r="102" spans="2:65" s="1" customFormat="1" ht="67.5">
      <c r="B102" s="39"/>
      <c r="C102" s="61"/>
      <c r="D102" s="202" t="s">
        <v>149</v>
      </c>
      <c r="E102" s="61"/>
      <c r="F102" s="205" t="s">
        <v>208</v>
      </c>
      <c r="G102" s="61"/>
      <c r="H102" s="61"/>
      <c r="I102" s="161"/>
      <c r="J102" s="61"/>
      <c r="K102" s="61"/>
      <c r="L102" s="59"/>
      <c r="M102" s="204"/>
      <c r="N102" s="40"/>
      <c r="O102" s="40"/>
      <c r="P102" s="40"/>
      <c r="Q102" s="40"/>
      <c r="R102" s="40"/>
      <c r="S102" s="40"/>
      <c r="T102" s="76"/>
      <c r="AT102" s="22" t="s">
        <v>149</v>
      </c>
      <c r="AU102" s="22" t="s">
        <v>87</v>
      </c>
    </row>
    <row r="103" spans="2:65" s="1" customFormat="1" ht="40.5">
      <c r="B103" s="39"/>
      <c r="C103" s="61"/>
      <c r="D103" s="202" t="s">
        <v>164</v>
      </c>
      <c r="E103" s="61"/>
      <c r="F103" s="205" t="s">
        <v>416</v>
      </c>
      <c r="G103" s="61"/>
      <c r="H103" s="61"/>
      <c r="I103" s="161"/>
      <c r="J103" s="61"/>
      <c r="K103" s="61"/>
      <c r="L103" s="59"/>
      <c r="M103" s="204"/>
      <c r="N103" s="40"/>
      <c r="O103" s="40"/>
      <c r="P103" s="40"/>
      <c r="Q103" s="40"/>
      <c r="R103" s="40"/>
      <c r="S103" s="40"/>
      <c r="T103" s="76"/>
      <c r="AT103" s="22" t="s">
        <v>164</v>
      </c>
      <c r="AU103" s="22" t="s">
        <v>87</v>
      </c>
    </row>
    <row r="104" spans="2:65" s="1" customFormat="1" ht="16.5" customHeight="1">
      <c r="B104" s="39"/>
      <c r="C104" s="190" t="s">
        <v>181</v>
      </c>
      <c r="D104" s="190" t="s">
        <v>140</v>
      </c>
      <c r="E104" s="191" t="s">
        <v>417</v>
      </c>
      <c r="F104" s="192" t="s">
        <v>418</v>
      </c>
      <c r="G104" s="193" t="s">
        <v>194</v>
      </c>
      <c r="H104" s="194">
        <v>3</v>
      </c>
      <c r="I104" s="195"/>
      <c r="J104" s="196">
        <f>ROUND(I104*H104,2)</f>
        <v>0</v>
      </c>
      <c r="K104" s="192" t="s">
        <v>144</v>
      </c>
      <c r="L104" s="59"/>
      <c r="M104" s="197" t="s">
        <v>23</v>
      </c>
      <c r="N104" s="198" t="s">
        <v>47</v>
      </c>
      <c r="O104" s="40"/>
      <c r="P104" s="199">
        <f>O104*H104</f>
        <v>0</v>
      </c>
      <c r="Q104" s="199">
        <v>9.9750000000000005E-2</v>
      </c>
      <c r="R104" s="199">
        <f>Q104*H104</f>
        <v>0.29925000000000002</v>
      </c>
      <c r="S104" s="199">
        <v>0</v>
      </c>
      <c r="T104" s="200">
        <f>S104*H104</f>
        <v>0</v>
      </c>
      <c r="AR104" s="22" t="s">
        <v>145</v>
      </c>
      <c r="AT104" s="22" t="s">
        <v>140</v>
      </c>
      <c r="AU104" s="22" t="s">
        <v>87</v>
      </c>
      <c r="AY104" s="22" t="s">
        <v>138</v>
      </c>
      <c r="BE104" s="201">
        <f>IF(N104="základní",J104,0)</f>
        <v>0</v>
      </c>
      <c r="BF104" s="201">
        <f>IF(N104="snížená",J104,0)</f>
        <v>0</v>
      </c>
      <c r="BG104" s="201">
        <f>IF(N104="zákl. přenesená",J104,0)</f>
        <v>0</v>
      </c>
      <c r="BH104" s="201">
        <f>IF(N104="sníž. přenesená",J104,0)</f>
        <v>0</v>
      </c>
      <c r="BI104" s="201">
        <f>IF(N104="nulová",J104,0)</f>
        <v>0</v>
      </c>
      <c r="BJ104" s="22" t="s">
        <v>84</v>
      </c>
      <c r="BK104" s="201">
        <f>ROUND(I104*H104,2)</f>
        <v>0</v>
      </c>
      <c r="BL104" s="22" t="s">
        <v>145</v>
      </c>
      <c r="BM104" s="22" t="s">
        <v>419</v>
      </c>
    </row>
    <row r="105" spans="2:65" s="1" customFormat="1" ht="27">
      <c r="B105" s="39"/>
      <c r="C105" s="61"/>
      <c r="D105" s="202" t="s">
        <v>147</v>
      </c>
      <c r="E105" s="61"/>
      <c r="F105" s="203" t="s">
        <v>420</v>
      </c>
      <c r="G105" s="61"/>
      <c r="H105" s="61"/>
      <c r="I105" s="161"/>
      <c r="J105" s="61"/>
      <c r="K105" s="61"/>
      <c r="L105" s="59"/>
      <c r="M105" s="204"/>
      <c r="N105" s="40"/>
      <c r="O105" s="40"/>
      <c r="P105" s="40"/>
      <c r="Q105" s="40"/>
      <c r="R105" s="40"/>
      <c r="S105" s="40"/>
      <c r="T105" s="76"/>
      <c r="AT105" s="22" t="s">
        <v>147</v>
      </c>
      <c r="AU105" s="22" t="s">
        <v>87</v>
      </c>
    </row>
    <row r="106" spans="2:65" s="1" customFormat="1" ht="135">
      <c r="B106" s="39"/>
      <c r="C106" s="61"/>
      <c r="D106" s="202" t="s">
        <v>149</v>
      </c>
      <c r="E106" s="61"/>
      <c r="F106" s="205" t="s">
        <v>421</v>
      </c>
      <c r="G106" s="61"/>
      <c r="H106" s="61"/>
      <c r="I106" s="161"/>
      <c r="J106" s="61"/>
      <c r="K106" s="61"/>
      <c r="L106" s="59"/>
      <c r="M106" s="204"/>
      <c r="N106" s="40"/>
      <c r="O106" s="40"/>
      <c r="P106" s="40"/>
      <c r="Q106" s="40"/>
      <c r="R106" s="40"/>
      <c r="S106" s="40"/>
      <c r="T106" s="76"/>
      <c r="AT106" s="22" t="s">
        <v>149</v>
      </c>
      <c r="AU106" s="22" t="s">
        <v>87</v>
      </c>
    </row>
    <row r="107" spans="2:65" s="1" customFormat="1" ht="81">
      <c r="B107" s="39"/>
      <c r="C107" s="61"/>
      <c r="D107" s="202" t="s">
        <v>164</v>
      </c>
      <c r="E107" s="61"/>
      <c r="F107" s="205" t="s">
        <v>422</v>
      </c>
      <c r="G107" s="61"/>
      <c r="H107" s="61"/>
      <c r="I107" s="161"/>
      <c r="J107" s="61"/>
      <c r="K107" s="61"/>
      <c r="L107" s="59"/>
      <c r="M107" s="204"/>
      <c r="N107" s="40"/>
      <c r="O107" s="40"/>
      <c r="P107" s="40"/>
      <c r="Q107" s="40"/>
      <c r="R107" s="40"/>
      <c r="S107" s="40"/>
      <c r="T107" s="76"/>
      <c r="AT107" s="22" t="s">
        <v>164</v>
      </c>
      <c r="AU107" s="22" t="s">
        <v>87</v>
      </c>
    </row>
    <row r="108" spans="2:65" s="10" customFormat="1" ht="29.85" customHeight="1">
      <c r="B108" s="174"/>
      <c r="C108" s="175"/>
      <c r="D108" s="176" t="s">
        <v>75</v>
      </c>
      <c r="E108" s="188" t="s">
        <v>211</v>
      </c>
      <c r="F108" s="188" t="s">
        <v>212</v>
      </c>
      <c r="G108" s="175"/>
      <c r="H108" s="175"/>
      <c r="I108" s="178"/>
      <c r="J108" s="189">
        <f>BK108</f>
        <v>0</v>
      </c>
      <c r="K108" s="175"/>
      <c r="L108" s="180"/>
      <c r="M108" s="181"/>
      <c r="N108" s="182"/>
      <c r="O108" s="182"/>
      <c r="P108" s="183">
        <f>SUM(P109:P112)</f>
        <v>0</v>
      </c>
      <c r="Q108" s="182"/>
      <c r="R108" s="183">
        <f>SUM(R109:R112)</f>
        <v>0</v>
      </c>
      <c r="S108" s="182"/>
      <c r="T108" s="184">
        <f>SUM(T109:T112)</f>
        <v>0</v>
      </c>
      <c r="AR108" s="185" t="s">
        <v>84</v>
      </c>
      <c r="AT108" s="186" t="s">
        <v>75</v>
      </c>
      <c r="AU108" s="186" t="s">
        <v>84</v>
      </c>
      <c r="AY108" s="185" t="s">
        <v>138</v>
      </c>
      <c r="BK108" s="187">
        <f>SUM(BK109:BK112)</f>
        <v>0</v>
      </c>
    </row>
    <row r="109" spans="2:65" s="1" customFormat="1" ht="25.5" customHeight="1">
      <c r="B109" s="39"/>
      <c r="C109" s="190" t="s">
        <v>186</v>
      </c>
      <c r="D109" s="190" t="s">
        <v>140</v>
      </c>
      <c r="E109" s="191" t="s">
        <v>214</v>
      </c>
      <c r="F109" s="192" t="s">
        <v>215</v>
      </c>
      <c r="G109" s="193" t="s">
        <v>216</v>
      </c>
      <c r="H109" s="194">
        <v>0.16500000000000001</v>
      </c>
      <c r="I109" s="195"/>
      <c r="J109" s="196">
        <f>ROUND(I109*H109,2)</f>
        <v>0</v>
      </c>
      <c r="K109" s="192" t="s">
        <v>23</v>
      </c>
      <c r="L109" s="59"/>
      <c r="M109" s="197" t="s">
        <v>23</v>
      </c>
      <c r="N109" s="198" t="s">
        <v>47</v>
      </c>
      <c r="O109" s="40"/>
      <c r="P109" s="199">
        <f>O109*H109</f>
        <v>0</v>
      </c>
      <c r="Q109" s="199">
        <v>0</v>
      </c>
      <c r="R109" s="199">
        <f>Q109*H109</f>
        <v>0</v>
      </c>
      <c r="S109" s="199">
        <v>0</v>
      </c>
      <c r="T109" s="200">
        <f>S109*H109</f>
        <v>0</v>
      </c>
      <c r="AR109" s="22" t="s">
        <v>145</v>
      </c>
      <c r="AT109" s="22" t="s">
        <v>140</v>
      </c>
      <c r="AU109" s="22" t="s">
        <v>87</v>
      </c>
      <c r="AY109" s="22" t="s">
        <v>138</v>
      </c>
      <c r="BE109" s="201">
        <f>IF(N109="základní",J109,0)</f>
        <v>0</v>
      </c>
      <c r="BF109" s="201">
        <f>IF(N109="snížená",J109,0)</f>
        <v>0</v>
      </c>
      <c r="BG109" s="201">
        <f>IF(N109="zákl. přenesená",J109,0)</f>
        <v>0</v>
      </c>
      <c r="BH109" s="201">
        <f>IF(N109="sníž. přenesená",J109,0)</f>
        <v>0</v>
      </c>
      <c r="BI109" s="201">
        <f>IF(N109="nulová",J109,0)</f>
        <v>0</v>
      </c>
      <c r="BJ109" s="22" t="s">
        <v>84</v>
      </c>
      <c r="BK109" s="201">
        <f>ROUND(I109*H109,2)</f>
        <v>0</v>
      </c>
      <c r="BL109" s="22" t="s">
        <v>145</v>
      </c>
      <c r="BM109" s="22" t="s">
        <v>423</v>
      </c>
    </row>
    <row r="110" spans="2:65" s="1" customFormat="1" ht="27">
      <c r="B110" s="39"/>
      <c r="C110" s="61"/>
      <c r="D110" s="202" t="s">
        <v>147</v>
      </c>
      <c r="E110" s="61"/>
      <c r="F110" s="203" t="s">
        <v>215</v>
      </c>
      <c r="G110" s="61"/>
      <c r="H110" s="61"/>
      <c r="I110" s="161"/>
      <c r="J110" s="61"/>
      <c r="K110" s="61"/>
      <c r="L110" s="59"/>
      <c r="M110" s="204"/>
      <c r="N110" s="40"/>
      <c r="O110" s="40"/>
      <c r="P110" s="40"/>
      <c r="Q110" s="40"/>
      <c r="R110" s="40"/>
      <c r="S110" s="40"/>
      <c r="T110" s="76"/>
      <c r="AT110" s="22" t="s">
        <v>147</v>
      </c>
      <c r="AU110" s="22" t="s">
        <v>87</v>
      </c>
    </row>
    <row r="111" spans="2:65" s="1" customFormat="1" ht="81">
      <c r="B111" s="39"/>
      <c r="C111" s="61"/>
      <c r="D111" s="202" t="s">
        <v>164</v>
      </c>
      <c r="E111" s="61"/>
      <c r="F111" s="205" t="s">
        <v>218</v>
      </c>
      <c r="G111" s="61"/>
      <c r="H111" s="61"/>
      <c r="I111" s="161"/>
      <c r="J111" s="61"/>
      <c r="K111" s="61"/>
      <c r="L111" s="59"/>
      <c r="M111" s="204"/>
      <c r="N111" s="40"/>
      <c r="O111" s="40"/>
      <c r="P111" s="40"/>
      <c r="Q111" s="40"/>
      <c r="R111" s="40"/>
      <c r="S111" s="40"/>
      <c r="T111" s="76"/>
      <c r="AT111" s="22" t="s">
        <v>164</v>
      </c>
      <c r="AU111" s="22" t="s">
        <v>87</v>
      </c>
    </row>
    <row r="112" spans="2:65" s="11" customFormat="1" ht="13.5">
      <c r="B112" s="206"/>
      <c r="C112" s="207"/>
      <c r="D112" s="202" t="s">
        <v>151</v>
      </c>
      <c r="E112" s="207"/>
      <c r="F112" s="209" t="s">
        <v>424</v>
      </c>
      <c r="G112" s="207"/>
      <c r="H112" s="210">
        <v>0.16500000000000001</v>
      </c>
      <c r="I112" s="211"/>
      <c r="J112" s="207"/>
      <c r="K112" s="207"/>
      <c r="L112" s="212"/>
      <c r="M112" s="213"/>
      <c r="N112" s="214"/>
      <c r="O112" s="214"/>
      <c r="P112" s="214"/>
      <c r="Q112" s="214"/>
      <c r="R112" s="214"/>
      <c r="S112" s="214"/>
      <c r="T112" s="215"/>
      <c r="AT112" s="216" t="s">
        <v>151</v>
      </c>
      <c r="AU112" s="216" t="s">
        <v>87</v>
      </c>
      <c r="AV112" s="11" t="s">
        <v>87</v>
      </c>
      <c r="AW112" s="11" t="s">
        <v>6</v>
      </c>
      <c r="AX112" s="11" t="s">
        <v>84</v>
      </c>
      <c r="AY112" s="216" t="s">
        <v>138</v>
      </c>
    </row>
    <row r="113" spans="2:65" s="10" customFormat="1" ht="29.85" customHeight="1">
      <c r="B113" s="174"/>
      <c r="C113" s="175"/>
      <c r="D113" s="176" t="s">
        <v>75</v>
      </c>
      <c r="E113" s="188" t="s">
        <v>221</v>
      </c>
      <c r="F113" s="188" t="s">
        <v>222</v>
      </c>
      <c r="G113" s="175"/>
      <c r="H113" s="175"/>
      <c r="I113" s="178"/>
      <c r="J113" s="189">
        <f>BK113</f>
        <v>0</v>
      </c>
      <c r="K113" s="175"/>
      <c r="L113" s="180"/>
      <c r="M113" s="181"/>
      <c r="N113" s="182"/>
      <c r="O113" s="182"/>
      <c r="P113" s="183">
        <f>SUM(P114:P118)</f>
        <v>0</v>
      </c>
      <c r="Q113" s="182"/>
      <c r="R113" s="183">
        <f>SUM(R114:R118)</f>
        <v>0</v>
      </c>
      <c r="S113" s="182"/>
      <c r="T113" s="184">
        <f>SUM(T114:T118)</f>
        <v>0</v>
      </c>
      <c r="AR113" s="185" t="s">
        <v>84</v>
      </c>
      <c r="AT113" s="186" t="s">
        <v>75</v>
      </c>
      <c r="AU113" s="186" t="s">
        <v>84</v>
      </c>
      <c r="AY113" s="185" t="s">
        <v>138</v>
      </c>
      <c r="BK113" s="187">
        <f>SUM(BK114:BK118)</f>
        <v>0</v>
      </c>
    </row>
    <row r="114" spans="2:65" s="1" customFormat="1" ht="16.5" customHeight="1">
      <c r="B114" s="39"/>
      <c r="C114" s="190" t="s">
        <v>191</v>
      </c>
      <c r="D114" s="190" t="s">
        <v>140</v>
      </c>
      <c r="E114" s="191" t="s">
        <v>224</v>
      </c>
      <c r="F114" s="192" t="s">
        <v>225</v>
      </c>
      <c r="G114" s="193" t="s">
        <v>216</v>
      </c>
      <c r="H114" s="194">
        <v>0.499</v>
      </c>
      <c r="I114" s="195"/>
      <c r="J114" s="196">
        <f>ROUND(I114*H114,2)</f>
        <v>0</v>
      </c>
      <c r="K114" s="192" t="s">
        <v>144</v>
      </c>
      <c r="L114" s="59"/>
      <c r="M114" s="197" t="s">
        <v>23</v>
      </c>
      <c r="N114" s="198" t="s">
        <v>47</v>
      </c>
      <c r="O114" s="40"/>
      <c r="P114" s="199">
        <f>O114*H114</f>
        <v>0</v>
      </c>
      <c r="Q114" s="199">
        <v>0</v>
      </c>
      <c r="R114" s="199">
        <f>Q114*H114</f>
        <v>0</v>
      </c>
      <c r="S114" s="199">
        <v>0</v>
      </c>
      <c r="T114" s="200">
        <f>S114*H114</f>
        <v>0</v>
      </c>
      <c r="AR114" s="22" t="s">
        <v>145</v>
      </c>
      <c r="AT114" s="22" t="s">
        <v>140</v>
      </c>
      <c r="AU114" s="22" t="s">
        <v>87</v>
      </c>
      <c r="AY114" s="22" t="s">
        <v>138</v>
      </c>
      <c r="BE114" s="201">
        <f>IF(N114="základní",J114,0)</f>
        <v>0</v>
      </c>
      <c r="BF114" s="201">
        <f>IF(N114="snížená",J114,0)</f>
        <v>0</v>
      </c>
      <c r="BG114" s="201">
        <f>IF(N114="zákl. přenesená",J114,0)</f>
        <v>0</v>
      </c>
      <c r="BH114" s="201">
        <f>IF(N114="sníž. přenesená",J114,0)</f>
        <v>0</v>
      </c>
      <c r="BI114" s="201">
        <f>IF(N114="nulová",J114,0)</f>
        <v>0</v>
      </c>
      <c r="BJ114" s="22" t="s">
        <v>84</v>
      </c>
      <c r="BK114" s="201">
        <f>ROUND(I114*H114,2)</f>
        <v>0</v>
      </c>
      <c r="BL114" s="22" t="s">
        <v>145</v>
      </c>
      <c r="BM114" s="22" t="s">
        <v>425</v>
      </c>
    </row>
    <row r="115" spans="2:65" s="1" customFormat="1" ht="13.5">
      <c r="B115" s="39"/>
      <c r="C115" s="61"/>
      <c r="D115" s="202" t="s">
        <v>147</v>
      </c>
      <c r="E115" s="61"/>
      <c r="F115" s="203" t="s">
        <v>227</v>
      </c>
      <c r="G115" s="61"/>
      <c r="H115" s="61"/>
      <c r="I115" s="161"/>
      <c r="J115" s="61"/>
      <c r="K115" s="61"/>
      <c r="L115" s="59"/>
      <c r="M115" s="204"/>
      <c r="N115" s="40"/>
      <c r="O115" s="40"/>
      <c r="P115" s="40"/>
      <c r="Q115" s="40"/>
      <c r="R115" s="40"/>
      <c r="S115" s="40"/>
      <c r="T115" s="76"/>
      <c r="AT115" s="22" t="s">
        <v>147</v>
      </c>
      <c r="AU115" s="22" t="s">
        <v>87</v>
      </c>
    </row>
    <row r="116" spans="2:65" s="1" customFormat="1" ht="27">
      <c r="B116" s="39"/>
      <c r="C116" s="61"/>
      <c r="D116" s="202" t="s">
        <v>149</v>
      </c>
      <c r="E116" s="61"/>
      <c r="F116" s="205" t="s">
        <v>228</v>
      </c>
      <c r="G116" s="61"/>
      <c r="H116" s="61"/>
      <c r="I116" s="161"/>
      <c r="J116" s="61"/>
      <c r="K116" s="61"/>
      <c r="L116" s="59"/>
      <c r="M116" s="204"/>
      <c r="N116" s="40"/>
      <c r="O116" s="40"/>
      <c r="P116" s="40"/>
      <c r="Q116" s="40"/>
      <c r="R116" s="40"/>
      <c r="S116" s="40"/>
      <c r="T116" s="76"/>
      <c r="AT116" s="22" t="s">
        <v>149</v>
      </c>
      <c r="AU116" s="22" t="s">
        <v>87</v>
      </c>
    </row>
    <row r="117" spans="2:65" s="1" customFormat="1" ht="27">
      <c r="B117" s="39"/>
      <c r="C117" s="61"/>
      <c r="D117" s="202" t="s">
        <v>164</v>
      </c>
      <c r="E117" s="61"/>
      <c r="F117" s="205" t="s">
        <v>229</v>
      </c>
      <c r="G117" s="61"/>
      <c r="H117" s="61"/>
      <c r="I117" s="161"/>
      <c r="J117" s="61"/>
      <c r="K117" s="61"/>
      <c r="L117" s="59"/>
      <c r="M117" s="204"/>
      <c r="N117" s="40"/>
      <c r="O117" s="40"/>
      <c r="P117" s="40"/>
      <c r="Q117" s="40"/>
      <c r="R117" s="40"/>
      <c r="S117" s="40"/>
      <c r="T117" s="76"/>
      <c r="AT117" s="22" t="s">
        <v>164</v>
      </c>
      <c r="AU117" s="22" t="s">
        <v>87</v>
      </c>
    </row>
    <row r="118" spans="2:65" s="11" customFormat="1" ht="13.5">
      <c r="B118" s="206"/>
      <c r="C118" s="207"/>
      <c r="D118" s="202" t="s">
        <v>151</v>
      </c>
      <c r="E118" s="208" t="s">
        <v>23</v>
      </c>
      <c r="F118" s="209" t="s">
        <v>426</v>
      </c>
      <c r="G118" s="207"/>
      <c r="H118" s="210">
        <v>0.499</v>
      </c>
      <c r="I118" s="211"/>
      <c r="J118" s="207"/>
      <c r="K118" s="207"/>
      <c r="L118" s="212"/>
      <c r="M118" s="213"/>
      <c r="N118" s="214"/>
      <c r="O118" s="214"/>
      <c r="P118" s="214"/>
      <c r="Q118" s="214"/>
      <c r="R118" s="214"/>
      <c r="S118" s="214"/>
      <c r="T118" s="215"/>
      <c r="AT118" s="216" t="s">
        <v>151</v>
      </c>
      <c r="AU118" s="216" t="s">
        <v>87</v>
      </c>
      <c r="AV118" s="11" t="s">
        <v>87</v>
      </c>
      <c r="AW118" s="11" t="s">
        <v>39</v>
      </c>
      <c r="AX118" s="11" t="s">
        <v>84</v>
      </c>
      <c r="AY118" s="216" t="s">
        <v>138</v>
      </c>
    </row>
    <row r="119" spans="2:65" s="10" customFormat="1" ht="37.35" customHeight="1">
      <c r="B119" s="174"/>
      <c r="C119" s="175"/>
      <c r="D119" s="176" t="s">
        <v>75</v>
      </c>
      <c r="E119" s="177" t="s">
        <v>231</v>
      </c>
      <c r="F119" s="177" t="s">
        <v>232</v>
      </c>
      <c r="G119" s="175"/>
      <c r="H119" s="175"/>
      <c r="I119" s="178"/>
      <c r="J119" s="179">
        <f>BK119</f>
        <v>0</v>
      </c>
      <c r="K119" s="175"/>
      <c r="L119" s="180"/>
      <c r="M119" s="181"/>
      <c r="N119" s="182"/>
      <c r="O119" s="182"/>
      <c r="P119" s="183">
        <f>P120</f>
        <v>0</v>
      </c>
      <c r="Q119" s="182"/>
      <c r="R119" s="183">
        <f>R120</f>
        <v>0.2</v>
      </c>
      <c r="S119" s="182"/>
      <c r="T119" s="184">
        <f>T120</f>
        <v>0</v>
      </c>
      <c r="AR119" s="185" t="s">
        <v>87</v>
      </c>
      <c r="AT119" s="186" t="s">
        <v>75</v>
      </c>
      <c r="AU119" s="186" t="s">
        <v>76</v>
      </c>
      <c r="AY119" s="185" t="s">
        <v>138</v>
      </c>
      <c r="BK119" s="187">
        <f>BK120</f>
        <v>0</v>
      </c>
    </row>
    <row r="120" spans="2:65" s="10" customFormat="1" ht="19.899999999999999" customHeight="1">
      <c r="B120" s="174"/>
      <c r="C120" s="175"/>
      <c r="D120" s="176" t="s">
        <v>75</v>
      </c>
      <c r="E120" s="188" t="s">
        <v>233</v>
      </c>
      <c r="F120" s="188" t="s">
        <v>234</v>
      </c>
      <c r="G120" s="175"/>
      <c r="H120" s="175"/>
      <c r="I120" s="178"/>
      <c r="J120" s="189">
        <f>BK120</f>
        <v>0</v>
      </c>
      <c r="K120" s="175"/>
      <c r="L120" s="180"/>
      <c r="M120" s="181"/>
      <c r="N120" s="182"/>
      <c r="O120" s="182"/>
      <c r="P120" s="183">
        <f>SUM(P121:P126)</f>
        <v>0</v>
      </c>
      <c r="Q120" s="182"/>
      <c r="R120" s="183">
        <f>SUM(R121:R126)</f>
        <v>0.2</v>
      </c>
      <c r="S120" s="182"/>
      <c r="T120" s="184">
        <f>SUM(T121:T126)</f>
        <v>0</v>
      </c>
      <c r="AR120" s="185" t="s">
        <v>87</v>
      </c>
      <c r="AT120" s="186" t="s">
        <v>75</v>
      </c>
      <c r="AU120" s="186" t="s">
        <v>84</v>
      </c>
      <c r="AY120" s="185" t="s">
        <v>138</v>
      </c>
      <c r="BK120" s="187">
        <f>SUM(BK121:BK126)</f>
        <v>0</v>
      </c>
    </row>
    <row r="121" spans="2:65" s="1" customFormat="1" ht="16.5" customHeight="1">
      <c r="B121" s="39"/>
      <c r="C121" s="190" t="s">
        <v>167</v>
      </c>
      <c r="D121" s="190" t="s">
        <v>140</v>
      </c>
      <c r="E121" s="191" t="s">
        <v>427</v>
      </c>
      <c r="F121" s="192" t="s">
        <v>428</v>
      </c>
      <c r="G121" s="193" t="s">
        <v>178</v>
      </c>
      <c r="H121" s="194">
        <v>2</v>
      </c>
      <c r="I121" s="195"/>
      <c r="J121" s="196">
        <f>ROUND(I121*H121,2)</f>
        <v>0</v>
      </c>
      <c r="K121" s="192" t="s">
        <v>23</v>
      </c>
      <c r="L121" s="59"/>
      <c r="M121" s="197" t="s">
        <v>23</v>
      </c>
      <c r="N121" s="198" t="s">
        <v>47</v>
      </c>
      <c r="O121" s="40"/>
      <c r="P121" s="199">
        <f>O121*H121</f>
        <v>0</v>
      </c>
      <c r="Q121" s="199">
        <v>0</v>
      </c>
      <c r="R121" s="199">
        <f>Q121*H121</f>
        <v>0</v>
      </c>
      <c r="S121" s="199">
        <v>0</v>
      </c>
      <c r="T121" s="200">
        <f>S121*H121</f>
        <v>0</v>
      </c>
      <c r="AR121" s="22" t="s">
        <v>238</v>
      </c>
      <c r="AT121" s="22" t="s">
        <v>140</v>
      </c>
      <c r="AU121" s="22" t="s">
        <v>87</v>
      </c>
      <c r="AY121" s="22" t="s">
        <v>138</v>
      </c>
      <c r="BE121" s="201">
        <f>IF(N121="základní",J121,0)</f>
        <v>0</v>
      </c>
      <c r="BF121" s="201">
        <f>IF(N121="snížená",J121,0)</f>
        <v>0</v>
      </c>
      <c r="BG121" s="201">
        <f>IF(N121="zákl. přenesená",J121,0)</f>
        <v>0</v>
      </c>
      <c r="BH121" s="201">
        <f>IF(N121="sníž. přenesená",J121,0)</f>
        <v>0</v>
      </c>
      <c r="BI121" s="201">
        <f>IF(N121="nulová",J121,0)</f>
        <v>0</v>
      </c>
      <c r="BJ121" s="22" t="s">
        <v>84</v>
      </c>
      <c r="BK121" s="201">
        <f>ROUND(I121*H121,2)</f>
        <v>0</v>
      </c>
      <c r="BL121" s="22" t="s">
        <v>238</v>
      </c>
      <c r="BM121" s="22" t="s">
        <v>429</v>
      </c>
    </row>
    <row r="122" spans="2:65" s="1" customFormat="1" ht="13.5">
      <c r="B122" s="39"/>
      <c r="C122" s="61"/>
      <c r="D122" s="202" t="s">
        <v>147</v>
      </c>
      <c r="E122" s="61"/>
      <c r="F122" s="203" t="s">
        <v>428</v>
      </c>
      <c r="G122" s="61"/>
      <c r="H122" s="61"/>
      <c r="I122" s="161"/>
      <c r="J122" s="61"/>
      <c r="K122" s="61"/>
      <c r="L122" s="59"/>
      <c r="M122" s="204"/>
      <c r="N122" s="40"/>
      <c r="O122" s="40"/>
      <c r="P122" s="40"/>
      <c r="Q122" s="40"/>
      <c r="R122" s="40"/>
      <c r="S122" s="40"/>
      <c r="T122" s="76"/>
      <c r="AT122" s="22" t="s">
        <v>147</v>
      </c>
      <c r="AU122" s="22" t="s">
        <v>87</v>
      </c>
    </row>
    <row r="123" spans="2:65" s="1" customFormat="1" ht="54">
      <c r="B123" s="39"/>
      <c r="C123" s="61"/>
      <c r="D123" s="202" t="s">
        <v>164</v>
      </c>
      <c r="E123" s="61"/>
      <c r="F123" s="205" t="s">
        <v>430</v>
      </c>
      <c r="G123" s="61"/>
      <c r="H123" s="61"/>
      <c r="I123" s="161"/>
      <c r="J123" s="61"/>
      <c r="K123" s="61"/>
      <c r="L123" s="59"/>
      <c r="M123" s="204"/>
      <c r="N123" s="40"/>
      <c r="O123" s="40"/>
      <c r="P123" s="40"/>
      <c r="Q123" s="40"/>
      <c r="R123" s="40"/>
      <c r="S123" s="40"/>
      <c r="T123" s="76"/>
      <c r="AT123" s="22" t="s">
        <v>164</v>
      </c>
      <c r="AU123" s="22" t="s">
        <v>87</v>
      </c>
    </row>
    <row r="124" spans="2:65" s="1" customFormat="1" ht="16.5" customHeight="1">
      <c r="B124" s="39"/>
      <c r="C124" s="190" t="s">
        <v>204</v>
      </c>
      <c r="D124" s="190" t="s">
        <v>140</v>
      </c>
      <c r="E124" s="191" t="s">
        <v>431</v>
      </c>
      <c r="F124" s="192" t="s">
        <v>432</v>
      </c>
      <c r="G124" s="193" t="s">
        <v>305</v>
      </c>
      <c r="H124" s="194">
        <v>200</v>
      </c>
      <c r="I124" s="195"/>
      <c r="J124" s="196">
        <f>ROUND(I124*H124,2)</f>
        <v>0</v>
      </c>
      <c r="K124" s="192" t="s">
        <v>23</v>
      </c>
      <c r="L124" s="59"/>
      <c r="M124" s="197" t="s">
        <v>23</v>
      </c>
      <c r="N124" s="198" t="s">
        <v>47</v>
      </c>
      <c r="O124" s="40"/>
      <c r="P124" s="199">
        <f>O124*H124</f>
        <v>0</v>
      </c>
      <c r="Q124" s="199">
        <v>1E-3</v>
      </c>
      <c r="R124" s="199">
        <f>Q124*H124</f>
        <v>0.2</v>
      </c>
      <c r="S124" s="199">
        <v>0</v>
      </c>
      <c r="T124" s="200">
        <f>S124*H124</f>
        <v>0</v>
      </c>
      <c r="AR124" s="22" t="s">
        <v>238</v>
      </c>
      <c r="AT124" s="22" t="s">
        <v>140</v>
      </c>
      <c r="AU124" s="22" t="s">
        <v>87</v>
      </c>
      <c r="AY124" s="22" t="s">
        <v>138</v>
      </c>
      <c r="BE124" s="201">
        <f>IF(N124="základní",J124,0)</f>
        <v>0</v>
      </c>
      <c r="BF124" s="201">
        <f>IF(N124="snížená",J124,0)</f>
        <v>0</v>
      </c>
      <c r="BG124" s="201">
        <f>IF(N124="zákl. přenesená",J124,0)</f>
        <v>0</v>
      </c>
      <c r="BH124" s="201">
        <f>IF(N124="sníž. přenesená",J124,0)</f>
        <v>0</v>
      </c>
      <c r="BI124" s="201">
        <f>IF(N124="nulová",J124,0)</f>
        <v>0</v>
      </c>
      <c r="BJ124" s="22" t="s">
        <v>84</v>
      </c>
      <c r="BK124" s="201">
        <f>ROUND(I124*H124,2)</f>
        <v>0</v>
      </c>
      <c r="BL124" s="22" t="s">
        <v>238</v>
      </c>
      <c r="BM124" s="22" t="s">
        <v>433</v>
      </c>
    </row>
    <row r="125" spans="2:65" s="1" customFormat="1" ht="13.5">
      <c r="B125" s="39"/>
      <c r="C125" s="61"/>
      <c r="D125" s="202" t="s">
        <v>147</v>
      </c>
      <c r="E125" s="61"/>
      <c r="F125" s="203" t="s">
        <v>432</v>
      </c>
      <c r="G125" s="61"/>
      <c r="H125" s="61"/>
      <c r="I125" s="161"/>
      <c r="J125" s="61"/>
      <c r="K125" s="61"/>
      <c r="L125" s="59"/>
      <c r="M125" s="204"/>
      <c r="N125" s="40"/>
      <c r="O125" s="40"/>
      <c r="P125" s="40"/>
      <c r="Q125" s="40"/>
      <c r="R125" s="40"/>
      <c r="S125" s="40"/>
      <c r="T125" s="76"/>
      <c r="AT125" s="22" t="s">
        <v>147</v>
      </c>
      <c r="AU125" s="22" t="s">
        <v>87</v>
      </c>
    </row>
    <row r="126" spans="2:65" s="1" customFormat="1" ht="94.5">
      <c r="B126" s="39"/>
      <c r="C126" s="61"/>
      <c r="D126" s="202" t="s">
        <v>164</v>
      </c>
      <c r="E126" s="61"/>
      <c r="F126" s="205" t="s">
        <v>434</v>
      </c>
      <c r="G126" s="61"/>
      <c r="H126" s="61"/>
      <c r="I126" s="161"/>
      <c r="J126" s="61"/>
      <c r="K126" s="61"/>
      <c r="L126" s="59"/>
      <c r="M126" s="241"/>
      <c r="N126" s="242"/>
      <c r="O126" s="242"/>
      <c r="P126" s="242"/>
      <c r="Q126" s="242"/>
      <c r="R126" s="242"/>
      <c r="S126" s="242"/>
      <c r="T126" s="243"/>
      <c r="AT126" s="22" t="s">
        <v>164</v>
      </c>
      <c r="AU126" s="22" t="s">
        <v>87</v>
      </c>
    </row>
    <row r="127" spans="2:65" s="1" customFormat="1" ht="6.95" customHeight="1">
      <c r="B127" s="54"/>
      <c r="C127" s="55"/>
      <c r="D127" s="55"/>
      <c r="E127" s="55"/>
      <c r="F127" s="55"/>
      <c r="G127" s="55"/>
      <c r="H127" s="55"/>
      <c r="I127" s="137"/>
      <c r="J127" s="55"/>
      <c r="K127" s="55"/>
      <c r="L127" s="59"/>
    </row>
  </sheetData>
  <sheetProtection algorithmName="SHA-512" hashValue="gN3qTYqsD2mWaym6hsX+9wQ0dO5qwSO9nY7X5I3/rKlAsCdnfoxX8wJacyUMeY+PSwFeaT8wTvNXmep3+L7GKQ==" saltValue="9fgZ6K7Cf/F+dQv3FdR+EOhy1ZyZeRFow3RXM2s1i3CxLxDUeRNZY4watLGhdgsFkSIfFpXk6NZXFD2cuK4z4A==" spinCount="100000" sheet="1" objects="1" scenarios="1" formatColumns="0" formatRows="0" autoFilter="0"/>
  <autoFilter ref="C82:K126"/>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1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101</v>
      </c>
      <c r="G1" s="368" t="s">
        <v>102</v>
      </c>
      <c r="H1" s="368"/>
      <c r="I1" s="113"/>
      <c r="J1" s="112" t="s">
        <v>103</v>
      </c>
      <c r="K1" s="111" t="s">
        <v>104</v>
      </c>
      <c r="L1" s="112" t="s">
        <v>105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9"/>
      <c r="M2" s="359"/>
      <c r="N2" s="359"/>
      <c r="O2" s="359"/>
      <c r="P2" s="359"/>
      <c r="Q2" s="359"/>
      <c r="R2" s="359"/>
      <c r="S2" s="359"/>
      <c r="T2" s="359"/>
      <c r="U2" s="359"/>
      <c r="V2" s="359"/>
      <c r="AT2" s="22" t="s">
        <v>100</v>
      </c>
    </row>
    <row r="3" spans="1:70" ht="6.95" customHeight="1">
      <c r="B3" s="23"/>
      <c r="C3" s="24"/>
      <c r="D3" s="24"/>
      <c r="E3" s="24"/>
      <c r="F3" s="24"/>
      <c r="G3" s="24"/>
      <c r="H3" s="24"/>
      <c r="I3" s="114"/>
      <c r="J3" s="24"/>
      <c r="K3" s="25"/>
      <c r="AT3" s="22" t="s">
        <v>87</v>
      </c>
    </row>
    <row r="4" spans="1:70" ht="36.950000000000003" customHeight="1">
      <c r="B4" s="26"/>
      <c r="C4" s="27"/>
      <c r="D4" s="28" t="s">
        <v>106</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0" t="str">
        <f>'Rekapitulace stavby'!K6</f>
        <v>VD Orlík - oprava povrchových ochran a konstrukce segmentového uzávěru</v>
      </c>
      <c r="F7" s="361"/>
      <c r="G7" s="361"/>
      <c r="H7" s="361"/>
      <c r="I7" s="115"/>
      <c r="J7" s="27"/>
      <c r="K7" s="29"/>
    </row>
    <row r="8" spans="1:70" s="1" customFormat="1">
      <c r="B8" s="39"/>
      <c r="C8" s="40"/>
      <c r="D8" s="35" t="s">
        <v>107</v>
      </c>
      <c r="E8" s="40"/>
      <c r="F8" s="40"/>
      <c r="G8" s="40"/>
      <c r="H8" s="40"/>
      <c r="I8" s="116"/>
      <c r="J8" s="40"/>
      <c r="K8" s="43"/>
    </row>
    <row r="9" spans="1:70" s="1" customFormat="1" ht="36.950000000000003" customHeight="1">
      <c r="B9" s="39"/>
      <c r="C9" s="40"/>
      <c r="D9" s="40"/>
      <c r="E9" s="362" t="s">
        <v>435</v>
      </c>
      <c r="F9" s="363"/>
      <c r="G9" s="363"/>
      <c r="H9" s="363"/>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86</v>
      </c>
      <c r="G11" s="40"/>
      <c r="H11" s="40"/>
      <c r="I11" s="117" t="s">
        <v>22</v>
      </c>
      <c r="J11" s="33" t="s">
        <v>23</v>
      </c>
      <c r="K11" s="43"/>
    </row>
    <row r="12" spans="1:70" s="1" customFormat="1" ht="14.45" customHeight="1">
      <c r="B12" s="39"/>
      <c r="C12" s="40"/>
      <c r="D12" s="35" t="s">
        <v>24</v>
      </c>
      <c r="E12" s="40"/>
      <c r="F12" s="33" t="s">
        <v>25</v>
      </c>
      <c r="G12" s="40"/>
      <c r="H12" s="40"/>
      <c r="I12" s="117" t="s">
        <v>26</v>
      </c>
      <c r="J12" s="118" t="str">
        <f>'Rekapitulace stavby'!AN8</f>
        <v>24.2.2018</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28</v>
      </c>
      <c r="E14" s="40"/>
      <c r="F14" s="40"/>
      <c r="G14" s="40"/>
      <c r="H14" s="40"/>
      <c r="I14" s="117" t="s">
        <v>29</v>
      </c>
      <c r="J14" s="33" t="s">
        <v>30</v>
      </c>
      <c r="K14" s="43"/>
    </row>
    <row r="15" spans="1:70" s="1" customFormat="1" ht="18" customHeight="1">
      <c r="B15" s="39"/>
      <c r="C15" s="40"/>
      <c r="D15" s="40"/>
      <c r="E15" s="33" t="s">
        <v>31</v>
      </c>
      <c r="F15" s="40"/>
      <c r="G15" s="40"/>
      <c r="H15" s="40"/>
      <c r="I15" s="117" t="s">
        <v>32</v>
      </c>
      <c r="J15" s="33" t="s">
        <v>33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34</v>
      </c>
      <c r="E17" s="40"/>
      <c r="F17" s="40"/>
      <c r="G17" s="40"/>
      <c r="H17" s="40"/>
      <c r="I17" s="117" t="s">
        <v>29</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32</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36</v>
      </c>
      <c r="E20" s="40"/>
      <c r="F20" s="40"/>
      <c r="G20" s="40"/>
      <c r="H20" s="40"/>
      <c r="I20" s="117" t="s">
        <v>29</v>
      </c>
      <c r="J20" s="33" t="s">
        <v>37</v>
      </c>
      <c r="K20" s="43"/>
    </row>
    <row r="21" spans="2:11" s="1" customFormat="1" ht="18" customHeight="1">
      <c r="B21" s="39"/>
      <c r="C21" s="40"/>
      <c r="D21" s="40"/>
      <c r="E21" s="33" t="s">
        <v>38</v>
      </c>
      <c r="F21" s="40"/>
      <c r="G21" s="40"/>
      <c r="H21" s="40"/>
      <c r="I21" s="117" t="s">
        <v>32</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57" customHeight="1">
      <c r="B24" s="119"/>
      <c r="C24" s="120"/>
      <c r="D24" s="120"/>
      <c r="E24" s="329" t="s">
        <v>41</v>
      </c>
      <c r="F24" s="329"/>
      <c r="G24" s="329"/>
      <c r="H24" s="32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ROUND(J76,2)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customHeight="1">
      <c r="B30" s="39"/>
      <c r="C30" s="40"/>
      <c r="D30" s="47" t="s">
        <v>46</v>
      </c>
      <c r="E30" s="47" t="s">
        <v>47</v>
      </c>
      <c r="F30" s="128">
        <f>ROUND(SUM(BE76:BE109), 2)</f>
        <v>0</v>
      </c>
      <c r="G30" s="40"/>
      <c r="H30" s="40"/>
      <c r="I30" s="129">
        <v>0.21</v>
      </c>
      <c r="J30" s="128">
        <f>ROUND(ROUND((SUM(BE76:BE109)), 2)*I30, 2)</f>
        <v>0</v>
      </c>
      <c r="K30" s="43"/>
    </row>
    <row r="31" spans="2:11" s="1" customFormat="1" ht="14.45" customHeight="1">
      <c r="B31" s="39"/>
      <c r="C31" s="40"/>
      <c r="D31" s="40"/>
      <c r="E31" s="47" t="s">
        <v>48</v>
      </c>
      <c r="F31" s="128">
        <f>ROUND(SUM(BF76:BF109), 2)</f>
        <v>0</v>
      </c>
      <c r="G31" s="40"/>
      <c r="H31" s="40"/>
      <c r="I31" s="129">
        <v>0.15</v>
      </c>
      <c r="J31" s="128">
        <f>ROUND(ROUND((SUM(BF76:BF109)), 2)*I31, 2)</f>
        <v>0</v>
      </c>
      <c r="K31" s="43"/>
    </row>
    <row r="32" spans="2:11" s="1" customFormat="1" ht="14.45" hidden="1" customHeight="1">
      <c r="B32" s="39"/>
      <c r="C32" s="40"/>
      <c r="D32" s="40"/>
      <c r="E32" s="47" t="s">
        <v>49</v>
      </c>
      <c r="F32" s="128">
        <f>ROUND(SUM(BG76:BG109), 2)</f>
        <v>0</v>
      </c>
      <c r="G32" s="40"/>
      <c r="H32" s="40"/>
      <c r="I32" s="129">
        <v>0.21</v>
      </c>
      <c r="J32" s="128">
        <v>0</v>
      </c>
      <c r="K32" s="43"/>
    </row>
    <row r="33" spans="2:11" s="1" customFormat="1" ht="14.45" hidden="1" customHeight="1">
      <c r="B33" s="39"/>
      <c r="C33" s="40"/>
      <c r="D33" s="40"/>
      <c r="E33" s="47" t="s">
        <v>50</v>
      </c>
      <c r="F33" s="128">
        <f>ROUND(SUM(BH76:BH109), 2)</f>
        <v>0</v>
      </c>
      <c r="G33" s="40"/>
      <c r="H33" s="40"/>
      <c r="I33" s="129">
        <v>0.15</v>
      </c>
      <c r="J33" s="128">
        <v>0</v>
      </c>
      <c r="K33" s="43"/>
    </row>
    <row r="34" spans="2:11" s="1" customFormat="1" ht="14.45" hidden="1" customHeight="1">
      <c r="B34" s="39"/>
      <c r="C34" s="40"/>
      <c r="D34" s="40"/>
      <c r="E34" s="47" t="s">
        <v>51</v>
      </c>
      <c r="F34" s="128">
        <f>ROUND(SUM(BI76:BI109),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0" t="str">
        <f>E7</f>
        <v>VD Orlík - oprava povrchových ochran a konstrukce segmentového uzávěru</v>
      </c>
      <c r="F45" s="361"/>
      <c r="G45" s="361"/>
      <c r="H45" s="361"/>
      <c r="I45" s="116"/>
      <c r="J45" s="40"/>
      <c r="K45" s="43"/>
    </row>
    <row r="46" spans="2:11" s="1" customFormat="1" ht="14.45" customHeight="1">
      <c r="B46" s="39"/>
      <c r="C46" s="35" t="s">
        <v>107</v>
      </c>
      <c r="D46" s="40"/>
      <c r="E46" s="40"/>
      <c r="F46" s="40"/>
      <c r="G46" s="40"/>
      <c r="H46" s="40"/>
      <c r="I46" s="116"/>
      <c r="J46" s="40"/>
      <c r="K46" s="43"/>
    </row>
    <row r="47" spans="2:11" s="1" customFormat="1" ht="17.25" customHeight="1">
      <c r="B47" s="39"/>
      <c r="C47" s="40"/>
      <c r="D47" s="40"/>
      <c r="E47" s="362" t="str">
        <f>E9</f>
        <v>04 - Modernizace příslušenství segmentu</v>
      </c>
      <c r="F47" s="363"/>
      <c r="G47" s="363"/>
      <c r="H47" s="363"/>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24</v>
      </c>
      <c r="D49" s="40"/>
      <c r="E49" s="40"/>
      <c r="F49" s="33" t="str">
        <f>F12</f>
        <v>VD Orlík</v>
      </c>
      <c r="G49" s="40"/>
      <c r="H49" s="40"/>
      <c r="I49" s="117" t="s">
        <v>26</v>
      </c>
      <c r="J49" s="118" t="str">
        <f>IF(J12="","",J12)</f>
        <v>24.2.2018</v>
      </c>
      <c r="K49" s="43"/>
    </row>
    <row r="50" spans="2:47" s="1" customFormat="1" ht="6.95" customHeight="1">
      <c r="B50" s="39"/>
      <c r="C50" s="40"/>
      <c r="D50" s="40"/>
      <c r="E50" s="40"/>
      <c r="F50" s="40"/>
      <c r="G50" s="40"/>
      <c r="H50" s="40"/>
      <c r="I50" s="116"/>
      <c r="J50" s="40"/>
      <c r="K50" s="43"/>
    </row>
    <row r="51" spans="2:47" s="1" customFormat="1">
      <c r="B51" s="39"/>
      <c r="C51" s="35" t="s">
        <v>28</v>
      </c>
      <c r="D51" s="40"/>
      <c r="E51" s="40"/>
      <c r="F51" s="33" t="str">
        <f>E15</f>
        <v>Povodí Vltavy státní podnik</v>
      </c>
      <c r="G51" s="40"/>
      <c r="H51" s="40"/>
      <c r="I51" s="117" t="s">
        <v>36</v>
      </c>
      <c r="J51" s="329" t="str">
        <f>E21</f>
        <v>Ing. Milada Klimešová</v>
      </c>
      <c r="K51" s="43"/>
    </row>
    <row r="52" spans="2:47" s="1" customFormat="1" ht="14.45" customHeight="1">
      <c r="B52" s="39"/>
      <c r="C52" s="35" t="s">
        <v>34</v>
      </c>
      <c r="D52" s="40"/>
      <c r="E52" s="40"/>
      <c r="F52" s="33" t="str">
        <f>IF(E18="","",E18)</f>
        <v/>
      </c>
      <c r="G52" s="40"/>
      <c r="H52" s="40"/>
      <c r="I52" s="116"/>
      <c r="J52" s="364"/>
      <c r="K52" s="43"/>
    </row>
    <row r="53" spans="2:47" s="1" customFormat="1" ht="10.35" customHeight="1">
      <c r="B53" s="39"/>
      <c r="C53" s="40"/>
      <c r="D53" s="40"/>
      <c r="E53" s="40"/>
      <c r="F53" s="40"/>
      <c r="G53" s="40"/>
      <c r="H53" s="40"/>
      <c r="I53" s="116"/>
      <c r="J53" s="40"/>
      <c r="K53" s="43"/>
    </row>
    <row r="54" spans="2:47" s="1" customFormat="1" ht="29.25" customHeight="1">
      <c r="B54" s="39"/>
      <c r="C54" s="142" t="s">
        <v>110</v>
      </c>
      <c r="D54" s="130"/>
      <c r="E54" s="130"/>
      <c r="F54" s="130"/>
      <c r="G54" s="130"/>
      <c r="H54" s="130"/>
      <c r="I54" s="143"/>
      <c r="J54" s="144" t="s">
        <v>111</v>
      </c>
      <c r="K54" s="145"/>
    </row>
    <row r="55" spans="2:47" s="1" customFormat="1" ht="10.35" customHeight="1">
      <c r="B55" s="39"/>
      <c r="C55" s="40"/>
      <c r="D55" s="40"/>
      <c r="E55" s="40"/>
      <c r="F55" s="40"/>
      <c r="G55" s="40"/>
      <c r="H55" s="40"/>
      <c r="I55" s="116"/>
      <c r="J55" s="40"/>
      <c r="K55" s="43"/>
    </row>
    <row r="56" spans="2:47" s="1" customFormat="1" ht="29.25" customHeight="1">
      <c r="B56" s="39"/>
      <c r="C56" s="146" t="s">
        <v>112</v>
      </c>
      <c r="D56" s="40"/>
      <c r="E56" s="40"/>
      <c r="F56" s="40"/>
      <c r="G56" s="40"/>
      <c r="H56" s="40"/>
      <c r="I56" s="116"/>
      <c r="J56" s="126">
        <f>J76</f>
        <v>0</v>
      </c>
      <c r="K56" s="43"/>
      <c r="AU56" s="22" t="s">
        <v>113</v>
      </c>
    </row>
    <row r="57" spans="2:47" s="1" customFormat="1" ht="21.75" customHeight="1">
      <c r="B57" s="39"/>
      <c r="C57" s="40"/>
      <c r="D57" s="40"/>
      <c r="E57" s="40"/>
      <c r="F57" s="40"/>
      <c r="G57" s="40"/>
      <c r="H57" s="40"/>
      <c r="I57" s="116"/>
      <c r="J57" s="40"/>
      <c r="K57" s="43"/>
    </row>
    <row r="58" spans="2:47" s="1" customFormat="1" ht="6.95" customHeight="1">
      <c r="B58" s="54"/>
      <c r="C58" s="55"/>
      <c r="D58" s="55"/>
      <c r="E58" s="55"/>
      <c r="F58" s="55"/>
      <c r="G58" s="55"/>
      <c r="H58" s="55"/>
      <c r="I58" s="137"/>
      <c r="J58" s="55"/>
      <c r="K58" s="56"/>
    </row>
    <row r="62" spans="2:47" s="1" customFormat="1" ht="6.95" customHeight="1">
      <c r="B62" s="57"/>
      <c r="C62" s="58"/>
      <c r="D62" s="58"/>
      <c r="E62" s="58"/>
      <c r="F62" s="58"/>
      <c r="G62" s="58"/>
      <c r="H62" s="58"/>
      <c r="I62" s="140"/>
      <c r="J62" s="58"/>
      <c r="K62" s="58"/>
      <c r="L62" s="59"/>
    </row>
    <row r="63" spans="2:47" s="1" customFormat="1" ht="36.950000000000003" customHeight="1">
      <c r="B63" s="39"/>
      <c r="C63" s="60" t="s">
        <v>122</v>
      </c>
      <c r="D63" s="61"/>
      <c r="E63" s="61"/>
      <c r="F63" s="61"/>
      <c r="G63" s="61"/>
      <c r="H63" s="61"/>
      <c r="I63" s="161"/>
      <c r="J63" s="61"/>
      <c r="K63" s="61"/>
      <c r="L63" s="59"/>
    </row>
    <row r="64" spans="2:47" s="1" customFormat="1" ht="6.95" customHeight="1">
      <c r="B64" s="39"/>
      <c r="C64" s="61"/>
      <c r="D64" s="61"/>
      <c r="E64" s="61"/>
      <c r="F64" s="61"/>
      <c r="G64" s="61"/>
      <c r="H64" s="61"/>
      <c r="I64" s="161"/>
      <c r="J64" s="61"/>
      <c r="K64" s="61"/>
      <c r="L64" s="59"/>
    </row>
    <row r="65" spans="2:65" s="1" customFormat="1" ht="14.45" customHeight="1">
      <c r="B65" s="39"/>
      <c r="C65" s="63" t="s">
        <v>18</v>
      </c>
      <c r="D65" s="61"/>
      <c r="E65" s="61"/>
      <c r="F65" s="61"/>
      <c r="G65" s="61"/>
      <c r="H65" s="61"/>
      <c r="I65" s="161"/>
      <c r="J65" s="61"/>
      <c r="K65" s="61"/>
      <c r="L65" s="59"/>
    </row>
    <row r="66" spans="2:65" s="1" customFormat="1" ht="16.5" customHeight="1">
      <c r="B66" s="39"/>
      <c r="C66" s="61"/>
      <c r="D66" s="61"/>
      <c r="E66" s="365" t="str">
        <f>E7</f>
        <v>VD Orlík - oprava povrchových ochran a konstrukce segmentového uzávěru</v>
      </c>
      <c r="F66" s="366"/>
      <c r="G66" s="366"/>
      <c r="H66" s="366"/>
      <c r="I66" s="161"/>
      <c r="J66" s="61"/>
      <c r="K66" s="61"/>
      <c r="L66" s="59"/>
    </row>
    <row r="67" spans="2:65" s="1" customFormat="1" ht="14.45" customHeight="1">
      <c r="B67" s="39"/>
      <c r="C67" s="63" t="s">
        <v>107</v>
      </c>
      <c r="D67" s="61"/>
      <c r="E67" s="61"/>
      <c r="F67" s="61"/>
      <c r="G67" s="61"/>
      <c r="H67" s="61"/>
      <c r="I67" s="161"/>
      <c r="J67" s="61"/>
      <c r="K67" s="61"/>
      <c r="L67" s="59"/>
    </row>
    <row r="68" spans="2:65" s="1" customFormat="1" ht="17.25" customHeight="1">
      <c r="B68" s="39"/>
      <c r="C68" s="61"/>
      <c r="D68" s="61"/>
      <c r="E68" s="340" t="str">
        <f>E9</f>
        <v>04 - Modernizace příslušenství segmentu</v>
      </c>
      <c r="F68" s="367"/>
      <c r="G68" s="367"/>
      <c r="H68" s="367"/>
      <c r="I68" s="161"/>
      <c r="J68" s="61"/>
      <c r="K68" s="61"/>
      <c r="L68" s="59"/>
    </row>
    <row r="69" spans="2:65" s="1" customFormat="1" ht="6.95" customHeight="1">
      <c r="B69" s="39"/>
      <c r="C69" s="61"/>
      <c r="D69" s="61"/>
      <c r="E69" s="61"/>
      <c r="F69" s="61"/>
      <c r="G69" s="61"/>
      <c r="H69" s="61"/>
      <c r="I69" s="161"/>
      <c r="J69" s="61"/>
      <c r="K69" s="61"/>
      <c r="L69" s="59"/>
    </row>
    <row r="70" spans="2:65" s="1" customFormat="1" ht="18" customHeight="1">
      <c r="B70" s="39"/>
      <c r="C70" s="63" t="s">
        <v>24</v>
      </c>
      <c r="D70" s="61"/>
      <c r="E70" s="61"/>
      <c r="F70" s="162" t="str">
        <f>F12</f>
        <v>VD Orlík</v>
      </c>
      <c r="G70" s="61"/>
      <c r="H70" s="61"/>
      <c r="I70" s="163" t="s">
        <v>26</v>
      </c>
      <c r="J70" s="71" t="str">
        <f>IF(J12="","",J12)</f>
        <v>24.2.2018</v>
      </c>
      <c r="K70" s="61"/>
      <c r="L70" s="59"/>
    </row>
    <row r="71" spans="2:65" s="1" customFormat="1" ht="6.95" customHeight="1">
      <c r="B71" s="39"/>
      <c r="C71" s="61"/>
      <c r="D71" s="61"/>
      <c r="E71" s="61"/>
      <c r="F71" s="61"/>
      <c r="G71" s="61"/>
      <c r="H71" s="61"/>
      <c r="I71" s="161"/>
      <c r="J71" s="61"/>
      <c r="K71" s="61"/>
      <c r="L71" s="59"/>
    </row>
    <row r="72" spans="2:65" s="1" customFormat="1">
      <c r="B72" s="39"/>
      <c r="C72" s="63" t="s">
        <v>28</v>
      </c>
      <c r="D72" s="61"/>
      <c r="E72" s="61"/>
      <c r="F72" s="162" t="str">
        <f>E15</f>
        <v>Povodí Vltavy státní podnik</v>
      </c>
      <c r="G72" s="61"/>
      <c r="H72" s="61"/>
      <c r="I72" s="163" t="s">
        <v>36</v>
      </c>
      <c r="J72" s="162" t="str">
        <f>E21</f>
        <v>Ing. Milada Klimešová</v>
      </c>
      <c r="K72" s="61"/>
      <c r="L72" s="59"/>
    </row>
    <row r="73" spans="2:65" s="1" customFormat="1" ht="14.45" customHeight="1">
      <c r="B73" s="39"/>
      <c r="C73" s="63" t="s">
        <v>34</v>
      </c>
      <c r="D73" s="61"/>
      <c r="E73" s="61"/>
      <c r="F73" s="162" t="str">
        <f>IF(E18="","",E18)</f>
        <v/>
      </c>
      <c r="G73" s="61"/>
      <c r="H73" s="61"/>
      <c r="I73" s="161"/>
      <c r="J73" s="61"/>
      <c r="K73" s="61"/>
      <c r="L73" s="59"/>
    </row>
    <row r="74" spans="2:65" s="1" customFormat="1" ht="10.35" customHeight="1">
      <c r="B74" s="39"/>
      <c r="C74" s="61"/>
      <c r="D74" s="61"/>
      <c r="E74" s="61"/>
      <c r="F74" s="61"/>
      <c r="G74" s="61"/>
      <c r="H74" s="61"/>
      <c r="I74" s="161"/>
      <c r="J74" s="61"/>
      <c r="K74" s="61"/>
      <c r="L74" s="59"/>
    </row>
    <row r="75" spans="2:65" s="9" customFormat="1" ht="29.25" customHeight="1">
      <c r="B75" s="164"/>
      <c r="C75" s="165" t="s">
        <v>123</v>
      </c>
      <c r="D75" s="166" t="s">
        <v>61</v>
      </c>
      <c r="E75" s="166" t="s">
        <v>57</v>
      </c>
      <c r="F75" s="166" t="s">
        <v>124</v>
      </c>
      <c r="G75" s="166" t="s">
        <v>125</v>
      </c>
      <c r="H75" s="166" t="s">
        <v>126</v>
      </c>
      <c r="I75" s="167" t="s">
        <v>127</v>
      </c>
      <c r="J75" s="166" t="s">
        <v>111</v>
      </c>
      <c r="K75" s="168" t="s">
        <v>128</v>
      </c>
      <c r="L75" s="169"/>
      <c r="M75" s="79" t="s">
        <v>129</v>
      </c>
      <c r="N75" s="80" t="s">
        <v>46</v>
      </c>
      <c r="O75" s="80" t="s">
        <v>130</v>
      </c>
      <c r="P75" s="80" t="s">
        <v>131</v>
      </c>
      <c r="Q75" s="80" t="s">
        <v>132</v>
      </c>
      <c r="R75" s="80" t="s">
        <v>133</v>
      </c>
      <c r="S75" s="80" t="s">
        <v>134</v>
      </c>
      <c r="T75" s="81" t="s">
        <v>135</v>
      </c>
    </row>
    <row r="76" spans="2:65" s="1" customFormat="1" ht="29.25" customHeight="1">
      <c r="B76" s="39"/>
      <c r="C76" s="85" t="s">
        <v>112</v>
      </c>
      <c r="D76" s="61"/>
      <c r="E76" s="61"/>
      <c r="F76" s="61"/>
      <c r="G76" s="61"/>
      <c r="H76" s="61"/>
      <c r="I76" s="161"/>
      <c r="J76" s="170">
        <f>BK76</f>
        <v>0</v>
      </c>
      <c r="K76" s="61"/>
      <c r="L76" s="59"/>
      <c r="M76" s="82"/>
      <c r="N76" s="83"/>
      <c r="O76" s="83"/>
      <c r="P76" s="171">
        <f>SUM(P77:P109)</f>
        <v>0</v>
      </c>
      <c r="Q76" s="83"/>
      <c r="R76" s="171">
        <f>SUM(R77:R109)</f>
        <v>1.006</v>
      </c>
      <c r="S76" s="83"/>
      <c r="T76" s="172">
        <f>SUM(T77:T109)</f>
        <v>0</v>
      </c>
      <c r="AT76" s="22" t="s">
        <v>75</v>
      </c>
      <c r="AU76" s="22" t="s">
        <v>113</v>
      </c>
      <c r="BK76" s="173">
        <f>SUM(BK77:BK109)</f>
        <v>0</v>
      </c>
    </row>
    <row r="77" spans="2:65" s="1" customFormat="1" ht="25.5" customHeight="1">
      <c r="B77" s="39"/>
      <c r="C77" s="190" t="s">
        <v>84</v>
      </c>
      <c r="D77" s="190" t="s">
        <v>140</v>
      </c>
      <c r="E77" s="191" t="s">
        <v>436</v>
      </c>
      <c r="F77" s="192" t="s">
        <v>437</v>
      </c>
      <c r="G77" s="193" t="s">
        <v>305</v>
      </c>
      <c r="H77" s="194">
        <v>41</v>
      </c>
      <c r="I77" s="195"/>
      <c r="J77" s="196">
        <f>ROUND(I77*H77,2)</f>
        <v>0</v>
      </c>
      <c r="K77" s="192" t="s">
        <v>23</v>
      </c>
      <c r="L77" s="59"/>
      <c r="M77" s="197" t="s">
        <v>23</v>
      </c>
      <c r="N77" s="198" t="s">
        <v>47</v>
      </c>
      <c r="O77" s="40"/>
      <c r="P77" s="199">
        <f>O77*H77</f>
        <v>0</v>
      </c>
      <c r="Q77" s="199">
        <v>1E-3</v>
      </c>
      <c r="R77" s="199">
        <f>Q77*H77</f>
        <v>4.1000000000000002E-2</v>
      </c>
      <c r="S77" s="199">
        <v>0</v>
      </c>
      <c r="T77" s="200">
        <f>S77*H77</f>
        <v>0</v>
      </c>
      <c r="AR77" s="22" t="s">
        <v>84</v>
      </c>
      <c r="AT77" s="22" t="s">
        <v>140</v>
      </c>
      <c r="AU77" s="22" t="s">
        <v>76</v>
      </c>
      <c r="AY77" s="22" t="s">
        <v>138</v>
      </c>
      <c r="BE77" s="201">
        <f>IF(N77="základní",J77,0)</f>
        <v>0</v>
      </c>
      <c r="BF77" s="201">
        <f>IF(N77="snížená",J77,0)</f>
        <v>0</v>
      </c>
      <c r="BG77" s="201">
        <f>IF(N77="zákl. přenesená",J77,0)</f>
        <v>0</v>
      </c>
      <c r="BH77" s="201">
        <f>IF(N77="sníž. přenesená",J77,0)</f>
        <v>0</v>
      </c>
      <c r="BI77" s="201">
        <f>IF(N77="nulová",J77,0)</f>
        <v>0</v>
      </c>
      <c r="BJ77" s="22" t="s">
        <v>84</v>
      </c>
      <c r="BK77" s="201">
        <f>ROUND(I77*H77,2)</f>
        <v>0</v>
      </c>
      <c r="BL77" s="22" t="s">
        <v>84</v>
      </c>
      <c r="BM77" s="22" t="s">
        <v>438</v>
      </c>
    </row>
    <row r="78" spans="2:65" s="1" customFormat="1" ht="27">
      <c r="B78" s="39"/>
      <c r="C78" s="61"/>
      <c r="D78" s="202" t="s">
        <v>147</v>
      </c>
      <c r="E78" s="61"/>
      <c r="F78" s="203" t="s">
        <v>439</v>
      </c>
      <c r="G78" s="61"/>
      <c r="H78" s="61"/>
      <c r="I78" s="161"/>
      <c r="J78" s="61"/>
      <c r="K78" s="61"/>
      <c r="L78" s="59"/>
      <c r="M78" s="204"/>
      <c r="N78" s="40"/>
      <c r="O78" s="40"/>
      <c r="P78" s="40"/>
      <c r="Q78" s="40"/>
      <c r="R78" s="40"/>
      <c r="S78" s="40"/>
      <c r="T78" s="76"/>
      <c r="AT78" s="22" t="s">
        <v>147</v>
      </c>
      <c r="AU78" s="22" t="s">
        <v>76</v>
      </c>
    </row>
    <row r="79" spans="2:65" s="1" customFormat="1" ht="27">
      <c r="B79" s="39"/>
      <c r="C79" s="61"/>
      <c r="D79" s="202" t="s">
        <v>149</v>
      </c>
      <c r="E79" s="61"/>
      <c r="F79" s="205" t="s">
        <v>241</v>
      </c>
      <c r="G79" s="61"/>
      <c r="H79" s="61"/>
      <c r="I79" s="161"/>
      <c r="J79" s="61"/>
      <c r="K79" s="61"/>
      <c r="L79" s="59"/>
      <c r="M79" s="204"/>
      <c r="N79" s="40"/>
      <c r="O79" s="40"/>
      <c r="P79" s="40"/>
      <c r="Q79" s="40"/>
      <c r="R79" s="40"/>
      <c r="S79" s="40"/>
      <c r="T79" s="76"/>
      <c r="AT79" s="22" t="s">
        <v>149</v>
      </c>
      <c r="AU79" s="22" t="s">
        <v>76</v>
      </c>
    </row>
    <row r="80" spans="2:65" s="1" customFormat="1" ht="40.5">
      <c r="B80" s="39"/>
      <c r="C80" s="61"/>
      <c r="D80" s="202" t="s">
        <v>164</v>
      </c>
      <c r="E80" s="61"/>
      <c r="F80" s="205" t="s">
        <v>440</v>
      </c>
      <c r="G80" s="61"/>
      <c r="H80" s="61"/>
      <c r="I80" s="161"/>
      <c r="J80" s="61"/>
      <c r="K80" s="61"/>
      <c r="L80" s="59"/>
      <c r="M80" s="204"/>
      <c r="N80" s="40"/>
      <c r="O80" s="40"/>
      <c r="P80" s="40"/>
      <c r="Q80" s="40"/>
      <c r="R80" s="40"/>
      <c r="S80" s="40"/>
      <c r="T80" s="76"/>
      <c r="AT80" s="22" t="s">
        <v>164</v>
      </c>
      <c r="AU80" s="22" t="s">
        <v>76</v>
      </c>
    </row>
    <row r="81" spans="2:65" s="1" customFormat="1" ht="25.5" customHeight="1">
      <c r="B81" s="39"/>
      <c r="C81" s="190" t="s">
        <v>87</v>
      </c>
      <c r="D81" s="190" t="s">
        <v>140</v>
      </c>
      <c r="E81" s="191" t="s">
        <v>441</v>
      </c>
      <c r="F81" s="192" t="s">
        <v>442</v>
      </c>
      <c r="G81" s="193" t="s">
        <v>305</v>
      </c>
      <c r="H81" s="194">
        <v>195</v>
      </c>
      <c r="I81" s="195"/>
      <c r="J81" s="196">
        <f>ROUND(I81*H81,2)</f>
        <v>0</v>
      </c>
      <c r="K81" s="192" t="s">
        <v>23</v>
      </c>
      <c r="L81" s="59"/>
      <c r="M81" s="197" t="s">
        <v>23</v>
      </c>
      <c r="N81" s="198" t="s">
        <v>47</v>
      </c>
      <c r="O81" s="40"/>
      <c r="P81" s="199">
        <f>O81*H81</f>
        <v>0</v>
      </c>
      <c r="Q81" s="199">
        <v>1E-3</v>
      </c>
      <c r="R81" s="199">
        <f>Q81*H81</f>
        <v>0.19500000000000001</v>
      </c>
      <c r="S81" s="199">
        <v>0</v>
      </c>
      <c r="T81" s="200">
        <f>S81*H81</f>
        <v>0</v>
      </c>
      <c r="AR81" s="22" t="s">
        <v>84</v>
      </c>
      <c r="AT81" s="22" t="s">
        <v>140</v>
      </c>
      <c r="AU81" s="22" t="s">
        <v>76</v>
      </c>
      <c r="AY81" s="22" t="s">
        <v>138</v>
      </c>
      <c r="BE81" s="201">
        <f>IF(N81="základní",J81,0)</f>
        <v>0</v>
      </c>
      <c r="BF81" s="201">
        <f>IF(N81="snížená",J81,0)</f>
        <v>0</v>
      </c>
      <c r="BG81" s="201">
        <f>IF(N81="zákl. přenesená",J81,0)</f>
        <v>0</v>
      </c>
      <c r="BH81" s="201">
        <f>IF(N81="sníž. přenesená",J81,0)</f>
        <v>0</v>
      </c>
      <c r="BI81" s="201">
        <f>IF(N81="nulová",J81,0)</f>
        <v>0</v>
      </c>
      <c r="BJ81" s="22" t="s">
        <v>84</v>
      </c>
      <c r="BK81" s="201">
        <f>ROUND(I81*H81,2)</f>
        <v>0</v>
      </c>
      <c r="BL81" s="22" t="s">
        <v>84</v>
      </c>
      <c r="BM81" s="22" t="s">
        <v>443</v>
      </c>
    </row>
    <row r="82" spans="2:65" s="1" customFormat="1" ht="40.5">
      <c r="B82" s="39"/>
      <c r="C82" s="61"/>
      <c r="D82" s="202" t="s">
        <v>147</v>
      </c>
      <c r="E82" s="61"/>
      <c r="F82" s="203" t="s">
        <v>444</v>
      </c>
      <c r="G82" s="61"/>
      <c r="H82" s="61"/>
      <c r="I82" s="161"/>
      <c r="J82" s="61"/>
      <c r="K82" s="61"/>
      <c r="L82" s="59"/>
      <c r="M82" s="204"/>
      <c r="N82" s="40"/>
      <c r="O82" s="40"/>
      <c r="P82" s="40"/>
      <c r="Q82" s="40"/>
      <c r="R82" s="40"/>
      <c r="S82" s="40"/>
      <c r="T82" s="76"/>
      <c r="AT82" s="22" t="s">
        <v>147</v>
      </c>
      <c r="AU82" s="22" t="s">
        <v>76</v>
      </c>
    </row>
    <row r="83" spans="2:65" s="1" customFormat="1" ht="27">
      <c r="B83" s="39"/>
      <c r="C83" s="61"/>
      <c r="D83" s="202" t="s">
        <v>149</v>
      </c>
      <c r="E83" s="61"/>
      <c r="F83" s="205" t="s">
        <v>241</v>
      </c>
      <c r="G83" s="61"/>
      <c r="H83" s="61"/>
      <c r="I83" s="161"/>
      <c r="J83" s="61"/>
      <c r="K83" s="61"/>
      <c r="L83" s="59"/>
      <c r="M83" s="204"/>
      <c r="N83" s="40"/>
      <c r="O83" s="40"/>
      <c r="P83" s="40"/>
      <c r="Q83" s="40"/>
      <c r="R83" s="40"/>
      <c r="S83" s="40"/>
      <c r="T83" s="76"/>
      <c r="AT83" s="22" t="s">
        <v>149</v>
      </c>
      <c r="AU83" s="22" t="s">
        <v>76</v>
      </c>
    </row>
    <row r="84" spans="2:65" s="1" customFormat="1" ht="67.5">
      <c r="B84" s="39"/>
      <c r="C84" s="61"/>
      <c r="D84" s="202" t="s">
        <v>164</v>
      </c>
      <c r="E84" s="61"/>
      <c r="F84" s="205" t="s">
        <v>445</v>
      </c>
      <c r="G84" s="61"/>
      <c r="H84" s="61"/>
      <c r="I84" s="161"/>
      <c r="J84" s="61"/>
      <c r="K84" s="61"/>
      <c r="L84" s="59"/>
      <c r="M84" s="204"/>
      <c r="N84" s="40"/>
      <c r="O84" s="40"/>
      <c r="P84" s="40"/>
      <c r="Q84" s="40"/>
      <c r="R84" s="40"/>
      <c r="S84" s="40"/>
      <c r="T84" s="76"/>
      <c r="AT84" s="22" t="s">
        <v>164</v>
      </c>
      <c r="AU84" s="22" t="s">
        <v>76</v>
      </c>
    </row>
    <row r="85" spans="2:65" s="1" customFormat="1" ht="16.5" customHeight="1">
      <c r="B85" s="39"/>
      <c r="C85" s="190" t="s">
        <v>159</v>
      </c>
      <c r="D85" s="190" t="s">
        <v>140</v>
      </c>
      <c r="E85" s="191" t="s">
        <v>446</v>
      </c>
      <c r="F85" s="192" t="s">
        <v>447</v>
      </c>
      <c r="G85" s="193" t="s">
        <v>305</v>
      </c>
      <c r="H85" s="194">
        <v>315</v>
      </c>
      <c r="I85" s="195"/>
      <c r="J85" s="196">
        <f>ROUND(I85*H85,2)</f>
        <v>0</v>
      </c>
      <c r="K85" s="192" t="s">
        <v>23</v>
      </c>
      <c r="L85" s="59"/>
      <c r="M85" s="197" t="s">
        <v>23</v>
      </c>
      <c r="N85" s="198" t="s">
        <v>47</v>
      </c>
      <c r="O85" s="40"/>
      <c r="P85" s="199">
        <f>O85*H85</f>
        <v>0</v>
      </c>
      <c r="Q85" s="199">
        <v>1E-3</v>
      </c>
      <c r="R85" s="199">
        <f>Q85*H85</f>
        <v>0.315</v>
      </c>
      <c r="S85" s="199">
        <v>0</v>
      </c>
      <c r="T85" s="200">
        <f>S85*H85</f>
        <v>0</v>
      </c>
      <c r="AR85" s="22" t="s">
        <v>84</v>
      </c>
      <c r="AT85" s="22" t="s">
        <v>140</v>
      </c>
      <c r="AU85" s="22" t="s">
        <v>76</v>
      </c>
      <c r="AY85" s="22" t="s">
        <v>138</v>
      </c>
      <c r="BE85" s="201">
        <f>IF(N85="základní",J85,0)</f>
        <v>0</v>
      </c>
      <c r="BF85" s="201">
        <f>IF(N85="snížená",J85,0)</f>
        <v>0</v>
      </c>
      <c r="BG85" s="201">
        <f>IF(N85="zákl. přenesená",J85,0)</f>
        <v>0</v>
      </c>
      <c r="BH85" s="201">
        <f>IF(N85="sníž. přenesená",J85,0)</f>
        <v>0</v>
      </c>
      <c r="BI85" s="201">
        <f>IF(N85="nulová",J85,0)</f>
        <v>0</v>
      </c>
      <c r="BJ85" s="22" t="s">
        <v>84</v>
      </c>
      <c r="BK85" s="201">
        <f>ROUND(I85*H85,2)</f>
        <v>0</v>
      </c>
      <c r="BL85" s="22" t="s">
        <v>84</v>
      </c>
      <c r="BM85" s="22" t="s">
        <v>448</v>
      </c>
    </row>
    <row r="86" spans="2:65" s="1" customFormat="1" ht="13.5">
      <c r="B86" s="39"/>
      <c r="C86" s="61"/>
      <c r="D86" s="202" t="s">
        <v>147</v>
      </c>
      <c r="E86" s="61"/>
      <c r="F86" s="203" t="s">
        <v>449</v>
      </c>
      <c r="G86" s="61"/>
      <c r="H86" s="61"/>
      <c r="I86" s="161"/>
      <c r="J86" s="61"/>
      <c r="K86" s="61"/>
      <c r="L86" s="59"/>
      <c r="M86" s="204"/>
      <c r="N86" s="40"/>
      <c r="O86" s="40"/>
      <c r="P86" s="40"/>
      <c r="Q86" s="40"/>
      <c r="R86" s="40"/>
      <c r="S86" s="40"/>
      <c r="T86" s="76"/>
      <c r="AT86" s="22" t="s">
        <v>147</v>
      </c>
      <c r="AU86" s="22" t="s">
        <v>76</v>
      </c>
    </row>
    <row r="87" spans="2:65" s="1" customFormat="1" ht="54">
      <c r="B87" s="39"/>
      <c r="C87" s="61"/>
      <c r="D87" s="202" t="s">
        <v>164</v>
      </c>
      <c r="E87" s="61"/>
      <c r="F87" s="205" t="s">
        <v>450</v>
      </c>
      <c r="G87" s="61"/>
      <c r="H87" s="61"/>
      <c r="I87" s="161"/>
      <c r="J87" s="61"/>
      <c r="K87" s="61"/>
      <c r="L87" s="59"/>
      <c r="M87" s="204"/>
      <c r="N87" s="40"/>
      <c r="O87" s="40"/>
      <c r="P87" s="40"/>
      <c r="Q87" s="40"/>
      <c r="R87" s="40"/>
      <c r="S87" s="40"/>
      <c r="T87" s="76"/>
      <c r="AT87" s="22" t="s">
        <v>164</v>
      </c>
      <c r="AU87" s="22" t="s">
        <v>76</v>
      </c>
    </row>
    <row r="88" spans="2:65" s="11" customFormat="1" ht="13.5">
      <c r="B88" s="206"/>
      <c r="C88" s="207"/>
      <c r="D88" s="202" t="s">
        <v>151</v>
      </c>
      <c r="E88" s="208" t="s">
        <v>23</v>
      </c>
      <c r="F88" s="209" t="s">
        <v>451</v>
      </c>
      <c r="G88" s="207"/>
      <c r="H88" s="210">
        <v>315</v>
      </c>
      <c r="I88" s="211"/>
      <c r="J88" s="207"/>
      <c r="K88" s="207"/>
      <c r="L88" s="212"/>
      <c r="M88" s="213"/>
      <c r="N88" s="214"/>
      <c r="O88" s="214"/>
      <c r="P88" s="214"/>
      <c r="Q88" s="214"/>
      <c r="R88" s="214"/>
      <c r="S88" s="214"/>
      <c r="T88" s="215"/>
      <c r="AT88" s="216" t="s">
        <v>151</v>
      </c>
      <c r="AU88" s="216" t="s">
        <v>76</v>
      </c>
      <c r="AV88" s="11" t="s">
        <v>87</v>
      </c>
      <c r="AW88" s="11" t="s">
        <v>39</v>
      </c>
      <c r="AX88" s="11" t="s">
        <v>84</v>
      </c>
      <c r="AY88" s="216" t="s">
        <v>138</v>
      </c>
    </row>
    <row r="89" spans="2:65" s="1" customFormat="1" ht="16.5" customHeight="1">
      <c r="B89" s="39"/>
      <c r="C89" s="190" t="s">
        <v>145</v>
      </c>
      <c r="D89" s="190" t="s">
        <v>140</v>
      </c>
      <c r="E89" s="191" t="s">
        <v>452</v>
      </c>
      <c r="F89" s="192" t="s">
        <v>453</v>
      </c>
      <c r="G89" s="193" t="s">
        <v>305</v>
      </c>
      <c r="H89" s="194">
        <v>225</v>
      </c>
      <c r="I89" s="195"/>
      <c r="J89" s="196">
        <f>ROUND(I89*H89,2)</f>
        <v>0</v>
      </c>
      <c r="K89" s="192" t="s">
        <v>23</v>
      </c>
      <c r="L89" s="59"/>
      <c r="M89" s="197" t="s">
        <v>23</v>
      </c>
      <c r="N89" s="198" t="s">
        <v>47</v>
      </c>
      <c r="O89" s="40"/>
      <c r="P89" s="199">
        <f>O89*H89</f>
        <v>0</v>
      </c>
      <c r="Q89" s="199">
        <v>1E-3</v>
      </c>
      <c r="R89" s="199">
        <f>Q89*H89</f>
        <v>0.22500000000000001</v>
      </c>
      <c r="S89" s="199">
        <v>0</v>
      </c>
      <c r="T89" s="200">
        <f>S89*H89</f>
        <v>0</v>
      </c>
      <c r="AR89" s="22" t="s">
        <v>84</v>
      </c>
      <c r="AT89" s="22" t="s">
        <v>140</v>
      </c>
      <c r="AU89" s="22" t="s">
        <v>76</v>
      </c>
      <c r="AY89" s="22" t="s">
        <v>138</v>
      </c>
      <c r="BE89" s="201">
        <f>IF(N89="základní",J89,0)</f>
        <v>0</v>
      </c>
      <c r="BF89" s="201">
        <f>IF(N89="snížená",J89,0)</f>
        <v>0</v>
      </c>
      <c r="BG89" s="201">
        <f>IF(N89="zákl. přenesená",J89,0)</f>
        <v>0</v>
      </c>
      <c r="BH89" s="201">
        <f>IF(N89="sníž. přenesená",J89,0)</f>
        <v>0</v>
      </c>
      <c r="BI89" s="201">
        <f>IF(N89="nulová",J89,0)</f>
        <v>0</v>
      </c>
      <c r="BJ89" s="22" t="s">
        <v>84</v>
      </c>
      <c r="BK89" s="201">
        <f>ROUND(I89*H89,2)</f>
        <v>0</v>
      </c>
      <c r="BL89" s="22" t="s">
        <v>84</v>
      </c>
      <c r="BM89" s="22" t="s">
        <v>454</v>
      </c>
    </row>
    <row r="90" spans="2:65" s="1" customFormat="1" ht="13.5">
      <c r="B90" s="39"/>
      <c r="C90" s="61"/>
      <c r="D90" s="202" t="s">
        <v>147</v>
      </c>
      <c r="E90" s="61"/>
      <c r="F90" s="203" t="s">
        <v>455</v>
      </c>
      <c r="G90" s="61"/>
      <c r="H90" s="61"/>
      <c r="I90" s="161"/>
      <c r="J90" s="61"/>
      <c r="K90" s="61"/>
      <c r="L90" s="59"/>
      <c r="M90" s="204"/>
      <c r="N90" s="40"/>
      <c r="O90" s="40"/>
      <c r="P90" s="40"/>
      <c r="Q90" s="40"/>
      <c r="R90" s="40"/>
      <c r="S90" s="40"/>
      <c r="T90" s="76"/>
      <c r="AT90" s="22" t="s">
        <v>147</v>
      </c>
      <c r="AU90" s="22" t="s">
        <v>76</v>
      </c>
    </row>
    <row r="91" spans="2:65" s="1" customFormat="1" ht="27">
      <c r="B91" s="39"/>
      <c r="C91" s="61"/>
      <c r="D91" s="202" t="s">
        <v>164</v>
      </c>
      <c r="E91" s="61"/>
      <c r="F91" s="205" t="s">
        <v>456</v>
      </c>
      <c r="G91" s="61"/>
      <c r="H91" s="61"/>
      <c r="I91" s="161"/>
      <c r="J91" s="61"/>
      <c r="K91" s="61"/>
      <c r="L91" s="59"/>
      <c r="M91" s="204"/>
      <c r="N91" s="40"/>
      <c r="O91" s="40"/>
      <c r="P91" s="40"/>
      <c r="Q91" s="40"/>
      <c r="R91" s="40"/>
      <c r="S91" s="40"/>
      <c r="T91" s="76"/>
      <c r="AT91" s="22" t="s">
        <v>164</v>
      </c>
      <c r="AU91" s="22" t="s">
        <v>76</v>
      </c>
    </row>
    <row r="92" spans="2:65" s="11" customFormat="1" ht="13.5">
      <c r="B92" s="206"/>
      <c r="C92" s="207"/>
      <c r="D92" s="202" t="s">
        <v>151</v>
      </c>
      <c r="E92" s="208" t="s">
        <v>23</v>
      </c>
      <c r="F92" s="209" t="s">
        <v>457</v>
      </c>
      <c r="G92" s="207"/>
      <c r="H92" s="210">
        <v>225</v>
      </c>
      <c r="I92" s="211"/>
      <c r="J92" s="207"/>
      <c r="K92" s="207"/>
      <c r="L92" s="212"/>
      <c r="M92" s="213"/>
      <c r="N92" s="214"/>
      <c r="O92" s="214"/>
      <c r="P92" s="214"/>
      <c r="Q92" s="214"/>
      <c r="R92" s="214"/>
      <c r="S92" s="214"/>
      <c r="T92" s="215"/>
      <c r="AT92" s="216" t="s">
        <v>151</v>
      </c>
      <c r="AU92" s="216" t="s">
        <v>76</v>
      </c>
      <c r="AV92" s="11" t="s">
        <v>87</v>
      </c>
      <c r="AW92" s="11" t="s">
        <v>39</v>
      </c>
      <c r="AX92" s="11" t="s">
        <v>84</v>
      </c>
      <c r="AY92" s="216" t="s">
        <v>138</v>
      </c>
    </row>
    <row r="93" spans="2:65" s="1" customFormat="1" ht="16.5" customHeight="1">
      <c r="B93" s="39"/>
      <c r="C93" s="231" t="s">
        <v>175</v>
      </c>
      <c r="D93" s="231" t="s">
        <v>290</v>
      </c>
      <c r="E93" s="232" t="s">
        <v>458</v>
      </c>
      <c r="F93" s="233" t="s">
        <v>459</v>
      </c>
      <c r="G93" s="234" t="s">
        <v>194</v>
      </c>
      <c r="H93" s="235">
        <v>9</v>
      </c>
      <c r="I93" s="236"/>
      <c r="J93" s="237">
        <f>ROUND(I93*H93,2)</f>
        <v>0</v>
      </c>
      <c r="K93" s="233" t="s">
        <v>23</v>
      </c>
      <c r="L93" s="238"/>
      <c r="M93" s="239" t="s">
        <v>23</v>
      </c>
      <c r="N93" s="240" t="s">
        <v>47</v>
      </c>
      <c r="O93" s="40"/>
      <c r="P93" s="199">
        <f>O93*H93</f>
        <v>0</v>
      </c>
      <c r="Q93" s="199">
        <v>0</v>
      </c>
      <c r="R93" s="199">
        <f>Q93*H93</f>
        <v>0</v>
      </c>
      <c r="S93" s="199">
        <v>0</v>
      </c>
      <c r="T93" s="200">
        <f>S93*H93</f>
        <v>0</v>
      </c>
      <c r="AR93" s="22" t="s">
        <v>87</v>
      </c>
      <c r="AT93" s="22" t="s">
        <v>290</v>
      </c>
      <c r="AU93" s="22" t="s">
        <v>76</v>
      </c>
      <c r="AY93" s="22" t="s">
        <v>138</v>
      </c>
      <c r="BE93" s="201">
        <f>IF(N93="základní",J93,0)</f>
        <v>0</v>
      </c>
      <c r="BF93" s="201">
        <f>IF(N93="snížená",J93,0)</f>
        <v>0</v>
      </c>
      <c r="BG93" s="201">
        <f>IF(N93="zákl. přenesená",J93,0)</f>
        <v>0</v>
      </c>
      <c r="BH93" s="201">
        <f>IF(N93="sníž. přenesená",J93,0)</f>
        <v>0</v>
      </c>
      <c r="BI93" s="201">
        <f>IF(N93="nulová",J93,0)</f>
        <v>0</v>
      </c>
      <c r="BJ93" s="22" t="s">
        <v>84</v>
      </c>
      <c r="BK93" s="201">
        <f>ROUND(I93*H93,2)</f>
        <v>0</v>
      </c>
      <c r="BL93" s="22" t="s">
        <v>84</v>
      </c>
      <c r="BM93" s="22" t="s">
        <v>460</v>
      </c>
    </row>
    <row r="94" spans="2:65" s="1" customFormat="1" ht="13.5">
      <c r="B94" s="39"/>
      <c r="C94" s="61"/>
      <c r="D94" s="202" t="s">
        <v>147</v>
      </c>
      <c r="E94" s="61"/>
      <c r="F94" s="203" t="s">
        <v>461</v>
      </c>
      <c r="G94" s="61"/>
      <c r="H94" s="61"/>
      <c r="I94" s="161"/>
      <c r="J94" s="61"/>
      <c r="K94" s="61"/>
      <c r="L94" s="59"/>
      <c r="M94" s="204"/>
      <c r="N94" s="40"/>
      <c r="O94" s="40"/>
      <c r="P94" s="40"/>
      <c r="Q94" s="40"/>
      <c r="R94" s="40"/>
      <c r="S94" s="40"/>
      <c r="T94" s="76"/>
      <c r="AT94" s="22" t="s">
        <v>147</v>
      </c>
      <c r="AU94" s="22" t="s">
        <v>76</v>
      </c>
    </row>
    <row r="95" spans="2:65" s="1" customFormat="1" ht="81">
      <c r="B95" s="39"/>
      <c r="C95" s="61"/>
      <c r="D95" s="202" t="s">
        <v>164</v>
      </c>
      <c r="E95" s="61"/>
      <c r="F95" s="205" t="s">
        <v>462</v>
      </c>
      <c r="G95" s="61"/>
      <c r="H95" s="61"/>
      <c r="I95" s="161"/>
      <c r="J95" s="61"/>
      <c r="K95" s="61"/>
      <c r="L95" s="59"/>
      <c r="M95" s="204"/>
      <c r="N95" s="40"/>
      <c r="O95" s="40"/>
      <c r="P95" s="40"/>
      <c r="Q95" s="40"/>
      <c r="R95" s="40"/>
      <c r="S95" s="40"/>
      <c r="T95" s="76"/>
      <c r="AT95" s="22" t="s">
        <v>164</v>
      </c>
      <c r="AU95" s="22" t="s">
        <v>76</v>
      </c>
    </row>
    <row r="96" spans="2:65" s="11" customFormat="1" ht="13.5">
      <c r="B96" s="206"/>
      <c r="C96" s="207"/>
      <c r="D96" s="202" t="s">
        <v>151</v>
      </c>
      <c r="E96" s="208" t="s">
        <v>23</v>
      </c>
      <c r="F96" s="209" t="s">
        <v>463</v>
      </c>
      <c r="G96" s="207"/>
      <c r="H96" s="210">
        <v>9</v>
      </c>
      <c r="I96" s="211"/>
      <c r="J96" s="207"/>
      <c r="K96" s="207"/>
      <c r="L96" s="212"/>
      <c r="M96" s="213"/>
      <c r="N96" s="214"/>
      <c r="O96" s="214"/>
      <c r="P96" s="214"/>
      <c r="Q96" s="214"/>
      <c r="R96" s="214"/>
      <c r="S96" s="214"/>
      <c r="T96" s="215"/>
      <c r="AT96" s="216" t="s">
        <v>151</v>
      </c>
      <c r="AU96" s="216" t="s">
        <v>76</v>
      </c>
      <c r="AV96" s="11" t="s">
        <v>87</v>
      </c>
      <c r="AW96" s="11" t="s">
        <v>39</v>
      </c>
      <c r="AX96" s="11" t="s">
        <v>84</v>
      </c>
      <c r="AY96" s="216" t="s">
        <v>138</v>
      </c>
    </row>
    <row r="97" spans="2:65" s="1" customFormat="1" ht="16.5" customHeight="1">
      <c r="B97" s="39"/>
      <c r="C97" s="190" t="s">
        <v>181</v>
      </c>
      <c r="D97" s="190" t="s">
        <v>140</v>
      </c>
      <c r="E97" s="191" t="s">
        <v>464</v>
      </c>
      <c r="F97" s="192" t="s">
        <v>465</v>
      </c>
      <c r="G97" s="193" t="s">
        <v>305</v>
      </c>
      <c r="H97" s="194">
        <v>230</v>
      </c>
      <c r="I97" s="195"/>
      <c r="J97" s="196">
        <f>ROUND(I97*H97,2)</f>
        <v>0</v>
      </c>
      <c r="K97" s="192" t="s">
        <v>23</v>
      </c>
      <c r="L97" s="59"/>
      <c r="M97" s="197" t="s">
        <v>23</v>
      </c>
      <c r="N97" s="198" t="s">
        <v>47</v>
      </c>
      <c r="O97" s="40"/>
      <c r="P97" s="199">
        <f>O97*H97</f>
        <v>0</v>
      </c>
      <c r="Q97" s="199">
        <v>1E-3</v>
      </c>
      <c r="R97" s="199">
        <f>Q97*H97</f>
        <v>0.23</v>
      </c>
      <c r="S97" s="199">
        <v>0</v>
      </c>
      <c r="T97" s="200">
        <f>S97*H97</f>
        <v>0</v>
      </c>
      <c r="AR97" s="22" t="s">
        <v>84</v>
      </c>
      <c r="AT97" s="22" t="s">
        <v>140</v>
      </c>
      <c r="AU97" s="22" t="s">
        <v>76</v>
      </c>
      <c r="AY97" s="22" t="s">
        <v>138</v>
      </c>
      <c r="BE97" s="201">
        <f>IF(N97="základní",J97,0)</f>
        <v>0</v>
      </c>
      <c r="BF97" s="201">
        <f>IF(N97="snížená",J97,0)</f>
        <v>0</v>
      </c>
      <c r="BG97" s="201">
        <f>IF(N97="zákl. přenesená",J97,0)</f>
        <v>0</v>
      </c>
      <c r="BH97" s="201">
        <f>IF(N97="sníž. přenesená",J97,0)</f>
        <v>0</v>
      </c>
      <c r="BI97" s="201">
        <f>IF(N97="nulová",J97,0)</f>
        <v>0</v>
      </c>
      <c r="BJ97" s="22" t="s">
        <v>84</v>
      </c>
      <c r="BK97" s="201">
        <f>ROUND(I97*H97,2)</f>
        <v>0</v>
      </c>
      <c r="BL97" s="22" t="s">
        <v>84</v>
      </c>
      <c r="BM97" s="22" t="s">
        <v>466</v>
      </c>
    </row>
    <row r="98" spans="2:65" s="1" customFormat="1" ht="13.5">
      <c r="B98" s="39"/>
      <c r="C98" s="61"/>
      <c r="D98" s="202" t="s">
        <v>147</v>
      </c>
      <c r="E98" s="61"/>
      <c r="F98" s="203" t="s">
        <v>467</v>
      </c>
      <c r="G98" s="61"/>
      <c r="H98" s="61"/>
      <c r="I98" s="161"/>
      <c r="J98" s="61"/>
      <c r="K98" s="61"/>
      <c r="L98" s="59"/>
      <c r="M98" s="204"/>
      <c r="N98" s="40"/>
      <c r="O98" s="40"/>
      <c r="P98" s="40"/>
      <c r="Q98" s="40"/>
      <c r="R98" s="40"/>
      <c r="S98" s="40"/>
      <c r="T98" s="76"/>
      <c r="AT98" s="22" t="s">
        <v>147</v>
      </c>
      <c r="AU98" s="22" t="s">
        <v>76</v>
      </c>
    </row>
    <row r="99" spans="2:65" s="1" customFormat="1" ht="40.5">
      <c r="B99" s="39"/>
      <c r="C99" s="61"/>
      <c r="D99" s="202" t="s">
        <v>164</v>
      </c>
      <c r="E99" s="61"/>
      <c r="F99" s="205" t="s">
        <v>468</v>
      </c>
      <c r="G99" s="61"/>
      <c r="H99" s="61"/>
      <c r="I99" s="161"/>
      <c r="J99" s="61"/>
      <c r="K99" s="61"/>
      <c r="L99" s="59"/>
      <c r="M99" s="204"/>
      <c r="N99" s="40"/>
      <c r="O99" s="40"/>
      <c r="P99" s="40"/>
      <c r="Q99" s="40"/>
      <c r="R99" s="40"/>
      <c r="S99" s="40"/>
      <c r="T99" s="76"/>
      <c r="AT99" s="22" t="s">
        <v>164</v>
      </c>
      <c r="AU99" s="22" t="s">
        <v>76</v>
      </c>
    </row>
    <row r="100" spans="2:65" s="1" customFormat="1" ht="16.5" customHeight="1">
      <c r="B100" s="39"/>
      <c r="C100" s="190" t="s">
        <v>186</v>
      </c>
      <c r="D100" s="190" t="s">
        <v>140</v>
      </c>
      <c r="E100" s="191" t="s">
        <v>469</v>
      </c>
      <c r="F100" s="192" t="s">
        <v>470</v>
      </c>
      <c r="G100" s="193" t="s">
        <v>178</v>
      </c>
      <c r="H100" s="194">
        <v>1</v>
      </c>
      <c r="I100" s="195"/>
      <c r="J100" s="196">
        <f>ROUND(I100*H100,2)</f>
        <v>0</v>
      </c>
      <c r="K100" s="192" t="s">
        <v>23</v>
      </c>
      <c r="L100" s="59"/>
      <c r="M100" s="197" t="s">
        <v>23</v>
      </c>
      <c r="N100" s="198" t="s">
        <v>47</v>
      </c>
      <c r="O100" s="40"/>
      <c r="P100" s="199">
        <f>O100*H100</f>
        <v>0</v>
      </c>
      <c r="Q100" s="199">
        <v>0</v>
      </c>
      <c r="R100" s="199">
        <f>Q100*H100</f>
        <v>0</v>
      </c>
      <c r="S100" s="199">
        <v>0</v>
      </c>
      <c r="T100" s="200">
        <f>S100*H100</f>
        <v>0</v>
      </c>
      <c r="AR100" s="22" t="s">
        <v>84</v>
      </c>
      <c r="AT100" s="22" t="s">
        <v>140</v>
      </c>
      <c r="AU100" s="22" t="s">
        <v>76</v>
      </c>
      <c r="AY100" s="22" t="s">
        <v>138</v>
      </c>
      <c r="BE100" s="201">
        <f>IF(N100="základní",J100,0)</f>
        <v>0</v>
      </c>
      <c r="BF100" s="201">
        <f>IF(N100="snížená",J100,0)</f>
        <v>0</v>
      </c>
      <c r="BG100" s="201">
        <f>IF(N100="zákl. přenesená",J100,0)</f>
        <v>0</v>
      </c>
      <c r="BH100" s="201">
        <f>IF(N100="sníž. přenesená",J100,0)</f>
        <v>0</v>
      </c>
      <c r="BI100" s="201">
        <f>IF(N100="nulová",J100,0)</f>
        <v>0</v>
      </c>
      <c r="BJ100" s="22" t="s">
        <v>84</v>
      </c>
      <c r="BK100" s="201">
        <f>ROUND(I100*H100,2)</f>
        <v>0</v>
      </c>
      <c r="BL100" s="22" t="s">
        <v>84</v>
      </c>
      <c r="BM100" s="22" t="s">
        <v>471</v>
      </c>
    </row>
    <row r="101" spans="2:65" s="1" customFormat="1" ht="81">
      <c r="B101" s="39"/>
      <c r="C101" s="61"/>
      <c r="D101" s="202" t="s">
        <v>147</v>
      </c>
      <c r="E101" s="61"/>
      <c r="F101" s="203" t="s">
        <v>472</v>
      </c>
      <c r="G101" s="61"/>
      <c r="H101" s="61"/>
      <c r="I101" s="161"/>
      <c r="J101" s="61"/>
      <c r="K101" s="61"/>
      <c r="L101" s="59"/>
      <c r="M101" s="204"/>
      <c r="N101" s="40"/>
      <c r="O101" s="40"/>
      <c r="P101" s="40"/>
      <c r="Q101" s="40"/>
      <c r="R101" s="40"/>
      <c r="S101" s="40"/>
      <c r="T101" s="76"/>
      <c r="AT101" s="22" t="s">
        <v>147</v>
      </c>
      <c r="AU101" s="22" t="s">
        <v>76</v>
      </c>
    </row>
    <row r="102" spans="2:65" s="1" customFormat="1" ht="54">
      <c r="B102" s="39"/>
      <c r="C102" s="61"/>
      <c r="D102" s="202" t="s">
        <v>164</v>
      </c>
      <c r="E102" s="61"/>
      <c r="F102" s="205" t="s">
        <v>473</v>
      </c>
      <c r="G102" s="61"/>
      <c r="H102" s="61"/>
      <c r="I102" s="161"/>
      <c r="J102" s="61"/>
      <c r="K102" s="61"/>
      <c r="L102" s="59"/>
      <c r="M102" s="204"/>
      <c r="N102" s="40"/>
      <c r="O102" s="40"/>
      <c r="P102" s="40"/>
      <c r="Q102" s="40"/>
      <c r="R102" s="40"/>
      <c r="S102" s="40"/>
      <c r="T102" s="76"/>
      <c r="AT102" s="22" t="s">
        <v>164</v>
      </c>
      <c r="AU102" s="22" t="s">
        <v>76</v>
      </c>
    </row>
    <row r="103" spans="2:65" s="1" customFormat="1" ht="25.5" customHeight="1">
      <c r="B103" s="39"/>
      <c r="C103" s="231" t="s">
        <v>191</v>
      </c>
      <c r="D103" s="231" t="s">
        <v>290</v>
      </c>
      <c r="E103" s="232" t="s">
        <v>474</v>
      </c>
      <c r="F103" s="233" t="s">
        <v>475</v>
      </c>
      <c r="G103" s="234" t="s">
        <v>194</v>
      </c>
      <c r="H103" s="235">
        <v>130</v>
      </c>
      <c r="I103" s="236"/>
      <c r="J103" s="237">
        <f>ROUND(I103*H103,2)</f>
        <v>0</v>
      </c>
      <c r="K103" s="233" t="s">
        <v>23</v>
      </c>
      <c r="L103" s="238"/>
      <c r="M103" s="239" t="s">
        <v>23</v>
      </c>
      <c r="N103" s="240" t="s">
        <v>47</v>
      </c>
      <c r="O103" s="40"/>
      <c r="P103" s="199">
        <f>O103*H103</f>
        <v>0</v>
      </c>
      <c r="Q103" s="199">
        <v>0</v>
      </c>
      <c r="R103" s="199">
        <f>Q103*H103</f>
        <v>0</v>
      </c>
      <c r="S103" s="199">
        <v>0</v>
      </c>
      <c r="T103" s="200">
        <f>S103*H103</f>
        <v>0</v>
      </c>
      <c r="AR103" s="22" t="s">
        <v>87</v>
      </c>
      <c r="AT103" s="22" t="s">
        <v>290</v>
      </c>
      <c r="AU103" s="22" t="s">
        <v>76</v>
      </c>
      <c r="AY103" s="22" t="s">
        <v>138</v>
      </c>
      <c r="BE103" s="201">
        <f>IF(N103="základní",J103,0)</f>
        <v>0</v>
      </c>
      <c r="BF103" s="201">
        <f>IF(N103="snížená",J103,0)</f>
        <v>0</v>
      </c>
      <c r="BG103" s="201">
        <f>IF(N103="zákl. přenesená",J103,0)</f>
        <v>0</v>
      </c>
      <c r="BH103" s="201">
        <f>IF(N103="sníž. přenesená",J103,0)</f>
        <v>0</v>
      </c>
      <c r="BI103" s="201">
        <f>IF(N103="nulová",J103,0)</f>
        <v>0</v>
      </c>
      <c r="BJ103" s="22" t="s">
        <v>84</v>
      </c>
      <c r="BK103" s="201">
        <f>ROUND(I103*H103,2)</f>
        <v>0</v>
      </c>
      <c r="BL103" s="22" t="s">
        <v>84</v>
      </c>
      <c r="BM103" s="22" t="s">
        <v>476</v>
      </c>
    </row>
    <row r="104" spans="2:65" s="1" customFormat="1" ht="40.5">
      <c r="B104" s="39"/>
      <c r="C104" s="61"/>
      <c r="D104" s="202" t="s">
        <v>147</v>
      </c>
      <c r="E104" s="61"/>
      <c r="F104" s="203" t="s">
        <v>477</v>
      </c>
      <c r="G104" s="61"/>
      <c r="H104" s="61"/>
      <c r="I104" s="161"/>
      <c r="J104" s="61"/>
      <c r="K104" s="61"/>
      <c r="L104" s="59"/>
      <c r="M104" s="204"/>
      <c r="N104" s="40"/>
      <c r="O104" s="40"/>
      <c r="P104" s="40"/>
      <c r="Q104" s="40"/>
      <c r="R104" s="40"/>
      <c r="S104" s="40"/>
      <c r="T104" s="76"/>
      <c r="AT104" s="22" t="s">
        <v>147</v>
      </c>
      <c r="AU104" s="22" t="s">
        <v>76</v>
      </c>
    </row>
    <row r="105" spans="2:65" s="1" customFormat="1" ht="16.5" customHeight="1">
      <c r="B105" s="39"/>
      <c r="C105" s="231" t="s">
        <v>167</v>
      </c>
      <c r="D105" s="231" t="s">
        <v>290</v>
      </c>
      <c r="E105" s="232" t="s">
        <v>478</v>
      </c>
      <c r="F105" s="233" t="s">
        <v>479</v>
      </c>
      <c r="G105" s="234" t="s">
        <v>178</v>
      </c>
      <c r="H105" s="235">
        <v>1</v>
      </c>
      <c r="I105" s="236"/>
      <c r="J105" s="237">
        <f>ROUND(I105*H105,2)</f>
        <v>0</v>
      </c>
      <c r="K105" s="233" t="s">
        <v>23</v>
      </c>
      <c r="L105" s="238"/>
      <c r="M105" s="239" t="s">
        <v>23</v>
      </c>
      <c r="N105" s="240" t="s">
        <v>47</v>
      </c>
      <c r="O105" s="40"/>
      <c r="P105" s="199">
        <f>O105*H105</f>
        <v>0</v>
      </c>
      <c r="Q105" s="199">
        <v>0</v>
      </c>
      <c r="R105" s="199">
        <f>Q105*H105</f>
        <v>0</v>
      </c>
      <c r="S105" s="199">
        <v>0</v>
      </c>
      <c r="T105" s="200">
        <f>S105*H105</f>
        <v>0</v>
      </c>
      <c r="AR105" s="22" t="s">
        <v>87</v>
      </c>
      <c r="AT105" s="22" t="s">
        <v>290</v>
      </c>
      <c r="AU105" s="22" t="s">
        <v>76</v>
      </c>
      <c r="AY105" s="22" t="s">
        <v>138</v>
      </c>
      <c r="BE105" s="201">
        <f>IF(N105="základní",J105,0)</f>
        <v>0</v>
      </c>
      <c r="BF105" s="201">
        <f>IF(N105="snížená",J105,0)</f>
        <v>0</v>
      </c>
      <c r="BG105" s="201">
        <f>IF(N105="zákl. přenesená",J105,0)</f>
        <v>0</v>
      </c>
      <c r="BH105" s="201">
        <f>IF(N105="sníž. přenesená",J105,0)</f>
        <v>0</v>
      </c>
      <c r="BI105" s="201">
        <f>IF(N105="nulová",J105,0)</f>
        <v>0</v>
      </c>
      <c r="BJ105" s="22" t="s">
        <v>84</v>
      </c>
      <c r="BK105" s="201">
        <f>ROUND(I105*H105,2)</f>
        <v>0</v>
      </c>
      <c r="BL105" s="22" t="s">
        <v>84</v>
      </c>
      <c r="BM105" s="22" t="s">
        <v>480</v>
      </c>
    </row>
    <row r="106" spans="2:65" s="1" customFormat="1" ht="81">
      <c r="B106" s="39"/>
      <c r="C106" s="61"/>
      <c r="D106" s="202" t="s">
        <v>147</v>
      </c>
      <c r="E106" s="61"/>
      <c r="F106" s="203" t="s">
        <v>481</v>
      </c>
      <c r="G106" s="61"/>
      <c r="H106" s="61"/>
      <c r="I106" s="161"/>
      <c r="J106" s="61"/>
      <c r="K106" s="61"/>
      <c r="L106" s="59"/>
      <c r="M106" s="204"/>
      <c r="N106" s="40"/>
      <c r="O106" s="40"/>
      <c r="P106" s="40"/>
      <c r="Q106" s="40"/>
      <c r="R106" s="40"/>
      <c r="S106" s="40"/>
      <c r="T106" s="76"/>
      <c r="AT106" s="22" t="s">
        <v>147</v>
      </c>
      <c r="AU106" s="22" t="s">
        <v>76</v>
      </c>
    </row>
    <row r="107" spans="2:65" s="1" customFormat="1" ht="16.5" customHeight="1">
      <c r="B107" s="39"/>
      <c r="C107" s="190" t="s">
        <v>204</v>
      </c>
      <c r="D107" s="190" t="s">
        <v>140</v>
      </c>
      <c r="E107" s="191" t="s">
        <v>482</v>
      </c>
      <c r="F107" s="192" t="s">
        <v>483</v>
      </c>
      <c r="G107" s="193" t="s">
        <v>216</v>
      </c>
      <c r="H107" s="194">
        <v>1.375</v>
      </c>
      <c r="I107" s="195"/>
      <c r="J107" s="196">
        <f>ROUND(I107*H107,2)</f>
        <v>0</v>
      </c>
      <c r="K107" s="192" t="s">
        <v>23</v>
      </c>
      <c r="L107" s="59"/>
      <c r="M107" s="197" t="s">
        <v>23</v>
      </c>
      <c r="N107" s="198" t="s">
        <v>47</v>
      </c>
      <c r="O107" s="40"/>
      <c r="P107" s="199">
        <f>O107*H107</f>
        <v>0</v>
      </c>
      <c r="Q107" s="199">
        <v>0</v>
      </c>
      <c r="R107" s="199">
        <f>Q107*H107</f>
        <v>0</v>
      </c>
      <c r="S107" s="199">
        <v>0</v>
      </c>
      <c r="T107" s="200">
        <f>S107*H107</f>
        <v>0</v>
      </c>
      <c r="AR107" s="22" t="s">
        <v>84</v>
      </c>
      <c r="AT107" s="22" t="s">
        <v>140</v>
      </c>
      <c r="AU107" s="22" t="s">
        <v>76</v>
      </c>
      <c r="AY107" s="22" t="s">
        <v>138</v>
      </c>
      <c r="BE107" s="201">
        <f>IF(N107="základní",J107,0)</f>
        <v>0</v>
      </c>
      <c r="BF107" s="201">
        <f>IF(N107="snížená",J107,0)</f>
        <v>0</v>
      </c>
      <c r="BG107" s="201">
        <f>IF(N107="zákl. přenesená",J107,0)</f>
        <v>0</v>
      </c>
      <c r="BH107" s="201">
        <f>IF(N107="sníž. přenesená",J107,0)</f>
        <v>0</v>
      </c>
      <c r="BI107" s="201">
        <f>IF(N107="nulová",J107,0)</f>
        <v>0</v>
      </c>
      <c r="BJ107" s="22" t="s">
        <v>84</v>
      </c>
      <c r="BK107" s="201">
        <f>ROUND(I107*H107,2)</f>
        <v>0</v>
      </c>
      <c r="BL107" s="22" t="s">
        <v>84</v>
      </c>
      <c r="BM107" s="22" t="s">
        <v>484</v>
      </c>
    </row>
    <row r="108" spans="2:65" s="1" customFormat="1" ht="27">
      <c r="B108" s="39"/>
      <c r="C108" s="61"/>
      <c r="D108" s="202" t="s">
        <v>147</v>
      </c>
      <c r="E108" s="61"/>
      <c r="F108" s="203" t="s">
        <v>485</v>
      </c>
      <c r="G108" s="61"/>
      <c r="H108" s="61"/>
      <c r="I108" s="161"/>
      <c r="J108" s="61"/>
      <c r="K108" s="61"/>
      <c r="L108" s="59"/>
      <c r="M108" s="204"/>
      <c r="N108" s="40"/>
      <c r="O108" s="40"/>
      <c r="P108" s="40"/>
      <c r="Q108" s="40"/>
      <c r="R108" s="40"/>
      <c r="S108" s="40"/>
      <c r="T108" s="76"/>
      <c r="AT108" s="22" t="s">
        <v>147</v>
      </c>
      <c r="AU108" s="22" t="s">
        <v>76</v>
      </c>
    </row>
    <row r="109" spans="2:65" s="1" customFormat="1" ht="121.5">
      <c r="B109" s="39"/>
      <c r="C109" s="61"/>
      <c r="D109" s="202" t="s">
        <v>149</v>
      </c>
      <c r="E109" s="61"/>
      <c r="F109" s="205" t="s">
        <v>486</v>
      </c>
      <c r="G109" s="61"/>
      <c r="H109" s="61"/>
      <c r="I109" s="161"/>
      <c r="J109" s="61"/>
      <c r="K109" s="61"/>
      <c r="L109" s="59"/>
      <c r="M109" s="241"/>
      <c r="N109" s="242"/>
      <c r="O109" s="242"/>
      <c r="P109" s="242"/>
      <c r="Q109" s="242"/>
      <c r="R109" s="242"/>
      <c r="S109" s="242"/>
      <c r="T109" s="243"/>
      <c r="AT109" s="22" t="s">
        <v>149</v>
      </c>
      <c r="AU109" s="22" t="s">
        <v>76</v>
      </c>
    </row>
    <row r="110" spans="2:65" s="1" customFormat="1" ht="6.95" customHeight="1">
      <c r="B110" s="54"/>
      <c r="C110" s="55"/>
      <c r="D110" s="55"/>
      <c r="E110" s="55"/>
      <c r="F110" s="55"/>
      <c r="G110" s="55"/>
      <c r="H110" s="55"/>
      <c r="I110" s="137"/>
      <c r="J110" s="55"/>
      <c r="K110" s="55"/>
      <c r="L110" s="59"/>
    </row>
  </sheetData>
  <sheetProtection algorithmName="SHA-512" hashValue="r3H3HbnVwqJrfpDTtTSgxL+YAIHw9QZiEAIGTroxU02ODFwkjwwaPxUhHl4lO6A9RhsJrmExEg/ZowXaW9KJ2A==" saltValue="P96UzzARnWWuPIts40WbbownhSlG7Tt0kzfeF1O2dGAj5+uo62PyJWUEQng3v8fsh7YZJ2wvm9KDFbMiTRc+yQ==" spinCount="100000" sheet="1" objects="1" scenarios="1" formatColumns="0" formatRows="0" autoFilter="0"/>
  <autoFilter ref="C75:K109"/>
  <mergeCells count="10">
    <mergeCell ref="J51:J52"/>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ht="37.5" customHeight="1"/>
    <row r="2" spans="2:11" ht="7.5" customHeight="1">
      <c r="B2" s="245"/>
      <c r="C2" s="246"/>
      <c r="D2" s="246"/>
      <c r="E2" s="246"/>
      <c r="F2" s="246"/>
      <c r="G2" s="246"/>
      <c r="H2" s="246"/>
      <c r="I2" s="246"/>
      <c r="J2" s="246"/>
      <c r="K2" s="247"/>
    </row>
    <row r="3" spans="2:11" s="13" customFormat="1" ht="45" customHeight="1">
      <c r="B3" s="248"/>
      <c r="C3" s="372" t="s">
        <v>487</v>
      </c>
      <c r="D3" s="372"/>
      <c r="E3" s="372"/>
      <c r="F3" s="372"/>
      <c r="G3" s="372"/>
      <c r="H3" s="372"/>
      <c r="I3" s="372"/>
      <c r="J3" s="372"/>
      <c r="K3" s="249"/>
    </row>
    <row r="4" spans="2:11" ht="25.5" customHeight="1">
      <c r="B4" s="250"/>
      <c r="C4" s="376" t="s">
        <v>488</v>
      </c>
      <c r="D4" s="376"/>
      <c r="E4" s="376"/>
      <c r="F4" s="376"/>
      <c r="G4" s="376"/>
      <c r="H4" s="376"/>
      <c r="I4" s="376"/>
      <c r="J4" s="376"/>
      <c r="K4" s="251"/>
    </row>
    <row r="5" spans="2:11" ht="5.25" customHeight="1">
      <c r="B5" s="250"/>
      <c r="C5" s="252"/>
      <c r="D5" s="252"/>
      <c r="E5" s="252"/>
      <c r="F5" s="252"/>
      <c r="G5" s="252"/>
      <c r="H5" s="252"/>
      <c r="I5" s="252"/>
      <c r="J5" s="252"/>
      <c r="K5" s="251"/>
    </row>
    <row r="6" spans="2:11" ht="15" customHeight="1">
      <c r="B6" s="250"/>
      <c r="C6" s="375" t="s">
        <v>489</v>
      </c>
      <c r="D6" s="375"/>
      <c r="E6" s="375"/>
      <c r="F6" s="375"/>
      <c r="G6" s="375"/>
      <c r="H6" s="375"/>
      <c r="I6" s="375"/>
      <c r="J6" s="375"/>
      <c r="K6" s="251"/>
    </row>
    <row r="7" spans="2:11" ht="15" customHeight="1">
      <c r="B7" s="254"/>
      <c r="C7" s="375" t="s">
        <v>490</v>
      </c>
      <c r="D7" s="375"/>
      <c r="E7" s="375"/>
      <c r="F7" s="375"/>
      <c r="G7" s="375"/>
      <c r="H7" s="375"/>
      <c r="I7" s="375"/>
      <c r="J7" s="375"/>
      <c r="K7" s="251"/>
    </row>
    <row r="8" spans="2:11" ht="12.75" customHeight="1">
      <c r="B8" s="254"/>
      <c r="C8" s="253"/>
      <c r="D8" s="253"/>
      <c r="E8" s="253"/>
      <c r="F8" s="253"/>
      <c r="G8" s="253"/>
      <c r="H8" s="253"/>
      <c r="I8" s="253"/>
      <c r="J8" s="253"/>
      <c r="K8" s="251"/>
    </row>
    <row r="9" spans="2:11" ht="15" customHeight="1">
      <c r="B9" s="254"/>
      <c r="C9" s="375" t="s">
        <v>491</v>
      </c>
      <c r="D9" s="375"/>
      <c r="E9" s="375"/>
      <c r="F9" s="375"/>
      <c r="G9" s="375"/>
      <c r="H9" s="375"/>
      <c r="I9" s="375"/>
      <c r="J9" s="375"/>
      <c r="K9" s="251"/>
    </row>
    <row r="10" spans="2:11" ht="15" customHeight="1">
      <c r="B10" s="254"/>
      <c r="C10" s="253"/>
      <c r="D10" s="375" t="s">
        <v>492</v>
      </c>
      <c r="E10" s="375"/>
      <c r="F10" s="375"/>
      <c r="G10" s="375"/>
      <c r="H10" s="375"/>
      <c r="I10" s="375"/>
      <c r="J10" s="375"/>
      <c r="K10" s="251"/>
    </row>
    <row r="11" spans="2:11" ht="15" customHeight="1">
      <c r="B11" s="254"/>
      <c r="C11" s="255"/>
      <c r="D11" s="375" t="s">
        <v>493</v>
      </c>
      <c r="E11" s="375"/>
      <c r="F11" s="375"/>
      <c r="G11" s="375"/>
      <c r="H11" s="375"/>
      <c r="I11" s="375"/>
      <c r="J11" s="375"/>
      <c r="K11" s="251"/>
    </row>
    <row r="12" spans="2:11" ht="12.75" customHeight="1">
      <c r="B12" s="254"/>
      <c r="C12" s="255"/>
      <c r="D12" s="255"/>
      <c r="E12" s="255"/>
      <c r="F12" s="255"/>
      <c r="G12" s="255"/>
      <c r="H12" s="255"/>
      <c r="I12" s="255"/>
      <c r="J12" s="255"/>
      <c r="K12" s="251"/>
    </row>
    <row r="13" spans="2:11" ht="15" customHeight="1">
      <c r="B13" s="254"/>
      <c r="C13" s="255"/>
      <c r="D13" s="375" t="s">
        <v>494</v>
      </c>
      <c r="E13" s="375"/>
      <c r="F13" s="375"/>
      <c r="G13" s="375"/>
      <c r="H13" s="375"/>
      <c r="I13" s="375"/>
      <c r="J13" s="375"/>
      <c r="K13" s="251"/>
    </row>
    <row r="14" spans="2:11" ht="15" customHeight="1">
      <c r="B14" s="254"/>
      <c r="C14" s="255"/>
      <c r="D14" s="375" t="s">
        <v>495</v>
      </c>
      <c r="E14" s="375"/>
      <c r="F14" s="375"/>
      <c r="G14" s="375"/>
      <c r="H14" s="375"/>
      <c r="I14" s="375"/>
      <c r="J14" s="375"/>
      <c r="K14" s="251"/>
    </row>
    <row r="15" spans="2:11" ht="15" customHeight="1">
      <c r="B15" s="254"/>
      <c r="C15" s="255"/>
      <c r="D15" s="375" t="s">
        <v>496</v>
      </c>
      <c r="E15" s="375"/>
      <c r="F15" s="375"/>
      <c r="G15" s="375"/>
      <c r="H15" s="375"/>
      <c r="I15" s="375"/>
      <c r="J15" s="375"/>
      <c r="K15" s="251"/>
    </row>
    <row r="16" spans="2:11" ht="15" customHeight="1">
      <c r="B16" s="254"/>
      <c r="C16" s="255"/>
      <c r="D16" s="255"/>
      <c r="E16" s="256" t="s">
        <v>96</v>
      </c>
      <c r="F16" s="375" t="s">
        <v>497</v>
      </c>
      <c r="G16" s="375"/>
      <c r="H16" s="375"/>
      <c r="I16" s="375"/>
      <c r="J16" s="375"/>
      <c r="K16" s="251"/>
    </row>
    <row r="17" spans="2:11" ht="15" customHeight="1">
      <c r="B17" s="254"/>
      <c r="C17" s="255"/>
      <c r="D17" s="255"/>
      <c r="E17" s="256" t="s">
        <v>498</v>
      </c>
      <c r="F17" s="375" t="s">
        <v>499</v>
      </c>
      <c r="G17" s="375"/>
      <c r="H17" s="375"/>
      <c r="I17" s="375"/>
      <c r="J17" s="375"/>
      <c r="K17" s="251"/>
    </row>
    <row r="18" spans="2:11" ht="15" customHeight="1">
      <c r="B18" s="254"/>
      <c r="C18" s="255"/>
      <c r="D18" s="255"/>
      <c r="E18" s="256" t="s">
        <v>83</v>
      </c>
      <c r="F18" s="375" t="s">
        <v>500</v>
      </c>
      <c r="G18" s="375"/>
      <c r="H18" s="375"/>
      <c r="I18" s="375"/>
      <c r="J18" s="375"/>
      <c r="K18" s="251"/>
    </row>
    <row r="19" spans="2:11" ht="15" customHeight="1">
      <c r="B19" s="254"/>
      <c r="C19" s="255"/>
      <c r="D19" s="255"/>
      <c r="E19" s="256" t="s">
        <v>92</v>
      </c>
      <c r="F19" s="375" t="s">
        <v>501</v>
      </c>
      <c r="G19" s="375"/>
      <c r="H19" s="375"/>
      <c r="I19" s="375"/>
      <c r="J19" s="375"/>
      <c r="K19" s="251"/>
    </row>
    <row r="20" spans="2:11" ht="15" customHeight="1">
      <c r="B20" s="254"/>
      <c r="C20" s="255"/>
      <c r="D20" s="255"/>
      <c r="E20" s="256" t="s">
        <v>502</v>
      </c>
      <c r="F20" s="375" t="s">
        <v>503</v>
      </c>
      <c r="G20" s="375"/>
      <c r="H20" s="375"/>
      <c r="I20" s="375"/>
      <c r="J20" s="375"/>
      <c r="K20" s="251"/>
    </row>
    <row r="21" spans="2:11" ht="15" customHeight="1">
      <c r="B21" s="254"/>
      <c r="C21" s="255"/>
      <c r="D21" s="255"/>
      <c r="E21" s="256" t="s">
        <v>504</v>
      </c>
      <c r="F21" s="375" t="s">
        <v>505</v>
      </c>
      <c r="G21" s="375"/>
      <c r="H21" s="375"/>
      <c r="I21" s="375"/>
      <c r="J21" s="375"/>
      <c r="K21" s="251"/>
    </row>
    <row r="22" spans="2:11" ht="12.75" customHeight="1">
      <c r="B22" s="254"/>
      <c r="C22" s="255"/>
      <c r="D22" s="255"/>
      <c r="E22" s="255"/>
      <c r="F22" s="255"/>
      <c r="G22" s="255"/>
      <c r="H22" s="255"/>
      <c r="I22" s="255"/>
      <c r="J22" s="255"/>
      <c r="K22" s="251"/>
    </row>
    <row r="23" spans="2:11" ht="15" customHeight="1">
      <c r="B23" s="254"/>
      <c r="C23" s="375" t="s">
        <v>506</v>
      </c>
      <c r="D23" s="375"/>
      <c r="E23" s="375"/>
      <c r="F23" s="375"/>
      <c r="G23" s="375"/>
      <c r="H23" s="375"/>
      <c r="I23" s="375"/>
      <c r="J23" s="375"/>
      <c r="K23" s="251"/>
    </row>
    <row r="24" spans="2:11" ht="15" customHeight="1">
      <c r="B24" s="254"/>
      <c r="C24" s="375" t="s">
        <v>507</v>
      </c>
      <c r="D24" s="375"/>
      <c r="E24" s="375"/>
      <c r="F24" s="375"/>
      <c r="G24" s="375"/>
      <c r="H24" s="375"/>
      <c r="I24" s="375"/>
      <c r="J24" s="375"/>
      <c r="K24" s="251"/>
    </row>
    <row r="25" spans="2:11" ht="15" customHeight="1">
      <c r="B25" s="254"/>
      <c r="C25" s="253"/>
      <c r="D25" s="375" t="s">
        <v>508</v>
      </c>
      <c r="E25" s="375"/>
      <c r="F25" s="375"/>
      <c r="G25" s="375"/>
      <c r="H25" s="375"/>
      <c r="I25" s="375"/>
      <c r="J25" s="375"/>
      <c r="K25" s="251"/>
    </row>
    <row r="26" spans="2:11" ht="15" customHeight="1">
      <c r="B26" s="254"/>
      <c r="C26" s="255"/>
      <c r="D26" s="375" t="s">
        <v>509</v>
      </c>
      <c r="E26" s="375"/>
      <c r="F26" s="375"/>
      <c r="G26" s="375"/>
      <c r="H26" s="375"/>
      <c r="I26" s="375"/>
      <c r="J26" s="375"/>
      <c r="K26" s="251"/>
    </row>
    <row r="27" spans="2:11" ht="12.75" customHeight="1">
      <c r="B27" s="254"/>
      <c r="C27" s="255"/>
      <c r="D27" s="255"/>
      <c r="E27" s="255"/>
      <c r="F27" s="255"/>
      <c r="G27" s="255"/>
      <c r="H27" s="255"/>
      <c r="I27" s="255"/>
      <c r="J27" s="255"/>
      <c r="K27" s="251"/>
    </row>
    <row r="28" spans="2:11" ht="15" customHeight="1">
      <c r="B28" s="254"/>
      <c r="C28" s="255"/>
      <c r="D28" s="375" t="s">
        <v>510</v>
      </c>
      <c r="E28" s="375"/>
      <c r="F28" s="375"/>
      <c r="G28" s="375"/>
      <c r="H28" s="375"/>
      <c r="I28" s="375"/>
      <c r="J28" s="375"/>
      <c r="K28" s="251"/>
    </row>
    <row r="29" spans="2:11" ht="15" customHeight="1">
      <c r="B29" s="254"/>
      <c r="C29" s="255"/>
      <c r="D29" s="375" t="s">
        <v>511</v>
      </c>
      <c r="E29" s="375"/>
      <c r="F29" s="375"/>
      <c r="G29" s="375"/>
      <c r="H29" s="375"/>
      <c r="I29" s="375"/>
      <c r="J29" s="375"/>
      <c r="K29" s="251"/>
    </row>
    <row r="30" spans="2:11" ht="12.75" customHeight="1">
      <c r="B30" s="254"/>
      <c r="C30" s="255"/>
      <c r="D30" s="255"/>
      <c r="E30" s="255"/>
      <c r="F30" s="255"/>
      <c r="G30" s="255"/>
      <c r="H30" s="255"/>
      <c r="I30" s="255"/>
      <c r="J30" s="255"/>
      <c r="K30" s="251"/>
    </row>
    <row r="31" spans="2:11" ht="15" customHeight="1">
      <c r="B31" s="254"/>
      <c r="C31" s="255"/>
      <c r="D31" s="375" t="s">
        <v>512</v>
      </c>
      <c r="E31" s="375"/>
      <c r="F31" s="375"/>
      <c r="G31" s="375"/>
      <c r="H31" s="375"/>
      <c r="I31" s="375"/>
      <c r="J31" s="375"/>
      <c r="K31" s="251"/>
    </row>
    <row r="32" spans="2:11" ht="15" customHeight="1">
      <c r="B32" s="254"/>
      <c r="C32" s="255"/>
      <c r="D32" s="375" t="s">
        <v>513</v>
      </c>
      <c r="E32" s="375"/>
      <c r="F32" s="375"/>
      <c r="G32" s="375"/>
      <c r="H32" s="375"/>
      <c r="I32" s="375"/>
      <c r="J32" s="375"/>
      <c r="K32" s="251"/>
    </row>
    <row r="33" spans="2:11" ht="15" customHeight="1">
      <c r="B33" s="254"/>
      <c r="C33" s="255"/>
      <c r="D33" s="375" t="s">
        <v>514</v>
      </c>
      <c r="E33" s="375"/>
      <c r="F33" s="375"/>
      <c r="G33" s="375"/>
      <c r="H33" s="375"/>
      <c r="I33" s="375"/>
      <c r="J33" s="375"/>
      <c r="K33" s="251"/>
    </row>
    <row r="34" spans="2:11" ht="15" customHeight="1">
      <c r="B34" s="254"/>
      <c r="C34" s="255"/>
      <c r="D34" s="253"/>
      <c r="E34" s="257" t="s">
        <v>123</v>
      </c>
      <c r="F34" s="253"/>
      <c r="G34" s="375" t="s">
        <v>515</v>
      </c>
      <c r="H34" s="375"/>
      <c r="I34" s="375"/>
      <c r="J34" s="375"/>
      <c r="K34" s="251"/>
    </row>
    <row r="35" spans="2:11" ht="30.75" customHeight="1">
      <c r="B35" s="254"/>
      <c r="C35" s="255"/>
      <c r="D35" s="253"/>
      <c r="E35" s="257" t="s">
        <v>516</v>
      </c>
      <c r="F35" s="253"/>
      <c r="G35" s="375" t="s">
        <v>517</v>
      </c>
      <c r="H35" s="375"/>
      <c r="I35" s="375"/>
      <c r="J35" s="375"/>
      <c r="K35" s="251"/>
    </row>
    <row r="36" spans="2:11" ht="15" customHeight="1">
      <c r="B36" s="254"/>
      <c r="C36" s="255"/>
      <c r="D36" s="253"/>
      <c r="E36" s="257" t="s">
        <v>57</v>
      </c>
      <c r="F36" s="253"/>
      <c r="G36" s="375" t="s">
        <v>518</v>
      </c>
      <c r="H36" s="375"/>
      <c r="I36" s="375"/>
      <c r="J36" s="375"/>
      <c r="K36" s="251"/>
    </row>
    <row r="37" spans="2:11" ht="15" customHeight="1">
      <c r="B37" s="254"/>
      <c r="C37" s="255"/>
      <c r="D37" s="253"/>
      <c r="E37" s="257" t="s">
        <v>124</v>
      </c>
      <c r="F37" s="253"/>
      <c r="G37" s="375" t="s">
        <v>519</v>
      </c>
      <c r="H37" s="375"/>
      <c r="I37" s="375"/>
      <c r="J37" s="375"/>
      <c r="K37" s="251"/>
    </row>
    <row r="38" spans="2:11" ht="15" customHeight="1">
      <c r="B38" s="254"/>
      <c r="C38" s="255"/>
      <c r="D38" s="253"/>
      <c r="E38" s="257" t="s">
        <v>125</v>
      </c>
      <c r="F38" s="253"/>
      <c r="G38" s="375" t="s">
        <v>520</v>
      </c>
      <c r="H38" s="375"/>
      <c r="I38" s="375"/>
      <c r="J38" s="375"/>
      <c r="K38" s="251"/>
    </row>
    <row r="39" spans="2:11" ht="15" customHeight="1">
      <c r="B39" s="254"/>
      <c r="C39" s="255"/>
      <c r="D39" s="253"/>
      <c r="E39" s="257" t="s">
        <v>126</v>
      </c>
      <c r="F39" s="253"/>
      <c r="G39" s="375" t="s">
        <v>521</v>
      </c>
      <c r="H39" s="375"/>
      <c r="I39" s="375"/>
      <c r="J39" s="375"/>
      <c r="K39" s="251"/>
    </row>
    <row r="40" spans="2:11" ht="15" customHeight="1">
      <c r="B40" s="254"/>
      <c r="C40" s="255"/>
      <c r="D40" s="253"/>
      <c r="E40" s="257" t="s">
        <v>522</v>
      </c>
      <c r="F40" s="253"/>
      <c r="G40" s="375" t="s">
        <v>523</v>
      </c>
      <c r="H40" s="375"/>
      <c r="I40" s="375"/>
      <c r="J40" s="375"/>
      <c r="K40" s="251"/>
    </row>
    <row r="41" spans="2:11" ht="15" customHeight="1">
      <c r="B41" s="254"/>
      <c r="C41" s="255"/>
      <c r="D41" s="253"/>
      <c r="E41" s="257"/>
      <c r="F41" s="253"/>
      <c r="G41" s="375" t="s">
        <v>524</v>
      </c>
      <c r="H41" s="375"/>
      <c r="I41" s="375"/>
      <c r="J41" s="375"/>
      <c r="K41" s="251"/>
    </row>
    <row r="42" spans="2:11" ht="15" customHeight="1">
      <c r="B42" s="254"/>
      <c r="C42" s="255"/>
      <c r="D42" s="253"/>
      <c r="E42" s="257" t="s">
        <v>525</v>
      </c>
      <c r="F42" s="253"/>
      <c r="G42" s="375" t="s">
        <v>526</v>
      </c>
      <c r="H42" s="375"/>
      <c r="I42" s="375"/>
      <c r="J42" s="375"/>
      <c r="K42" s="251"/>
    </row>
    <row r="43" spans="2:11" ht="15" customHeight="1">
      <c r="B43" s="254"/>
      <c r="C43" s="255"/>
      <c r="D43" s="253"/>
      <c r="E43" s="257" t="s">
        <v>128</v>
      </c>
      <c r="F43" s="253"/>
      <c r="G43" s="375" t="s">
        <v>527</v>
      </c>
      <c r="H43" s="375"/>
      <c r="I43" s="375"/>
      <c r="J43" s="375"/>
      <c r="K43" s="251"/>
    </row>
    <row r="44" spans="2:11" ht="12.75" customHeight="1">
      <c r="B44" s="254"/>
      <c r="C44" s="255"/>
      <c r="D44" s="253"/>
      <c r="E44" s="253"/>
      <c r="F44" s="253"/>
      <c r="G44" s="253"/>
      <c r="H44" s="253"/>
      <c r="I44" s="253"/>
      <c r="J44" s="253"/>
      <c r="K44" s="251"/>
    </row>
    <row r="45" spans="2:11" ht="15" customHeight="1">
      <c r="B45" s="254"/>
      <c r="C45" s="255"/>
      <c r="D45" s="375" t="s">
        <v>528</v>
      </c>
      <c r="E45" s="375"/>
      <c r="F45" s="375"/>
      <c r="G45" s="375"/>
      <c r="H45" s="375"/>
      <c r="I45" s="375"/>
      <c r="J45" s="375"/>
      <c r="K45" s="251"/>
    </row>
    <row r="46" spans="2:11" ht="15" customHeight="1">
      <c r="B46" s="254"/>
      <c r="C46" s="255"/>
      <c r="D46" s="255"/>
      <c r="E46" s="375" t="s">
        <v>529</v>
      </c>
      <c r="F46" s="375"/>
      <c r="G46" s="375"/>
      <c r="H46" s="375"/>
      <c r="I46" s="375"/>
      <c r="J46" s="375"/>
      <c r="K46" s="251"/>
    </row>
    <row r="47" spans="2:11" ht="15" customHeight="1">
      <c r="B47" s="254"/>
      <c r="C47" s="255"/>
      <c r="D47" s="255"/>
      <c r="E47" s="375" t="s">
        <v>530</v>
      </c>
      <c r="F47" s="375"/>
      <c r="G47" s="375"/>
      <c r="H47" s="375"/>
      <c r="I47" s="375"/>
      <c r="J47" s="375"/>
      <c r="K47" s="251"/>
    </row>
    <row r="48" spans="2:11" ht="15" customHeight="1">
      <c r="B48" s="254"/>
      <c r="C48" s="255"/>
      <c r="D48" s="255"/>
      <c r="E48" s="375" t="s">
        <v>531</v>
      </c>
      <c r="F48" s="375"/>
      <c r="G48" s="375"/>
      <c r="H48" s="375"/>
      <c r="I48" s="375"/>
      <c r="J48" s="375"/>
      <c r="K48" s="251"/>
    </row>
    <row r="49" spans="2:11" ht="15" customHeight="1">
      <c r="B49" s="254"/>
      <c r="C49" s="255"/>
      <c r="D49" s="375" t="s">
        <v>532</v>
      </c>
      <c r="E49" s="375"/>
      <c r="F49" s="375"/>
      <c r="G49" s="375"/>
      <c r="H49" s="375"/>
      <c r="I49" s="375"/>
      <c r="J49" s="375"/>
      <c r="K49" s="251"/>
    </row>
    <row r="50" spans="2:11" ht="25.5" customHeight="1">
      <c r="B50" s="250"/>
      <c r="C50" s="376" t="s">
        <v>533</v>
      </c>
      <c r="D50" s="376"/>
      <c r="E50" s="376"/>
      <c r="F50" s="376"/>
      <c r="G50" s="376"/>
      <c r="H50" s="376"/>
      <c r="I50" s="376"/>
      <c r="J50" s="376"/>
      <c r="K50" s="251"/>
    </row>
    <row r="51" spans="2:11" ht="5.25" customHeight="1">
      <c r="B51" s="250"/>
      <c r="C51" s="252"/>
      <c r="D51" s="252"/>
      <c r="E51" s="252"/>
      <c r="F51" s="252"/>
      <c r="G51" s="252"/>
      <c r="H51" s="252"/>
      <c r="I51" s="252"/>
      <c r="J51" s="252"/>
      <c r="K51" s="251"/>
    </row>
    <row r="52" spans="2:11" ht="15" customHeight="1">
      <c r="B52" s="250"/>
      <c r="C52" s="375" t="s">
        <v>534</v>
      </c>
      <c r="D52" s="375"/>
      <c r="E52" s="375"/>
      <c r="F52" s="375"/>
      <c r="G52" s="375"/>
      <c r="H52" s="375"/>
      <c r="I52" s="375"/>
      <c r="J52" s="375"/>
      <c r="K52" s="251"/>
    </row>
    <row r="53" spans="2:11" ht="15" customHeight="1">
      <c r="B53" s="250"/>
      <c r="C53" s="375" t="s">
        <v>535</v>
      </c>
      <c r="D53" s="375"/>
      <c r="E53" s="375"/>
      <c r="F53" s="375"/>
      <c r="G53" s="375"/>
      <c r="H53" s="375"/>
      <c r="I53" s="375"/>
      <c r="J53" s="375"/>
      <c r="K53" s="251"/>
    </row>
    <row r="54" spans="2:11" ht="12.75" customHeight="1">
      <c r="B54" s="250"/>
      <c r="C54" s="253"/>
      <c r="D54" s="253"/>
      <c r="E54" s="253"/>
      <c r="F54" s="253"/>
      <c r="G54" s="253"/>
      <c r="H54" s="253"/>
      <c r="I54" s="253"/>
      <c r="J54" s="253"/>
      <c r="K54" s="251"/>
    </row>
    <row r="55" spans="2:11" ht="15" customHeight="1">
      <c r="B55" s="250"/>
      <c r="C55" s="375" t="s">
        <v>536</v>
      </c>
      <c r="D55" s="375"/>
      <c r="E55" s="375"/>
      <c r="F55" s="375"/>
      <c r="G55" s="375"/>
      <c r="H55" s="375"/>
      <c r="I55" s="375"/>
      <c r="J55" s="375"/>
      <c r="K55" s="251"/>
    </row>
    <row r="56" spans="2:11" ht="15" customHeight="1">
      <c r="B56" s="250"/>
      <c r="C56" s="255"/>
      <c r="D56" s="375" t="s">
        <v>537</v>
      </c>
      <c r="E56" s="375"/>
      <c r="F56" s="375"/>
      <c r="G56" s="375"/>
      <c r="H56" s="375"/>
      <c r="I56" s="375"/>
      <c r="J56" s="375"/>
      <c r="K56" s="251"/>
    </row>
    <row r="57" spans="2:11" ht="15" customHeight="1">
      <c r="B57" s="250"/>
      <c r="C57" s="255"/>
      <c r="D57" s="375" t="s">
        <v>538</v>
      </c>
      <c r="E57" s="375"/>
      <c r="F57" s="375"/>
      <c r="G57" s="375"/>
      <c r="H57" s="375"/>
      <c r="I57" s="375"/>
      <c r="J57" s="375"/>
      <c r="K57" s="251"/>
    </row>
    <row r="58" spans="2:11" ht="15" customHeight="1">
      <c r="B58" s="250"/>
      <c r="C58" s="255"/>
      <c r="D58" s="375" t="s">
        <v>539</v>
      </c>
      <c r="E58" s="375"/>
      <c r="F58" s="375"/>
      <c r="G58" s="375"/>
      <c r="H58" s="375"/>
      <c r="I58" s="375"/>
      <c r="J58" s="375"/>
      <c r="K58" s="251"/>
    </row>
    <row r="59" spans="2:11" ht="15" customHeight="1">
      <c r="B59" s="250"/>
      <c r="C59" s="255"/>
      <c r="D59" s="375" t="s">
        <v>540</v>
      </c>
      <c r="E59" s="375"/>
      <c r="F59" s="375"/>
      <c r="G59" s="375"/>
      <c r="H59" s="375"/>
      <c r="I59" s="375"/>
      <c r="J59" s="375"/>
      <c r="K59" s="251"/>
    </row>
    <row r="60" spans="2:11" ht="15" customHeight="1">
      <c r="B60" s="250"/>
      <c r="C60" s="255"/>
      <c r="D60" s="374" t="s">
        <v>541</v>
      </c>
      <c r="E60" s="374"/>
      <c r="F60" s="374"/>
      <c r="G60" s="374"/>
      <c r="H60" s="374"/>
      <c r="I60" s="374"/>
      <c r="J60" s="374"/>
      <c r="K60" s="251"/>
    </row>
    <row r="61" spans="2:11" ht="15" customHeight="1">
      <c r="B61" s="250"/>
      <c r="C61" s="255"/>
      <c r="D61" s="375" t="s">
        <v>542</v>
      </c>
      <c r="E61" s="375"/>
      <c r="F61" s="375"/>
      <c r="G61" s="375"/>
      <c r="H61" s="375"/>
      <c r="I61" s="375"/>
      <c r="J61" s="375"/>
      <c r="K61" s="251"/>
    </row>
    <row r="62" spans="2:11" ht="12.75" customHeight="1">
      <c r="B62" s="250"/>
      <c r="C62" s="255"/>
      <c r="D62" s="255"/>
      <c r="E62" s="258"/>
      <c r="F62" s="255"/>
      <c r="G62" s="255"/>
      <c r="H62" s="255"/>
      <c r="I62" s="255"/>
      <c r="J62" s="255"/>
      <c r="K62" s="251"/>
    </row>
    <row r="63" spans="2:11" ht="15" customHeight="1">
      <c r="B63" s="250"/>
      <c r="C63" s="255"/>
      <c r="D63" s="375" t="s">
        <v>543</v>
      </c>
      <c r="E63" s="375"/>
      <c r="F63" s="375"/>
      <c r="G63" s="375"/>
      <c r="H63" s="375"/>
      <c r="I63" s="375"/>
      <c r="J63" s="375"/>
      <c r="K63" s="251"/>
    </row>
    <row r="64" spans="2:11" ht="15" customHeight="1">
      <c r="B64" s="250"/>
      <c r="C64" s="255"/>
      <c r="D64" s="374" t="s">
        <v>544</v>
      </c>
      <c r="E64" s="374"/>
      <c r="F64" s="374"/>
      <c r="G64" s="374"/>
      <c r="H64" s="374"/>
      <c r="I64" s="374"/>
      <c r="J64" s="374"/>
      <c r="K64" s="251"/>
    </row>
    <row r="65" spans="2:11" ht="15" customHeight="1">
      <c r="B65" s="250"/>
      <c r="C65" s="255"/>
      <c r="D65" s="375" t="s">
        <v>545</v>
      </c>
      <c r="E65" s="375"/>
      <c r="F65" s="375"/>
      <c r="G65" s="375"/>
      <c r="H65" s="375"/>
      <c r="I65" s="375"/>
      <c r="J65" s="375"/>
      <c r="K65" s="251"/>
    </row>
    <row r="66" spans="2:11" ht="15" customHeight="1">
      <c r="B66" s="250"/>
      <c r="C66" s="255"/>
      <c r="D66" s="375" t="s">
        <v>546</v>
      </c>
      <c r="E66" s="375"/>
      <c r="F66" s="375"/>
      <c r="G66" s="375"/>
      <c r="H66" s="375"/>
      <c r="I66" s="375"/>
      <c r="J66" s="375"/>
      <c r="K66" s="251"/>
    </row>
    <row r="67" spans="2:11" ht="15" customHeight="1">
      <c r="B67" s="250"/>
      <c r="C67" s="255"/>
      <c r="D67" s="375" t="s">
        <v>547</v>
      </c>
      <c r="E67" s="375"/>
      <c r="F67" s="375"/>
      <c r="G67" s="375"/>
      <c r="H67" s="375"/>
      <c r="I67" s="375"/>
      <c r="J67" s="375"/>
      <c r="K67" s="251"/>
    </row>
    <row r="68" spans="2:11" ht="15" customHeight="1">
      <c r="B68" s="250"/>
      <c r="C68" s="255"/>
      <c r="D68" s="375" t="s">
        <v>548</v>
      </c>
      <c r="E68" s="375"/>
      <c r="F68" s="375"/>
      <c r="G68" s="375"/>
      <c r="H68" s="375"/>
      <c r="I68" s="375"/>
      <c r="J68" s="375"/>
      <c r="K68" s="251"/>
    </row>
    <row r="69" spans="2:11" ht="12.75" customHeight="1">
      <c r="B69" s="259"/>
      <c r="C69" s="260"/>
      <c r="D69" s="260"/>
      <c r="E69" s="260"/>
      <c r="F69" s="260"/>
      <c r="G69" s="260"/>
      <c r="H69" s="260"/>
      <c r="I69" s="260"/>
      <c r="J69" s="260"/>
      <c r="K69" s="261"/>
    </row>
    <row r="70" spans="2:11" ht="18.75" customHeight="1">
      <c r="B70" s="262"/>
      <c r="C70" s="262"/>
      <c r="D70" s="262"/>
      <c r="E70" s="262"/>
      <c r="F70" s="262"/>
      <c r="G70" s="262"/>
      <c r="H70" s="262"/>
      <c r="I70" s="262"/>
      <c r="J70" s="262"/>
      <c r="K70" s="263"/>
    </row>
    <row r="71" spans="2:11" ht="18.75" customHeight="1">
      <c r="B71" s="263"/>
      <c r="C71" s="263"/>
      <c r="D71" s="263"/>
      <c r="E71" s="263"/>
      <c r="F71" s="263"/>
      <c r="G71" s="263"/>
      <c r="H71" s="263"/>
      <c r="I71" s="263"/>
      <c r="J71" s="263"/>
      <c r="K71" s="263"/>
    </row>
    <row r="72" spans="2:11" ht="7.5" customHeight="1">
      <c r="B72" s="264"/>
      <c r="C72" s="265"/>
      <c r="D72" s="265"/>
      <c r="E72" s="265"/>
      <c r="F72" s="265"/>
      <c r="G72" s="265"/>
      <c r="H72" s="265"/>
      <c r="I72" s="265"/>
      <c r="J72" s="265"/>
      <c r="K72" s="266"/>
    </row>
    <row r="73" spans="2:11" ht="45" customHeight="1">
      <c r="B73" s="267"/>
      <c r="C73" s="373" t="s">
        <v>105</v>
      </c>
      <c r="D73" s="373"/>
      <c r="E73" s="373"/>
      <c r="F73" s="373"/>
      <c r="G73" s="373"/>
      <c r="H73" s="373"/>
      <c r="I73" s="373"/>
      <c r="J73" s="373"/>
      <c r="K73" s="268"/>
    </row>
    <row r="74" spans="2:11" ht="17.25" customHeight="1">
      <c r="B74" s="267"/>
      <c r="C74" s="269" t="s">
        <v>549</v>
      </c>
      <c r="D74" s="269"/>
      <c r="E74" s="269"/>
      <c r="F74" s="269" t="s">
        <v>550</v>
      </c>
      <c r="G74" s="270"/>
      <c r="H74" s="269" t="s">
        <v>124</v>
      </c>
      <c r="I74" s="269" t="s">
        <v>61</v>
      </c>
      <c r="J74" s="269" t="s">
        <v>551</v>
      </c>
      <c r="K74" s="268"/>
    </row>
    <row r="75" spans="2:11" ht="17.25" customHeight="1">
      <c r="B75" s="267"/>
      <c r="C75" s="271" t="s">
        <v>552</v>
      </c>
      <c r="D75" s="271"/>
      <c r="E75" s="271"/>
      <c r="F75" s="272" t="s">
        <v>553</v>
      </c>
      <c r="G75" s="273"/>
      <c r="H75" s="271"/>
      <c r="I75" s="271"/>
      <c r="J75" s="271" t="s">
        <v>554</v>
      </c>
      <c r="K75" s="268"/>
    </row>
    <row r="76" spans="2:11" ht="5.25" customHeight="1">
      <c r="B76" s="267"/>
      <c r="C76" s="274"/>
      <c r="D76" s="274"/>
      <c r="E76" s="274"/>
      <c r="F76" s="274"/>
      <c r="G76" s="275"/>
      <c r="H76" s="274"/>
      <c r="I76" s="274"/>
      <c r="J76" s="274"/>
      <c r="K76" s="268"/>
    </row>
    <row r="77" spans="2:11" ht="15" customHeight="1">
      <c r="B77" s="267"/>
      <c r="C77" s="257" t="s">
        <v>57</v>
      </c>
      <c r="D77" s="274"/>
      <c r="E77" s="274"/>
      <c r="F77" s="276" t="s">
        <v>555</v>
      </c>
      <c r="G77" s="275"/>
      <c r="H77" s="257" t="s">
        <v>556</v>
      </c>
      <c r="I77" s="257" t="s">
        <v>557</v>
      </c>
      <c r="J77" s="257">
        <v>20</v>
      </c>
      <c r="K77" s="268"/>
    </row>
    <row r="78" spans="2:11" ht="15" customHeight="1">
      <c r="B78" s="267"/>
      <c r="C78" s="257" t="s">
        <v>558</v>
      </c>
      <c r="D78" s="257"/>
      <c r="E78" s="257"/>
      <c r="F78" s="276" t="s">
        <v>555</v>
      </c>
      <c r="G78" s="275"/>
      <c r="H78" s="257" t="s">
        <v>559</v>
      </c>
      <c r="I78" s="257" t="s">
        <v>557</v>
      </c>
      <c r="J78" s="257">
        <v>120</v>
      </c>
      <c r="K78" s="268"/>
    </row>
    <row r="79" spans="2:11" ht="15" customHeight="1">
      <c r="B79" s="277"/>
      <c r="C79" s="257" t="s">
        <v>560</v>
      </c>
      <c r="D79" s="257"/>
      <c r="E79" s="257"/>
      <c r="F79" s="276" t="s">
        <v>561</v>
      </c>
      <c r="G79" s="275"/>
      <c r="H79" s="257" t="s">
        <v>562</v>
      </c>
      <c r="I79" s="257" t="s">
        <v>557</v>
      </c>
      <c r="J79" s="257">
        <v>50</v>
      </c>
      <c r="K79" s="268"/>
    </row>
    <row r="80" spans="2:11" ht="15" customHeight="1">
      <c r="B80" s="277"/>
      <c r="C80" s="257" t="s">
        <v>563</v>
      </c>
      <c r="D80" s="257"/>
      <c r="E80" s="257"/>
      <c r="F80" s="276" t="s">
        <v>555</v>
      </c>
      <c r="G80" s="275"/>
      <c r="H80" s="257" t="s">
        <v>564</v>
      </c>
      <c r="I80" s="257" t="s">
        <v>565</v>
      </c>
      <c r="J80" s="257"/>
      <c r="K80" s="268"/>
    </row>
    <row r="81" spans="2:11" ht="15" customHeight="1">
      <c r="B81" s="277"/>
      <c r="C81" s="278" t="s">
        <v>566</v>
      </c>
      <c r="D81" s="278"/>
      <c r="E81" s="278"/>
      <c r="F81" s="279" t="s">
        <v>561</v>
      </c>
      <c r="G81" s="278"/>
      <c r="H81" s="278" t="s">
        <v>567</v>
      </c>
      <c r="I81" s="278" t="s">
        <v>557</v>
      </c>
      <c r="J81" s="278">
        <v>15</v>
      </c>
      <c r="K81" s="268"/>
    </row>
    <row r="82" spans="2:11" ht="15" customHeight="1">
      <c r="B82" s="277"/>
      <c r="C82" s="278" t="s">
        <v>568</v>
      </c>
      <c r="D82" s="278"/>
      <c r="E82" s="278"/>
      <c r="F82" s="279" t="s">
        <v>561</v>
      </c>
      <c r="G82" s="278"/>
      <c r="H82" s="278" t="s">
        <v>569</v>
      </c>
      <c r="I82" s="278" t="s">
        <v>557</v>
      </c>
      <c r="J82" s="278">
        <v>15</v>
      </c>
      <c r="K82" s="268"/>
    </row>
    <row r="83" spans="2:11" ht="15" customHeight="1">
      <c r="B83" s="277"/>
      <c r="C83" s="278" t="s">
        <v>570</v>
      </c>
      <c r="D83" s="278"/>
      <c r="E83" s="278"/>
      <c r="F83" s="279" t="s">
        <v>561</v>
      </c>
      <c r="G83" s="278"/>
      <c r="H83" s="278" t="s">
        <v>571</v>
      </c>
      <c r="I83" s="278" t="s">
        <v>557</v>
      </c>
      <c r="J83" s="278">
        <v>20</v>
      </c>
      <c r="K83" s="268"/>
    </row>
    <row r="84" spans="2:11" ht="15" customHeight="1">
      <c r="B84" s="277"/>
      <c r="C84" s="278" t="s">
        <v>572</v>
      </c>
      <c r="D84" s="278"/>
      <c r="E84" s="278"/>
      <c r="F84" s="279" t="s">
        <v>561</v>
      </c>
      <c r="G84" s="278"/>
      <c r="H84" s="278" t="s">
        <v>573</v>
      </c>
      <c r="I84" s="278" t="s">
        <v>557</v>
      </c>
      <c r="J84" s="278">
        <v>20</v>
      </c>
      <c r="K84" s="268"/>
    </row>
    <row r="85" spans="2:11" ht="15" customHeight="1">
      <c r="B85" s="277"/>
      <c r="C85" s="257" t="s">
        <v>574</v>
      </c>
      <c r="D85" s="257"/>
      <c r="E85" s="257"/>
      <c r="F85" s="276" t="s">
        <v>561</v>
      </c>
      <c r="G85" s="275"/>
      <c r="H85" s="257" t="s">
        <v>575</v>
      </c>
      <c r="I85" s="257" t="s">
        <v>557</v>
      </c>
      <c r="J85" s="257">
        <v>50</v>
      </c>
      <c r="K85" s="268"/>
    </row>
    <row r="86" spans="2:11" ht="15" customHeight="1">
      <c r="B86" s="277"/>
      <c r="C86" s="257" t="s">
        <v>576</v>
      </c>
      <c r="D86" s="257"/>
      <c r="E86" s="257"/>
      <c r="F86" s="276" t="s">
        <v>561</v>
      </c>
      <c r="G86" s="275"/>
      <c r="H86" s="257" t="s">
        <v>577</v>
      </c>
      <c r="I86" s="257" t="s">
        <v>557</v>
      </c>
      <c r="J86" s="257">
        <v>20</v>
      </c>
      <c r="K86" s="268"/>
    </row>
    <row r="87" spans="2:11" ht="15" customHeight="1">
      <c r="B87" s="277"/>
      <c r="C87" s="257" t="s">
        <v>578</v>
      </c>
      <c r="D87" s="257"/>
      <c r="E87" s="257"/>
      <c r="F87" s="276" t="s">
        <v>561</v>
      </c>
      <c r="G87" s="275"/>
      <c r="H87" s="257" t="s">
        <v>579</v>
      </c>
      <c r="I87" s="257" t="s">
        <v>557</v>
      </c>
      <c r="J87" s="257">
        <v>20</v>
      </c>
      <c r="K87" s="268"/>
    </row>
    <row r="88" spans="2:11" ht="15" customHeight="1">
      <c r="B88" s="277"/>
      <c r="C88" s="257" t="s">
        <v>580</v>
      </c>
      <c r="D88" s="257"/>
      <c r="E88" s="257"/>
      <c r="F88" s="276" t="s">
        <v>561</v>
      </c>
      <c r="G88" s="275"/>
      <c r="H88" s="257" t="s">
        <v>581</v>
      </c>
      <c r="I88" s="257" t="s">
        <v>557</v>
      </c>
      <c r="J88" s="257">
        <v>50</v>
      </c>
      <c r="K88" s="268"/>
    </row>
    <row r="89" spans="2:11" ht="15" customHeight="1">
      <c r="B89" s="277"/>
      <c r="C89" s="257" t="s">
        <v>582</v>
      </c>
      <c r="D89" s="257"/>
      <c r="E89" s="257"/>
      <c r="F89" s="276" t="s">
        <v>561</v>
      </c>
      <c r="G89" s="275"/>
      <c r="H89" s="257" t="s">
        <v>582</v>
      </c>
      <c r="I89" s="257" t="s">
        <v>557</v>
      </c>
      <c r="J89" s="257">
        <v>50</v>
      </c>
      <c r="K89" s="268"/>
    </row>
    <row r="90" spans="2:11" ht="15" customHeight="1">
      <c r="B90" s="277"/>
      <c r="C90" s="257" t="s">
        <v>129</v>
      </c>
      <c r="D90" s="257"/>
      <c r="E90" s="257"/>
      <c r="F90" s="276" t="s">
        <v>561</v>
      </c>
      <c r="G90" s="275"/>
      <c r="H90" s="257" t="s">
        <v>583</v>
      </c>
      <c r="I90" s="257" t="s">
        <v>557</v>
      </c>
      <c r="J90" s="257">
        <v>255</v>
      </c>
      <c r="K90" s="268"/>
    </row>
    <row r="91" spans="2:11" ht="15" customHeight="1">
      <c r="B91" s="277"/>
      <c r="C91" s="257" t="s">
        <v>584</v>
      </c>
      <c r="D91" s="257"/>
      <c r="E91" s="257"/>
      <c r="F91" s="276" t="s">
        <v>555</v>
      </c>
      <c r="G91" s="275"/>
      <c r="H91" s="257" t="s">
        <v>585</v>
      </c>
      <c r="I91" s="257" t="s">
        <v>586</v>
      </c>
      <c r="J91" s="257"/>
      <c r="K91" s="268"/>
    </row>
    <row r="92" spans="2:11" ht="15" customHeight="1">
      <c r="B92" s="277"/>
      <c r="C92" s="257" t="s">
        <v>587</v>
      </c>
      <c r="D92" s="257"/>
      <c r="E92" s="257"/>
      <c r="F92" s="276" t="s">
        <v>555</v>
      </c>
      <c r="G92" s="275"/>
      <c r="H92" s="257" t="s">
        <v>588</v>
      </c>
      <c r="I92" s="257" t="s">
        <v>589</v>
      </c>
      <c r="J92" s="257"/>
      <c r="K92" s="268"/>
    </row>
    <row r="93" spans="2:11" ht="15" customHeight="1">
      <c r="B93" s="277"/>
      <c r="C93" s="257" t="s">
        <v>590</v>
      </c>
      <c r="D93" s="257"/>
      <c r="E93" s="257"/>
      <c r="F93" s="276" t="s">
        <v>555</v>
      </c>
      <c r="G93" s="275"/>
      <c r="H93" s="257" t="s">
        <v>590</v>
      </c>
      <c r="I93" s="257" t="s">
        <v>589</v>
      </c>
      <c r="J93" s="257"/>
      <c r="K93" s="268"/>
    </row>
    <row r="94" spans="2:11" ht="15" customHeight="1">
      <c r="B94" s="277"/>
      <c r="C94" s="257" t="s">
        <v>42</v>
      </c>
      <c r="D94" s="257"/>
      <c r="E94" s="257"/>
      <c r="F94" s="276" t="s">
        <v>555</v>
      </c>
      <c r="G94" s="275"/>
      <c r="H94" s="257" t="s">
        <v>591</v>
      </c>
      <c r="I94" s="257" t="s">
        <v>589</v>
      </c>
      <c r="J94" s="257"/>
      <c r="K94" s="268"/>
    </row>
    <row r="95" spans="2:11" ht="15" customHeight="1">
      <c r="B95" s="277"/>
      <c r="C95" s="257" t="s">
        <v>52</v>
      </c>
      <c r="D95" s="257"/>
      <c r="E95" s="257"/>
      <c r="F95" s="276" t="s">
        <v>555</v>
      </c>
      <c r="G95" s="275"/>
      <c r="H95" s="257" t="s">
        <v>592</v>
      </c>
      <c r="I95" s="257" t="s">
        <v>589</v>
      </c>
      <c r="J95" s="257"/>
      <c r="K95" s="268"/>
    </row>
    <row r="96" spans="2:11" ht="15" customHeight="1">
      <c r="B96" s="280"/>
      <c r="C96" s="281"/>
      <c r="D96" s="281"/>
      <c r="E96" s="281"/>
      <c r="F96" s="281"/>
      <c r="G96" s="281"/>
      <c r="H96" s="281"/>
      <c r="I96" s="281"/>
      <c r="J96" s="281"/>
      <c r="K96" s="282"/>
    </row>
    <row r="97" spans="2:11" ht="18.75" customHeight="1">
      <c r="B97" s="283"/>
      <c r="C97" s="284"/>
      <c r="D97" s="284"/>
      <c r="E97" s="284"/>
      <c r="F97" s="284"/>
      <c r="G97" s="284"/>
      <c r="H97" s="284"/>
      <c r="I97" s="284"/>
      <c r="J97" s="284"/>
      <c r="K97" s="283"/>
    </row>
    <row r="98" spans="2:11" ht="18.75" customHeight="1">
      <c r="B98" s="263"/>
      <c r="C98" s="263"/>
      <c r="D98" s="263"/>
      <c r="E98" s="263"/>
      <c r="F98" s="263"/>
      <c r="G98" s="263"/>
      <c r="H98" s="263"/>
      <c r="I98" s="263"/>
      <c r="J98" s="263"/>
      <c r="K98" s="263"/>
    </row>
    <row r="99" spans="2:11" ht="7.5" customHeight="1">
      <c r="B99" s="264"/>
      <c r="C99" s="265"/>
      <c r="D99" s="265"/>
      <c r="E99" s="265"/>
      <c r="F99" s="265"/>
      <c r="G99" s="265"/>
      <c r="H99" s="265"/>
      <c r="I99" s="265"/>
      <c r="J99" s="265"/>
      <c r="K99" s="266"/>
    </row>
    <row r="100" spans="2:11" ht="45" customHeight="1">
      <c r="B100" s="267"/>
      <c r="C100" s="373" t="s">
        <v>593</v>
      </c>
      <c r="D100" s="373"/>
      <c r="E100" s="373"/>
      <c r="F100" s="373"/>
      <c r="G100" s="373"/>
      <c r="H100" s="373"/>
      <c r="I100" s="373"/>
      <c r="J100" s="373"/>
      <c r="K100" s="268"/>
    </row>
    <row r="101" spans="2:11" ht="17.25" customHeight="1">
      <c r="B101" s="267"/>
      <c r="C101" s="269" t="s">
        <v>549</v>
      </c>
      <c r="D101" s="269"/>
      <c r="E101" s="269"/>
      <c r="F101" s="269" t="s">
        <v>550</v>
      </c>
      <c r="G101" s="270"/>
      <c r="H101" s="269" t="s">
        <v>124</v>
      </c>
      <c r="I101" s="269" t="s">
        <v>61</v>
      </c>
      <c r="J101" s="269" t="s">
        <v>551</v>
      </c>
      <c r="K101" s="268"/>
    </row>
    <row r="102" spans="2:11" ht="17.25" customHeight="1">
      <c r="B102" s="267"/>
      <c r="C102" s="271" t="s">
        <v>552</v>
      </c>
      <c r="D102" s="271"/>
      <c r="E102" s="271"/>
      <c r="F102" s="272" t="s">
        <v>553</v>
      </c>
      <c r="G102" s="273"/>
      <c r="H102" s="271"/>
      <c r="I102" s="271"/>
      <c r="J102" s="271" t="s">
        <v>554</v>
      </c>
      <c r="K102" s="268"/>
    </row>
    <row r="103" spans="2:11" ht="5.25" customHeight="1">
      <c r="B103" s="267"/>
      <c r="C103" s="269"/>
      <c r="D103" s="269"/>
      <c r="E103" s="269"/>
      <c r="F103" s="269"/>
      <c r="G103" s="285"/>
      <c r="H103" s="269"/>
      <c r="I103" s="269"/>
      <c r="J103" s="269"/>
      <c r="K103" s="268"/>
    </row>
    <row r="104" spans="2:11" ht="15" customHeight="1">
      <c r="B104" s="267"/>
      <c r="C104" s="257" t="s">
        <v>57</v>
      </c>
      <c r="D104" s="274"/>
      <c r="E104" s="274"/>
      <c r="F104" s="276" t="s">
        <v>555</v>
      </c>
      <c r="G104" s="285"/>
      <c r="H104" s="257" t="s">
        <v>594</v>
      </c>
      <c r="I104" s="257" t="s">
        <v>557</v>
      </c>
      <c r="J104" s="257">
        <v>20</v>
      </c>
      <c r="K104" s="268"/>
    </row>
    <row r="105" spans="2:11" ht="15" customHeight="1">
      <c r="B105" s="267"/>
      <c r="C105" s="257" t="s">
        <v>558</v>
      </c>
      <c r="D105" s="257"/>
      <c r="E105" s="257"/>
      <c r="F105" s="276" t="s">
        <v>555</v>
      </c>
      <c r="G105" s="257"/>
      <c r="H105" s="257" t="s">
        <v>594</v>
      </c>
      <c r="I105" s="257" t="s">
        <v>557</v>
      </c>
      <c r="J105" s="257">
        <v>120</v>
      </c>
      <c r="K105" s="268"/>
    </row>
    <row r="106" spans="2:11" ht="15" customHeight="1">
      <c r="B106" s="277"/>
      <c r="C106" s="257" t="s">
        <v>560</v>
      </c>
      <c r="D106" s="257"/>
      <c r="E106" s="257"/>
      <c r="F106" s="276" t="s">
        <v>561</v>
      </c>
      <c r="G106" s="257"/>
      <c r="H106" s="257" t="s">
        <v>594</v>
      </c>
      <c r="I106" s="257" t="s">
        <v>557</v>
      </c>
      <c r="J106" s="257">
        <v>50</v>
      </c>
      <c r="K106" s="268"/>
    </row>
    <row r="107" spans="2:11" ht="15" customHeight="1">
      <c r="B107" s="277"/>
      <c r="C107" s="257" t="s">
        <v>563</v>
      </c>
      <c r="D107" s="257"/>
      <c r="E107" s="257"/>
      <c r="F107" s="276" t="s">
        <v>555</v>
      </c>
      <c r="G107" s="257"/>
      <c r="H107" s="257" t="s">
        <v>594</v>
      </c>
      <c r="I107" s="257" t="s">
        <v>565</v>
      </c>
      <c r="J107" s="257"/>
      <c r="K107" s="268"/>
    </row>
    <row r="108" spans="2:11" ht="15" customHeight="1">
      <c r="B108" s="277"/>
      <c r="C108" s="257" t="s">
        <v>574</v>
      </c>
      <c r="D108" s="257"/>
      <c r="E108" s="257"/>
      <c r="F108" s="276" t="s">
        <v>561</v>
      </c>
      <c r="G108" s="257"/>
      <c r="H108" s="257" t="s">
        <v>594</v>
      </c>
      <c r="I108" s="257" t="s">
        <v>557</v>
      </c>
      <c r="J108" s="257">
        <v>50</v>
      </c>
      <c r="K108" s="268"/>
    </row>
    <row r="109" spans="2:11" ht="15" customHeight="1">
      <c r="B109" s="277"/>
      <c r="C109" s="257" t="s">
        <v>582</v>
      </c>
      <c r="D109" s="257"/>
      <c r="E109" s="257"/>
      <c r="F109" s="276" t="s">
        <v>561</v>
      </c>
      <c r="G109" s="257"/>
      <c r="H109" s="257" t="s">
        <v>594</v>
      </c>
      <c r="I109" s="257" t="s">
        <v>557</v>
      </c>
      <c r="J109" s="257">
        <v>50</v>
      </c>
      <c r="K109" s="268"/>
    </row>
    <row r="110" spans="2:11" ht="15" customHeight="1">
      <c r="B110" s="277"/>
      <c r="C110" s="257" t="s">
        <v>580</v>
      </c>
      <c r="D110" s="257"/>
      <c r="E110" s="257"/>
      <c r="F110" s="276" t="s">
        <v>561</v>
      </c>
      <c r="G110" s="257"/>
      <c r="H110" s="257" t="s">
        <v>594</v>
      </c>
      <c r="I110" s="257" t="s">
        <v>557</v>
      </c>
      <c r="J110" s="257">
        <v>50</v>
      </c>
      <c r="K110" s="268"/>
    </row>
    <row r="111" spans="2:11" ht="15" customHeight="1">
      <c r="B111" s="277"/>
      <c r="C111" s="257" t="s">
        <v>57</v>
      </c>
      <c r="D111" s="257"/>
      <c r="E111" s="257"/>
      <c r="F111" s="276" t="s">
        <v>555</v>
      </c>
      <c r="G111" s="257"/>
      <c r="H111" s="257" t="s">
        <v>595</v>
      </c>
      <c r="I111" s="257" t="s">
        <v>557</v>
      </c>
      <c r="J111" s="257">
        <v>20</v>
      </c>
      <c r="K111" s="268"/>
    </row>
    <row r="112" spans="2:11" ht="15" customHeight="1">
      <c r="B112" s="277"/>
      <c r="C112" s="257" t="s">
        <v>596</v>
      </c>
      <c r="D112" s="257"/>
      <c r="E112" s="257"/>
      <c r="F112" s="276" t="s">
        <v>555</v>
      </c>
      <c r="G112" s="257"/>
      <c r="H112" s="257" t="s">
        <v>597</v>
      </c>
      <c r="I112" s="257" t="s">
        <v>557</v>
      </c>
      <c r="J112" s="257">
        <v>120</v>
      </c>
      <c r="K112" s="268"/>
    </row>
    <row r="113" spans="2:11" ht="15" customHeight="1">
      <c r="B113" s="277"/>
      <c r="C113" s="257" t="s">
        <v>42</v>
      </c>
      <c r="D113" s="257"/>
      <c r="E113" s="257"/>
      <c r="F113" s="276" t="s">
        <v>555</v>
      </c>
      <c r="G113" s="257"/>
      <c r="H113" s="257" t="s">
        <v>598</v>
      </c>
      <c r="I113" s="257" t="s">
        <v>589</v>
      </c>
      <c r="J113" s="257"/>
      <c r="K113" s="268"/>
    </row>
    <row r="114" spans="2:11" ht="15" customHeight="1">
      <c r="B114" s="277"/>
      <c r="C114" s="257" t="s">
        <v>52</v>
      </c>
      <c r="D114" s="257"/>
      <c r="E114" s="257"/>
      <c r="F114" s="276" t="s">
        <v>555</v>
      </c>
      <c r="G114" s="257"/>
      <c r="H114" s="257" t="s">
        <v>599</v>
      </c>
      <c r="I114" s="257" t="s">
        <v>589</v>
      </c>
      <c r="J114" s="257"/>
      <c r="K114" s="268"/>
    </row>
    <row r="115" spans="2:11" ht="15" customHeight="1">
      <c r="B115" s="277"/>
      <c r="C115" s="257" t="s">
        <v>61</v>
      </c>
      <c r="D115" s="257"/>
      <c r="E115" s="257"/>
      <c r="F115" s="276" t="s">
        <v>555</v>
      </c>
      <c r="G115" s="257"/>
      <c r="H115" s="257" t="s">
        <v>600</v>
      </c>
      <c r="I115" s="257" t="s">
        <v>601</v>
      </c>
      <c r="J115" s="257"/>
      <c r="K115" s="268"/>
    </row>
    <row r="116" spans="2:11" ht="15" customHeight="1">
      <c r="B116" s="280"/>
      <c r="C116" s="286"/>
      <c r="D116" s="286"/>
      <c r="E116" s="286"/>
      <c r="F116" s="286"/>
      <c r="G116" s="286"/>
      <c r="H116" s="286"/>
      <c r="I116" s="286"/>
      <c r="J116" s="286"/>
      <c r="K116" s="282"/>
    </row>
    <row r="117" spans="2:11" ht="18.75" customHeight="1">
      <c r="B117" s="287"/>
      <c r="C117" s="253"/>
      <c r="D117" s="253"/>
      <c r="E117" s="253"/>
      <c r="F117" s="288"/>
      <c r="G117" s="253"/>
      <c r="H117" s="253"/>
      <c r="I117" s="253"/>
      <c r="J117" s="253"/>
      <c r="K117" s="287"/>
    </row>
    <row r="118" spans="2:11" ht="18.75" customHeight="1">
      <c r="B118" s="263"/>
      <c r="C118" s="263"/>
      <c r="D118" s="263"/>
      <c r="E118" s="263"/>
      <c r="F118" s="263"/>
      <c r="G118" s="263"/>
      <c r="H118" s="263"/>
      <c r="I118" s="263"/>
      <c r="J118" s="263"/>
      <c r="K118" s="263"/>
    </row>
    <row r="119" spans="2:11" ht="7.5" customHeight="1">
      <c r="B119" s="289"/>
      <c r="C119" s="290"/>
      <c r="D119" s="290"/>
      <c r="E119" s="290"/>
      <c r="F119" s="290"/>
      <c r="G119" s="290"/>
      <c r="H119" s="290"/>
      <c r="I119" s="290"/>
      <c r="J119" s="290"/>
      <c r="K119" s="291"/>
    </row>
    <row r="120" spans="2:11" ht="45" customHeight="1">
      <c r="B120" s="292"/>
      <c r="C120" s="372" t="s">
        <v>602</v>
      </c>
      <c r="D120" s="372"/>
      <c r="E120" s="372"/>
      <c r="F120" s="372"/>
      <c r="G120" s="372"/>
      <c r="H120" s="372"/>
      <c r="I120" s="372"/>
      <c r="J120" s="372"/>
      <c r="K120" s="293"/>
    </row>
    <row r="121" spans="2:11" ht="17.25" customHeight="1">
      <c r="B121" s="294"/>
      <c r="C121" s="269" t="s">
        <v>549</v>
      </c>
      <c r="D121" s="269"/>
      <c r="E121" s="269"/>
      <c r="F121" s="269" t="s">
        <v>550</v>
      </c>
      <c r="G121" s="270"/>
      <c r="H121" s="269" t="s">
        <v>124</v>
      </c>
      <c r="I121" s="269" t="s">
        <v>61</v>
      </c>
      <c r="J121" s="269" t="s">
        <v>551</v>
      </c>
      <c r="K121" s="295"/>
    </row>
    <row r="122" spans="2:11" ht="17.25" customHeight="1">
      <c r="B122" s="294"/>
      <c r="C122" s="271" t="s">
        <v>552</v>
      </c>
      <c r="D122" s="271"/>
      <c r="E122" s="271"/>
      <c r="F122" s="272" t="s">
        <v>553</v>
      </c>
      <c r="G122" s="273"/>
      <c r="H122" s="271"/>
      <c r="I122" s="271"/>
      <c r="J122" s="271" t="s">
        <v>554</v>
      </c>
      <c r="K122" s="295"/>
    </row>
    <row r="123" spans="2:11" ht="5.25" customHeight="1">
      <c r="B123" s="296"/>
      <c r="C123" s="274"/>
      <c r="D123" s="274"/>
      <c r="E123" s="274"/>
      <c r="F123" s="274"/>
      <c r="G123" s="257"/>
      <c r="H123" s="274"/>
      <c r="I123" s="274"/>
      <c r="J123" s="274"/>
      <c r="K123" s="297"/>
    </row>
    <row r="124" spans="2:11" ht="15" customHeight="1">
      <c r="B124" s="296"/>
      <c r="C124" s="257" t="s">
        <v>558</v>
      </c>
      <c r="D124" s="274"/>
      <c r="E124" s="274"/>
      <c r="F124" s="276" t="s">
        <v>555</v>
      </c>
      <c r="G124" s="257"/>
      <c r="H124" s="257" t="s">
        <v>594</v>
      </c>
      <c r="I124" s="257" t="s">
        <v>557</v>
      </c>
      <c r="J124" s="257">
        <v>120</v>
      </c>
      <c r="K124" s="298"/>
    </row>
    <row r="125" spans="2:11" ht="15" customHeight="1">
      <c r="B125" s="296"/>
      <c r="C125" s="257" t="s">
        <v>603</v>
      </c>
      <c r="D125" s="257"/>
      <c r="E125" s="257"/>
      <c r="F125" s="276" t="s">
        <v>555</v>
      </c>
      <c r="G125" s="257"/>
      <c r="H125" s="257" t="s">
        <v>604</v>
      </c>
      <c r="I125" s="257" t="s">
        <v>557</v>
      </c>
      <c r="J125" s="257" t="s">
        <v>605</v>
      </c>
      <c r="K125" s="298"/>
    </row>
    <row r="126" spans="2:11" ht="15" customHeight="1">
      <c r="B126" s="296"/>
      <c r="C126" s="257" t="s">
        <v>504</v>
      </c>
      <c r="D126" s="257"/>
      <c r="E126" s="257"/>
      <c r="F126" s="276" t="s">
        <v>555</v>
      </c>
      <c r="G126" s="257"/>
      <c r="H126" s="257" t="s">
        <v>606</v>
      </c>
      <c r="I126" s="257" t="s">
        <v>557</v>
      </c>
      <c r="J126" s="257" t="s">
        <v>605</v>
      </c>
      <c r="K126" s="298"/>
    </row>
    <row r="127" spans="2:11" ht="15" customHeight="1">
      <c r="B127" s="296"/>
      <c r="C127" s="257" t="s">
        <v>566</v>
      </c>
      <c r="D127" s="257"/>
      <c r="E127" s="257"/>
      <c r="F127" s="276" t="s">
        <v>561</v>
      </c>
      <c r="G127" s="257"/>
      <c r="H127" s="257" t="s">
        <v>567</v>
      </c>
      <c r="I127" s="257" t="s">
        <v>557</v>
      </c>
      <c r="J127" s="257">
        <v>15</v>
      </c>
      <c r="K127" s="298"/>
    </row>
    <row r="128" spans="2:11" ht="15" customHeight="1">
      <c r="B128" s="296"/>
      <c r="C128" s="278" t="s">
        <v>568</v>
      </c>
      <c r="D128" s="278"/>
      <c r="E128" s="278"/>
      <c r="F128" s="279" t="s">
        <v>561</v>
      </c>
      <c r="G128" s="278"/>
      <c r="H128" s="278" t="s">
        <v>569</v>
      </c>
      <c r="I128" s="278" t="s">
        <v>557</v>
      </c>
      <c r="J128" s="278">
        <v>15</v>
      </c>
      <c r="K128" s="298"/>
    </row>
    <row r="129" spans="2:11" ht="15" customHeight="1">
      <c r="B129" s="296"/>
      <c r="C129" s="278" t="s">
        <v>570</v>
      </c>
      <c r="D129" s="278"/>
      <c r="E129" s="278"/>
      <c r="F129" s="279" t="s">
        <v>561</v>
      </c>
      <c r="G129" s="278"/>
      <c r="H129" s="278" t="s">
        <v>571</v>
      </c>
      <c r="I129" s="278" t="s">
        <v>557</v>
      </c>
      <c r="J129" s="278">
        <v>20</v>
      </c>
      <c r="K129" s="298"/>
    </row>
    <row r="130" spans="2:11" ht="15" customHeight="1">
      <c r="B130" s="296"/>
      <c r="C130" s="278" t="s">
        <v>572</v>
      </c>
      <c r="D130" s="278"/>
      <c r="E130" s="278"/>
      <c r="F130" s="279" t="s">
        <v>561</v>
      </c>
      <c r="G130" s="278"/>
      <c r="H130" s="278" t="s">
        <v>573</v>
      </c>
      <c r="I130" s="278" t="s">
        <v>557</v>
      </c>
      <c r="J130" s="278">
        <v>20</v>
      </c>
      <c r="K130" s="298"/>
    </row>
    <row r="131" spans="2:11" ht="15" customHeight="1">
      <c r="B131" s="296"/>
      <c r="C131" s="257" t="s">
        <v>560</v>
      </c>
      <c r="D131" s="257"/>
      <c r="E131" s="257"/>
      <c r="F131" s="276" t="s">
        <v>561</v>
      </c>
      <c r="G131" s="257"/>
      <c r="H131" s="257" t="s">
        <v>594</v>
      </c>
      <c r="I131" s="257" t="s">
        <v>557</v>
      </c>
      <c r="J131" s="257">
        <v>50</v>
      </c>
      <c r="K131" s="298"/>
    </row>
    <row r="132" spans="2:11" ht="15" customHeight="1">
      <c r="B132" s="296"/>
      <c r="C132" s="257" t="s">
        <v>574</v>
      </c>
      <c r="D132" s="257"/>
      <c r="E132" s="257"/>
      <c r="F132" s="276" t="s">
        <v>561</v>
      </c>
      <c r="G132" s="257"/>
      <c r="H132" s="257" t="s">
        <v>594</v>
      </c>
      <c r="I132" s="257" t="s">
        <v>557</v>
      </c>
      <c r="J132" s="257">
        <v>50</v>
      </c>
      <c r="K132" s="298"/>
    </row>
    <row r="133" spans="2:11" ht="15" customHeight="1">
      <c r="B133" s="296"/>
      <c r="C133" s="257" t="s">
        <v>580</v>
      </c>
      <c r="D133" s="257"/>
      <c r="E133" s="257"/>
      <c r="F133" s="276" t="s">
        <v>561</v>
      </c>
      <c r="G133" s="257"/>
      <c r="H133" s="257" t="s">
        <v>594</v>
      </c>
      <c r="I133" s="257" t="s">
        <v>557</v>
      </c>
      <c r="J133" s="257">
        <v>50</v>
      </c>
      <c r="K133" s="298"/>
    </row>
    <row r="134" spans="2:11" ht="15" customHeight="1">
      <c r="B134" s="296"/>
      <c r="C134" s="257" t="s">
        <v>582</v>
      </c>
      <c r="D134" s="257"/>
      <c r="E134" s="257"/>
      <c r="F134" s="276" t="s">
        <v>561</v>
      </c>
      <c r="G134" s="257"/>
      <c r="H134" s="257" t="s">
        <v>594</v>
      </c>
      <c r="I134" s="257" t="s">
        <v>557</v>
      </c>
      <c r="J134" s="257">
        <v>50</v>
      </c>
      <c r="K134" s="298"/>
    </row>
    <row r="135" spans="2:11" ht="15" customHeight="1">
      <c r="B135" s="296"/>
      <c r="C135" s="257" t="s">
        <v>129</v>
      </c>
      <c r="D135" s="257"/>
      <c r="E135" s="257"/>
      <c r="F135" s="276" t="s">
        <v>561</v>
      </c>
      <c r="G135" s="257"/>
      <c r="H135" s="257" t="s">
        <v>607</v>
      </c>
      <c r="I135" s="257" t="s">
        <v>557</v>
      </c>
      <c r="J135" s="257">
        <v>255</v>
      </c>
      <c r="K135" s="298"/>
    </row>
    <row r="136" spans="2:11" ht="15" customHeight="1">
      <c r="B136" s="296"/>
      <c r="C136" s="257" t="s">
        <v>584</v>
      </c>
      <c r="D136" s="257"/>
      <c r="E136" s="257"/>
      <c r="F136" s="276" t="s">
        <v>555</v>
      </c>
      <c r="G136" s="257"/>
      <c r="H136" s="257" t="s">
        <v>608</v>
      </c>
      <c r="I136" s="257" t="s">
        <v>586</v>
      </c>
      <c r="J136" s="257"/>
      <c r="K136" s="298"/>
    </row>
    <row r="137" spans="2:11" ht="15" customHeight="1">
      <c r="B137" s="296"/>
      <c r="C137" s="257" t="s">
        <v>587</v>
      </c>
      <c r="D137" s="257"/>
      <c r="E137" s="257"/>
      <c r="F137" s="276" t="s">
        <v>555</v>
      </c>
      <c r="G137" s="257"/>
      <c r="H137" s="257" t="s">
        <v>609</v>
      </c>
      <c r="I137" s="257" t="s">
        <v>589</v>
      </c>
      <c r="J137" s="257"/>
      <c r="K137" s="298"/>
    </row>
    <row r="138" spans="2:11" ht="15" customHeight="1">
      <c r="B138" s="296"/>
      <c r="C138" s="257" t="s">
        <v>590</v>
      </c>
      <c r="D138" s="257"/>
      <c r="E138" s="257"/>
      <c r="F138" s="276" t="s">
        <v>555</v>
      </c>
      <c r="G138" s="257"/>
      <c r="H138" s="257" t="s">
        <v>590</v>
      </c>
      <c r="I138" s="257" t="s">
        <v>589</v>
      </c>
      <c r="J138" s="257"/>
      <c r="K138" s="298"/>
    </row>
    <row r="139" spans="2:11" ht="15" customHeight="1">
      <c r="B139" s="296"/>
      <c r="C139" s="257" t="s">
        <v>42</v>
      </c>
      <c r="D139" s="257"/>
      <c r="E139" s="257"/>
      <c r="F139" s="276" t="s">
        <v>555</v>
      </c>
      <c r="G139" s="257"/>
      <c r="H139" s="257" t="s">
        <v>610</v>
      </c>
      <c r="I139" s="257" t="s">
        <v>589</v>
      </c>
      <c r="J139" s="257"/>
      <c r="K139" s="298"/>
    </row>
    <row r="140" spans="2:11" ht="15" customHeight="1">
      <c r="B140" s="296"/>
      <c r="C140" s="257" t="s">
        <v>611</v>
      </c>
      <c r="D140" s="257"/>
      <c r="E140" s="257"/>
      <c r="F140" s="276" t="s">
        <v>555</v>
      </c>
      <c r="G140" s="257"/>
      <c r="H140" s="257" t="s">
        <v>612</v>
      </c>
      <c r="I140" s="257" t="s">
        <v>589</v>
      </c>
      <c r="J140" s="257"/>
      <c r="K140" s="298"/>
    </row>
    <row r="141" spans="2:11" ht="15" customHeight="1">
      <c r="B141" s="299"/>
      <c r="C141" s="300"/>
      <c r="D141" s="300"/>
      <c r="E141" s="300"/>
      <c r="F141" s="300"/>
      <c r="G141" s="300"/>
      <c r="H141" s="300"/>
      <c r="I141" s="300"/>
      <c r="J141" s="300"/>
      <c r="K141" s="301"/>
    </row>
    <row r="142" spans="2:11" ht="18.75" customHeight="1">
      <c r="B142" s="253"/>
      <c r="C142" s="253"/>
      <c r="D142" s="253"/>
      <c r="E142" s="253"/>
      <c r="F142" s="288"/>
      <c r="G142" s="253"/>
      <c r="H142" s="253"/>
      <c r="I142" s="253"/>
      <c r="J142" s="253"/>
      <c r="K142" s="253"/>
    </row>
    <row r="143" spans="2:11" ht="18.75" customHeight="1">
      <c r="B143" s="263"/>
      <c r="C143" s="263"/>
      <c r="D143" s="263"/>
      <c r="E143" s="263"/>
      <c r="F143" s="263"/>
      <c r="G143" s="263"/>
      <c r="H143" s="263"/>
      <c r="I143" s="263"/>
      <c r="J143" s="263"/>
      <c r="K143" s="263"/>
    </row>
    <row r="144" spans="2:11" ht="7.5" customHeight="1">
      <c r="B144" s="264"/>
      <c r="C144" s="265"/>
      <c r="D144" s="265"/>
      <c r="E144" s="265"/>
      <c r="F144" s="265"/>
      <c r="G144" s="265"/>
      <c r="H144" s="265"/>
      <c r="I144" s="265"/>
      <c r="J144" s="265"/>
      <c r="K144" s="266"/>
    </row>
    <row r="145" spans="2:11" ht="45" customHeight="1">
      <c r="B145" s="267"/>
      <c r="C145" s="373" t="s">
        <v>613</v>
      </c>
      <c r="D145" s="373"/>
      <c r="E145" s="373"/>
      <c r="F145" s="373"/>
      <c r="G145" s="373"/>
      <c r="H145" s="373"/>
      <c r="I145" s="373"/>
      <c r="J145" s="373"/>
      <c r="K145" s="268"/>
    </row>
    <row r="146" spans="2:11" ht="17.25" customHeight="1">
      <c r="B146" s="267"/>
      <c r="C146" s="269" t="s">
        <v>549</v>
      </c>
      <c r="D146" s="269"/>
      <c r="E146" s="269"/>
      <c r="F146" s="269" t="s">
        <v>550</v>
      </c>
      <c r="G146" s="270"/>
      <c r="H146" s="269" t="s">
        <v>124</v>
      </c>
      <c r="I146" s="269" t="s">
        <v>61</v>
      </c>
      <c r="J146" s="269" t="s">
        <v>551</v>
      </c>
      <c r="K146" s="268"/>
    </row>
    <row r="147" spans="2:11" ht="17.25" customHeight="1">
      <c r="B147" s="267"/>
      <c r="C147" s="271" t="s">
        <v>552</v>
      </c>
      <c r="D147" s="271"/>
      <c r="E147" s="271"/>
      <c r="F147" s="272" t="s">
        <v>553</v>
      </c>
      <c r="G147" s="273"/>
      <c r="H147" s="271"/>
      <c r="I147" s="271"/>
      <c r="J147" s="271" t="s">
        <v>554</v>
      </c>
      <c r="K147" s="268"/>
    </row>
    <row r="148" spans="2:11" ht="5.25" customHeight="1">
      <c r="B148" s="277"/>
      <c r="C148" s="274"/>
      <c r="D148" s="274"/>
      <c r="E148" s="274"/>
      <c r="F148" s="274"/>
      <c r="G148" s="275"/>
      <c r="H148" s="274"/>
      <c r="I148" s="274"/>
      <c r="J148" s="274"/>
      <c r="K148" s="298"/>
    </row>
    <row r="149" spans="2:11" ht="15" customHeight="1">
      <c r="B149" s="277"/>
      <c r="C149" s="302" t="s">
        <v>558</v>
      </c>
      <c r="D149" s="257"/>
      <c r="E149" s="257"/>
      <c r="F149" s="303" t="s">
        <v>555</v>
      </c>
      <c r="G149" s="257"/>
      <c r="H149" s="302" t="s">
        <v>594</v>
      </c>
      <c r="I149" s="302" t="s">
        <v>557</v>
      </c>
      <c r="J149" s="302">
        <v>120</v>
      </c>
      <c r="K149" s="298"/>
    </row>
    <row r="150" spans="2:11" ht="15" customHeight="1">
      <c r="B150" s="277"/>
      <c r="C150" s="302" t="s">
        <v>603</v>
      </c>
      <c r="D150" s="257"/>
      <c r="E150" s="257"/>
      <c r="F150" s="303" t="s">
        <v>555</v>
      </c>
      <c r="G150" s="257"/>
      <c r="H150" s="302" t="s">
        <v>614</v>
      </c>
      <c r="I150" s="302" t="s">
        <v>557</v>
      </c>
      <c r="J150" s="302" t="s">
        <v>605</v>
      </c>
      <c r="K150" s="298"/>
    </row>
    <row r="151" spans="2:11" ht="15" customHeight="1">
      <c r="B151" s="277"/>
      <c r="C151" s="302" t="s">
        <v>504</v>
      </c>
      <c r="D151" s="257"/>
      <c r="E151" s="257"/>
      <c r="F151" s="303" t="s">
        <v>555</v>
      </c>
      <c r="G151" s="257"/>
      <c r="H151" s="302" t="s">
        <v>615</v>
      </c>
      <c r="I151" s="302" t="s">
        <v>557</v>
      </c>
      <c r="J151" s="302" t="s">
        <v>605</v>
      </c>
      <c r="K151" s="298"/>
    </row>
    <row r="152" spans="2:11" ht="15" customHeight="1">
      <c r="B152" s="277"/>
      <c r="C152" s="302" t="s">
        <v>560</v>
      </c>
      <c r="D152" s="257"/>
      <c r="E152" s="257"/>
      <c r="F152" s="303" t="s">
        <v>561</v>
      </c>
      <c r="G152" s="257"/>
      <c r="H152" s="302" t="s">
        <v>594</v>
      </c>
      <c r="I152" s="302" t="s">
        <v>557</v>
      </c>
      <c r="J152" s="302">
        <v>50</v>
      </c>
      <c r="K152" s="298"/>
    </row>
    <row r="153" spans="2:11" ht="15" customHeight="1">
      <c r="B153" s="277"/>
      <c r="C153" s="302" t="s">
        <v>563</v>
      </c>
      <c r="D153" s="257"/>
      <c r="E153" s="257"/>
      <c r="F153" s="303" t="s">
        <v>555</v>
      </c>
      <c r="G153" s="257"/>
      <c r="H153" s="302" t="s">
        <v>594</v>
      </c>
      <c r="I153" s="302" t="s">
        <v>565</v>
      </c>
      <c r="J153" s="302"/>
      <c r="K153" s="298"/>
    </row>
    <row r="154" spans="2:11" ht="15" customHeight="1">
      <c r="B154" s="277"/>
      <c r="C154" s="302" t="s">
        <v>574</v>
      </c>
      <c r="D154" s="257"/>
      <c r="E154" s="257"/>
      <c r="F154" s="303" t="s">
        <v>561</v>
      </c>
      <c r="G154" s="257"/>
      <c r="H154" s="302" t="s">
        <v>594</v>
      </c>
      <c r="I154" s="302" t="s">
        <v>557</v>
      </c>
      <c r="J154" s="302">
        <v>50</v>
      </c>
      <c r="K154" s="298"/>
    </row>
    <row r="155" spans="2:11" ht="15" customHeight="1">
      <c r="B155" s="277"/>
      <c r="C155" s="302" t="s">
        <v>582</v>
      </c>
      <c r="D155" s="257"/>
      <c r="E155" s="257"/>
      <c r="F155" s="303" t="s">
        <v>561</v>
      </c>
      <c r="G155" s="257"/>
      <c r="H155" s="302" t="s">
        <v>594</v>
      </c>
      <c r="I155" s="302" t="s">
        <v>557</v>
      </c>
      <c r="J155" s="302">
        <v>50</v>
      </c>
      <c r="K155" s="298"/>
    </row>
    <row r="156" spans="2:11" ht="15" customHeight="1">
      <c r="B156" s="277"/>
      <c r="C156" s="302" t="s">
        <v>580</v>
      </c>
      <c r="D156" s="257"/>
      <c r="E156" s="257"/>
      <c r="F156" s="303" t="s">
        <v>561</v>
      </c>
      <c r="G156" s="257"/>
      <c r="H156" s="302" t="s">
        <v>594</v>
      </c>
      <c r="I156" s="302" t="s">
        <v>557</v>
      </c>
      <c r="J156" s="302">
        <v>50</v>
      </c>
      <c r="K156" s="298"/>
    </row>
    <row r="157" spans="2:11" ht="15" customHeight="1">
      <c r="B157" s="277"/>
      <c r="C157" s="302" t="s">
        <v>110</v>
      </c>
      <c r="D157" s="257"/>
      <c r="E157" s="257"/>
      <c r="F157" s="303" t="s">
        <v>555</v>
      </c>
      <c r="G157" s="257"/>
      <c r="H157" s="302" t="s">
        <v>616</v>
      </c>
      <c r="I157" s="302" t="s">
        <v>557</v>
      </c>
      <c r="J157" s="302" t="s">
        <v>617</v>
      </c>
      <c r="K157" s="298"/>
    </row>
    <row r="158" spans="2:11" ht="15" customHeight="1">
      <c r="B158" s="277"/>
      <c r="C158" s="302" t="s">
        <v>618</v>
      </c>
      <c r="D158" s="257"/>
      <c r="E158" s="257"/>
      <c r="F158" s="303" t="s">
        <v>555</v>
      </c>
      <c r="G158" s="257"/>
      <c r="H158" s="302" t="s">
        <v>619</v>
      </c>
      <c r="I158" s="302" t="s">
        <v>589</v>
      </c>
      <c r="J158" s="302"/>
      <c r="K158" s="298"/>
    </row>
    <row r="159" spans="2:11" ht="15" customHeight="1">
      <c r="B159" s="304"/>
      <c r="C159" s="286"/>
      <c r="D159" s="286"/>
      <c r="E159" s="286"/>
      <c r="F159" s="286"/>
      <c r="G159" s="286"/>
      <c r="H159" s="286"/>
      <c r="I159" s="286"/>
      <c r="J159" s="286"/>
      <c r="K159" s="305"/>
    </row>
    <row r="160" spans="2:11" ht="18.75" customHeight="1">
      <c r="B160" s="253"/>
      <c r="C160" s="257"/>
      <c r="D160" s="257"/>
      <c r="E160" s="257"/>
      <c r="F160" s="276"/>
      <c r="G160" s="257"/>
      <c r="H160" s="257"/>
      <c r="I160" s="257"/>
      <c r="J160" s="257"/>
      <c r="K160" s="253"/>
    </row>
    <row r="161" spans="2:11" ht="18.75" customHeight="1">
      <c r="B161" s="263"/>
      <c r="C161" s="263"/>
      <c r="D161" s="263"/>
      <c r="E161" s="263"/>
      <c r="F161" s="263"/>
      <c r="G161" s="263"/>
      <c r="H161" s="263"/>
      <c r="I161" s="263"/>
      <c r="J161" s="263"/>
      <c r="K161" s="263"/>
    </row>
    <row r="162" spans="2:11" ht="7.5" customHeight="1">
      <c r="B162" s="245"/>
      <c r="C162" s="246"/>
      <c r="D162" s="246"/>
      <c r="E162" s="246"/>
      <c r="F162" s="246"/>
      <c r="G162" s="246"/>
      <c r="H162" s="246"/>
      <c r="I162" s="246"/>
      <c r="J162" s="246"/>
      <c r="K162" s="247"/>
    </row>
    <row r="163" spans="2:11" ht="45" customHeight="1">
      <c r="B163" s="248"/>
      <c r="C163" s="372" t="s">
        <v>620</v>
      </c>
      <c r="D163" s="372"/>
      <c r="E163" s="372"/>
      <c r="F163" s="372"/>
      <c r="G163" s="372"/>
      <c r="H163" s="372"/>
      <c r="I163" s="372"/>
      <c r="J163" s="372"/>
      <c r="K163" s="249"/>
    </row>
    <row r="164" spans="2:11" ht="17.25" customHeight="1">
      <c r="B164" s="248"/>
      <c r="C164" s="269" t="s">
        <v>549</v>
      </c>
      <c r="D164" s="269"/>
      <c r="E164" s="269"/>
      <c r="F164" s="269" t="s">
        <v>550</v>
      </c>
      <c r="G164" s="306"/>
      <c r="H164" s="307" t="s">
        <v>124</v>
      </c>
      <c r="I164" s="307" t="s">
        <v>61</v>
      </c>
      <c r="J164" s="269" t="s">
        <v>551</v>
      </c>
      <c r="K164" s="249"/>
    </row>
    <row r="165" spans="2:11" ht="17.25" customHeight="1">
      <c r="B165" s="250"/>
      <c r="C165" s="271" t="s">
        <v>552</v>
      </c>
      <c r="D165" s="271"/>
      <c r="E165" s="271"/>
      <c r="F165" s="272" t="s">
        <v>553</v>
      </c>
      <c r="G165" s="308"/>
      <c r="H165" s="309"/>
      <c r="I165" s="309"/>
      <c r="J165" s="271" t="s">
        <v>554</v>
      </c>
      <c r="K165" s="251"/>
    </row>
    <row r="166" spans="2:11" ht="5.25" customHeight="1">
      <c r="B166" s="277"/>
      <c r="C166" s="274"/>
      <c r="D166" s="274"/>
      <c r="E166" s="274"/>
      <c r="F166" s="274"/>
      <c r="G166" s="275"/>
      <c r="H166" s="274"/>
      <c r="I166" s="274"/>
      <c r="J166" s="274"/>
      <c r="K166" s="298"/>
    </row>
    <row r="167" spans="2:11" ht="15" customHeight="1">
      <c r="B167" s="277"/>
      <c r="C167" s="257" t="s">
        <v>558</v>
      </c>
      <c r="D167" s="257"/>
      <c r="E167" s="257"/>
      <c r="F167" s="276" t="s">
        <v>555</v>
      </c>
      <c r="G167" s="257"/>
      <c r="H167" s="257" t="s">
        <v>594</v>
      </c>
      <c r="I167" s="257" t="s">
        <v>557</v>
      </c>
      <c r="J167" s="257">
        <v>120</v>
      </c>
      <c r="K167" s="298"/>
    </row>
    <row r="168" spans="2:11" ht="15" customHeight="1">
      <c r="B168" s="277"/>
      <c r="C168" s="257" t="s">
        <v>603</v>
      </c>
      <c r="D168" s="257"/>
      <c r="E168" s="257"/>
      <c r="F168" s="276" t="s">
        <v>555</v>
      </c>
      <c r="G168" s="257"/>
      <c r="H168" s="257" t="s">
        <v>604</v>
      </c>
      <c r="I168" s="257" t="s">
        <v>557</v>
      </c>
      <c r="J168" s="257" t="s">
        <v>605</v>
      </c>
      <c r="K168" s="298"/>
    </row>
    <row r="169" spans="2:11" ht="15" customHeight="1">
      <c r="B169" s="277"/>
      <c r="C169" s="257" t="s">
        <v>504</v>
      </c>
      <c r="D169" s="257"/>
      <c r="E169" s="257"/>
      <c r="F169" s="276" t="s">
        <v>555</v>
      </c>
      <c r="G169" s="257"/>
      <c r="H169" s="257" t="s">
        <v>621</v>
      </c>
      <c r="I169" s="257" t="s">
        <v>557</v>
      </c>
      <c r="J169" s="257" t="s">
        <v>605</v>
      </c>
      <c r="K169" s="298"/>
    </row>
    <row r="170" spans="2:11" ht="15" customHeight="1">
      <c r="B170" s="277"/>
      <c r="C170" s="257" t="s">
        <v>560</v>
      </c>
      <c r="D170" s="257"/>
      <c r="E170" s="257"/>
      <c r="F170" s="276" t="s">
        <v>561</v>
      </c>
      <c r="G170" s="257"/>
      <c r="H170" s="257" t="s">
        <v>621</v>
      </c>
      <c r="I170" s="257" t="s">
        <v>557</v>
      </c>
      <c r="J170" s="257">
        <v>50</v>
      </c>
      <c r="K170" s="298"/>
    </row>
    <row r="171" spans="2:11" ht="15" customHeight="1">
      <c r="B171" s="277"/>
      <c r="C171" s="257" t="s">
        <v>563</v>
      </c>
      <c r="D171" s="257"/>
      <c r="E171" s="257"/>
      <c r="F171" s="276" t="s">
        <v>555</v>
      </c>
      <c r="G171" s="257"/>
      <c r="H171" s="257" t="s">
        <v>621</v>
      </c>
      <c r="I171" s="257" t="s">
        <v>565</v>
      </c>
      <c r="J171" s="257"/>
      <c r="K171" s="298"/>
    </row>
    <row r="172" spans="2:11" ht="15" customHeight="1">
      <c r="B172" s="277"/>
      <c r="C172" s="257" t="s">
        <v>574</v>
      </c>
      <c r="D172" s="257"/>
      <c r="E172" s="257"/>
      <c r="F172" s="276" t="s">
        <v>561</v>
      </c>
      <c r="G172" s="257"/>
      <c r="H172" s="257" t="s">
        <v>621</v>
      </c>
      <c r="I172" s="257" t="s">
        <v>557</v>
      </c>
      <c r="J172" s="257">
        <v>50</v>
      </c>
      <c r="K172" s="298"/>
    </row>
    <row r="173" spans="2:11" ht="15" customHeight="1">
      <c r="B173" s="277"/>
      <c r="C173" s="257" t="s">
        <v>582</v>
      </c>
      <c r="D173" s="257"/>
      <c r="E173" s="257"/>
      <c r="F173" s="276" t="s">
        <v>561</v>
      </c>
      <c r="G173" s="257"/>
      <c r="H173" s="257" t="s">
        <v>621</v>
      </c>
      <c r="I173" s="257" t="s">
        <v>557</v>
      </c>
      <c r="J173" s="257">
        <v>50</v>
      </c>
      <c r="K173" s="298"/>
    </row>
    <row r="174" spans="2:11" ht="15" customHeight="1">
      <c r="B174" s="277"/>
      <c r="C174" s="257" t="s">
        <v>580</v>
      </c>
      <c r="D174" s="257"/>
      <c r="E174" s="257"/>
      <c r="F174" s="276" t="s">
        <v>561</v>
      </c>
      <c r="G174" s="257"/>
      <c r="H174" s="257" t="s">
        <v>621</v>
      </c>
      <c r="I174" s="257" t="s">
        <v>557</v>
      </c>
      <c r="J174" s="257">
        <v>50</v>
      </c>
      <c r="K174" s="298"/>
    </row>
    <row r="175" spans="2:11" ht="15" customHeight="1">
      <c r="B175" s="277"/>
      <c r="C175" s="257" t="s">
        <v>123</v>
      </c>
      <c r="D175" s="257"/>
      <c r="E175" s="257"/>
      <c r="F175" s="276" t="s">
        <v>555</v>
      </c>
      <c r="G175" s="257"/>
      <c r="H175" s="257" t="s">
        <v>622</v>
      </c>
      <c r="I175" s="257" t="s">
        <v>623</v>
      </c>
      <c r="J175" s="257"/>
      <c r="K175" s="298"/>
    </row>
    <row r="176" spans="2:11" ht="15" customHeight="1">
      <c r="B176" s="277"/>
      <c r="C176" s="257" t="s">
        <v>61</v>
      </c>
      <c r="D176" s="257"/>
      <c r="E176" s="257"/>
      <c r="F176" s="276" t="s">
        <v>555</v>
      </c>
      <c r="G176" s="257"/>
      <c r="H176" s="257" t="s">
        <v>624</v>
      </c>
      <c r="I176" s="257" t="s">
        <v>625</v>
      </c>
      <c r="J176" s="257">
        <v>1</v>
      </c>
      <c r="K176" s="298"/>
    </row>
    <row r="177" spans="2:11" ht="15" customHeight="1">
      <c r="B177" s="277"/>
      <c r="C177" s="257" t="s">
        <v>57</v>
      </c>
      <c r="D177" s="257"/>
      <c r="E177" s="257"/>
      <c r="F177" s="276" t="s">
        <v>555</v>
      </c>
      <c r="G177" s="257"/>
      <c r="H177" s="257" t="s">
        <v>626</v>
      </c>
      <c r="I177" s="257" t="s">
        <v>557</v>
      </c>
      <c r="J177" s="257">
        <v>20</v>
      </c>
      <c r="K177" s="298"/>
    </row>
    <row r="178" spans="2:11" ht="15" customHeight="1">
      <c r="B178" s="277"/>
      <c r="C178" s="257" t="s">
        <v>124</v>
      </c>
      <c r="D178" s="257"/>
      <c r="E178" s="257"/>
      <c r="F178" s="276" t="s">
        <v>555</v>
      </c>
      <c r="G178" s="257"/>
      <c r="H178" s="257" t="s">
        <v>627</v>
      </c>
      <c r="I178" s="257" t="s">
        <v>557</v>
      </c>
      <c r="J178" s="257">
        <v>255</v>
      </c>
      <c r="K178" s="298"/>
    </row>
    <row r="179" spans="2:11" ht="15" customHeight="1">
      <c r="B179" s="277"/>
      <c r="C179" s="257" t="s">
        <v>125</v>
      </c>
      <c r="D179" s="257"/>
      <c r="E179" s="257"/>
      <c r="F179" s="276" t="s">
        <v>555</v>
      </c>
      <c r="G179" s="257"/>
      <c r="H179" s="257" t="s">
        <v>520</v>
      </c>
      <c r="I179" s="257" t="s">
        <v>557</v>
      </c>
      <c r="J179" s="257">
        <v>10</v>
      </c>
      <c r="K179" s="298"/>
    </row>
    <row r="180" spans="2:11" ht="15" customHeight="1">
      <c r="B180" s="277"/>
      <c r="C180" s="257" t="s">
        <v>126</v>
      </c>
      <c r="D180" s="257"/>
      <c r="E180" s="257"/>
      <c r="F180" s="276" t="s">
        <v>555</v>
      </c>
      <c r="G180" s="257"/>
      <c r="H180" s="257" t="s">
        <v>628</v>
      </c>
      <c r="I180" s="257" t="s">
        <v>589</v>
      </c>
      <c r="J180" s="257"/>
      <c r="K180" s="298"/>
    </row>
    <row r="181" spans="2:11" ht="15" customHeight="1">
      <c r="B181" s="277"/>
      <c r="C181" s="257" t="s">
        <v>629</v>
      </c>
      <c r="D181" s="257"/>
      <c r="E181" s="257"/>
      <c r="F181" s="276" t="s">
        <v>555</v>
      </c>
      <c r="G181" s="257"/>
      <c r="H181" s="257" t="s">
        <v>630</v>
      </c>
      <c r="I181" s="257" t="s">
        <v>589</v>
      </c>
      <c r="J181" s="257"/>
      <c r="K181" s="298"/>
    </row>
    <row r="182" spans="2:11" ht="15" customHeight="1">
      <c r="B182" s="277"/>
      <c r="C182" s="257" t="s">
        <v>618</v>
      </c>
      <c r="D182" s="257"/>
      <c r="E182" s="257"/>
      <c r="F182" s="276" t="s">
        <v>555</v>
      </c>
      <c r="G182" s="257"/>
      <c r="H182" s="257" t="s">
        <v>631</v>
      </c>
      <c r="I182" s="257" t="s">
        <v>589</v>
      </c>
      <c r="J182" s="257"/>
      <c r="K182" s="298"/>
    </row>
    <row r="183" spans="2:11" ht="15" customHeight="1">
      <c r="B183" s="277"/>
      <c r="C183" s="257" t="s">
        <v>128</v>
      </c>
      <c r="D183" s="257"/>
      <c r="E183" s="257"/>
      <c r="F183" s="276" t="s">
        <v>561</v>
      </c>
      <c r="G183" s="257"/>
      <c r="H183" s="257" t="s">
        <v>632</v>
      </c>
      <c r="I183" s="257" t="s">
        <v>557</v>
      </c>
      <c r="J183" s="257">
        <v>50</v>
      </c>
      <c r="K183" s="298"/>
    </row>
    <row r="184" spans="2:11" ht="15" customHeight="1">
      <c r="B184" s="277"/>
      <c r="C184" s="257" t="s">
        <v>633</v>
      </c>
      <c r="D184" s="257"/>
      <c r="E184" s="257"/>
      <c r="F184" s="276" t="s">
        <v>561</v>
      </c>
      <c r="G184" s="257"/>
      <c r="H184" s="257" t="s">
        <v>634</v>
      </c>
      <c r="I184" s="257" t="s">
        <v>635</v>
      </c>
      <c r="J184" s="257"/>
      <c r="K184" s="298"/>
    </row>
    <row r="185" spans="2:11" ht="15" customHeight="1">
      <c r="B185" s="277"/>
      <c r="C185" s="257" t="s">
        <v>636</v>
      </c>
      <c r="D185" s="257"/>
      <c r="E185" s="257"/>
      <c r="F185" s="276" t="s">
        <v>561</v>
      </c>
      <c r="G185" s="257"/>
      <c r="H185" s="257" t="s">
        <v>637</v>
      </c>
      <c r="I185" s="257" t="s">
        <v>635</v>
      </c>
      <c r="J185" s="257"/>
      <c r="K185" s="298"/>
    </row>
    <row r="186" spans="2:11" ht="15" customHeight="1">
      <c r="B186" s="277"/>
      <c r="C186" s="257" t="s">
        <v>638</v>
      </c>
      <c r="D186" s="257"/>
      <c r="E186" s="257"/>
      <c r="F186" s="276" t="s">
        <v>561</v>
      </c>
      <c r="G186" s="257"/>
      <c r="H186" s="257" t="s">
        <v>639</v>
      </c>
      <c r="I186" s="257" t="s">
        <v>635</v>
      </c>
      <c r="J186" s="257"/>
      <c r="K186" s="298"/>
    </row>
    <row r="187" spans="2:11" ht="15" customHeight="1">
      <c r="B187" s="277"/>
      <c r="C187" s="310" t="s">
        <v>640</v>
      </c>
      <c r="D187" s="257"/>
      <c r="E187" s="257"/>
      <c r="F187" s="276" t="s">
        <v>561</v>
      </c>
      <c r="G187" s="257"/>
      <c r="H187" s="257" t="s">
        <v>641</v>
      </c>
      <c r="I187" s="257" t="s">
        <v>642</v>
      </c>
      <c r="J187" s="311" t="s">
        <v>643</v>
      </c>
      <c r="K187" s="298"/>
    </row>
    <row r="188" spans="2:11" ht="15" customHeight="1">
      <c r="B188" s="277"/>
      <c r="C188" s="262" t="s">
        <v>46</v>
      </c>
      <c r="D188" s="257"/>
      <c r="E188" s="257"/>
      <c r="F188" s="276" t="s">
        <v>555</v>
      </c>
      <c r="G188" s="257"/>
      <c r="H188" s="253" t="s">
        <v>644</v>
      </c>
      <c r="I188" s="257" t="s">
        <v>645</v>
      </c>
      <c r="J188" s="257"/>
      <c r="K188" s="298"/>
    </row>
    <row r="189" spans="2:11" ht="15" customHeight="1">
      <c r="B189" s="277"/>
      <c r="C189" s="262" t="s">
        <v>646</v>
      </c>
      <c r="D189" s="257"/>
      <c r="E189" s="257"/>
      <c r="F189" s="276" t="s">
        <v>555</v>
      </c>
      <c r="G189" s="257"/>
      <c r="H189" s="257" t="s">
        <v>647</v>
      </c>
      <c r="I189" s="257" t="s">
        <v>589</v>
      </c>
      <c r="J189" s="257"/>
      <c r="K189" s="298"/>
    </row>
    <row r="190" spans="2:11" ht="15" customHeight="1">
      <c r="B190" s="277"/>
      <c r="C190" s="262" t="s">
        <v>648</v>
      </c>
      <c r="D190" s="257"/>
      <c r="E190" s="257"/>
      <c r="F190" s="276" t="s">
        <v>555</v>
      </c>
      <c r="G190" s="257"/>
      <c r="H190" s="257" t="s">
        <v>649</v>
      </c>
      <c r="I190" s="257" t="s">
        <v>589</v>
      </c>
      <c r="J190" s="257"/>
      <c r="K190" s="298"/>
    </row>
    <row r="191" spans="2:11" ht="15" customHeight="1">
      <c r="B191" s="277"/>
      <c r="C191" s="262" t="s">
        <v>650</v>
      </c>
      <c r="D191" s="257"/>
      <c r="E191" s="257"/>
      <c r="F191" s="276" t="s">
        <v>561</v>
      </c>
      <c r="G191" s="257"/>
      <c r="H191" s="257" t="s">
        <v>651</v>
      </c>
      <c r="I191" s="257" t="s">
        <v>589</v>
      </c>
      <c r="J191" s="257"/>
      <c r="K191" s="298"/>
    </row>
    <row r="192" spans="2:11" ht="15" customHeight="1">
      <c r="B192" s="304"/>
      <c r="C192" s="312"/>
      <c r="D192" s="286"/>
      <c r="E192" s="286"/>
      <c r="F192" s="286"/>
      <c r="G192" s="286"/>
      <c r="H192" s="286"/>
      <c r="I192" s="286"/>
      <c r="J192" s="286"/>
      <c r="K192" s="305"/>
    </row>
    <row r="193" spans="2:11" ht="18.75" customHeight="1">
      <c r="B193" s="253"/>
      <c r="C193" s="257"/>
      <c r="D193" s="257"/>
      <c r="E193" s="257"/>
      <c r="F193" s="276"/>
      <c r="G193" s="257"/>
      <c r="H193" s="257"/>
      <c r="I193" s="257"/>
      <c r="J193" s="257"/>
      <c r="K193" s="253"/>
    </row>
    <row r="194" spans="2:11" ht="18.75" customHeight="1">
      <c r="B194" s="253"/>
      <c r="C194" s="257"/>
      <c r="D194" s="257"/>
      <c r="E194" s="257"/>
      <c r="F194" s="276"/>
      <c r="G194" s="257"/>
      <c r="H194" s="257"/>
      <c r="I194" s="257"/>
      <c r="J194" s="257"/>
      <c r="K194" s="253"/>
    </row>
    <row r="195" spans="2:11" ht="18.75" customHeight="1">
      <c r="B195" s="263"/>
      <c r="C195" s="263"/>
      <c r="D195" s="263"/>
      <c r="E195" s="263"/>
      <c r="F195" s="263"/>
      <c r="G195" s="263"/>
      <c r="H195" s="263"/>
      <c r="I195" s="263"/>
      <c r="J195" s="263"/>
      <c r="K195" s="263"/>
    </row>
    <row r="196" spans="2:11">
      <c r="B196" s="245"/>
      <c r="C196" s="246"/>
      <c r="D196" s="246"/>
      <c r="E196" s="246"/>
      <c r="F196" s="246"/>
      <c r="G196" s="246"/>
      <c r="H196" s="246"/>
      <c r="I196" s="246"/>
      <c r="J196" s="246"/>
      <c r="K196" s="247"/>
    </row>
    <row r="197" spans="2:11" ht="21">
      <c r="B197" s="248"/>
      <c r="C197" s="372" t="s">
        <v>652</v>
      </c>
      <c r="D197" s="372"/>
      <c r="E197" s="372"/>
      <c r="F197" s="372"/>
      <c r="G197" s="372"/>
      <c r="H197" s="372"/>
      <c r="I197" s="372"/>
      <c r="J197" s="372"/>
      <c r="K197" s="249"/>
    </row>
    <row r="198" spans="2:11" ht="25.5" customHeight="1">
      <c r="B198" s="248"/>
      <c r="C198" s="313" t="s">
        <v>653</v>
      </c>
      <c r="D198" s="313"/>
      <c r="E198" s="313"/>
      <c r="F198" s="313" t="s">
        <v>654</v>
      </c>
      <c r="G198" s="314"/>
      <c r="H198" s="371" t="s">
        <v>655</v>
      </c>
      <c r="I198" s="371"/>
      <c r="J198" s="371"/>
      <c r="K198" s="249"/>
    </row>
    <row r="199" spans="2:11" ht="5.25" customHeight="1">
      <c r="B199" s="277"/>
      <c r="C199" s="274"/>
      <c r="D199" s="274"/>
      <c r="E199" s="274"/>
      <c r="F199" s="274"/>
      <c r="G199" s="257"/>
      <c r="H199" s="274"/>
      <c r="I199" s="274"/>
      <c r="J199" s="274"/>
      <c r="K199" s="298"/>
    </row>
    <row r="200" spans="2:11" ht="15" customHeight="1">
      <c r="B200" s="277"/>
      <c r="C200" s="257" t="s">
        <v>645</v>
      </c>
      <c r="D200" s="257"/>
      <c r="E200" s="257"/>
      <c r="F200" s="276" t="s">
        <v>47</v>
      </c>
      <c r="G200" s="257"/>
      <c r="H200" s="369" t="s">
        <v>656</v>
      </c>
      <c r="I200" s="369"/>
      <c r="J200" s="369"/>
      <c r="K200" s="298"/>
    </row>
    <row r="201" spans="2:11" ht="15" customHeight="1">
      <c r="B201" s="277"/>
      <c r="C201" s="283"/>
      <c r="D201" s="257"/>
      <c r="E201" s="257"/>
      <c r="F201" s="276" t="s">
        <v>48</v>
      </c>
      <c r="G201" s="257"/>
      <c r="H201" s="369" t="s">
        <v>657</v>
      </c>
      <c r="I201" s="369"/>
      <c r="J201" s="369"/>
      <c r="K201" s="298"/>
    </row>
    <row r="202" spans="2:11" ht="15" customHeight="1">
      <c r="B202" s="277"/>
      <c r="C202" s="283"/>
      <c r="D202" s="257"/>
      <c r="E202" s="257"/>
      <c r="F202" s="276" t="s">
        <v>51</v>
      </c>
      <c r="G202" s="257"/>
      <c r="H202" s="369" t="s">
        <v>658</v>
      </c>
      <c r="I202" s="369"/>
      <c r="J202" s="369"/>
      <c r="K202" s="298"/>
    </row>
    <row r="203" spans="2:11" ht="15" customHeight="1">
      <c r="B203" s="277"/>
      <c r="C203" s="257"/>
      <c r="D203" s="257"/>
      <c r="E203" s="257"/>
      <c r="F203" s="276" t="s">
        <v>49</v>
      </c>
      <c r="G203" s="257"/>
      <c r="H203" s="369" t="s">
        <v>659</v>
      </c>
      <c r="I203" s="369"/>
      <c r="J203" s="369"/>
      <c r="K203" s="298"/>
    </row>
    <row r="204" spans="2:11" ht="15" customHeight="1">
      <c r="B204" s="277"/>
      <c r="C204" s="257"/>
      <c r="D204" s="257"/>
      <c r="E204" s="257"/>
      <c r="F204" s="276" t="s">
        <v>50</v>
      </c>
      <c r="G204" s="257"/>
      <c r="H204" s="369" t="s">
        <v>660</v>
      </c>
      <c r="I204" s="369"/>
      <c r="J204" s="369"/>
      <c r="K204" s="298"/>
    </row>
    <row r="205" spans="2:11" ht="15" customHeight="1">
      <c r="B205" s="277"/>
      <c r="C205" s="257"/>
      <c r="D205" s="257"/>
      <c r="E205" s="257"/>
      <c r="F205" s="276"/>
      <c r="G205" s="257"/>
      <c r="H205" s="257"/>
      <c r="I205" s="257"/>
      <c r="J205" s="257"/>
      <c r="K205" s="298"/>
    </row>
    <row r="206" spans="2:11" ht="15" customHeight="1">
      <c r="B206" s="277"/>
      <c r="C206" s="257" t="s">
        <v>601</v>
      </c>
      <c r="D206" s="257"/>
      <c r="E206" s="257"/>
      <c r="F206" s="276" t="s">
        <v>96</v>
      </c>
      <c r="G206" s="257"/>
      <c r="H206" s="369" t="s">
        <v>661</v>
      </c>
      <c r="I206" s="369"/>
      <c r="J206" s="369"/>
      <c r="K206" s="298"/>
    </row>
    <row r="207" spans="2:11" ht="15" customHeight="1">
      <c r="B207" s="277"/>
      <c r="C207" s="283"/>
      <c r="D207" s="257"/>
      <c r="E207" s="257"/>
      <c r="F207" s="276" t="s">
        <v>83</v>
      </c>
      <c r="G207" s="257"/>
      <c r="H207" s="369" t="s">
        <v>500</v>
      </c>
      <c r="I207" s="369"/>
      <c r="J207" s="369"/>
      <c r="K207" s="298"/>
    </row>
    <row r="208" spans="2:11" ht="15" customHeight="1">
      <c r="B208" s="277"/>
      <c r="C208" s="257"/>
      <c r="D208" s="257"/>
      <c r="E208" s="257"/>
      <c r="F208" s="276" t="s">
        <v>498</v>
      </c>
      <c r="G208" s="257"/>
      <c r="H208" s="369" t="s">
        <v>662</v>
      </c>
      <c r="I208" s="369"/>
      <c r="J208" s="369"/>
      <c r="K208" s="298"/>
    </row>
    <row r="209" spans="2:11" ht="15" customHeight="1">
      <c r="B209" s="315"/>
      <c r="C209" s="283"/>
      <c r="D209" s="283"/>
      <c r="E209" s="283"/>
      <c r="F209" s="276" t="s">
        <v>92</v>
      </c>
      <c r="G209" s="262"/>
      <c r="H209" s="370" t="s">
        <v>501</v>
      </c>
      <c r="I209" s="370"/>
      <c r="J209" s="370"/>
      <c r="K209" s="316"/>
    </row>
    <row r="210" spans="2:11" ht="15" customHeight="1">
      <c r="B210" s="315"/>
      <c r="C210" s="283"/>
      <c r="D210" s="283"/>
      <c r="E210" s="283"/>
      <c r="F210" s="276" t="s">
        <v>502</v>
      </c>
      <c r="G210" s="262"/>
      <c r="H210" s="370" t="s">
        <v>398</v>
      </c>
      <c r="I210" s="370"/>
      <c r="J210" s="370"/>
      <c r="K210" s="316"/>
    </row>
    <row r="211" spans="2:11" ht="15" customHeight="1">
      <c r="B211" s="315"/>
      <c r="C211" s="283"/>
      <c r="D211" s="283"/>
      <c r="E211" s="283"/>
      <c r="F211" s="317"/>
      <c r="G211" s="262"/>
      <c r="H211" s="318"/>
      <c r="I211" s="318"/>
      <c r="J211" s="318"/>
      <c r="K211" s="316"/>
    </row>
    <row r="212" spans="2:11" ht="15" customHeight="1">
      <c r="B212" s="315"/>
      <c r="C212" s="257" t="s">
        <v>625</v>
      </c>
      <c r="D212" s="283"/>
      <c r="E212" s="283"/>
      <c r="F212" s="276">
        <v>1</v>
      </c>
      <c r="G212" s="262"/>
      <c r="H212" s="370" t="s">
        <v>663</v>
      </c>
      <c r="I212" s="370"/>
      <c r="J212" s="370"/>
      <c r="K212" s="316"/>
    </row>
    <row r="213" spans="2:11" ht="15" customHeight="1">
      <c r="B213" s="315"/>
      <c r="C213" s="283"/>
      <c r="D213" s="283"/>
      <c r="E213" s="283"/>
      <c r="F213" s="276">
        <v>2</v>
      </c>
      <c r="G213" s="262"/>
      <c r="H213" s="370" t="s">
        <v>664</v>
      </c>
      <c r="I213" s="370"/>
      <c r="J213" s="370"/>
      <c r="K213" s="316"/>
    </row>
    <row r="214" spans="2:11" ht="15" customHeight="1">
      <c r="B214" s="315"/>
      <c r="C214" s="283"/>
      <c r="D214" s="283"/>
      <c r="E214" s="283"/>
      <c r="F214" s="276">
        <v>3</v>
      </c>
      <c r="G214" s="262"/>
      <c r="H214" s="370" t="s">
        <v>665</v>
      </c>
      <c r="I214" s="370"/>
      <c r="J214" s="370"/>
      <c r="K214" s="316"/>
    </row>
    <row r="215" spans="2:11" ht="15" customHeight="1">
      <c r="B215" s="315"/>
      <c r="C215" s="283"/>
      <c r="D215" s="283"/>
      <c r="E215" s="283"/>
      <c r="F215" s="276">
        <v>4</v>
      </c>
      <c r="G215" s="262"/>
      <c r="H215" s="370" t="s">
        <v>666</v>
      </c>
      <c r="I215" s="370"/>
      <c r="J215" s="370"/>
      <c r="K215" s="316"/>
    </row>
    <row r="216" spans="2:11" ht="12.75" customHeight="1">
      <c r="B216" s="319"/>
      <c r="C216" s="320"/>
      <c r="D216" s="320"/>
      <c r="E216" s="320"/>
      <c r="F216" s="320"/>
      <c r="G216" s="320"/>
      <c r="H216" s="320"/>
      <c r="I216" s="320"/>
      <c r="J216" s="320"/>
      <c r="K216" s="321"/>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00 - VON</vt:lpstr>
      <vt:lpstr>01 - Oprava povrchových o...</vt:lpstr>
      <vt:lpstr>02 - Výměna těsnění segmentu</vt:lpstr>
      <vt:lpstr>03 - Drobné opravy a údržba</vt:lpstr>
      <vt:lpstr>04 - Modernizace přísluše...</vt:lpstr>
      <vt:lpstr>Pokyny pro vyplnění</vt:lpstr>
      <vt:lpstr>'00 - VON'!Názvy_tisku</vt:lpstr>
      <vt:lpstr>'01 - Oprava povrchových o...'!Názvy_tisku</vt:lpstr>
      <vt:lpstr>'02 - Výměna těsnění segmentu'!Názvy_tisku</vt:lpstr>
      <vt:lpstr>'03 - Drobné opravy a údržba'!Názvy_tisku</vt:lpstr>
      <vt:lpstr>'04 - Modernizace přísluše...'!Názvy_tisku</vt:lpstr>
      <vt:lpstr>'Rekapitulace stavby'!Názvy_tisku</vt:lpstr>
      <vt:lpstr>'00 - VON'!Oblast_tisku</vt:lpstr>
      <vt:lpstr>'01 - Oprava povrchových o...'!Oblast_tisku</vt:lpstr>
      <vt:lpstr>'02 - Výměna těsnění segmentu'!Oblast_tisku</vt:lpstr>
      <vt:lpstr>'03 - Drobné opravy a údržba'!Oblast_tisku</vt:lpstr>
      <vt:lpstr>'04 - Modernizace přísluše...'!Oblast_tisku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dc:creator>
  <cp:lastModifiedBy>Petr</cp:lastModifiedBy>
  <cp:lastPrinted>2018-04-09T17:44:51Z</cp:lastPrinted>
  <dcterms:created xsi:type="dcterms:W3CDTF">2018-04-09T17:30:15Z</dcterms:created>
  <dcterms:modified xsi:type="dcterms:W3CDTF">2018-04-09T17:45:15Z</dcterms:modified>
</cp:coreProperties>
</file>