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0" yWindow="0" windowWidth="21768" windowHeight="12216"/>
  </bookViews>
  <sheets>
    <sheet name="Rekapitulace stavby" sheetId="1" r:id="rId1"/>
    <sheet name="1. - SO 01 Odstranění sed..." sheetId="2" r:id="rId2"/>
    <sheet name="VON - Vedlejší a ostatní ..." sheetId="3" r:id="rId3"/>
    <sheet name="Pokyny pro vyplnění" sheetId="4" r:id="rId4"/>
  </sheets>
  <definedNames>
    <definedName name="_xlnm._FilterDatabase" localSheetId="1" hidden="1">'1. - SO 01 Odstranění sed...'!$C$81:$K$163</definedName>
    <definedName name="_xlnm._FilterDatabase" localSheetId="2" hidden="1">'VON - Vedlejší a ostatní ...'!$C$80:$K$153</definedName>
    <definedName name="_xlnm.Print_Titles" localSheetId="1">'1. - SO 01 Odstranění sed...'!$81:$81</definedName>
    <definedName name="_xlnm.Print_Titles" localSheetId="0">'Rekapitulace stavby'!$49:$49</definedName>
    <definedName name="_xlnm.Print_Titles" localSheetId="2">'VON - Vedlejší a ostatní ...'!$80:$80</definedName>
    <definedName name="_xlnm.Print_Area" localSheetId="1">'1. - SO 01 Odstranění sed...'!$C$4:$J$36,'1. - SO 01 Odstranění sed...'!$C$42:$J$63,'1. - SO 01 Odstranění sed...'!$C$69:$K$163</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2">'VON - Vedlejší a ostatní ...'!$C$4:$J$36,'VON - Vedlejší a ostatní ...'!$C$42:$J$62,'VON - Vedlejší a ostatní ...'!$C$68:$K$153</definedName>
  </definedNames>
  <calcPr calcId="162913"/>
</workbook>
</file>

<file path=xl/calcChain.xml><?xml version="1.0" encoding="utf-8"?>
<calcChain xmlns="http://schemas.openxmlformats.org/spreadsheetml/2006/main">
  <c r="AY53" i="1" l="1"/>
  <c r="AX53" i="1"/>
  <c r="BI152" i="3"/>
  <c r="BH152" i="3"/>
  <c r="BF152" i="3"/>
  <c r="BE152" i="3"/>
  <c r="T152" i="3"/>
  <c r="R152" i="3"/>
  <c r="P152" i="3"/>
  <c r="BK152" i="3"/>
  <c r="J152" i="3"/>
  <c r="BG152" i="3"/>
  <c r="BI151" i="3"/>
  <c r="BH151" i="3"/>
  <c r="BF151" i="3"/>
  <c r="BE151" i="3"/>
  <c r="T151" i="3"/>
  <c r="R151" i="3"/>
  <c r="P151" i="3"/>
  <c r="BK151" i="3"/>
  <c r="J151" i="3"/>
  <c r="BG151" i="3"/>
  <c r="BI148" i="3"/>
  <c r="BH148" i="3"/>
  <c r="BF148" i="3"/>
  <c r="BE148" i="3"/>
  <c r="T148" i="3"/>
  <c r="R148" i="3"/>
  <c r="P148" i="3"/>
  <c r="BK148" i="3"/>
  <c r="J148" i="3"/>
  <c r="BG148" i="3"/>
  <c r="BI147" i="3"/>
  <c r="BH147" i="3"/>
  <c r="BF147" i="3"/>
  <c r="BE147" i="3"/>
  <c r="T147" i="3"/>
  <c r="R147" i="3"/>
  <c r="P147" i="3"/>
  <c r="BK147" i="3"/>
  <c r="J147" i="3"/>
  <c r="BG147" i="3"/>
  <c r="BI142" i="3"/>
  <c r="BH142" i="3"/>
  <c r="BF142" i="3"/>
  <c r="BE142" i="3"/>
  <c r="T142" i="3"/>
  <c r="R142" i="3"/>
  <c r="P142" i="3"/>
  <c r="BK142" i="3"/>
  <c r="J142" i="3"/>
  <c r="BG142" i="3"/>
  <c r="BI139" i="3"/>
  <c r="BH139" i="3"/>
  <c r="BF139" i="3"/>
  <c r="BE139" i="3"/>
  <c r="T139" i="3"/>
  <c r="R139" i="3"/>
  <c r="P139" i="3"/>
  <c r="BK139" i="3"/>
  <c r="J139" i="3"/>
  <c r="BG139" i="3"/>
  <c r="BI136" i="3"/>
  <c r="BH136" i="3"/>
  <c r="BF136" i="3"/>
  <c r="BE136" i="3"/>
  <c r="T136" i="3"/>
  <c r="R136" i="3"/>
  <c r="P136" i="3"/>
  <c r="BK136" i="3"/>
  <c r="J136" i="3"/>
  <c r="BG136" i="3"/>
  <c r="BI135" i="3"/>
  <c r="BH135" i="3"/>
  <c r="BF135" i="3"/>
  <c r="BE135" i="3"/>
  <c r="T135" i="3"/>
  <c r="R135" i="3"/>
  <c r="P135" i="3"/>
  <c r="BK135" i="3"/>
  <c r="J135" i="3"/>
  <c r="BG135" i="3"/>
  <c r="BI134" i="3"/>
  <c r="BH134" i="3"/>
  <c r="BF134" i="3"/>
  <c r="BE134" i="3"/>
  <c r="T134" i="3"/>
  <c r="R134" i="3"/>
  <c r="P134" i="3"/>
  <c r="BK134" i="3"/>
  <c r="J134" i="3"/>
  <c r="BG134" i="3"/>
  <c r="BI133" i="3"/>
  <c r="BH133" i="3"/>
  <c r="BF133" i="3"/>
  <c r="BE133" i="3"/>
  <c r="T133" i="3"/>
  <c r="R133" i="3"/>
  <c r="P133" i="3"/>
  <c r="BK133" i="3"/>
  <c r="J133" i="3"/>
  <c r="BG133" i="3"/>
  <c r="BI132" i="3"/>
  <c r="BH132" i="3"/>
  <c r="BF132" i="3"/>
  <c r="BE132" i="3"/>
  <c r="T132" i="3"/>
  <c r="R132" i="3"/>
  <c r="P132" i="3"/>
  <c r="BK132" i="3"/>
  <c r="J132" i="3"/>
  <c r="BG132" i="3"/>
  <c r="BI131" i="3"/>
  <c r="BH131" i="3"/>
  <c r="BF131" i="3"/>
  <c r="BE131" i="3"/>
  <c r="T131" i="3"/>
  <c r="R131" i="3"/>
  <c r="P131" i="3"/>
  <c r="BK131" i="3"/>
  <c r="J131" i="3"/>
  <c r="BG131" i="3"/>
  <c r="BI130" i="3"/>
  <c r="BH130" i="3"/>
  <c r="BF130" i="3"/>
  <c r="BE130" i="3"/>
  <c r="T130" i="3"/>
  <c r="R130" i="3"/>
  <c r="P130" i="3"/>
  <c r="BK130" i="3"/>
  <c r="J130" i="3"/>
  <c r="BG130" i="3"/>
  <c r="BI129" i="3"/>
  <c r="BH129" i="3"/>
  <c r="BF129" i="3"/>
  <c r="BE129" i="3"/>
  <c r="T129" i="3"/>
  <c r="R129" i="3"/>
  <c r="P129" i="3"/>
  <c r="BK129" i="3"/>
  <c r="J129" i="3"/>
  <c r="BG129" i="3"/>
  <c r="BI128" i="3"/>
  <c r="BH128" i="3"/>
  <c r="BF128" i="3"/>
  <c r="BE128" i="3"/>
  <c r="T128" i="3"/>
  <c r="R128" i="3"/>
  <c r="R125" i="3" s="1"/>
  <c r="P128" i="3"/>
  <c r="BK128" i="3"/>
  <c r="J128" i="3"/>
  <c r="BG128" i="3"/>
  <c r="BI127" i="3"/>
  <c r="BH127" i="3"/>
  <c r="BF127" i="3"/>
  <c r="BE127" i="3"/>
  <c r="T127" i="3"/>
  <c r="R127" i="3"/>
  <c r="P127" i="3"/>
  <c r="BK127" i="3"/>
  <c r="BK125" i="3" s="1"/>
  <c r="J125" i="3" s="1"/>
  <c r="J61" i="3" s="1"/>
  <c r="J127" i="3"/>
  <c r="BG127" i="3"/>
  <c r="BI126" i="3"/>
  <c r="BH126" i="3"/>
  <c r="BF126" i="3"/>
  <c r="BE126" i="3"/>
  <c r="T126" i="3"/>
  <c r="T125" i="3"/>
  <c r="R126" i="3"/>
  <c r="P126" i="3"/>
  <c r="P125" i="3"/>
  <c r="BK126" i="3"/>
  <c r="J126" i="3"/>
  <c r="BG126" i="3" s="1"/>
  <c r="BI124" i="3"/>
  <c r="BH124" i="3"/>
  <c r="BF124" i="3"/>
  <c r="BE124" i="3"/>
  <c r="T124" i="3"/>
  <c r="R124" i="3"/>
  <c r="P124" i="3"/>
  <c r="BK124" i="3"/>
  <c r="J124" i="3"/>
  <c r="BG124" i="3"/>
  <c r="BI123" i="3"/>
  <c r="BH123" i="3"/>
  <c r="BF123" i="3"/>
  <c r="BE123" i="3"/>
  <c r="T123" i="3"/>
  <c r="T122" i="3"/>
  <c r="R123" i="3"/>
  <c r="R122" i="3"/>
  <c r="P123" i="3"/>
  <c r="P122" i="3"/>
  <c r="BK123" i="3"/>
  <c r="BK122" i="3"/>
  <c r="J122" i="3" s="1"/>
  <c r="J60" i="3" s="1"/>
  <c r="J123" i="3"/>
  <c r="BG123" i="3" s="1"/>
  <c r="BI121" i="3"/>
  <c r="BH121" i="3"/>
  <c r="BF121" i="3"/>
  <c r="BE121" i="3"/>
  <c r="T121" i="3"/>
  <c r="R121" i="3"/>
  <c r="P121" i="3"/>
  <c r="BK121" i="3"/>
  <c r="J121" i="3"/>
  <c r="BG121" i="3"/>
  <c r="BI120" i="3"/>
  <c r="BH120" i="3"/>
  <c r="BF120" i="3"/>
  <c r="BE120" i="3"/>
  <c r="T120" i="3"/>
  <c r="R120" i="3"/>
  <c r="P120" i="3"/>
  <c r="BK120" i="3"/>
  <c r="J120" i="3"/>
  <c r="BG120" i="3"/>
  <c r="BI119" i="3"/>
  <c r="BH119" i="3"/>
  <c r="BF119" i="3"/>
  <c r="BE119" i="3"/>
  <c r="T119" i="3"/>
  <c r="T118" i="3"/>
  <c r="R119" i="3"/>
  <c r="R118" i="3"/>
  <c r="P119" i="3"/>
  <c r="P118" i="3"/>
  <c r="BK119" i="3"/>
  <c r="BK118" i="3"/>
  <c r="J118" i="3" s="1"/>
  <c r="J59" i="3" s="1"/>
  <c r="J119" i="3"/>
  <c r="BG119" i="3" s="1"/>
  <c r="BI115" i="3"/>
  <c r="BH115" i="3"/>
  <c r="BF115" i="3"/>
  <c r="BE115" i="3"/>
  <c r="T115" i="3"/>
  <c r="R115" i="3"/>
  <c r="P115" i="3"/>
  <c r="BK115" i="3"/>
  <c r="J115" i="3"/>
  <c r="BG115" i="3"/>
  <c r="BI112" i="3"/>
  <c r="BH112" i="3"/>
  <c r="BF112" i="3"/>
  <c r="BE112" i="3"/>
  <c r="T112" i="3"/>
  <c r="R112" i="3"/>
  <c r="P112" i="3"/>
  <c r="BK112" i="3"/>
  <c r="J112" i="3"/>
  <c r="BG112" i="3"/>
  <c r="BI109" i="3"/>
  <c r="BH109" i="3"/>
  <c r="BF109" i="3"/>
  <c r="BE109" i="3"/>
  <c r="T109" i="3"/>
  <c r="R109" i="3"/>
  <c r="P109" i="3"/>
  <c r="BK109" i="3"/>
  <c r="J109" i="3"/>
  <c r="BG109" i="3"/>
  <c r="BI106" i="3"/>
  <c r="BH106" i="3"/>
  <c r="BF106" i="3"/>
  <c r="BE106" i="3"/>
  <c r="T106" i="3"/>
  <c r="R106" i="3"/>
  <c r="P106" i="3"/>
  <c r="BK106" i="3"/>
  <c r="J106" i="3"/>
  <c r="BG106" i="3"/>
  <c r="BI101" i="3"/>
  <c r="BH101" i="3"/>
  <c r="BF101" i="3"/>
  <c r="BE101" i="3"/>
  <c r="T101" i="3"/>
  <c r="R101" i="3"/>
  <c r="P101" i="3"/>
  <c r="BK101" i="3"/>
  <c r="J101" i="3"/>
  <c r="BG101" i="3"/>
  <c r="BI98" i="3"/>
  <c r="BH98" i="3"/>
  <c r="BF98" i="3"/>
  <c r="BE98" i="3"/>
  <c r="T98" i="3"/>
  <c r="R98" i="3"/>
  <c r="R83" i="3" s="1"/>
  <c r="R82" i="3" s="1"/>
  <c r="R81" i="3" s="1"/>
  <c r="P98" i="3"/>
  <c r="BK98" i="3"/>
  <c r="J98" i="3"/>
  <c r="BG98" i="3"/>
  <c r="BI84" i="3"/>
  <c r="F34" i="3"/>
  <c r="BD53" i="1" s="1"/>
  <c r="BH84" i="3"/>
  <c r="F33" i="3" s="1"/>
  <c r="BC53" i="1" s="1"/>
  <c r="BF84" i="3"/>
  <c r="J31" i="3"/>
  <c r="AW53" i="1" s="1"/>
  <c r="F31" i="3"/>
  <c r="BA53" i="1" s="1"/>
  <c r="BE84" i="3"/>
  <c r="J30" i="3" s="1"/>
  <c r="AV53" i="1" s="1"/>
  <c r="AT53" i="1" s="1"/>
  <c r="T84" i="3"/>
  <c r="T83" i="3"/>
  <c r="T82" i="3" s="1"/>
  <c r="T81" i="3" s="1"/>
  <c r="R84" i="3"/>
  <c r="P84" i="3"/>
  <c r="P83" i="3"/>
  <c r="P82" i="3" s="1"/>
  <c r="P81" i="3" s="1"/>
  <c r="AU53" i="1" s="1"/>
  <c r="BK84" i="3"/>
  <c r="BK83" i="3" s="1"/>
  <c r="J84" i="3"/>
  <c r="BG84" i="3" s="1"/>
  <c r="J77" i="3"/>
  <c r="F77" i="3"/>
  <c r="F75" i="3"/>
  <c r="E73" i="3"/>
  <c r="J51" i="3"/>
  <c r="F51" i="3"/>
  <c r="F49" i="3"/>
  <c r="E47" i="3"/>
  <c r="J18" i="3"/>
  <c r="E18" i="3"/>
  <c r="F78" i="3" s="1"/>
  <c r="J17" i="3"/>
  <c r="J12" i="3"/>
  <c r="J75" i="3" s="1"/>
  <c r="E7" i="3"/>
  <c r="E45" i="3" s="1"/>
  <c r="E71" i="3"/>
  <c r="AY52" i="1"/>
  <c r="AX52" i="1"/>
  <c r="BI162" i="2"/>
  <c r="BH162" i="2"/>
  <c r="BF162" i="2"/>
  <c r="BE162" i="2"/>
  <c r="T162" i="2"/>
  <c r="T161" i="2" s="1"/>
  <c r="R162" i="2"/>
  <c r="R161" i="2" s="1"/>
  <c r="P162" i="2"/>
  <c r="P161" i="2" s="1"/>
  <c r="BK162" i="2"/>
  <c r="BK161" i="2" s="1"/>
  <c r="J161" i="2" s="1"/>
  <c r="J62" i="2" s="1"/>
  <c r="J162" i="2"/>
  <c r="BG162" i="2"/>
  <c r="BI158" i="2"/>
  <c r="BH158" i="2"/>
  <c r="BF158" i="2"/>
  <c r="BE158" i="2"/>
  <c r="T158" i="2"/>
  <c r="T157" i="2" s="1"/>
  <c r="R158" i="2"/>
  <c r="R157" i="2" s="1"/>
  <c r="P158" i="2"/>
  <c r="P157" i="2" s="1"/>
  <c r="BK158" i="2"/>
  <c r="BK157" i="2" s="1"/>
  <c r="J157" i="2" s="1"/>
  <c r="J61" i="2" s="1"/>
  <c r="J158" i="2"/>
  <c r="BG158" i="2"/>
  <c r="BI153" i="2"/>
  <c r="BH153" i="2"/>
  <c r="BF153" i="2"/>
  <c r="BE153" i="2"/>
  <c r="T153" i="2"/>
  <c r="T152" i="2" s="1"/>
  <c r="R153" i="2"/>
  <c r="R152" i="2" s="1"/>
  <c r="P153" i="2"/>
  <c r="P152" i="2" s="1"/>
  <c r="BK153" i="2"/>
  <c r="BK152" i="2" s="1"/>
  <c r="J152" i="2" s="1"/>
  <c r="J60" i="2" s="1"/>
  <c r="J153" i="2"/>
  <c r="BG153" i="2"/>
  <c r="BI149" i="2"/>
  <c r="BH149" i="2"/>
  <c r="BF149" i="2"/>
  <c r="BE149" i="2"/>
  <c r="T149" i="2"/>
  <c r="R149" i="2"/>
  <c r="P149" i="2"/>
  <c r="BK149" i="2"/>
  <c r="J149" i="2"/>
  <c r="BG149" i="2" s="1"/>
  <c r="BI145" i="2"/>
  <c r="BH145" i="2"/>
  <c r="BF145" i="2"/>
  <c r="BE145" i="2"/>
  <c r="T145" i="2"/>
  <c r="R145" i="2"/>
  <c r="P145" i="2"/>
  <c r="BK145" i="2"/>
  <c r="J145" i="2"/>
  <c r="BG145" i="2" s="1"/>
  <c r="BI137" i="2"/>
  <c r="BH137" i="2"/>
  <c r="BF137" i="2"/>
  <c r="BE137" i="2"/>
  <c r="T137" i="2"/>
  <c r="T136" i="2" s="1"/>
  <c r="R137" i="2"/>
  <c r="R136" i="2" s="1"/>
  <c r="P137" i="2"/>
  <c r="P136" i="2" s="1"/>
  <c r="BK137" i="2"/>
  <c r="BK136" i="2" s="1"/>
  <c r="J137" i="2"/>
  <c r="BG137" i="2"/>
  <c r="BI129" i="2"/>
  <c r="BH129" i="2"/>
  <c r="BF129" i="2"/>
  <c r="BE129" i="2"/>
  <c r="T129" i="2"/>
  <c r="R129" i="2"/>
  <c r="P129" i="2"/>
  <c r="BK129" i="2"/>
  <c r="J129" i="2"/>
  <c r="BG129" i="2" s="1"/>
  <c r="BI121" i="2"/>
  <c r="BH121" i="2"/>
  <c r="BF121" i="2"/>
  <c r="BE121" i="2"/>
  <c r="T121" i="2"/>
  <c r="R121" i="2"/>
  <c r="P121" i="2"/>
  <c r="BK121" i="2"/>
  <c r="J121" i="2"/>
  <c r="BG121" i="2" s="1"/>
  <c r="BI114" i="2"/>
  <c r="BH114" i="2"/>
  <c r="BF114" i="2"/>
  <c r="BE114" i="2"/>
  <c r="T114" i="2"/>
  <c r="R114" i="2"/>
  <c r="P114" i="2"/>
  <c r="BK114" i="2"/>
  <c r="J114" i="2"/>
  <c r="BG114" i="2" s="1"/>
  <c r="BI110" i="2"/>
  <c r="BH110" i="2"/>
  <c r="BF110" i="2"/>
  <c r="BE110" i="2"/>
  <c r="T110" i="2"/>
  <c r="R110" i="2"/>
  <c r="P110" i="2"/>
  <c r="BK110" i="2"/>
  <c r="J110" i="2"/>
  <c r="BG110" i="2" s="1"/>
  <c r="BI107" i="2"/>
  <c r="BH107" i="2"/>
  <c r="BF107" i="2"/>
  <c r="BE107" i="2"/>
  <c r="T107" i="2"/>
  <c r="R107" i="2"/>
  <c r="P107" i="2"/>
  <c r="BK107" i="2"/>
  <c r="J107" i="2"/>
  <c r="BG107" i="2" s="1"/>
  <c r="BI99" i="2"/>
  <c r="BH99" i="2"/>
  <c r="BF99" i="2"/>
  <c r="BE99" i="2"/>
  <c r="T99" i="2"/>
  <c r="R99" i="2"/>
  <c r="P99" i="2"/>
  <c r="BK99" i="2"/>
  <c r="J99" i="2"/>
  <c r="BG99" i="2" s="1"/>
  <c r="BI95" i="2"/>
  <c r="BH95" i="2"/>
  <c r="BF95" i="2"/>
  <c r="BE95" i="2"/>
  <c r="T95" i="2"/>
  <c r="R95" i="2"/>
  <c r="P95" i="2"/>
  <c r="BK95" i="2"/>
  <c r="J95" i="2"/>
  <c r="BG95" i="2" s="1"/>
  <c r="BI92" i="2"/>
  <c r="BH92" i="2"/>
  <c r="BF92" i="2"/>
  <c r="BE92" i="2"/>
  <c r="T92" i="2"/>
  <c r="R92" i="2"/>
  <c r="P92" i="2"/>
  <c r="BK92" i="2"/>
  <c r="J92" i="2"/>
  <c r="BG92" i="2"/>
  <c r="BI89" i="2"/>
  <c r="F34" i="2" s="1"/>
  <c r="BD52" i="1" s="1"/>
  <c r="BD51" i="1" s="1"/>
  <c r="W30" i="1" s="1"/>
  <c r="BH89" i="2"/>
  <c r="BF89" i="2"/>
  <c r="BE89" i="2"/>
  <c r="T89" i="2"/>
  <c r="R89" i="2"/>
  <c r="P89" i="2"/>
  <c r="BK89" i="2"/>
  <c r="J89" i="2"/>
  <c r="BG89" i="2" s="1"/>
  <c r="BI85" i="2"/>
  <c r="BH85" i="2"/>
  <c r="F33" i="2"/>
  <c r="BC52" i="1" s="1"/>
  <c r="BF85" i="2"/>
  <c r="J31" i="2" s="1"/>
  <c r="AW52" i="1" s="1"/>
  <c r="BE85" i="2"/>
  <c r="J30" i="2"/>
  <c r="AV52" i="1" s="1"/>
  <c r="AT52" i="1" s="1"/>
  <c r="F30" i="2"/>
  <c r="AZ52" i="1" s="1"/>
  <c r="T85" i="2"/>
  <c r="R85" i="2"/>
  <c r="P85" i="2"/>
  <c r="P84" i="2" s="1"/>
  <c r="P83" i="2" s="1"/>
  <c r="P82" i="2" s="1"/>
  <c r="AU52" i="1" s="1"/>
  <c r="AU51" i="1" s="1"/>
  <c r="BK85" i="2"/>
  <c r="J85" i="2"/>
  <c r="BG85" i="2"/>
  <c r="J78" i="2"/>
  <c r="F78" i="2"/>
  <c r="F76" i="2"/>
  <c r="E74" i="2"/>
  <c r="J51" i="2"/>
  <c r="F51" i="2"/>
  <c r="F49" i="2"/>
  <c r="E47" i="2"/>
  <c r="J18" i="2"/>
  <c r="E18" i="2"/>
  <c r="F52" i="2" s="1"/>
  <c r="F79" i="2"/>
  <c r="J17" i="2"/>
  <c r="J12" i="2"/>
  <c r="J49" i="2" s="1"/>
  <c r="J76" i="2"/>
  <c r="E7" i="2"/>
  <c r="E72" i="2" s="1"/>
  <c r="AS51" i="1"/>
  <c r="L47" i="1"/>
  <c r="AM46" i="1"/>
  <c r="L46" i="1"/>
  <c r="AM44" i="1"/>
  <c r="L44" i="1"/>
  <c r="L42" i="1"/>
  <c r="L41" i="1"/>
  <c r="F32" i="2" l="1"/>
  <c r="BB52" i="1" s="1"/>
  <c r="BK84" i="2"/>
  <c r="J136" i="2"/>
  <c r="J59" i="2" s="1"/>
  <c r="F32" i="3"/>
  <c r="BB53" i="1" s="1"/>
  <c r="R84" i="2"/>
  <c r="R83" i="2" s="1"/>
  <c r="R82" i="2" s="1"/>
  <c r="T84" i="2"/>
  <c r="T83" i="2" s="1"/>
  <c r="T82" i="2" s="1"/>
  <c r="BC51" i="1"/>
  <c r="BK82" i="3"/>
  <c r="J83" i="3"/>
  <c r="J58" i="3" s="1"/>
  <c r="F31" i="2"/>
  <c r="BA52" i="1" s="1"/>
  <c r="BA51" i="1" s="1"/>
  <c r="F30" i="3"/>
  <c r="AZ53" i="1" s="1"/>
  <c r="AZ51" i="1" s="1"/>
  <c r="E45" i="2"/>
  <c r="J49" i="3"/>
  <c r="F52" i="3"/>
  <c r="AV51" i="1" l="1"/>
  <c r="W26" i="1"/>
  <c r="W27" i="1"/>
  <c r="AW51" i="1"/>
  <c r="AK27" i="1" s="1"/>
  <c r="AY51" i="1"/>
  <c r="W29" i="1"/>
  <c r="J84" i="2"/>
  <c r="J58" i="2" s="1"/>
  <c r="BK83" i="2"/>
  <c r="J82" i="3"/>
  <c r="J57" i="3" s="1"/>
  <c r="BK81" i="3"/>
  <c r="J81" i="3" s="1"/>
  <c r="BB51" i="1"/>
  <c r="AX51" i="1" l="1"/>
  <c r="W28" i="1"/>
  <c r="J83" i="2"/>
  <c r="J57" i="2" s="1"/>
  <c r="BK82" i="2"/>
  <c r="J82" i="2" s="1"/>
  <c r="J56" i="3"/>
  <c r="J27" i="3"/>
  <c r="AK26" i="1"/>
  <c r="AT51" i="1"/>
  <c r="J56" i="2" l="1"/>
  <c r="J27" i="2"/>
  <c r="J36" i="3"/>
  <c r="AG53" i="1"/>
  <c r="AN53" i="1" s="1"/>
  <c r="AG52" i="1" l="1"/>
  <c r="J36" i="2"/>
  <c r="AG51" i="1" l="1"/>
  <c r="AN52" i="1"/>
  <c r="AN51" i="1" l="1"/>
  <c r="AK23" i="1"/>
  <c r="AK32" i="1" s="1"/>
</calcChain>
</file>

<file path=xl/sharedStrings.xml><?xml version="1.0" encoding="utf-8"?>
<sst xmlns="http://schemas.openxmlformats.org/spreadsheetml/2006/main" count="2441" uniqueCount="573">
  <si>
    <t>Export VZ</t>
  </si>
  <si>
    <t>List obsahuje:</t>
  </si>
  <si>
    <t>1) Rekapitulace stavby</t>
  </si>
  <si>
    <t>2) Rekapitulace objektů stavby a soupisů prací</t>
  </si>
  <si>
    <t>3.0</t>
  </si>
  <si>
    <t>ZAMOK</t>
  </si>
  <si>
    <t>False</t>
  </si>
  <si>
    <t>{401e190f-83cc-439b-83c3-887adf578207}</t>
  </si>
  <si>
    <t>0,01</t>
  </si>
  <si>
    <t>21</t>
  </si>
  <si>
    <t>15</t>
  </si>
  <si>
    <t>REKAPITULACE STAVBY</t>
  </si>
  <si>
    <t>v ---  níže se nacházejí doplnkové a pomocné údaje k sestavám  --- v</t>
  </si>
  <si>
    <t>Návod na vyplnění</t>
  </si>
  <si>
    <t>0,001</t>
  </si>
  <si>
    <t>Kód:</t>
  </si>
  <si>
    <t>3537vv</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</si>
  <si>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</si>
  <si>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</si>
  <si>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Zmínka, Úh. Lhota, odstranění sedimentů v intravilánu, ř. km 9,200 – 10,000</t>
  </si>
  <si>
    <t>KSO:</t>
  </si>
  <si>
    <t>833 29</t>
  </si>
  <si>
    <t>CC-CZ:</t>
  </si>
  <si>
    <t>215</t>
  </si>
  <si>
    <t>Místo:</t>
  </si>
  <si>
    <t>Úhřetická Lhota</t>
  </si>
  <si>
    <t>Datum:</t>
  </si>
  <si>
    <t>20.3.2018</t>
  </si>
  <si>
    <t>Zadavatel:</t>
  </si>
  <si>
    <t>IČ:</t>
  </si>
  <si>
    <t/>
  </si>
  <si>
    <t>Povodí Labe, státní podnik, závod 2, Pardubice</t>
  </si>
  <si>
    <t>DIČ:</t>
  </si>
  <si>
    <t>Uchazeč:</t>
  </si>
  <si>
    <t>Vyplň údaj</t>
  </si>
  <si>
    <t>Projektant:</t>
  </si>
  <si>
    <t>Povodí Labe, státní podnik, OIČ, Hradec Králové</t>
  </si>
  <si>
    <t>True</t>
  </si>
  <si>
    <t>Poznámka:</t>
  </si>
  <si>
    <t>Rozpočtováno v CÚ 2018/I_x000D_
Neomezený dálkový přístup k úvodním částem katalogů ÚRS na http:/www.cs-urs.cz._x000D_
Ostatní informace položek ÚRS budou součástí soupisu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</si>
  <si>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</si>
  <si>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</si>
  <si>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</si>
  <si>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</si>
  <si>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</si>
  <si>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</si>
  <si>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</si>
  <si>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</si>
  <si>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</si>
  <si>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</si>
  <si>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</si>
  <si>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</si>
  <si>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</si>
  <si>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</si>
  <si>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</si>
  <si>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</si>
  <si>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</si>
  <si>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</si>
  <si>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</si>
  <si>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</si>
  <si>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</si>
  <si>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</si>
  <si>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</si>
  <si>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</si>
  <si>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</si>
  <si>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</si>
  <si>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</si>
  <si>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</si>
  <si>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</si>
  <si>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</si>
  <si>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</si>
  <si>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</si>
  <si>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</si>
  <si>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</si>
  <si>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</si>
  <si>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</si>
  <si>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</si>
  <si>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</si>
  <si>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</si>
  <si>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</si>
  <si>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01 Odstranění sedimentů</t>
  </si>
  <si>
    <t>STA</t>
  </si>
  <si>
    <t>1</t>
  </si>
  <si>
    <t>{652823e6-0e0c-47ac-9580-d4fc5071fbee}</t>
  </si>
  <si>
    <t>2</t>
  </si>
  <si>
    <t>VON</t>
  </si>
  <si>
    <t>Vedlejší a ostatní náklady</t>
  </si>
  <si>
    <t>{df7e9b08-aa4c-46a5-a067-054a22a0f90d}</t>
  </si>
  <si>
    <t>1) Krycí list soupisu</t>
  </si>
  <si>
    <t>2) Rekapitulace</t>
  </si>
  <si>
    <t>3) Soupis prací</t>
  </si>
  <si>
    <t>Zpět na list:</t>
  </si>
  <si>
    <t>Rekapitulace stavby</t>
  </si>
  <si>
    <t>KRYCÍ LIST SOUPISU</t>
  </si>
  <si>
    <t>Objekt:</t>
  </si>
  <si>
    <t>1. - SO 01 Odstranění sedimentů</t>
  </si>
  <si>
    <t>Rozpočtováno v CÚ 2018/I Neomezený dálkový přístup k úvodním částem katalogů ÚRS na http:/www.cs-urs.cz. Ostatní informace položek ÚRS budou součástí soupisu prací.</t>
  </si>
  <si>
    <t>REKAPITULACE ČLENĚNÍ SOUPISU PRACÍ</t>
  </si>
  <si>
    <t>Kód dílu - Popis</t>
  </si>
  <si>
    <t>Cena celkem [CZK]</t>
  </si>
  <si>
    <t>Náklady soupisu celkem</t>
  </si>
  <si>
    <t>-1</t>
  </si>
  <si>
    <t>HSV - Práce a dodávky HSV</t>
  </si>
  <si>
    <t xml:space="preserve">    1 - Zemní práce</t>
  </si>
  <si>
    <t xml:space="preserve">      18 - Zemní práce - povrchové úpravy terénu</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</si>
  <si>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</si>
  <si>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</si>
  <si>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</si>
  <si>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</si>
  <si>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</si>
  <si>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</si>
  <si>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</si>
  <si>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</si>
  <si>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</si>
  <si>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</si>
  <si>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</si>
  <si>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</si>
  <si>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</si>
  <si>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</si>
  <si>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</si>
  <si>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</si>
  <si>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</si>
  <si>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</si>
  <si>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</si>
  <si>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</si>
  <si>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</si>
  <si>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</si>
  <si>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</si>
  <si>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</si>
  <si>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</si>
  <si>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2018 01</t>
  </si>
  <si>
    <t>4</t>
  </si>
  <si>
    <t>-1016737152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</si>
  <si>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</si>
  <si>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</si>
  <si>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</si>
  <si>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"křoví, viz příloha A., B., C.1, D.1"</t>
  </si>
  <si>
    <t>800,0</t>
  </si>
  <si>
    <t>1112511110</t>
  </si>
  <si>
    <t>Drcení ořezaných větví D do 100 mm s odvozem do 20 km, včetně uložení a poplatku za uložení</t>
  </si>
  <si>
    <t>1865756462</t>
  </si>
  <si>
    <t>"keře"</t>
  </si>
  <si>
    <t>3</t>
  </si>
  <si>
    <t>1142033R</t>
  </si>
  <si>
    <t>Vybrání odpadu ze sedimentů</t>
  </si>
  <si>
    <t>m3</t>
  </si>
  <si>
    <t>657290929</t>
  </si>
  <si>
    <t>"vybrání odpadu při těžení sedimentů (klacky, plasty, ...), odhad"</t>
  </si>
  <si>
    <t>4,0</t>
  </si>
  <si>
    <t>12770R</t>
  </si>
  <si>
    <t>Těžení sedimentů sacím bagrem</t>
  </si>
  <si>
    <t>-1840850436</t>
  </si>
  <si>
    <t>"odsátí sedimentů do cisterny, včetně položení sacího potrubí délky až 100 m,  viz příloha B., C.3, D.1, D.2, D.3"</t>
  </si>
  <si>
    <t>"z koryta ve st. 105,60 - 652,60 m"</t>
  </si>
  <si>
    <t>363,10</t>
  </si>
  <si>
    <t>5</t>
  </si>
  <si>
    <t>129203101</t>
  </si>
  <si>
    <t>Čištění otevřených koryt vodotečí s přehozením rozpojeného nánosu do 3 m nebo s naložením na dopravní prostředek při šířce původního dna do 5m a hloubce koryta do 2,5 m v hornině tř. 3</t>
  </si>
  <si>
    <t>-1516863754</t>
  </si>
  <si>
    <t xml:space="preserve">Poznámka k souboru cen:_x000D_
1. Ceny jsou určeny pro čištění vodních koryt upravených i neupravených na suchu nebo při hloubce vody do 300 mm nad původním dnem. 2. Ceny nelze použít pro: a) čištění vodních koryt, které nejsou omezeny po obou stranách zdmi při průměrné tloušťce nánosu přes 500 mm; tyto práce se oceňují podle své povahy cenami souborů cen 124 . 0-31 Vykopávky pro koryta vodotečí nebo 127 . 0-32 Vykopávky pod vodou zářezů pro shybky a jiná podzemní vedení části A 01; b) čištění vodních koryt při hloubce vody přes 300 mm; tyto práce se oceňují cenami souboru cen 127 . 0-32 Vykopávky pod vodou zářezů pro shybky a jiná podzemní vedení části A 01 tohoto katalogu; c) čištění uzavřených koryt vodotečí; tyto zemní práce se oceňují individuálně; d) shrabání organických naplavenin na břehových plochách po velké vodě; tyto práce se oceňují cenami souboru cen 185 80-31 Shrabání pokoseného porostu a organických naplavenin a spálení po zaschnutí. 3.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10-11 Přehození neulehlého výkopku části A 01 tohoto katalogu. 4. V cenách jsou započteny i náklady na svislé přehození výkopku. 5. Množství jednotek se určuje v m3 nánosu z anorganických nebo organických hmot. </t>
  </si>
  <si>
    <t>"vyčištění koryta od sedimentů na začátku a na konci zájmového úseku, viz příloha B, C.3, D.1, D.2, D.3"</t>
  </si>
  <si>
    <t>"koryto ve st. 29,0 - 105,60 m"</t>
  </si>
  <si>
    <t>48,40</t>
  </si>
  <si>
    <t>"koryto ve st. 652,60 - 874,50 m"</t>
  </si>
  <si>
    <t>130,0</t>
  </si>
  <si>
    <t>Součet</t>
  </si>
  <si>
    <t>6</t>
  </si>
  <si>
    <t>129203109</t>
  </si>
  <si>
    <t>Čištění otevřených koryt vodotečí Příplatek k cenám za lepivost horniny v hornině tř. 3</t>
  </si>
  <si>
    <t>424050021</t>
  </si>
  <si>
    <t>178,4*0,3 'Přepočtené koeficientem množství</t>
  </si>
  <si>
    <t>7</t>
  </si>
  <si>
    <t>130001101</t>
  </si>
  <si>
    <t>Příplatek k cenám hloubených vykopávek za ztížení vykopávky v blízkosti podzemního vedení nebo výbušnin pro jakoukoliv třídu horniny</t>
  </si>
  <si>
    <t>743827915</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</si>
  <si>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</si>
  <si>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"ztížené vykopávky v blízkosti inženýrských sítí, pod mostky, lávkami a propustkem, odborný odhad"</t>
  </si>
  <si>
    <t>85,0</t>
  </si>
  <si>
    <t>8</t>
  </si>
  <si>
    <t>17120121R1</t>
  </si>
  <si>
    <t>Likvidace stavebního odpadu - zeminy a kameniva včetně dopravy, uložení a poplatku za uložení</t>
  </si>
  <si>
    <t>t</t>
  </si>
  <si>
    <t>-510149368</t>
  </si>
  <si>
    <t>"vytěžený materiál, viz příloha B., D.1"</t>
  </si>
  <si>
    <t>"sedimenty odtěžené klasicky"</t>
  </si>
  <si>
    <t>(48,40+130,0)*2,0</t>
  </si>
  <si>
    <t>"sedimenty odtěžené sacím bagrem"</t>
  </si>
  <si>
    <t>363,10*2,0</t>
  </si>
  <si>
    <t>9</t>
  </si>
  <si>
    <t>181151311</t>
  </si>
  <si>
    <t>Plošná úprava terénu v zemině tř. 1 až 4 s urovnáním povrchu bez doplnění ornice souvislé plochy přes 500 m2 při nerovnostech terénu přes 50 do 100 mm v rovině nebo na svahu do 1:5</t>
  </si>
  <si>
    <t>625050651</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</si>
  <si>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</si>
  <si>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"viz příloha B., D.1, D.3"</t>
  </si>
  <si>
    <t>"staveniště"</t>
  </si>
  <si>
    <t>200,0+50,0*4,0</t>
  </si>
  <si>
    <t>"travnatý pozemek podél cesty na konci stavby"</t>
  </si>
  <si>
    <t>100,0</t>
  </si>
  <si>
    <t>10</t>
  </si>
  <si>
    <t>182101101</t>
  </si>
  <si>
    <t>Svahování trvalých svahů do projektovaných profilů s potřebným přemístěním výkopku při svahování v zářezech v hornině tř. 1 až 4</t>
  </si>
  <si>
    <t>1899880083</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</si>
  <si>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</si>
  <si>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"svahy koryta, výkaz,  viz příloha B., D.1, D.3"</t>
  </si>
  <si>
    <t>815,66</t>
  </si>
  <si>
    <t>"navázání odtěženého  a stávajícího dna na začátku a na konci zájmového úseku"</t>
  </si>
  <si>
    <t>15,0+50,0</t>
  </si>
  <si>
    <t>18</t>
  </si>
  <si>
    <t>Zemní práce - povrchové úpravy terénu</t>
  </si>
  <si>
    <t>11</t>
  </si>
  <si>
    <t>181411121</t>
  </si>
  <si>
    <t>Založení trávníku na půdě předem připravené plochy do 1000 m2 výsevem včetně utažení lučního v rovině nebo na svahu do 1:5</t>
  </si>
  <si>
    <t>1901808381</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</si>
  <si>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</si>
  <si>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12</t>
  </si>
  <si>
    <t>181411123</t>
  </si>
  <si>
    <t>Založení trávníku na půdě předem připravené plochy do 1000 m2 výsevem včetně utažení lučního na svahu přes 1:2 do 1:1</t>
  </si>
  <si>
    <t>1270348029</t>
  </si>
  <si>
    <t>"svahy v korytě nad hladinou vody,  viz příloha B., D.1, D.3"</t>
  </si>
  <si>
    <t>350,0</t>
  </si>
  <si>
    <t>13</t>
  </si>
  <si>
    <t>M</t>
  </si>
  <si>
    <t>005724700</t>
  </si>
  <si>
    <t>osivo směs travní univerzál</t>
  </si>
  <si>
    <t>kg</t>
  </si>
  <si>
    <t>-942987728</t>
  </si>
  <si>
    <t>"viz pol. založení trávníku"</t>
  </si>
  <si>
    <t>(500,0+350,0)*0,03*1,03</t>
  </si>
  <si>
    <t>Ostatní konstrukce a práce, bourání</t>
  </si>
  <si>
    <t>14</t>
  </si>
  <si>
    <t>938909311</t>
  </si>
  <si>
    <t>Čištění vozovek metením bláta, prachu nebo hlinitého nánosu s odklizením na hromady na vzdálenost do 20 m nebo naložením na dopravní prostředek strojně povrchu podkladu nebo krytu betonového nebo živičného</t>
  </si>
  <si>
    <t>1224720461</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</si>
  <si>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</si>
  <si>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"čištění komunikace během stavby"</t>
  </si>
  <si>
    <t>20*200,0*4,0</t>
  </si>
  <si>
    <t>997</t>
  </si>
  <si>
    <t>Přesun sutě</t>
  </si>
  <si>
    <t>997013813R1</t>
  </si>
  <si>
    <t>Likvidace odpadu (plasty, klacky, ...) včetně naložení, dopravy, uložení a poplatku za uložení</t>
  </si>
  <si>
    <t>1167813571</t>
  </si>
  <si>
    <t>"vytříděný odpad ze sedimentů, viz příloha B.,D.1"</t>
  </si>
  <si>
    <t>4,0*0,9</t>
  </si>
  <si>
    <t>998</t>
  </si>
  <si>
    <t>Přesun hmot</t>
  </si>
  <si>
    <t>16</t>
  </si>
  <si>
    <t>998332011</t>
  </si>
  <si>
    <t>Přesun hmot pro úpravy vodních toků a kanály, hráze rybníků apod. dopravní vzdálenost do 500 m</t>
  </si>
  <si>
    <t>1943984691</t>
  </si>
  <si>
    <t xml:space="preserve">Poznámka k souboru cen:_x000D_
1. Ceny jsou určeny pro jakoukoliv konstrukčně-materiálovou charakteristiku. </t>
  </si>
  <si>
    <t>VON - Vedlejší a ostatní náklady</t>
  </si>
  <si>
    <t>OST - Vedlejší a ostatní rozpočtové náklady</t>
  </si>
  <si>
    <t xml:space="preserve">    01 - Vedlejší rozpočtové náklady</t>
  </si>
  <si>
    <t xml:space="preserve">    02 - Projektová dokumentace - ostatní náklady</t>
  </si>
  <si>
    <t xml:space="preserve">    03 - Geodetické práce a vytýčení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</si>
  <si>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</si>
  <si>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</si>
  <si>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</si>
  <si>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</si>
  <si>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</si>
  <si>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</si>
  <si>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</si>
  <si>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</si>
  <si>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</si>
  <si>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966110846</t>
  </si>
  <si>
    <t>- zajištění místnosti pro TDI v ZS vč. jejího vybavení</t>
  </si>
  <si>
    <t>- zajištění ohlášení všech staveb zařízení staveniště dle §104 odst. (2) zákona č. 183/2006 Sb.</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</si>
  <si>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</si>
  <si>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</si>
  <si>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</si>
  <si>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</si>
  <si>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</si>
  <si>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</si>
  <si>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</si>
  <si>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</si>
  <si>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</si>
  <si>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 (bednění stromů)</t>
  </si>
  <si>
    <t>0110</t>
  </si>
  <si>
    <t>Zajištění zřízení sjezdů</t>
  </si>
  <si>
    <t>374928625</t>
  </si>
  <si>
    <t xml:space="preserve">- zajištění zřízení a odstranění dočasných sjezdů a nájezdů pro realizaci stavby </t>
  </si>
  <si>
    <t>01101</t>
  </si>
  <si>
    <t>Položkou jsou myšleny náklady spojené s plněním podmínek majitelů či uživatelů dotčených pozemků, kterými podmínili souhlas se zřízením provizorní komunikace na svém pozemku. Dále položka zahrnuje náklady na zřízení a úpravu provizorních komunikací v nezbytně nutném rozsahu včetně jejich likvidace a uvedení dotčených pozemků do původního stavu.</t>
  </si>
  <si>
    <t>-319631992</t>
  </si>
  <si>
    <t xml:space="preserve">- ochrana podkladu na přístupových komunikacích včetně všeho potřebného k ochraně povrchu terénu před poškozením </t>
  </si>
  <si>
    <t>- nebo následná náprava po dokončení prací</t>
  </si>
  <si>
    <t>- položka zahrnuje požadavky vlastníků a uživatelů pozemků</t>
  </si>
  <si>
    <t>011011</t>
  </si>
  <si>
    <t>Zajištění povolení k mimořádné manipulaci</t>
  </si>
  <si>
    <t>1747758603</t>
  </si>
  <si>
    <t>"zajištění povolení v dostatečném časovém předstihu"</t>
  </si>
  <si>
    <t>0112</t>
  </si>
  <si>
    <t>Zajištění obnovy stávající příjezdové asfaltové komunikace</t>
  </si>
  <si>
    <t>153898840</t>
  </si>
  <si>
    <t>"obnova stávající příjezdové komunikace při jejím případném porušení"</t>
  </si>
  <si>
    <t>01132</t>
  </si>
  <si>
    <t>Zajištění obnovy nezpevněných komunikací</t>
  </si>
  <si>
    <t>-892796370</t>
  </si>
  <si>
    <t>"obnova stávajících nezpevněných komunikací při jejich případném porušení"</t>
  </si>
  <si>
    <t>0115</t>
  </si>
  <si>
    <t>Zřízení a odstranění jímek po dobu stavby (včetně materiálu a jeho likvidace)</t>
  </si>
  <si>
    <t>851647020</t>
  </si>
  <si>
    <t>"jímky po dobu stavby (pokud bude třeba zahradit právě těženou část náhonu a odčerpat vodu z části tohoto úseku), včetně čerpání"</t>
  </si>
  <si>
    <t>02</t>
  </si>
  <si>
    <t>Projektová dokumentace - ostatní náklady</t>
  </si>
  <si>
    <t>0210</t>
  </si>
  <si>
    <t>Zhotovitelem vypracovaný Plán opatření pro případ havárie, pro případ úniku závadných látek (např. ropné produkty, cementové výluhy, odpadní vody z těsnících clon, atd.)</t>
  </si>
  <si>
    <t>kus</t>
  </si>
  <si>
    <t>8192</t>
  </si>
  <si>
    <t>641918833</t>
  </si>
  <si>
    <t>0221</t>
  </si>
  <si>
    <t>Zpracování povodňového plánu stavby dle §71 zákona č. 254/2001 Sb. včetně zajištění schválení příslušnými orgány správy a Povodím Labe, státní podnik</t>
  </si>
  <si>
    <t>233477180</t>
  </si>
  <si>
    <t>023</t>
  </si>
  <si>
    <t>Vypracování projektu skutečného provedení díla</t>
  </si>
  <si>
    <t>1658949346</t>
  </si>
  <si>
    <t>03</t>
  </si>
  <si>
    <t>Geodetické práce a vytýčení - ostatní náklady</t>
  </si>
  <si>
    <t>031</t>
  </si>
  <si>
    <t>Vypracování geodetického zaměření skutečného stavu</t>
  </si>
  <si>
    <t>262144</t>
  </si>
  <si>
    <t>-1252614703</t>
  </si>
  <si>
    <t>035</t>
  </si>
  <si>
    <t>Zajištění veškerých geodetických prací souvisejících s realizací díla</t>
  </si>
  <si>
    <t>641664835</t>
  </si>
  <si>
    <t>09</t>
  </si>
  <si>
    <t>Ostatní náklady</t>
  </si>
  <si>
    <t>037</t>
  </si>
  <si>
    <t>Zajištění písemných souhlasných vyjádření všech dotčených vlastníků a případných uživatelů všech pozemků dotčených stavbou s jejich konečnou úpravou po dokončení prací</t>
  </si>
  <si>
    <t>-1262669801</t>
  </si>
  <si>
    <t>092</t>
  </si>
  <si>
    <t>Zajištění souhlasů se zvláštním užíváním komunikací</t>
  </si>
  <si>
    <t>-259523006</t>
  </si>
  <si>
    <t>09211</t>
  </si>
  <si>
    <t xml:space="preserve">Odstranění překážek v majetku cizích osob a jejich zpětné navrácení (např. lávky, palivové dřevo, oplocení, kůlna, skleník, kompost atd.) </t>
  </si>
  <si>
    <t>689608121</t>
  </si>
  <si>
    <t>0931</t>
  </si>
  <si>
    <t>Provedení pasportizace stávajících nemovitostí (vč. pozemků) a jejich příslušenství, zajištění fotodokumentace stávajícího stavu přístupových komunikací</t>
  </si>
  <si>
    <t>2035898929</t>
  </si>
  <si>
    <t>17</t>
  </si>
  <si>
    <t>094</t>
  </si>
  <si>
    <t>Zajištění vytýčení veškerých podzemních zařízení</t>
  </si>
  <si>
    <t>-891875962</t>
  </si>
  <si>
    <t>095</t>
  </si>
  <si>
    <t>Zajištění šetření o podzemních sítích vč. zajištění nových vyjádření v případě, že před realizací pozbyly platnosti</t>
  </si>
  <si>
    <t>-876400727</t>
  </si>
  <si>
    <t>19</t>
  </si>
  <si>
    <t>0990</t>
  </si>
  <si>
    <t>Zajištění povolení ke kácení a zajištění dokladů o předání dřevní hmoty vzniklé smýcením porostů k dalšímu využití</t>
  </si>
  <si>
    <t>1596926179</t>
  </si>
  <si>
    <t>20</t>
  </si>
  <si>
    <t>0990.1</t>
  </si>
  <si>
    <t>-436321998</t>
  </si>
  <si>
    <t>0992</t>
  </si>
  <si>
    <t>Zajištění průzkumu staveniště zaměřeného na výskyt zvláště chráněných živočichů a rostlin a jejich odborného transferu</t>
  </si>
  <si>
    <t>-831962367</t>
  </si>
  <si>
    <t>22</t>
  </si>
  <si>
    <t>09920</t>
  </si>
  <si>
    <t>Odborné odlovení rybí obsádky z prostoru staveniště</t>
  </si>
  <si>
    <t>945638163</t>
  </si>
  <si>
    <t>23</t>
  </si>
  <si>
    <t>09921</t>
  </si>
  <si>
    <t>Zajištění biologického dozoru odborně způsobilou osobou</t>
  </si>
  <si>
    <t>-714135828</t>
  </si>
  <si>
    <t>"v případě nálezu chráněných druhů"</t>
  </si>
  <si>
    <t>24</t>
  </si>
  <si>
    <t>09922</t>
  </si>
  <si>
    <t>Zajištění biologického servisu odborně způsobilou osobou</t>
  </si>
  <si>
    <t>-1894274190</t>
  </si>
  <si>
    <t>"biologický servis v případě nálezu chráněných druhů"</t>
  </si>
  <si>
    <t>25</t>
  </si>
  <si>
    <t>0993</t>
  </si>
  <si>
    <t>Zajištění dopravně inženýrských opatření</t>
  </si>
  <si>
    <t>-574753648</t>
  </si>
  <si>
    <t>- zajištění dopravně inženýrských opatření</t>
  </si>
  <si>
    <t>- zajištění zřízení a likvidace dopravního značení včetně případné světelné signalizace</t>
  </si>
  <si>
    <t>- zajištění vydání dopravně inženýrského rozhodnutí</t>
  </si>
  <si>
    <t>26</t>
  </si>
  <si>
    <t>099300</t>
  </si>
  <si>
    <t>Aktualizace plánu bezpečnosti a ochrany zdraví při práci</t>
  </si>
  <si>
    <t>255333097</t>
  </si>
  <si>
    <t>27</t>
  </si>
  <si>
    <t>09961</t>
  </si>
  <si>
    <t xml:space="preserve">Dočasné (provizorní) odstranění stávajícího plotu </t>
  </si>
  <si>
    <t>2105217179</t>
  </si>
  <si>
    <t>"stávající ploty přes koryto a u mostků - pokud bude nutné odstranit z důvodu možnosti provádění stavby"</t>
  </si>
  <si>
    <t>28</t>
  </si>
  <si>
    <t>09991</t>
  </si>
  <si>
    <t>Zajištění fotodokumentace veškerých konstrukcí, které budou v průběhu výstavby skryty nebo zakryty</t>
  </si>
  <si>
    <t>-1609206970</t>
  </si>
  <si>
    <t>29</t>
  </si>
  <si>
    <t>099911</t>
  </si>
  <si>
    <t>Zajištění vedení průběžné evidence odpadů</t>
  </si>
  <si>
    <t>-922354892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</si>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</sst>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2" borderId="0" xfId="1" applyFont="1" applyFill="1" applyAlignment="1">
      <alignment vertical="center"/>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top"/>
      <protection locked="0"/>
    </xf>
    <xf numFmtId="0" fontId="39" fillId="0" borderId="34" xfId="0" applyFont="1" applyBorder="1" applyAlignment="1" applyProtection="1">
      <alignment horizontal="left"/>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activeCell="K5" sqref="K5:AO5"/>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 customHeight="1">
      <c r="AR2" s="369"/>
      <c r="AS2" s="369"/>
      <c r="AT2" s="369"/>
      <c r="AU2" s="369"/>
      <c r="AV2" s="369"/>
      <c r="AW2" s="369"/>
      <c r="AX2" s="369"/>
      <c r="AY2" s="369"/>
      <c r="AZ2" s="369"/>
      <c r="BA2" s="369"/>
      <c r="BB2" s="369"/>
      <c r="BC2" s="369"/>
      <c r="BD2" s="369"/>
      <c r="BE2" s="369"/>
      <c r="BS2" s="23" t="s">
        <v>8</v>
      </c>
      <c r="BT2" s="23" t="s">
        <v>9</v>
      </c>
    </row>
    <row r="3" spans="1:74" ht="6.9"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 customHeight="1">
      <c r="B5" s="27"/>
      <c r="C5" s="28"/>
      <c r="D5" s="33" t="s">
        <v>15</v>
      </c>
      <c r="E5" s="28"/>
      <c r="F5" s="28"/>
      <c r="G5" s="28"/>
      <c r="H5" s="28"/>
      <c r="I5" s="28"/>
      <c r="J5" s="28"/>
      <c r="K5" s="334" t="s">
        <v>16</v>
      </c>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28"/>
      <c r="AQ5" s="30"/>
      <c r="BE5" s="332" t="s">
        <v>17</v>
      </c>
      <c r="BS5" s="23" t="s">
        <v>8</v>
      </c>
    </row>
    <row r="6" spans="1:74" ht="36.9" customHeight="1">
      <c r="B6" s="27"/>
      <c r="C6" s="28"/>
      <c r="D6" s="35" t="s">
        <v>18</v>
      </c>
      <c r="E6" s="28"/>
      <c r="F6" s="28"/>
      <c r="G6" s="28"/>
      <c r="H6" s="28"/>
      <c r="I6" s="28"/>
      <c r="J6" s="28"/>
      <c r="K6" s="336" t="s">
        <v>19</v>
      </c>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28"/>
      <c r="AQ6" s="30"/>
      <c r="BE6" s="333"/>
      <c r="BS6" s="23" t="s">
        <v>8</v>
      </c>
    </row>
    <row r="7" spans="1:74" ht="14.4"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33"/>
      <c r="BS7" s="23" t="s">
        <v>8</v>
      </c>
    </row>
    <row r="8" spans="1:74" ht="14.4"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33"/>
      <c r="BS8" s="23" t="s">
        <v>8</v>
      </c>
    </row>
    <row r="9" spans="1:74"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33"/>
      <c r="BS9" s="23" t="s">
        <v>8</v>
      </c>
    </row>
    <row r="10" spans="1:74" ht="14.4" customHeight="1">
      <c r="B10" s="27"/>
      <c r="C10" s="28"/>
      <c r="D10" s="36" t="s">
        <v>28</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29</v>
      </c>
      <c r="AL10" s="28"/>
      <c r="AM10" s="28"/>
      <c r="AN10" s="34" t="s">
        <v>30</v>
      </c>
      <c r="AO10" s="28"/>
      <c r="AP10" s="28"/>
      <c r="AQ10" s="30"/>
      <c r="BE10" s="333"/>
      <c r="BS10" s="23" t="s">
        <v>8</v>
      </c>
    </row>
    <row r="11" spans="1:74" ht="18.45" customHeight="1">
      <c r="B11" s="27"/>
      <c r="C11" s="28"/>
      <c r="D11" s="28"/>
      <c r="E11" s="34" t="s">
        <v>31</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32</v>
      </c>
      <c r="AL11" s="28"/>
      <c r="AM11" s="28"/>
      <c r="AN11" s="34" t="s">
        <v>30</v>
      </c>
      <c r="AO11" s="28"/>
      <c r="AP11" s="28"/>
      <c r="AQ11" s="30"/>
      <c r="BE11" s="333"/>
      <c r="BS11" s="23" t="s">
        <v>8</v>
      </c>
    </row>
    <row r="12" spans="1:74" ht="6.9"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33"/>
      <c r="BS12" s="23" t="s">
        <v>8</v>
      </c>
    </row>
    <row r="13" spans="1:74" ht="14.4" customHeight="1">
      <c r="B13" s="27"/>
      <c r="C13" s="28"/>
      <c r="D13" s="36" t="s">
        <v>33</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29</v>
      </c>
      <c r="AL13" s="28"/>
      <c r="AM13" s="28"/>
      <c r="AN13" s="38" t="s">
        <v>34</v>
      </c>
      <c r="AO13" s="28"/>
      <c r="AP13" s="28"/>
      <c r="AQ13" s="30"/>
      <c r="BE13" s="333"/>
      <c r="BS13" s="23" t="s">
        <v>8</v>
      </c>
    </row>
    <row r="14" spans="1:74" ht="13.2">
      <c r="B14" s="27"/>
      <c r="C14" s="28"/>
      <c r="D14" s="28"/>
      <c r="E14" s="337" t="s">
        <v>34</v>
      </c>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6" t="s">
        <v>32</v>
      </c>
      <c r="AL14" s="28"/>
      <c r="AM14" s="28"/>
      <c r="AN14" s="38" t="s">
        <v>34</v>
      </c>
      <c r="AO14" s="28"/>
      <c r="AP14" s="28"/>
      <c r="AQ14" s="30"/>
      <c r="BE14" s="333"/>
      <c r="BS14" s="23" t="s">
        <v>8</v>
      </c>
    </row>
    <row r="15" spans="1:74" ht="6.9"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33"/>
      <c r="BS15" s="23" t="s">
        <v>6</v>
      </c>
    </row>
    <row r="16" spans="1:74" ht="14.4" customHeight="1">
      <c r="B16" s="27"/>
      <c r="C16" s="28"/>
      <c r="D16" s="36" t="s">
        <v>35</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29</v>
      </c>
      <c r="AL16" s="28"/>
      <c r="AM16" s="28"/>
      <c r="AN16" s="34" t="s">
        <v>30</v>
      </c>
      <c r="AO16" s="28"/>
      <c r="AP16" s="28"/>
      <c r="AQ16" s="30"/>
      <c r="BE16" s="333"/>
      <c r="BS16" s="23" t="s">
        <v>6</v>
      </c>
    </row>
    <row r="17" spans="2:71" ht="18.45" customHeight="1">
      <c r="B17" s="27"/>
      <c r="C17" s="28"/>
      <c r="D17" s="28"/>
      <c r="E17" s="34" t="s">
        <v>36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32</v>
      </c>
      <c r="AL17" s="28"/>
      <c r="AM17" s="28"/>
      <c r="AN17" s="34" t="s">
        <v>30</v>
      </c>
      <c r="AO17" s="28"/>
      <c r="AP17" s="28"/>
      <c r="AQ17" s="30"/>
      <c r="BE17" s="333"/>
      <c r="BS17" s="23" t="s">
        <v>37</v>
      </c>
    </row>
    <row r="18" spans="2:71" ht="6.9"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33"/>
      <c r="BS18" s="23" t="s">
        <v>8</v>
      </c>
    </row>
    <row r="19" spans="2:71" ht="14.4" customHeight="1">
      <c r="B19" s="27"/>
      <c r="C19" s="28"/>
      <c r="D19" s="36" t="s">
        <v>38</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33"/>
      <c r="BS19" s="23" t="s">
        <v>8</v>
      </c>
    </row>
    <row r="20" spans="2:71" ht="42.75" customHeight="1">
      <c r="B20" s="27"/>
      <c r="C20" s="28"/>
      <c r="D20" s="28"/>
      <c r="E20" s="339" t="s">
        <v>39</v>
      </c>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28"/>
      <c r="AP20" s="28"/>
      <c r="AQ20" s="30"/>
      <c r="BE20" s="333"/>
      <c r="BS20" s="23" t="s">
        <v>6</v>
      </c>
    </row>
    <row r="21" spans="2:71" ht="6.9"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33"/>
    </row>
    <row r="22" spans="2:71" ht="6.9"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33"/>
    </row>
    <row r="23" spans="2:71" s="1" customFormat="1" ht="25.95" customHeight="1">
      <c r="B23" s="40"/>
      <c r="C23" s="41"/>
      <c r="D23" s="42" t="s">
        <v>40</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40">
        <f>ROUND(AG51,2)</f>
        <v>0</v>
      </c>
      <c r="AL23" s="341"/>
      <c r="AM23" s="341"/>
      <c r="AN23" s="341"/>
      <c r="AO23" s="341"/>
      <c r="AP23" s="41"/>
      <c r="AQ23" s="44"/>
      <c r="BE23" s="333"/>
    </row>
    <row r="24" spans="2:71" s="1" customFormat="1" ht="6.9"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33"/>
    </row>
    <row r="25" spans="2:71" s="1" customFormat="1" ht="12">
      <c r="B25" s="40"/>
      <c r="C25" s="41"/>
      <c r="D25" s="41"/>
      <c r="E25" s="41"/>
      <c r="F25" s="41"/>
      <c r="G25" s="41"/>
      <c r="H25" s="41"/>
      <c r="I25" s="41"/>
      <c r="J25" s="41"/>
      <c r="K25" s="41"/>
      <c r="L25" s="342" t="s">
        <v>41</v>
      </c>
      <c r="M25" s="342"/>
      <c r="N25" s="342"/>
      <c r="O25" s="342"/>
      <c r="P25" s="41"/>
      <c r="Q25" s="41"/>
      <c r="R25" s="41"/>
      <c r="S25" s="41"/>
      <c r="T25" s="41"/>
      <c r="U25" s="41"/>
      <c r="V25" s="41"/>
      <c r="W25" s="342" t="s">
        <v>42</v>
      </c>
      <c r="X25" s="342"/>
      <c r="Y25" s="342"/>
      <c r="Z25" s="342"/>
      <c r="AA25" s="342"/>
      <c r="AB25" s="342"/>
      <c r="AC25" s="342"/>
      <c r="AD25" s="342"/>
      <c r="AE25" s="342"/>
      <c r="AF25" s="41"/>
      <c r="AG25" s="41"/>
      <c r="AH25" s="41"/>
      <c r="AI25" s="41"/>
      <c r="AJ25" s="41"/>
      <c r="AK25" s="342" t="s">
        <v>43</v>
      </c>
      <c r="AL25" s="342"/>
      <c r="AM25" s="342"/>
      <c r="AN25" s="342"/>
      <c r="AO25" s="342"/>
      <c r="AP25" s="41"/>
      <c r="AQ25" s="44"/>
      <c r="BE25" s="333"/>
    </row>
    <row r="26" spans="2:71" s="2" customFormat="1" ht="14.4" hidden="1" customHeight="1">
      <c r="B26" s="46"/>
      <c r="C26" s="47"/>
      <c r="D26" s="48" t="s">
        <v>44</v>
      </c>
      <c r="E26" s="47"/>
      <c r="F26" s="48" t="s">
        <v>45</v>
      </c>
      <c r="G26" s="47"/>
      <c r="H26" s="47"/>
      <c r="I26" s="47"/>
      <c r="J26" s="47"/>
      <c r="K26" s="47"/>
      <c r="L26" s="343">
        <v>0.21</v>
      </c>
      <c r="M26" s="344"/>
      <c r="N26" s="344"/>
      <c r="O26" s="344"/>
      <c r="P26" s="47"/>
      <c r="Q26" s="47"/>
      <c r="R26" s="47"/>
      <c r="S26" s="47"/>
      <c r="T26" s="47"/>
      <c r="U26" s="47"/>
      <c r="V26" s="47"/>
      <c r="W26" s="345">
        <f>ROUND(AZ51,2)</f>
        <v>0</v>
      </c>
      <c r="X26" s="344"/>
      <c r="Y26" s="344"/>
      <c r="Z26" s="344"/>
      <c r="AA26" s="344"/>
      <c r="AB26" s="344"/>
      <c r="AC26" s="344"/>
      <c r="AD26" s="344"/>
      <c r="AE26" s="344"/>
      <c r="AF26" s="47"/>
      <c r="AG26" s="47"/>
      <c r="AH26" s="47"/>
      <c r="AI26" s="47"/>
      <c r="AJ26" s="47"/>
      <c r="AK26" s="345">
        <f>ROUND(AV51,2)</f>
        <v>0</v>
      </c>
      <c r="AL26" s="344"/>
      <c r="AM26" s="344"/>
      <c r="AN26" s="344"/>
      <c r="AO26" s="344"/>
      <c r="AP26" s="47"/>
      <c r="AQ26" s="49"/>
      <c r="BE26" s="333"/>
    </row>
    <row r="27" spans="2:71" s="2" customFormat="1" ht="14.4" hidden="1" customHeight="1">
      <c r="B27" s="46"/>
      <c r="C27" s="47"/>
      <c r="D27" s="47"/>
      <c r="E27" s="47"/>
      <c r="F27" s="48" t="s">
        <v>46</v>
      </c>
      <c r="G27" s="47"/>
      <c r="H27" s="47"/>
      <c r="I27" s="47"/>
      <c r="J27" s="47"/>
      <c r="K27" s="47"/>
      <c r="L27" s="343">
        <v>0.15</v>
      </c>
      <c r="M27" s="344"/>
      <c r="N27" s="344"/>
      <c r="O27" s="344"/>
      <c r="P27" s="47"/>
      <c r="Q27" s="47"/>
      <c r="R27" s="47"/>
      <c r="S27" s="47"/>
      <c r="T27" s="47"/>
      <c r="U27" s="47"/>
      <c r="V27" s="47"/>
      <c r="W27" s="345">
        <f>ROUND(BA51,2)</f>
        <v>0</v>
      </c>
      <c r="X27" s="344"/>
      <c r="Y27" s="344"/>
      <c r="Z27" s="344"/>
      <c r="AA27" s="344"/>
      <c r="AB27" s="344"/>
      <c r="AC27" s="344"/>
      <c r="AD27" s="344"/>
      <c r="AE27" s="344"/>
      <c r="AF27" s="47"/>
      <c r="AG27" s="47"/>
      <c r="AH27" s="47"/>
      <c r="AI27" s="47"/>
      <c r="AJ27" s="47"/>
      <c r="AK27" s="345">
        <f>ROUND(AW51,2)</f>
        <v>0</v>
      </c>
      <c r="AL27" s="344"/>
      <c r="AM27" s="344"/>
      <c r="AN27" s="344"/>
      <c r="AO27" s="344"/>
      <c r="AP27" s="47"/>
      <c r="AQ27" s="49"/>
      <c r="BE27" s="333"/>
    </row>
    <row r="28" spans="2:71" s="2" customFormat="1" ht="14.4" customHeight="1">
      <c r="B28" s="46"/>
      <c r="C28" s="47"/>
      <c r="D28" s="48" t="s">
        <v>44</v>
      </c>
      <c r="E28" s="47"/>
      <c r="F28" s="48" t="s">
        <v>47</v>
      </c>
      <c r="G28" s="47"/>
      <c r="H28" s="47"/>
      <c r="I28" s="47"/>
      <c r="J28" s="47"/>
      <c r="K28" s="47"/>
      <c r="L28" s="343">
        <v>0.21</v>
      </c>
      <c r="M28" s="344"/>
      <c r="N28" s="344"/>
      <c r="O28" s="344"/>
      <c r="P28" s="47"/>
      <c r="Q28" s="47"/>
      <c r="R28" s="47"/>
      <c r="S28" s="47"/>
      <c r="T28" s="47"/>
      <c r="U28" s="47"/>
      <c r="V28" s="47"/>
      <c r="W28" s="345">
        <f>ROUND(BB51,2)</f>
        <v>0</v>
      </c>
      <c r="X28" s="344"/>
      <c r="Y28" s="344"/>
      <c r="Z28" s="344"/>
      <c r="AA28" s="344"/>
      <c r="AB28" s="344"/>
      <c r="AC28" s="344"/>
      <c r="AD28" s="344"/>
      <c r="AE28" s="344"/>
      <c r="AF28" s="47"/>
      <c r="AG28" s="47"/>
      <c r="AH28" s="47"/>
      <c r="AI28" s="47"/>
      <c r="AJ28" s="47"/>
      <c r="AK28" s="345">
        <v>0</v>
      </c>
      <c r="AL28" s="344"/>
      <c r="AM28" s="344"/>
      <c r="AN28" s="344"/>
      <c r="AO28" s="344"/>
      <c r="AP28" s="47"/>
      <c r="AQ28" s="49"/>
      <c r="BE28" s="333"/>
    </row>
    <row r="29" spans="2:71" s="2" customFormat="1" ht="14.4" customHeight="1">
      <c r="B29" s="46"/>
      <c r="C29" s="47"/>
      <c r="D29" s="47"/>
      <c r="E29" s="47"/>
      <c r="F29" s="48" t="s">
        <v>48</v>
      </c>
      <c r="G29" s="47"/>
      <c r="H29" s="47"/>
      <c r="I29" s="47"/>
      <c r="J29" s="47"/>
      <c r="K29" s="47"/>
      <c r="L29" s="343">
        <v>0.15</v>
      </c>
      <c r="M29" s="344"/>
      <c r="N29" s="344"/>
      <c r="O29" s="344"/>
      <c r="P29" s="47"/>
      <c r="Q29" s="47"/>
      <c r="R29" s="47"/>
      <c r="S29" s="47"/>
      <c r="T29" s="47"/>
      <c r="U29" s="47"/>
      <c r="V29" s="47"/>
      <c r="W29" s="345">
        <f>ROUND(BC51,2)</f>
        <v>0</v>
      </c>
      <c r="X29" s="344"/>
      <c r="Y29" s="344"/>
      <c r="Z29" s="344"/>
      <c r="AA29" s="344"/>
      <c r="AB29" s="344"/>
      <c r="AC29" s="344"/>
      <c r="AD29" s="344"/>
      <c r="AE29" s="344"/>
      <c r="AF29" s="47"/>
      <c r="AG29" s="47"/>
      <c r="AH29" s="47"/>
      <c r="AI29" s="47"/>
      <c r="AJ29" s="47"/>
      <c r="AK29" s="345">
        <v>0</v>
      </c>
      <c r="AL29" s="344"/>
      <c r="AM29" s="344"/>
      <c r="AN29" s="344"/>
      <c r="AO29" s="344"/>
      <c r="AP29" s="47"/>
      <c r="AQ29" s="49"/>
      <c r="BE29" s="333"/>
    </row>
    <row r="30" spans="2:71" s="2" customFormat="1" ht="14.4" hidden="1" customHeight="1">
      <c r="B30" s="46"/>
      <c r="C30" s="47"/>
      <c r="D30" s="47"/>
      <c r="E30" s="47"/>
      <c r="F30" s="48" t="s">
        <v>49</v>
      </c>
      <c r="G30" s="47"/>
      <c r="H30" s="47"/>
      <c r="I30" s="47"/>
      <c r="J30" s="47"/>
      <c r="K30" s="47"/>
      <c r="L30" s="343">
        <v>0</v>
      </c>
      <c r="M30" s="344"/>
      <c r="N30" s="344"/>
      <c r="O30" s="344"/>
      <c r="P30" s="47"/>
      <c r="Q30" s="47"/>
      <c r="R30" s="47"/>
      <c r="S30" s="47"/>
      <c r="T30" s="47"/>
      <c r="U30" s="47"/>
      <c r="V30" s="47"/>
      <c r="W30" s="345">
        <f>ROUND(BD51,2)</f>
        <v>0</v>
      </c>
      <c r="X30" s="344"/>
      <c r="Y30" s="344"/>
      <c r="Z30" s="344"/>
      <c r="AA30" s="344"/>
      <c r="AB30" s="344"/>
      <c r="AC30" s="344"/>
      <c r="AD30" s="344"/>
      <c r="AE30" s="344"/>
      <c r="AF30" s="47"/>
      <c r="AG30" s="47"/>
      <c r="AH30" s="47"/>
      <c r="AI30" s="47"/>
      <c r="AJ30" s="47"/>
      <c r="AK30" s="345">
        <v>0</v>
      </c>
      <c r="AL30" s="344"/>
      <c r="AM30" s="344"/>
      <c r="AN30" s="344"/>
      <c r="AO30" s="344"/>
      <c r="AP30" s="47"/>
      <c r="AQ30" s="49"/>
      <c r="BE30" s="333"/>
    </row>
    <row r="31" spans="2:71" s="1" customFormat="1" ht="6.9"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33"/>
    </row>
    <row r="32" spans="2:71" s="1" customFormat="1" ht="25.95" customHeight="1">
      <c r="B32" s="40"/>
      <c r="C32" s="50"/>
      <c r="D32" s="51" t="s">
        <v>50</v>
      </c>
      <c r="E32" s="52"/>
      <c r="F32" s="52"/>
      <c r="G32" s="52"/>
      <c r="H32" s="52"/>
      <c r="I32" s="52"/>
      <c r="J32" s="52"/>
      <c r="K32" s="52"/>
      <c r="L32" s="52"/>
      <c r="M32" s="52"/>
      <c r="N32" s="52"/>
      <c r="O32" s="52"/>
      <c r="P32" s="52"/>
      <c r="Q32" s="52"/>
      <c r="R32" s="52"/>
      <c r="S32" s="52"/>
      <c r="T32" s="53" t="s">
        <v>51</v>
      </c>
      <c r="U32" s="52"/>
      <c r="V32" s="52"/>
      <c r="W32" s="52"/>
      <c r="X32" s="346" t="s">
        <v>52</v>
      </c>
      <c r="Y32" s="347"/>
      <c r="Z32" s="347"/>
      <c r="AA32" s="347"/>
      <c r="AB32" s="347"/>
      <c r="AC32" s="52"/>
      <c r="AD32" s="52"/>
      <c r="AE32" s="52"/>
      <c r="AF32" s="52"/>
      <c r="AG32" s="52"/>
      <c r="AH32" s="52"/>
      <c r="AI32" s="52"/>
      <c r="AJ32" s="52"/>
      <c r="AK32" s="348">
        <f>SUM(AK23:AK30)</f>
        <v>0</v>
      </c>
      <c r="AL32" s="347"/>
      <c r="AM32" s="347"/>
      <c r="AN32" s="347"/>
      <c r="AO32" s="349"/>
      <c r="AP32" s="50"/>
      <c r="AQ32" s="54"/>
      <c r="BE32" s="333"/>
    </row>
    <row r="33" spans="2:56" s="1" customFormat="1" ht="6.9"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 customHeight="1">
      <c r="B39" s="40"/>
      <c r="C39" s="61" t="s">
        <v>53</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 customHeight="1">
      <c r="B41" s="63"/>
      <c r="C41" s="64" t="s">
        <v>15</v>
      </c>
      <c r="D41" s="65"/>
      <c r="E41" s="65"/>
      <c r="F41" s="65"/>
      <c r="G41" s="65"/>
      <c r="H41" s="65"/>
      <c r="I41" s="65"/>
      <c r="J41" s="65"/>
      <c r="K41" s="65"/>
      <c r="L41" s="65" t="str">
        <f>K5</f>
        <v>3537vv</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 customHeight="1">
      <c r="B42" s="67"/>
      <c r="C42" s="68" t="s">
        <v>18</v>
      </c>
      <c r="D42" s="69"/>
      <c r="E42" s="69"/>
      <c r="F42" s="69"/>
      <c r="G42" s="69"/>
      <c r="H42" s="69"/>
      <c r="I42" s="69"/>
      <c r="J42" s="69"/>
      <c r="K42" s="69"/>
      <c r="L42" s="350" t="str">
        <f>K6</f>
        <v>Zmínka, Úh. Lhota, odstranění sedimentů v intravilánu, ř. km 9,200 – 10,000</v>
      </c>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69"/>
      <c r="AQ42" s="69"/>
      <c r="AR42" s="70"/>
    </row>
    <row r="43" spans="2:56" s="1" customFormat="1" ht="6.9"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3.2">
      <c r="B44" s="40"/>
      <c r="C44" s="64" t="s">
        <v>24</v>
      </c>
      <c r="D44" s="62"/>
      <c r="E44" s="62"/>
      <c r="F44" s="62"/>
      <c r="G44" s="62"/>
      <c r="H44" s="62"/>
      <c r="I44" s="62"/>
      <c r="J44" s="62"/>
      <c r="K44" s="62"/>
      <c r="L44" s="71" t="str">
        <f>IF(K8="","",K8)</f>
        <v>Úhřetická Lhota</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52" t="str">
        <f>IF(AN8= "","",AN8)</f>
        <v>20.3.2018</v>
      </c>
      <c r="AN44" s="352"/>
      <c r="AO44" s="62"/>
      <c r="AP44" s="62"/>
      <c r="AQ44" s="62"/>
      <c r="AR44" s="60"/>
    </row>
    <row r="45" spans="2:56" s="1" customFormat="1" ht="6.9"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3.2">
      <c r="B46" s="40"/>
      <c r="C46" s="64" t="s">
        <v>28</v>
      </c>
      <c r="D46" s="62"/>
      <c r="E46" s="62"/>
      <c r="F46" s="62"/>
      <c r="G46" s="62"/>
      <c r="H46" s="62"/>
      <c r="I46" s="62"/>
      <c r="J46" s="62"/>
      <c r="K46" s="62"/>
      <c r="L46" s="65" t="str">
        <f>IF(E11= "","",E11)</f>
        <v>Povodí Labe, státní podnik, závod 2, Pardubice</v>
      </c>
      <c r="M46" s="62"/>
      <c r="N46" s="62"/>
      <c r="O46" s="62"/>
      <c r="P46" s="62"/>
      <c r="Q46" s="62"/>
      <c r="R46" s="62"/>
      <c r="S46" s="62"/>
      <c r="T46" s="62"/>
      <c r="U46" s="62"/>
      <c r="V46" s="62"/>
      <c r="W46" s="62"/>
      <c r="X46" s="62"/>
      <c r="Y46" s="62"/>
      <c r="Z46" s="62"/>
      <c r="AA46" s="62"/>
      <c r="AB46" s="62"/>
      <c r="AC46" s="62"/>
      <c r="AD46" s="62"/>
      <c r="AE46" s="62"/>
      <c r="AF46" s="62"/>
      <c r="AG46" s="62"/>
      <c r="AH46" s="62"/>
      <c r="AI46" s="64" t="s">
        <v>35</v>
      </c>
      <c r="AJ46" s="62"/>
      <c r="AK46" s="62"/>
      <c r="AL46" s="62"/>
      <c r="AM46" s="353" t="str">
        <f>IF(E17="","",E17)</f>
        <v>Povodí Labe, státní podnik, OIČ, Hradec Králové</v>
      </c>
      <c r="AN46" s="353"/>
      <c r="AO46" s="353"/>
      <c r="AP46" s="353"/>
      <c r="AQ46" s="62"/>
      <c r="AR46" s="60"/>
      <c r="AS46" s="354" t="s">
        <v>54</v>
      </c>
      <c r="AT46" s="355"/>
      <c r="AU46" s="73"/>
      <c r="AV46" s="73"/>
      <c r="AW46" s="73"/>
      <c r="AX46" s="73"/>
      <c r="AY46" s="73"/>
      <c r="AZ46" s="73"/>
      <c r="BA46" s="73"/>
      <c r="BB46" s="73"/>
      <c r="BC46" s="73"/>
      <c r="BD46" s="74"/>
    </row>
    <row r="47" spans="2:56" s="1" customFormat="1" ht="13.2">
      <c r="B47" s="40"/>
      <c r="C47" s="64" t="s">
        <v>33</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56"/>
      <c r="AT47" s="357"/>
      <c r="AU47" s="75"/>
      <c r="AV47" s="75"/>
      <c r="AW47" s="75"/>
      <c r="AX47" s="75"/>
      <c r="AY47" s="75"/>
      <c r="AZ47" s="75"/>
      <c r="BA47" s="75"/>
      <c r="BB47" s="75"/>
      <c r="BC47" s="75"/>
      <c r="BD47" s="76"/>
    </row>
    <row r="48" spans="2:56" s="1" customFormat="1" ht="10.8"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58"/>
      <c r="AT48" s="359"/>
      <c r="AU48" s="41"/>
      <c r="AV48" s="41"/>
      <c r="AW48" s="41"/>
      <c r="AX48" s="41"/>
      <c r="AY48" s="41"/>
      <c r="AZ48" s="41"/>
      <c r="BA48" s="41"/>
      <c r="BB48" s="41"/>
      <c r="BC48" s="41"/>
      <c r="BD48" s="77"/>
    </row>
    <row r="49" spans="1:91" s="1" customFormat="1" ht="29.25" customHeight="1">
      <c r="B49" s="40"/>
      <c r="C49" s="360" t="s">
        <v>55</v>
      </c>
      <c r="D49" s="361"/>
      <c r="E49" s="361"/>
      <c r="F49" s="361"/>
      <c r="G49" s="361"/>
      <c r="H49" s="78"/>
      <c r="I49" s="362" t="s">
        <v>56</v>
      </c>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3" t="s">
        <v>57</v>
      </c>
      <c r="AH49" s="361"/>
      <c r="AI49" s="361"/>
      <c r="AJ49" s="361"/>
      <c r="AK49" s="361"/>
      <c r="AL49" s="361"/>
      <c r="AM49" s="361"/>
      <c r="AN49" s="362" t="s">
        <v>58</v>
      </c>
      <c r="AO49" s="361"/>
      <c r="AP49" s="361"/>
      <c r="AQ49" s="79" t="s">
        <v>59</v>
      </c>
      <c r="AR49" s="60"/>
      <c r="AS49" s="80" t="s">
        <v>60</v>
      </c>
      <c r="AT49" s="81" t="s">
        <v>61</v>
      </c>
      <c r="AU49" s="81" t="s">
        <v>62</v>
      </c>
      <c r="AV49" s="81" t="s">
        <v>63</v>
      </c>
      <c r="AW49" s="81" t="s">
        <v>64</v>
      </c>
      <c r="AX49" s="81" t="s">
        <v>65</v>
      </c>
      <c r="AY49" s="81" t="s">
        <v>66</v>
      </c>
      <c r="AZ49" s="81" t="s">
        <v>67</v>
      </c>
      <c r="BA49" s="81" t="s">
        <v>68</v>
      </c>
      <c r="BB49" s="81" t="s">
        <v>69</v>
      </c>
      <c r="BC49" s="81" t="s">
        <v>70</v>
      </c>
      <c r="BD49" s="82" t="s">
        <v>71</v>
      </c>
    </row>
    <row r="50" spans="1:91" s="1" customFormat="1" ht="10.8"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 customHeight="1">
      <c r="B51" s="67"/>
      <c r="C51" s="86" t="s">
        <v>72</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67">
        <f>ROUND(SUM(AG52:AG53),2)</f>
        <v>0</v>
      </c>
      <c r="AH51" s="367"/>
      <c r="AI51" s="367"/>
      <c r="AJ51" s="367"/>
      <c r="AK51" s="367"/>
      <c r="AL51" s="367"/>
      <c r="AM51" s="367"/>
      <c r="AN51" s="368">
        <f>SUM(AG51,AT51)</f>
        <v>0</v>
      </c>
      <c r="AO51" s="368"/>
      <c r="AP51" s="368"/>
      <c r="AQ51" s="88" t="s">
        <v>30</v>
      </c>
      <c r="AR51" s="70"/>
      <c r="AS51" s="89">
        <f>ROUND(SUM(AS52:AS53),2)</f>
        <v>0</v>
      </c>
      <c r="AT51" s="90">
        <f>ROUND(SUM(AV51:AW51),2)</f>
        <v>0</v>
      </c>
      <c r="AU51" s="91">
        <f>ROUND(SUM(AU52:AU53),5)</f>
        <v>0</v>
      </c>
      <c r="AV51" s="90">
        <f>ROUND(AZ51*L26,2)</f>
        <v>0</v>
      </c>
      <c r="AW51" s="90">
        <f>ROUND(BA51*L27,2)</f>
        <v>0</v>
      </c>
      <c r="AX51" s="90">
        <f>ROUND(BB51*L26,2)</f>
        <v>0</v>
      </c>
      <c r="AY51" s="90">
        <f>ROUND(BC51*L27,2)</f>
        <v>0</v>
      </c>
      <c r="AZ51" s="90">
        <f>ROUND(SUM(AZ52:AZ53),2)</f>
        <v>0</v>
      </c>
      <c r="BA51" s="90">
        <f>ROUND(SUM(BA52:BA53),2)</f>
        <v>0</v>
      </c>
      <c r="BB51" s="90">
        <f>ROUND(SUM(BB52:BB53),2)</f>
        <v>0</v>
      </c>
      <c r="BC51" s="90">
        <f>ROUND(SUM(BC52:BC53),2)</f>
        <v>0</v>
      </c>
      <c r="BD51" s="92">
        <f>ROUND(SUM(BD52:BD53),2)</f>
        <v>0</v>
      </c>
      <c r="BS51" s="93" t="s">
        <v>73</v>
      </c>
      <c r="BT51" s="93" t="s">
        <v>74</v>
      </c>
      <c r="BU51" s="94" t="s">
        <v>75</v>
      </c>
      <c r="BV51" s="93" t="s">
        <v>76</v>
      </c>
      <c r="BW51" s="93" t="s">
        <v>7</v>
      </c>
      <c r="BX51" s="93" t="s">
        <v>77</v>
      </c>
      <c r="CL51" s="93" t="s">
        <v>21</v>
      </c>
    </row>
    <row r="52" spans="1:91" s="5" customFormat="1" ht="16.5" customHeight="1">
      <c r="A52" s="95" t="s">
        <v>78</v>
      </c>
      <c r="B52" s="96"/>
      <c r="C52" s="97"/>
      <c r="D52" s="366" t="s">
        <v>79</v>
      </c>
      <c r="E52" s="366"/>
      <c r="F52" s="366"/>
      <c r="G52" s="366"/>
      <c r="H52" s="366"/>
      <c r="I52" s="98"/>
      <c r="J52" s="366" t="s">
        <v>80</v>
      </c>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4">
        <f>'1. - SO 01 Odstranění sed...'!J27</f>
        <v>0</v>
      </c>
      <c r="AH52" s="365"/>
      <c r="AI52" s="365"/>
      <c r="AJ52" s="365"/>
      <c r="AK52" s="365"/>
      <c r="AL52" s="365"/>
      <c r="AM52" s="365"/>
      <c r="AN52" s="364">
        <f>SUM(AG52,AT52)</f>
        <v>0</v>
      </c>
      <c r="AO52" s="365"/>
      <c r="AP52" s="365"/>
      <c r="AQ52" s="99" t="s">
        <v>81</v>
      </c>
      <c r="AR52" s="100"/>
      <c r="AS52" s="101">
        <v>0</v>
      </c>
      <c r="AT52" s="102">
        <f>ROUND(SUM(AV52:AW52),2)</f>
        <v>0</v>
      </c>
      <c r="AU52" s="103">
        <f>'1. - SO 01 Odstranění sed...'!P82</f>
        <v>0</v>
      </c>
      <c r="AV52" s="102">
        <f>'1. - SO 01 Odstranění sed...'!J30</f>
        <v>0</v>
      </c>
      <c r="AW52" s="102">
        <f>'1. - SO 01 Odstranění sed...'!J31</f>
        <v>0</v>
      </c>
      <c r="AX52" s="102">
        <f>'1. - SO 01 Odstranění sed...'!J32</f>
        <v>0</v>
      </c>
      <c r="AY52" s="102">
        <f>'1. - SO 01 Odstranění sed...'!J33</f>
        <v>0</v>
      </c>
      <c r="AZ52" s="102">
        <f>'1. - SO 01 Odstranění sed...'!F30</f>
        <v>0</v>
      </c>
      <c r="BA52" s="102">
        <f>'1. - SO 01 Odstranění sed...'!F31</f>
        <v>0</v>
      </c>
      <c r="BB52" s="102">
        <f>'1. - SO 01 Odstranění sed...'!F32</f>
        <v>0</v>
      </c>
      <c r="BC52" s="102">
        <f>'1. - SO 01 Odstranění sed...'!F33</f>
        <v>0</v>
      </c>
      <c r="BD52" s="104">
        <f>'1. - SO 01 Odstranění sed...'!F34</f>
        <v>0</v>
      </c>
      <c r="BT52" s="105" t="s">
        <v>82</v>
      </c>
      <c r="BV52" s="105" t="s">
        <v>76</v>
      </c>
      <c r="BW52" s="105" t="s">
        <v>83</v>
      </c>
      <c r="BX52" s="105" t="s">
        <v>7</v>
      </c>
      <c r="CL52" s="105" t="s">
        <v>21</v>
      </c>
      <c r="CM52" s="105" t="s">
        <v>84</v>
      </c>
    </row>
    <row r="53" spans="1:91" s="5" customFormat="1" ht="16.5" customHeight="1">
      <c r="A53" s="95" t="s">
        <v>78</v>
      </c>
      <c r="B53" s="96"/>
      <c r="C53" s="97"/>
      <c r="D53" s="366" t="s">
        <v>85</v>
      </c>
      <c r="E53" s="366"/>
      <c r="F53" s="366"/>
      <c r="G53" s="366"/>
      <c r="H53" s="366"/>
      <c r="I53" s="98"/>
      <c r="J53" s="366" t="s">
        <v>86</v>
      </c>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4">
        <f>'VON - Vedlejší a ostatní ...'!J27</f>
        <v>0</v>
      </c>
      <c r="AH53" s="365"/>
      <c r="AI53" s="365"/>
      <c r="AJ53" s="365"/>
      <c r="AK53" s="365"/>
      <c r="AL53" s="365"/>
      <c r="AM53" s="365"/>
      <c r="AN53" s="364">
        <f>SUM(AG53,AT53)</f>
        <v>0</v>
      </c>
      <c r="AO53" s="365"/>
      <c r="AP53" s="365"/>
      <c r="AQ53" s="99" t="s">
        <v>85</v>
      </c>
      <c r="AR53" s="100"/>
      <c r="AS53" s="106">
        <v>0</v>
      </c>
      <c r="AT53" s="107">
        <f>ROUND(SUM(AV53:AW53),2)</f>
        <v>0</v>
      </c>
      <c r="AU53" s="108">
        <f>'VON - Vedlejší a ostatní ...'!P81</f>
        <v>0</v>
      </c>
      <c r="AV53" s="107">
        <f>'VON - Vedlejší a ostatní ...'!J30</f>
        <v>0</v>
      </c>
      <c r="AW53" s="107">
        <f>'VON - Vedlejší a ostatní ...'!J31</f>
        <v>0</v>
      </c>
      <c r="AX53" s="107">
        <f>'VON - Vedlejší a ostatní ...'!J32</f>
        <v>0</v>
      </c>
      <c r="AY53" s="107">
        <f>'VON - Vedlejší a ostatní ...'!J33</f>
        <v>0</v>
      </c>
      <c r="AZ53" s="107">
        <f>'VON - Vedlejší a ostatní ...'!F30</f>
        <v>0</v>
      </c>
      <c r="BA53" s="107">
        <f>'VON - Vedlejší a ostatní ...'!F31</f>
        <v>0</v>
      </c>
      <c r="BB53" s="107">
        <f>'VON - Vedlejší a ostatní ...'!F32</f>
        <v>0</v>
      </c>
      <c r="BC53" s="107">
        <f>'VON - Vedlejší a ostatní ...'!F33</f>
        <v>0</v>
      </c>
      <c r="BD53" s="109">
        <f>'VON - Vedlejší a ostatní ...'!F34</f>
        <v>0</v>
      </c>
      <c r="BT53" s="105" t="s">
        <v>82</v>
      </c>
      <c r="BV53" s="105" t="s">
        <v>76</v>
      </c>
      <c r="BW53" s="105" t="s">
        <v>87</v>
      </c>
      <c r="BX53" s="105" t="s">
        <v>7</v>
      </c>
      <c r="CL53" s="105" t="s">
        <v>21</v>
      </c>
      <c r="CM53" s="105" t="s">
        <v>84</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algorithmName="SHA-512" hashValue="wZQU78GrUWv4wxrVxmdMzHqnvLTp16HzwsSFUKL38zo8xVwbwEqO72GTk38iX9YilI1AXONsGDV+YAP1IQskUQ==" saltValue="mmF4QlncjkZNRBxE2qxzIZPR53qwLNWO3LK9cZkhAn571bcYwoZ/0YDoAqRZUDEx4DsaFpQREZLlQJexEKqNAg==" spinCount="100000" sheet="1" objects="1" scenarios="1" formatColumns="0" formatRows="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1. - SO 01 Odstranění sed...'!C2" display="/"/>
    <hyperlink ref="A53"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4"/>
  <sheetViews>
    <sheetView showGridLines="0" workbookViewId="0">
      <pane ySplit="1" topLeftCell="A43" activePane="bottomLeft" state="frozen"/>
      <selection pane="bottomLeft" activeCell="F75" sqref="F75"/>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88</v>
      </c>
      <c r="G1" s="378" t="s">
        <v>89</v>
      </c>
      <c r="H1" s="378"/>
      <c r="I1" s="114"/>
      <c r="J1" s="113" t="s">
        <v>90</v>
      </c>
      <c r="K1" s="112" t="s">
        <v>91</v>
      </c>
      <c r="L1" s="113" t="s">
        <v>92</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69"/>
      <c r="M2" s="369"/>
      <c r="N2" s="369"/>
      <c r="O2" s="369"/>
      <c r="P2" s="369"/>
      <c r="Q2" s="369"/>
      <c r="R2" s="369"/>
      <c r="S2" s="369"/>
      <c r="T2" s="369"/>
      <c r="U2" s="369"/>
      <c r="V2" s="369"/>
      <c r="AT2" s="23" t="s">
        <v>83</v>
      </c>
    </row>
    <row r="3" spans="1:70" ht="6.9" customHeight="1">
      <c r="B3" s="24"/>
      <c r="C3" s="25"/>
      <c r="D3" s="25"/>
      <c r="E3" s="25"/>
      <c r="F3" s="25"/>
      <c r="G3" s="25"/>
      <c r="H3" s="25"/>
      <c r="I3" s="115"/>
      <c r="J3" s="25"/>
      <c r="K3" s="26"/>
      <c r="AT3" s="23" t="s">
        <v>84</v>
      </c>
    </row>
    <row r="4" spans="1:70" ht="36.9" customHeight="1">
      <c r="B4" s="27"/>
      <c r="C4" s="28"/>
      <c r="D4" s="29" t="s">
        <v>93</v>
      </c>
      <c r="E4" s="28"/>
      <c r="F4" s="28"/>
      <c r="G4" s="28"/>
      <c r="H4" s="28"/>
      <c r="I4" s="116"/>
      <c r="J4" s="28"/>
      <c r="K4" s="30"/>
      <c r="M4" s="31" t="s">
        <v>12</v>
      </c>
      <c r="AT4" s="23" t="s">
        <v>37</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0" t="str">
        <f>'Rekapitulace stavby'!K6</f>
        <v>Zmínka, Úh. Lhota, odstranění sedimentů v intravilánu, ř. km 9,200 – 10,000</v>
      </c>
      <c r="F7" s="371"/>
      <c r="G7" s="371"/>
      <c r="H7" s="371"/>
      <c r="I7" s="116"/>
      <c r="J7" s="28"/>
      <c r="K7" s="30"/>
    </row>
    <row r="8" spans="1:70" s="1" customFormat="1" ht="13.2">
      <c r="B8" s="40"/>
      <c r="C8" s="41"/>
      <c r="D8" s="36" t="s">
        <v>94</v>
      </c>
      <c r="E8" s="41"/>
      <c r="F8" s="41"/>
      <c r="G8" s="41"/>
      <c r="H8" s="41"/>
      <c r="I8" s="117"/>
      <c r="J8" s="41"/>
      <c r="K8" s="44"/>
    </row>
    <row r="9" spans="1:70" s="1" customFormat="1" ht="36.9" customHeight="1">
      <c r="B9" s="40"/>
      <c r="C9" s="41"/>
      <c r="D9" s="41"/>
      <c r="E9" s="372" t="s">
        <v>95</v>
      </c>
      <c r="F9" s="373"/>
      <c r="G9" s="373"/>
      <c r="H9" s="373"/>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23</v>
      </c>
      <c r="K11" s="44"/>
    </row>
    <row r="12" spans="1:70" s="1" customFormat="1" ht="14.4" customHeight="1">
      <c r="B12" s="40"/>
      <c r="C12" s="41"/>
      <c r="D12" s="36" t="s">
        <v>24</v>
      </c>
      <c r="E12" s="41"/>
      <c r="F12" s="34" t="s">
        <v>25</v>
      </c>
      <c r="G12" s="41"/>
      <c r="H12" s="41"/>
      <c r="I12" s="118" t="s">
        <v>26</v>
      </c>
      <c r="J12" s="119" t="str">
        <f>'Rekapitulace stavby'!AN8</f>
        <v>20.3.2018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 customHeight="1">
      <c r="B16" s="40"/>
      <c r="C16" s="41"/>
      <c r="D16" s="41"/>
      <c r="E16" s="41"/>
      <c r="F16" s="41"/>
      <c r="G16" s="41"/>
      <c r="H16" s="41"/>
      <c r="I16" s="117"/>
      <c r="J16" s="41"/>
      <c r="K16" s="44"/>
    </row>
    <row r="17" spans="2:11" s="1" customFormat="1" ht="14.4"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 customHeight="1">
      <c r="B22" s="40"/>
      <c r="C22" s="41"/>
      <c r="D22" s="41"/>
      <c r="E22" s="41"/>
      <c r="F22" s="41"/>
      <c r="G22" s="41"/>
      <c r="H22" s="41"/>
      <c r="I22" s="117"/>
      <c r="J22" s="41"/>
      <c r="K22" s="44"/>
    </row>
    <row r="23" spans="2:11" s="1" customFormat="1" ht="14.4" customHeight="1">
      <c r="B23" s="40"/>
      <c r="C23" s="41"/>
      <c r="D23" s="36" t="s">
        <v>38</v>
      </c>
      <c r="E23" s="41"/>
      <c r="F23" s="41"/>
      <c r="G23" s="41"/>
      <c r="H23" s="41"/>
      <c r="I23" s="117"/>
      <c r="J23" s="41"/>
      <c r="K23" s="44"/>
    </row>
    <row r="24" spans="2:11" s="6" customFormat="1" ht="28.5" customHeight="1">
      <c r="B24" s="120"/>
      <c r="C24" s="121"/>
      <c r="D24" s="121"/>
      <c r="E24" s="339" t="s">
        <v>96</v>
      </c>
      <c r="F24" s="339"/>
      <c r="G24" s="339"/>
      <c r="H24" s="339"/>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ROUND(J82,2)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42</v>
      </c>
      <c r="G29" s="41"/>
      <c r="H29" s="41"/>
      <c r="I29" s="128" t="s">
        <v>41</v>
      </c>
      <c r="J29" s="45" t="s">
        <v>43</v>
      </c>
      <c r="K29" s="44"/>
    </row>
    <row r="30" spans="2:11" s="1" customFormat="1" ht="14.4" hidden="1" customHeight="1">
      <c r="B30" s="40"/>
      <c r="C30" s="41"/>
      <c r="D30" s="48" t="s">
        <v>44</v>
      </c>
      <c r="E30" s="48" t="s">
        <v>45</v>
      </c>
      <c r="F30" s="129">
        <f>ROUND(SUM(BE82:BE163), 2)</f>
        <v>0</v>
      </c>
      <c r="G30" s="41"/>
      <c r="H30" s="41"/>
      <c r="I30" s="130">
        <v>0.21</v>
      </c>
      <c r="J30" s="129">
        <f>ROUND(ROUND((SUM(BE82:BE163)), 2)*I30, 2)</f>
        <v>0</v>
      </c>
      <c r="K30" s="44"/>
    </row>
    <row r="31" spans="2:11" s="1" customFormat="1" ht="14.4" hidden="1" customHeight="1">
      <c r="B31" s="40"/>
      <c r="C31" s="41"/>
      <c r="D31" s="41"/>
      <c r="E31" s="48" t="s">
        <v>46</v>
      </c>
      <c r="F31" s="129">
        <f>ROUND(SUM(BF82:BF163), 2)</f>
        <v>0</v>
      </c>
      <c r="G31" s="41"/>
      <c r="H31" s="41"/>
      <c r="I31" s="130">
        <v>0.15</v>
      </c>
      <c r="J31" s="129">
        <f>ROUND(ROUND((SUM(BF82:BF163)), 2)*I31, 2)</f>
        <v>0</v>
      </c>
      <c r="K31" s="44"/>
    </row>
    <row r="32" spans="2:11" s="1" customFormat="1" ht="14.4" customHeight="1">
      <c r="B32" s="40"/>
      <c r="C32" s="41"/>
      <c r="D32" s="48" t="s">
        <v>44</v>
      </c>
      <c r="E32" s="48" t="s">
        <v>47</v>
      </c>
      <c r="F32" s="129">
        <f>ROUND(SUM(BG82:BG163), 2)</f>
        <v>0</v>
      </c>
      <c r="G32" s="41"/>
      <c r="H32" s="41"/>
      <c r="I32" s="130">
        <v>0.21</v>
      </c>
      <c r="J32" s="129">
        <v>0</v>
      </c>
      <c r="K32" s="44"/>
    </row>
    <row r="33" spans="2:11" s="1" customFormat="1" ht="14.4" customHeight="1">
      <c r="B33" s="40"/>
      <c r="C33" s="41"/>
      <c r="D33" s="41"/>
      <c r="E33" s="48" t="s">
        <v>48</v>
      </c>
      <c r="F33" s="129">
        <f>ROUND(SUM(BH82:BH163), 2)</f>
        <v>0</v>
      </c>
      <c r="G33" s="41"/>
      <c r="H33" s="41"/>
      <c r="I33" s="130">
        <v>0.15</v>
      </c>
      <c r="J33" s="129">
        <v>0</v>
      </c>
      <c r="K33" s="44"/>
    </row>
    <row r="34" spans="2:11" s="1" customFormat="1" ht="14.4" hidden="1" customHeight="1">
      <c r="B34" s="40"/>
      <c r="C34" s="41"/>
      <c r="D34" s="41"/>
      <c r="E34" s="48" t="s">
        <v>49</v>
      </c>
      <c r="F34" s="129">
        <f>ROUND(SUM(BI82:BI163),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97</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0" t="str">
        <f>E7</f>
        <v>Zmínka, Úh. Lhota, odstranění sedimentů v intravilánu, ř. km 9,200 – 10,000</v>
      </c>
      <c r="F45" s="371"/>
      <c r="G45" s="371"/>
      <c r="H45" s="371"/>
      <c r="I45" s="117"/>
      <c r="J45" s="41"/>
      <c r="K45" s="44"/>
    </row>
    <row r="46" spans="2:11" s="1" customFormat="1" ht="14.4" customHeight="1">
      <c r="B46" s="40"/>
      <c r="C46" s="36" t="s">
        <v>94</v>
      </c>
      <c r="D46" s="41"/>
      <c r="E46" s="41"/>
      <c r="F46" s="41"/>
      <c r="G46" s="41"/>
      <c r="H46" s="41"/>
      <c r="I46" s="117"/>
      <c r="J46" s="41"/>
      <c r="K46" s="44"/>
    </row>
    <row r="47" spans="2:11" s="1" customFormat="1" ht="17.25" customHeight="1">
      <c r="B47" s="40"/>
      <c r="C47" s="41"/>
      <c r="D47" s="41"/>
      <c r="E47" s="372" t="str">
        <f>E9</f>
        <v>1. - SO 01 Odstranění sedimentů</v>
      </c>
      <c r="F47" s="373"/>
      <c r="G47" s="373"/>
      <c r="H47" s="373"/>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24</v>
      </c>
      <c r="D49" s="41"/>
      <c r="E49" s="41"/>
      <c r="F49" s="34" t="str">
        <f>F12</f>
        <v>Úhřetická Lhota</v>
      </c>
      <c r="G49" s="41"/>
      <c r="H49" s="41"/>
      <c r="I49" s="118" t="s">
        <v>26</v>
      </c>
      <c r="J49" s="119" t="str">
        <f>IF(J12="","",J12)</f>
        <v>20.3.2018</v>
      </c>
      <c r="K49" s="44"/>
    </row>
    <row r="50" spans="2:47" s="1" customFormat="1" ht="6.9" customHeight="1">
      <c r="B50" s="40"/>
      <c r="C50" s="41"/>
      <c r="D50" s="41"/>
      <c r="E50" s="41"/>
      <c r="F50" s="41"/>
      <c r="G50" s="41"/>
      <c r="H50" s="41"/>
      <c r="I50" s="117"/>
      <c r="J50" s="41"/>
      <c r="K50" s="44"/>
    </row>
    <row r="51" spans="2:47" s="1" customFormat="1" ht="13.2">
      <c r="B51" s="40"/>
      <c r="C51" s="36" t="s">
        <v>28</v>
      </c>
      <c r="D51" s="41"/>
      <c r="E51" s="41"/>
      <c r="F51" s="34" t="str">
        <f>E15</f>
        <v>Povodí Labe, státní podnik, závod 2, Pardubice</v>
      </c>
      <c r="G51" s="41"/>
      <c r="H51" s="41"/>
      <c r="I51" s="118" t="s">
        <v>35</v>
      </c>
      <c r="J51" s="339" t="str">
        <f>E21</f>
        <v>Povodí Labe, státní podnik, OIČ, Hradec Králové</v>
      </c>
      <c r="K51" s="44"/>
    </row>
    <row r="52" spans="2:47" s="1" customFormat="1" ht="22.8" customHeight="1">
      <c r="B52" s="40"/>
      <c r="C52" s="36" t="s">
        <v>33</v>
      </c>
      <c r="D52" s="41"/>
      <c r="E52" s="41"/>
      <c r="F52" s="34" t="str">
        <f>IF(E18="","",E18)</f>
        <v/>
      </c>
      <c r="G52" s="41"/>
      <c r="H52" s="41"/>
      <c r="I52" s="117"/>
      <c r="J52" s="374"/>
      <c r="K52" s="44"/>
    </row>
    <row r="53" spans="2:47" s="1" customFormat="1" ht="10.35" customHeight="1">
      <c r="B53" s="40"/>
      <c r="C53" s="41"/>
      <c r="D53" s="41"/>
      <c r="E53" s="41"/>
      <c r="F53" s="41"/>
      <c r="G53" s="41"/>
      <c r="H53" s="41"/>
      <c r="I53" s="117"/>
      <c r="J53" s="41"/>
      <c r="K53" s="44"/>
    </row>
    <row r="54" spans="2:47" s="1" customFormat="1" ht="29.25" customHeight="1">
      <c r="B54" s="40"/>
      <c r="C54" s="143" t="s">
        <v>98</v>
      </c>
      <c r="D54" s="131"/>
      <c r="E54" s="131"/>
      <c r="F54" s="131"/>
      <c r="G54" s="131"/>
      <c r="H54" s="131"/>
      <c r="I54" s="144"/>
      <c r="J54" s="145" t="s">
        <v>99</v>
      </c>
      <c r="K54" s="146"/>
    </row>
    <row r="55" spans="2:47" s="1" customFormat="1" ht="10.35" customHeight="1">
      <c r="B55" s="40"/>
      <c r="C55" s="41"/>
      <c r="D55" s="41"/>
      <c r="E55" s="41"/>
      <c r="F55" s="41"/>
      <c r="G55" s="41"/>
      <c r="H55" s="41"/>
      <c r="I55" s="117"/>
      <c r="J55" s="41"/>
      <c r="K55" s="44"/>
    </row>
    <row r="56" spans="2:47" s="1" customFormat="1" ht="29.25" customHeight="1">
      <c r="B56" s="40"/>
      <c r="C56" s="147" t="s">
        <v>100</v>
      </c>
      <c r="D56" s="41"/>
      <c r="E56" s="41"/>
      <c r="F56" s="41"/>
      <c r="G56" s="41"/>
      <c r="H56" s="41"/>
      <c r="I56" s="117"/>
      <c r="J56" s="127">
        <f>J82</f>
        <v>0</v>
      </c>
      <c r="K56" s="44"/>
      <c r="AU56" s="23" t="s">
        <v>101</v>
      </c>
    </row>
    <row r="57" spans="2:47" s="7" customFormat="1" ht="24.9" customHeight="1">
      <c r="B57" s="148"/>
      <c r="C57" s="149"/>
      <c r="D57" s="150" t="s">
        <v>102</v>
      </c>
      <c r="E57" s="151"/>
      <c r="F57" s="151"/>
      <c r="G57" s="151"/>
      <c r="H57" s="151"/>
      <c r="I57" s="152"/>
      <c r="J57" s="153">
        <f>J83</f>
        <v>0</v>
      </c>
      <c r="K57" s="154"/>
    </row>
    <row r="58" spans="2:47" s="8" customFormat="1" ht="19.95" customHeight="1">
      <c r="B58" s="155"/>
      <c r="C58" s="156"/>
      <c r="D58" s="157" t="s">
        <v>103</v>
      </c>
      <c r="E58" s="158"/>
      <c r="F58" s="158"/>
      <c r="G58" s="158"/>
      <c r="H58" s="158"/>
      <c r="I58" s="159"/>
      <c r="J58" s="160">
        <f>J84</f>
        <v>0</v>
      </c>
      <c r="K58" s="161"/>
    </row>
    <row r="59" spans="2:47" s="8" customFormat="1" ht="14.85" customHeight="1">
      <c r="B59" s="155"/>
      <c r="C59" s="156"/>
      <c r="D59" s="157" t="s">
        <v>104</v>
      </c>
      <c r="E59" s="158"/>
      <c r="F59" s="158"/>
      <c r="G59" s="158"/>
      <c r="H59" s="158"/>
      <c r="I59" s="159"/>
      <c r="J59" s="160">
        <f>J136</f>
        <v>0</v>
      </c>
      <c r="K59" s="161"/>
    </row>
    <row r="60" spans="2:47" s="8" customFormat="1" ht="19.95" customHeight="1">
      <c r="B60" s="155"/>
      <c r="C60" s="156"/>
      <c r="D60" s="157" t="s">
        <v>105</v>
      </c>
      <c r="E60" s="158"/>
      <c r="F60" s="158"/>
      <c r="G60" s="158"/>
      <c r="H60" s="158"/>
      <c r="I60" s="159"/>
      <c r="J60" s="160">
        <f>J152</f>
        <v>0</v>
      </c>
      <c r="K60" s="161"/>
    </row>
    <row r="61" spans="2:47" s="8" customFormat="1" ht="19.95" customHeight="1">
      <c r="B61" s="155"/>
      <c r="C61" s="156"/>
      <c r="D61" s="157" t="s">
        <v>106</v>
      </c>
      <c r="E61" s="158"/>
      <c r="F61" s="158"/>
      <c r="G61" s="158"/>
      <c r="H61" s="158"/>
      <c r="I61" s="159"/>
      <c r="J61" s="160">
        <f>J157</f>
        <v>0</v>
      </c>
      <c r="K61" s="161"/>
    </row>
    <row r="62" spans="2:47" s="8" customFormat="1" ht="19.95" customHeight="1">
      <c r="B62" s="155"/>
      <c r="C62" s="156"/>
      <c r="D62" s="157" t="s">
        <v>107</v>
      </c>
      <c r="E62" s="158"/>
      <c r="F62" s="158"/>
      <c r="G62" s="158"/>
      <c r="H62" s="158"/>
      <c r="I62" s="159"/>
      <c r="J62" s="160">
        <f>J161</f>
        <v>0</v>
      </c>
      <c r="K62" s="161"/>
    </row>
    <row r="63" spans="2:47" s="1" customFormat="1" ht="21.75" customHeight="1">
      <c r="B63" s="40"/>
      <c r="C63" s="41"/>
      <c r="D63" s="41"/>
      <c r="E63" s="41"/>
      <c r="F63" s="41"/>
      <c r="G63" s="41"/>
      <c r="H63" s="41"/>
      <c r="I63" s="117"/>
      <c r="J63" s="41"/>
      <c r="K63" s="44"/>
    </row>
    <row r="64" spans="2:47" s="1" customFormat="1" ht="6.9" customHeight="1">
      <c r="B64" s="55"/>
      <c r="C64" s="56"/>
      <c r="D64" s="56"/>
      <c r="E64" s="56"/>
      <c r="F64" s="56"/>
      <c r="G64" s="56"/>
      <c r="H64" s="56"/>
      <c r="I64" s="138"/>
      <c r="J64" s="56"/>
      <c r="K64" s="57"/>
    </row>
    <row r="68" spans="2:12" s="1" customFormat="1" ht="6.9" customHeight="1">
      <c r="B68" s="58"/>
      <c r="C68" s="59"/>
      <c r="D68" s="59"/>
      <c r="E68" s="59"/>
      <c r="F68" s="59"/>
      <c r="G68" s="59"/>
      <c r="H68" s="59"/>
      <c r="I68" s="141"/>
      <c r="J68" s="59"/>
      <c r="K68" s="59"/>
      <c r="L68" s="60"/>
    </row>
    <row r="69" spans="2:12" s="1" customFormat="1" ht="36.9" customHeight="1">
      <c r="B69" s="40"/>
      <c r="C69" s="61" t="s">
        <v>108</v>
      </c>
      <c r="D69" s="62"/>
      <c r="E69" s="62"/>
      <c r="F69" s="62"/>
      <c r="G69" s="62"/>
      <c r="H69" s="62"/>
      <c r="I69" s="162"/>
      <c r="J69" s="62"/>
      <c r="K69" s="62"/>
      <c r="L69" s="60"/>
    </row>
    <row r="70" spans="2:12" s="1" customFormat="1" ht="6.9" customHeight="1">
      <c r="B70" s="40"/>
      <c r="C70" s="62"/>
      <c r="D70" s="62"/>
      <c r="E70" s="62"/>
      <c r="F70" s="62"/>
      <c r="G70" s="62"/>
      <c r="H70" s="62"/>
      <c r="I70" s="162"/>
      <c r="J70" s="62"/>
      <c r="K70" s="62"/>
      <c r="L70" s="60"/>
    </row>
    <row r="71" spans="2:12" s="1" customFormat="1" ht="14.4" customHeight="1">
      <c r="B71" s="40"/>
      <c r="C71" s="64" t="s">
        <v>18</v>
      </c>
      <c r="D71" s="62"/>
      <c r="E71" s="62"/>
      <c r="F71" s="62"/>
      <c r="G71" s="62"/>
      <c r="H71" s="62"/>
      <c r="I71" s="162"/>
      <c r="J71" s="62"/>
      <c r="K71" s="62"/>
      <c r="L71" s="60"/>
    </row>
    <row r="72" spans="2:12" s="1" customFormat="1" ht="16.5" customHeight="1">
      <c r="B72" s="40"/>
      <c r="C72" s="62"/>
      <c r="D72" s="62"/>
      <c r="E72" s="375" t="str">
        <f>E7</f>
        <v>Zmínka, Úh. Lhota, odstranění sedimentů v intravilánu, ř. km 9,200 – 10,000</v>
      </c>
      <c r="F72" s="376"/>
      <c r="G72" s="376"/>
      <c r="H72" s="376"/>
      <c r="I72" s="162"/>
      <c r="J72" s="62"/>
      <c r="K72" s="62"/>
      <c r="L72" s="60"/>
    </row>
    <row r="73" spans="2:12" s="1" customFormat="1" ht="14.4" customHeight="1">
      <c r="B73" s="40"/>
      <c r="C73" s="64" t="s">
        <v>94</v>
      </c>
      <c r="D73" s="62"/>
      <c r="E73" s="62"/>
      <c r="F73" s="62"/>
      <c r="G73" s="62"/>
      <c r="H73" s="62"/>
      <c r="I73" s="162"/>
      <c r="J73" s="62"/>
      <c r="K73" s="62"/>
      <c r="L73" s="60"/>
    </row>
    <row r="74" spans="2:12" s="1" customFormat="1" ht="17.25" customHeight="1">
      <c r="B74" s="40"/>
      <c r="C74" s="62"/>
      <c r="D74" s="62"/>
      <c r="E74" s="350" t="str">
        <f>E9</f>
        <v>1. - SO 01 Odstranění sedimentů</v>
      </c>
      <c r="F74" s="377"/>
      <c r="G74" s="377"/>
      <c r="H74" s="377"/>
      <c r="I74" s="162"/>
      <c r="J74" s="62"/>
      <c r="K74" s="62"/>
      <c r="L74" s="60"/>
    </row>
    <row r="75" spans="2:12" s="1" customFormat="1" ht="6.9" customHeight="1">
      <c r="B75" s="40"/>
      <c r="C75" s="62"/>
      <c r="D75" s="62"/>
      <c r="E75" s="62"/>
      <c r="F75" s="62"/>
      <c r="G75" s="62"/>
      <c r="H75" s="62"/>
      <c r="I75" s="162"/>
      <c r="J75" s="62"/>
      <c r="K75" s="62"/>
      <c r="L75" s="60"/>
    </row>
    <row r="76" spans="2:12" s="1" customFormat="1" ht="18" customHeight="1">
      <c r="B76" s="40"/>
      <c r="C76" s="64" t="s">
        <v>24</v>
      </c>
      <c r="D76" s="62"/>
      <c r="E76" s="62"/>
      <c r="F76" s="163" t="str">
        <f>F12</f>
        <v>Úhřetická Lhota</v>
      </c>
      <c r="G76" s="62"/>
      <c r="H76" s="62"/>
      <c r="I76" s="164" t="s">
        <v>26</v>
      </c>
      <c r="J76" s="72" t="str">
        <f>IF(J12="","",J12)</f>
        <v>20.3.2018</v>
      </c>
      <c r="K76" s="62"/>
      <c r="L76" s="60"/>
    </row>
    <row r="77" spans="2:12" s="1" customFormat="1" ht="6.9" customHeight="1">
      <c r="B77" s="40"/>
      <c r="C77" s="62"/>
      <c r="D77" s="62"/>
      <c r="E77" s="62"/>
      <c r="F77" s="62"/>
      <c r="G77" s="62"/>
      <c r="H77" s="62"/>
      <c r="I77" s="162"/>
      <c r="J77" s="62"/>
      <c r="K77" s="62"/>
      <c r="L77" s="60"/>
    </row>
    <row r="78" spans="2:12" s="1" customFormat="1" ht="13.2">
      <c r="B78" s="40"/>
      <c r="C78" s="64" t="s">
        <v>28</v>
      </c>
      <c r="D78" s="62"/>
      <c r="E78" s="62"/>
      <c r="F78" s="163" t="str">
        <f>E15</f>
        <v>Povodí Labe, státní podnik, závod 2, Pardubice</v>
      </c>
      <c r="G78" s="62"/>
      <c r="H78" s="62"/>
      <c r="I78" s="164" t="s">
        <v>35</v>
      </c>
      <c r="J78" s="163" t="str">
        <f>E21</f>
        <v>Povodí Labe, státní podnik, OIČ, Hradec Králové</v>
      </c>
      <c r="K78" s="62"/>
      <c r="L78" s="60"/>
    </row>
    <row r="79" spans="2:12" s="1" customFormat="1" ht="14.4" customHeight="1">
      <c r="B79" s="40"/>
      <c r="C79" s="64" t="s">
        <v>33</v>
      </c>
      <c r="D79" s="62"/>
      <c r="E79" s="62"/>
      <c r="F79" s="163" t="str">
        <f>IF(E18="","",E18)</f>
        <v/>
      </c>
      <c r="G79" s="62"/>
      <c r="H79" s="62"/>
      <c r="I79" s="162"/>
      <c r="J79" s="62"/>
      <c r="K79" s="62"/>
      <c r="L79" s="60"/>
    </row>
    <row r="80" spans="2:12" s="1" customFormat="1" ht="10.35" customHeight="1">
      <c r="B80" s="40"/>
      <c r="C80" s="62"/>
      <c r="D80" s="62"/>
      <c r="E80" s="62"/>
      <c r="F80" s="62"/>
      <c r="G80" s="62"/>
      <c r="H80" s="62"/>
      <c r="I80" s="162"/>
      <c r="J80" s="62"/>
      <c r="K80" s="62"/>
      <c r="L80" s="60"/>
    </row>
    <row r="81" spans="2:65" s="9" customFormat="1" ht="29.25" customHeight="1">
      <c r="B81" s="165"/>
      <c r="C81" s="166" t="s">
        <v>109</v>
      </c>
      <c r="D81" s="167" t="s">
        <v>59</v>
      </c>
      <c r="E81" s="167" t="s">
        <v>55</v>
      </c>
      <c r="F81" s="167" t="s">
        <v>110</v>
      </c>
      <c r="G81" s="167" t="s">
        <v>111</v>
      </c>
      <c r="H81" s="167" t="s">
        <v>112</v>
      </c>
      <c r="I81" s="168" t="s">
        <v>113</v>
      </c>
      <c r="J81" s="167" t="s">
        <v>99</v>
      </c>
      <c r="K81" s="169" t="s">
        <v>114</v>
      </c>
      <c r="L81" s="170"/>
      <c r="M81" s="80" t="s">
        <v>115</v>
      </c>
      <c r="N81" s="81" t="s">
        <v>44</v>
      </c>
      <c r="O81" s="81" t="s">
        <v>116</v>
      </c>
      <c r="P81" s="81" t="s">
        <v>117</v>
      </c>
      <c r="Q81" s="81" t="s">
        <v>118</v>
      </c>
      <c r="R81" s="81" t="s">
        <v>119</v>
      </c>
      <c r="S81" s="81" t="s">
        <v>120</v>
      </c>
      <c r="T81" s="82" t="s">
        <v>121</v>
      </c>
    </row>
    <row r="82" spans="2:65" s="1" customFormat="1" ht="29.25" customHeight="1">
      <c r="B82" s="40"/>
      <c r="C82" s="86" t="s">
        <v>100</v>
      </c>
      <c r="D82" s="62"/>
      <c r="E82" s="62"/>
      <c r="F82" s="62"/>
      <c r="G82" s="62"/>
      <c r="H82" s="62"/>
      <c r="I82" s="162"/>
      <c r="J82" s="171">
        <f>BK82</f>
        <v>0</v>
      </c>
      <c r="K82" s="62"/>
      <c r="L82" s="60"/>
      <c r="M82" s="83"/>
      <c r="N82" s="84"/>
      <c r="O82" s="84"/>
      <c r="P82" s="172">
        <f>P83</f>
        <v>0</v>
      </c>
      <c r="Q82" s="84"/>
      <c r="R82" s="172">
        <f>R83</f>
        <v>2.6265E-2</v>
      </c>
      <c r="S82" s="84"/>
      <c r="T82" s="173">
        <f>T83</f>
        <v>320</v>
      </c>
      <c r="AT82" s="23" t="s">
        <v>73</v>
      </c>
      <c r="AU82" s="23" t="s">
        <v>101</v>
      </c>
      <c r="BK82" s="174">
        <f>BK83</f>
        <v>0</v>
      </c>
    </row>
    <row r="83" spans="2:65" s="10" customFormat="1" ht="37.35" customHeight="1">
      <c r="B83" s="175"/>
      <c r="C83" s="176"/>
      <c r="D83" s="177" t="s">
        <v>73</v>
      </c>
      <c r="E83" s="178" t="s">
        <v>122</v>
      </c>
      <c r="F83" s="178" t="s">
        <v>123</v>
      </c>
      <c r="G83" s="176"/>
      <c r="H83" s="176"/>
      <c r="I83" s="179"/>
      <c r="J83" s="180">
        <f>BK83</f>
        <v>0</v>
      </c>
      <c r="K83" s="176"/>
      <c r="L83" s="181"/>
      <c r="M83" s="182"/>
      <c r="N83" s="183"/>
      <c r="O83" s="183"/>
      <c r="P83" s="184">
        <f>P84+P152+P157+P161</f>
        <v>0</v>
      </c>
      <c r="Q83" s="183"/>
      <c r="R83" s="184">
        <f>R84+R152+R157+R161</f>
        <v>2.6265E-2</v>
      </c>
      <c r="S83" s="183"/>
      <c r="T83" s="185">
        <f>T84+T152+T157+T161</f>
        <v>320</v>
      </c>
      <c r="AR83" s="186" t="s">
        <v>82</v>
      </c>
      <c r="AT83" s="187" t="s">
        <v>73</v>
      </c>
      <c r="AU83" s="187" t="s">
        <v>74</v>
      </c>
      <c r="AY83" s="186" t="s">
        <v>124</v>
      </c>
      <c r="BK83" s="188">
        <f>BK84+BK152+BK157+BK161</f>
        <v>0</v>
      </c>
    </row>
    <row r="84" spans="2:65" s="10" customFormat="1" ht="19.95" customHeight="1">
      <c r="B84" s="175"/>
      <c r="C84" s="176"/>
      <c r="D84" s="177" t="s">
        <v>73</v>
      </c>
      <c r="E84" s="189" t="s">
        <v>82</v>
      </c>
      <c r="F84" s="189" t="s">
        <v>125</v>
      </c>
      <c r="G84" s="176"/>
      <c r="H84" s="176"/>
      <c r="I84" s="179"/>
      <c r="J84" s="190">
        <f>BK84</f>
        <v>0</v>
      </c>
      <c r="K84" s="176"/>
      <c r="L84" s="181"/>
      <c r="M84" s="182"/>
      <c r="N84" s="183"/>
      <c r="O84" s="183"/>
      <c r="P84" s="184">
        <f>P85+SUM(P86:P136)</f>
        <v>0</v>
      </c>
      <c r="Q84" s="183"/>
      <c r="R84" s="184">
        <f>R85+SUM(R86:R136)</f>
        <v>2.6265E-2</v>
      </c>
      <c r="S84" s="183"/>
      <c r="T84" s="185">
        <f>T85+SUM(T86:T136)</f>
        <v>0</v>
      </c>
      <c r="AR84" s="186" t="s">
        <v>82</v>
      </c>
      <c r="AT84" s="187" t="s">
        <v>73</v>
      </c>
      <c r="AU84" s="187" t="s">
        <v>82</v>
      </c>
      <c r="AY84" s="186" t="s">
        <v>124</v>
      </c>
      <c r="BK84" s="188">
        <f>BK85+SUM(BK86:BK136)</f>
        <v>0</v>
      </c>
    </row>
    <row r="85" spans="2:65" s="1" customFormat="1" ht="25.5" customHeight="1">
      <c r="B85" s="40"/>
      <c r="C85" s="191" t="s">
        <v>82</v>
      </c>
      <c r="D85" s="191" t="s">
        <v>126</v>
      </c>
      <c r="E85" s="192" t="s">
        <v>127</v>
      </c>
      <c r="F85" s="193" t="s">
        <v>128</v>
      </c>
      <c r="G85" s="194" t="s">
        <v>129</v>
      </c>
      <c r="H85" s="195">
        <v>800</v>
      </c>
      <c r="I85" s="196"/>
      <c r="J85" s="197">
        <f>ROUND(I85*H85,2)</f>
        <v>0</v>
      </c>
      <c r="K85" s="193" t="s">
        <v>130</v>
      </c>
      <c r="L85" s="60"/>
      <c r="M85" s="198" t="s">
        <v>30</v>
      </c>
      <c r="N85" s="199" t="s">
        <v>47</v>
      </c>
      <c r="O85" s="41"/>
      <c r="P85" s="200">
        <f>O85*H85</f>
        <v>0</v>
      </c>
      <c r="Q85" s="200">
        <v>0</v>
      </c>
      <c r="R85" s="200">
        <f>Q85*H85</f>
        <v>0</v>
      </c>
      <c r="S85" s="200">
        <v>0</v>
      </c>
      <c r="T85" s="201">
        <f>S85*H85</f>
        <v>0</v>
      </c>
      <c r="AR85" s="23" t="s">
        <v>131</v>
      </c>
      <c r="AT85" s="23" t="s">
        <v>126</v>
      </c>
      <c r="AU85" s="23" t="s">
        <v>84</v>
      </c>
      <c r="AY85" s="23" t="s">
        <v>124</v>
      </c>
      <c r="BE85" s="202">
        <f>IF(N85="základní",J85,0)</f>
        <v>0</v>
      </c>
      <c r="BF85" s="202">
        <f>IF(N85="snížená",J85,0)</f>
        <v>0</v>
      </c>
      <c r="BG85" s="202">
        <f>IF(N85="zákl. přenesená",J85,0)</f>
        <v>0</v>
      </c>
      <c r="BH85" s="202">
        <f>IF(N85="sníž. přenesená",J85,0)</f>
        <v>0</v>
      </c>
      <c r="BI85" s="202">
        <f>IF(N85="nulová",J85,0)</f>
        <v>0</v>
      </c>
      <c r="BJ85" s="23" t="s">
        <v>131</v>
      </c>
      <c r="BK85" s="202">
        <f>ROUND(I85*H85,2)</f>
        <v>0</v>
      </c>
      <c r="BL85" s="23" t="s">
        <v>131</v>
      </c>
      <c r="BM85" s="23" t="s">
        <v>132</v>
      </c>
    </row>
    <row r="86" spans="2:65" s="1" customFormat="1" ht="144">
      <c r="B86" s="40"/>
      <c r="C86" s="62"/>
      <c r="D86" s="203" t="s">
        <v>133</v>
      </c>
      <c r="E86" s="62"/>
      <c r="F86" s="204" t="s">
        <v>134</v>
      </c>
      <c r="G86" s="62"/>
      <c r="H86" s="62"/>
      <c r="I86" s="162"/>
      <c r="J86" s="62"/>
      <c r="K86" s="62"/>
      <c r="L86" s="60"/>
      <c r="M86" s="205"/>
      <c r="N86" s="41"/>
      <c r="O86" s="41"/>
      <c r="P86" s="41"/>
      <c r="Q86" s="41"/>
      <c r="R86" s="41"/>
      <c r="S86" s="41"/>
      <c r="T86" s="77"/>
      <c r="AT86" s="23" t="s">
        <v>133</v>
      </c>
      <c r="AU86" s="23" t="s">
        <v>84</v>
      </c>
    </row>
    <row r="87" spans="2:65" s="11" customFormat="1" ht="12">
      <c r="B87" s="206"/>
      <c r="C87" s="207"/>
      <c r="D87" s="203" t="s">
        <v>135</v>
      </c>
      <c r="E87" s="208" t="s">
        <v>30</v>
      </c>
      <c r="F87" s="209" t="s">
        <v>136</v>
      </c>
      <c r="G87" s="207"/>
      <c r="H87" s="208" t="s">
        <v>30</v>
      </c>
      <c r="I87" s="210"/>
      <c r="J87" s="207"/>
      <c r="K87" s="207"/>
      <c r="L87" s="211"/>
      <c r="M87" s="212"/>
      <c r="N87" s="213"/>
      <c r="O87" s="213"/>
      <c r="P87" s="213"/>
      <c r="Q87" s="213"/>
      <c r="R87" s="213"/>
      <c r="S87" s="213"/>
      <c r="T87" s="214"/>
      <c r="AT87" s="215" t="s">
        <v>135</v>
      </c>
      <c r="AU87" s="215" t="s">
        <v>84</v>
      </c>
      <c r="AV87" s="11" t="s">
        <v>82</v>
      </c>
      <c r="AW87" s="11" t="s">
        <v>37</v>
      </c>
      <c r="AX87" s="11" t="s">
        <v>74</v>
      </c>
      <c r="AY87" s="215" t="s">
        <v>124</v>
      </c>
    </row>
    <row r="88" spans="2:65" s="12" customFormat="1" ht="12">
      <c r="B88" s="216"/>
      <c r="C88" s="217"/>
      <c r="D88" s="203" t="s">
        <v>135</v>
      </c>
      <c r="E88" s="218" t="s">
        <v>30</v>
      </c>
      <c r="F88" s="219" t="s">
        <v>137</v>
      </c>
      <c r="G88" s="217"/>
      <c r="H88" s="220">
        <v>800</v>
      </c>
      <c r="I88" s="221"/>
      <c r="J88" s="217"/>
      <c r="K88" s="217"/>
      <c r="L88" s="222"/>
      <c r="M88" s="223"/>
      <c r="N88" s="224"/>
      <c r="O88" s="224"/>
      <c r="P88" s="224"/>
      <c r="Q88" s="224"/>
      <c r="R88" s="224"/>
      <c r="S88" s="224"/>
      <c r="T88" s="225"/>
      <c r="AT88" s="226" t="s">
        <v>135</v>
      </c>
      <c r="AU88" s="226" t="s">
        <v>84</v>
      </c>
      <c r="AV88" s="12" t="s">
        <v>84</v>
      </c>
      <c r="AW88" s="12" t="s">
        <v>37</v>
      </c>
      <c r="AX88" s="12" t="s">
        <v>82</v>
      </c>
      <c r="AY88" s="226" t="s">
        <v>124</v>
      </c>
    </row>
    <row r="89" spans="2:65" s="1" customFormat="1" ht="25.5" customHeight="1">
      <c r="B89" s="40"/>
      <c r="C89" s="191" t="s">
        <v>84</v>
      </c>
      <c r="D89" s="191" t="s">
        <v>126</v>
      </c>
      <c r="E89" s="192" t="s">
        <v>138</v>
      </c>
      <c r="F89" s="193" t="s">
        <v>139</v>
      </c>
      <c r="G89" s="194" t="s">
        <v>129</v>
      </c>
      <c r="H89" s="195">
        <v>800</v>
      </c>
      <c r="I89" s="196"/>
      <c r="J89" s="197">
        <f>ROUND(I89*H89,2)</f>
        <v>0</v>
      </c>
      <c r="K89" s="193" t="s">
        <v>30</v>
      </c>
      <c r="L89" s="60"/>
      <c r="M89" s="198" t="s">
        <v>30</v>
      </c>
      <c r="N89" s="199" t="s">
        <v>47</v>
      </c>
      <c r="O89" s="41"/>
      <c r="P89" s="200">
        <f>O89*H89</f>
        <v>0</v>
      </c>
      <c r="Q89" s="200">
        <v>0</v>
      </c>
      <c r="R89" s="200">
        <f>Q89*H89</f>
        <v>0</v>
      </c>
      <c r="S89" s="200">
        <v>0</v>
      </c>
      <c r="T89" s="201">
        <f>S89*H89</f>
        <v>0</v>
      </c>
      <c r="AR89" s="23" t="s">
        <v>131</v>
      </c>
      <c r="AT89" s="23" t="s">
        <v>126</v>
      </c>
      <c r="AU89" s="23" t="s">
        <v>84</v>
      </c>
      <c r="AY89" s="23" t="s">
        <v>124</v>
      </c>
      <c r="BE89" s="202">
        <f>IF(N89="základní",J89,0)</f>
        <v>0</v>
      </c>
      <c r="BF89" s="202">
        <f>IF(N89="snížená",J89,0)</f>
        <v>0</v>
      </c>
      <c r="BG89" s="202">
        <f>IF(N89="zákl. přenesená",J89,0)</f>
        <v>0</v>
      </c>
      <c r="BH89" s="202">
        <f>IF(N89="sníž. přenesená",J89,0)</f>
        <v>0</v>
      </c>
      <c r="BI89" s="202">
        <f>IF(N89="nulová",J89,0)</f>
        <v>0</v>
      </c>
      <c r="BJ89" s="23" t="s">
        <v>131</v>
      </c>
      <c r="BK89" s="202">
        <f>ROUND(I89*H89,2)</f>
        <v>0</v>
      </c>
      <c r="BL89" s="23" t="s">
        <v>131</v>
      </c>
      <c r="BM89" s="23" t="s">
        <v>140</v>
      </c>
    </row>
    <row r="90" spans="2:65" s="11" customFormat="1" ht="12">
      <c r="B90" s="206"/>
      <c r="C90" s="207"/>
      <c r="D90" s="203" t="s">
        <v>135</v>
      </c>
      <c r="E90" s="208" t="s">
        <v>30</v>
      </c>
      <c r="F90" s="209" t="s">
        <v>141</v>
      </c>
      <c r="G90" s="207"/>
      <c r="H90" s="208" t="s">
        <v>30</v>
      </c>
      <c r="I90" s="210"/>
      <c r="J90" s="207"/>
      <c r="K90" s="207"/>
      <c r="L90" s="211"/>
      <c r="M90" s="212"/>
      <c r="N90" s="213"/>
      <c r="O90" s="213"/>
      <c r="P90" s="213"/>
      <c r="Q90" s="213"/>
      <c r="R90" s="213"/>
      <c r="S90" s="213"/>
      <c r="T90" s="214"/>
      <c r="AT90" s="215" t="s">
        <v>135</v>
      </c>
      <c r="AU90" s="215" t="s">
        <v>84</v>
      </c>
      <c r="AV90" s="11" t="s">
        <v>82</v>
      </c>
      <c r="AW90" s="11" t="s">
        <v>37</v>
      </c>
      <c r="AX90" s="11" t="s">
        <v>74</v>
      </c>
      <c r="AY90" s="215" t="s">
        <v>124</v>
      </c>
    </row>
    <row r="91" spans="2:65" s="12" customFormat="1" ht="12">
      <c r="B91" s="216"/>
      <c r="C91" s="217"/>
      <c r="D91" s="203" t="s">
        <v>135</v>
      </c>
      <c r="E91" s="218" t="s">
        <v>30</v>
      </c>
      <c r="F91" s="219" t="s">
        <v>137</v>
      </c>
      <c r="G91" s="217"/>
      <c r="H91" s="220">
        <v>800</v>
      </c>
      <c r="I91" s="221"/>
      <c r="J91" s="217"/>
      <c r="K91" s="217"/>
      <c r="L91" s="222"/>
      <c r="M91" s="223"/>
      <c r="N91" s="224"/>
      <c r="O91" s="224"/>
      <c r="P91" s="224"/>
      <c r="Q91" s="224"/>
      <c r="R91" s="224"/>
      <c r="S91" s="224"/>
      <c r="T91" s="225"/>
      <c r="AT91" s="226" t="s">
        <v>135</v>
      </c>
      <c r="AU91" s="226" t="s">
        <v>84</v>
      </c>
      <c r="AV91" s="12" t="s">
        <v>84</v>
      </c>
      <c r="AW91" s="12" t="s">
        <v>37</v>
      </c>
      <c r="AX91" s="12" t="s">
        <v>82</v>
      </c>
      <c r="AY91" s="226" t="s">
        <v>124</v>
      </c>
    </row>
    <row r="92" spans="2:65" s="1" customFormat="1" ht="16.5" customHeight="1">
      <c r="B92" s="40"/>
      <c r="C92" s="191" t="s">
        <v>142</v>
      </c>
      <c r="D92" s="191" t="s">
        <v>126</v>
      </c>
      <c r="E92" s="192" t="s">
        <v>143</v>
      </c>
      <c r="F92" s="193" t="s">
        <v>144</v>
      </c>
      <c r="G92" s="194" t="s">
        <v>145</v>
      </c>
      <c r="H92" s="195">
        <v>4</v>
      </c>
      <c r="I92" s="196"/>
      <c r="J92" s="197">
        <f>ROUND(I92*H92,2)</f>
        <v>0</v>
      </c>
      <c r="K92" s="193" t="s">
        <v>30</v>
      </c>
      <c r="L92" s="60"/>
      <c r="M92" s="198" t="s">
        <v>30</v>
      </c>
      <c r="N92" s="199" t="s">
        <v>47</v>
      </c>
      <c r="O92" s="41"/>
      <c r="P92" s="200">
        <f>O92*H92</f>
        <v>0</v>
      </c>
      <c r="Q92" s="200">
        <v>0</v>
      </c>
      <c r="R92" s="200">
        <f>Q92*H92</f>
        <v>0</v>
      </c>
      <c r="S92" s="200">
        <v>0</v>
      </c>
      <c r="T92" s="201">
        <f>S92*H92</f>
        <v>0</v>
      </c>
      <c r="AR92" s="23" t="s">
        <v>131</v>
      </c>
      <c r="AT92" s="23" t="s">
        <v>126</v>
      </c>
      <c r="AU92" s="23" t="s">
        <v>84</v>
      </c>
      <c r="AY92" s="23" t="s">
        <v>124</v>
      </c>
      <c r="BE92" s="202">
        <f>IF(N92="základní",J92,0)</f>
        <v>0</v>
      </c>
      <c r="BF92" s="202">
        <f>IF(N92="snížená",J92,0)</f>
        <v>0</v>
      </c>
      <c r="BG92" s="202">
        <f>IF(N92="zákl. přenesená",J92,0)</f>
        <v>0</v>
      </c>
      <c r="BH92" s="202">
        <f>IF(N92="sníž. přenesená",J92,0)</f>
        <v>0</v>
      </c>
      <c r="BI92" s="202">
        <f>IF(N92="nulová",J92,0)</f>
        <v>0</v>
      </c>
      <c r="BJ92" s="23" t="s">
        <v>131</v>
      </c>
      <c r="BK92" s="202">
        <f>ROUND(I92*H92,2)</f>
        <v>0</v>
      </c>
      <c r="BL92" s="23" t="s">
        <v>131</v>
      </c>
      <c r="BM92" s="23" t="s">
        <v>146</v>
      </c>
    </row>
    <row r="93" spans="2:65" s="11" customFormat="1" ht="12">
      <c r="B93" s="206"/>
      <c r="C93" s="207"/>
      <c r="D93" s="203" t="s">
        <v>135</v>
      </c>
      <c r="E93" s="208" t="s">
        <v>30</v>
      </c>
      <c r="F93" s="209" t="s">
        <v>147</v>
      </c>
      <c r="G93" s="207"/>
      <c r="H93" s="208" t="s">
        <v>30</v>
      </c>
      <c r="I93" s="210"/>
      <c r="J93" s="207"/>
      <c r="K93" s="207"/>
      <c r="L93" s="211"/>
      <c r="M93" s="212"/>
      <c r="N93" s="213"/>
      <c r="O93" s="213"/>
      <c r="P93" s="213"/>
      <c r="Q93" s="213"/>
      <c r="R93" s="213"/>
      <c r="S93" s="213"/>
      <c r="T93" s="214"/>
      <c r="AT93" s="215" t="s">
        <v>135</v>
      </c>
      <c r="AU93" s="215" t="s">
        <v>84</v>
      </c>
      <c r="AV93" s="11" t="s">
        <v>82</v>
      </c>
      <c r="AW93" s="11" t="s">
        <v>37</v>
      </c>
      <c r="AX93" s="11" t="s">
        <v>74</v>
      </c>
      <c r="AY93" s="215" t="s">
        <v>124</v>
      </c>
    </row>
    <row r="94" spans="2:65" s="12" customFormat="1" ht="12">
      <c r="B94" s="216"/>
      <c r="C94" s="217"/>
      <c r="D94" s="203" t="s">
        <v>135</v>
      </c>
      <c r="E94" s="218" t="s">
        <v>30</v>
      </c>
      <c r="F94" s="219" t="s">
        <v>148</v>
      </c>
      <c r="G94" s="217"/>
      <c r="H94" s="220">
        <v>4</v>
      </c>
      <c r="I94" s="221"/>
      <c r="J94" s="217"/>
      <c r="K94" s="217"/>
      <c r="L94" s="222"/>
      <c r="M94" s="223"/>
      <c r="N94" s="224"/>
      <c r="O94" s="224"/>
      <c r="P94" s="224"/>
      <c r="Q94" s="224"/>
      <c r="R94" s="224"/>
      <c r="S94" s="224"/>
      <c r="T94" s="225"/>
      <c r="AT94" s="226" t="s">
        <v>135</v>
      </c>
      <c r="AU94" s="226" t="s">
        <v>84</v>
      </c>
      <c r="AV94" s="12" t="s">
        <v>84</v>
      </c>
      <c r="AW94" s="12" t="s">
        <v>37</v>
      </c>
      <c r="AX94" s="12" t="s">
        <v>82</v>
      </c>
      <c r="AY94" s="226" t="s">
        <v>124</v>
      </c>
    </row>
    <row r="95" spans="2:65" s="1" customFormat="1" ht="16.5" customHeight="1">
      <c r="B95" s="40"/>
      <c r="C95" s="191" t="s">
        <v>131</v>
      </c>
      <c r="D95" s="191" t="s">
        <v>126</v>
      </c>
      <c r="E95" s="192" t="s">
        <v>149</v>
      </c>
      <c r="F95" s="193" t="s">
        <v>150</v>
      </c>
      <c r="G95" s="194" t="s">
        <v>145</v>
      </c>
      <c r="H95" s="195">
        <v>363.1</v>
      </c>
      <c r="I95" s="196"/>
      <c r="J95" s="197">
        <f>ROUND(I95*H95,2)</f>
        <v>0</v>
      </c>
      <c r="K95" s="193" t="s">
        <v>30</v>
      </c>
      <c r="L95" s="60"/>
      <c r="M95" s="198" t="s">
        <v>30</v>
      </c>
      <c r="N95" s="199" t="s">
        <v>47</v>
      </c>
      <c r="O95" s="41"/>
      <c r="P95" s="200">
        <f>O95*H95</f>
        <v>0</v>
      </c>
      <c r="Q95" s="200">
        <v>0</v>
      </c>
      <c r="R95" s="200">
        <f>Q95*H95</f>
        <v>0</v>
      </c>
      <c r="S95" s="200">
        <v>0</v>
      </c>
      <c r="T95" s="201">
        <f>S95*H95</f>
        <v>0</v>
      </c>
      <c r="AR95" s="23" t="s">
        <v>131</v>
      </c>
      <c r="AT95" s="23" t="s">
        <v>126</v>
      </c>
      <c r="AU95" s="23" t="s">
        <v>84</v>
      </c>
      <c r="AY95" s="23" t="s">
        <v>124</v>
      </c>
      <c r="BE95" s="202">
        <f>IF(N95="základní",J95,0)</f>
        <v>0</v>
      </c>
      <c r="BF95" s="202">
        <f>IF(N95="snížená",J95,0)</f>
        <v>0</v>
      </c>
      <c r="BG95" s="202">
        <f>IF(N95="zákl. přenesená",J95,0)</f>
        <v>0</v>
      </c>
      <c r="BH95" s="202">
        <f>IF(N95="sníž. přenesená",J95,0)</f>
        <v>0</v>
      </c>
      <c r="BI95" s="202">
        <f>IF(N95="nulová",J95,0)</f>
        <v>0</v>
      </c>
      <c r="BJ95" s="23" t="s">
        <v>131</v>
      </c>
      <c r="BK95" s="202">
        <f>ROUND(I95*H95,2)</f>
        <v>0</v>
      </c>
      <c r="BL95" s="23" t="s">
        <v>131</v>
      </c>
      <c r="BM95" s="23" t="s">
        <v>151</v>
      </c>
    </row>
    <row r="96" spans="2:65" s="11" customFormat="1" ht="24">
      <c r="B96" s="206"/>
      <c r="C96" s="207"/>
      <c r="D96" s="203" t="s">
        <v>135</v>
      </c>
      <c r="E96" s="208" t="s">
        <v>30</v>
      </c>
      <c r="F96" s="209" t="s">
        <v>152</v>
      </c>
      <c r="G96" s="207"/>
      <c r="H96" s="208" t="s">
        <v>30</v>
      </c>
      <c r="I96" s="210"/>
      <c r="J96" s="207"/>
      <c r="K96" s="207"/>
      <c r="L96" s="211"/>
      <c r="M96" s="212"/>
      <c r="N96" s="213"/>
      <c r="O96" s="213"/>
      <c r="P96" s="213"/>
      <c r="Q96" s="213"/>
      <c r="R96" s="213"/>
      <c r="S96" s="213"/>
      <c r="T96" s="214"/>
      <c r="AT96" s="215" t="s">
        <v>135</v>
      </c>
      <c r="AU96" s="215" t="s">
        <v>84</v>
      </c>
      <c r="AV96" s="11" t="s">
        <v>82</v>
      </c>
      <c r="AW96" s="11" t="s">
        <v>37</v>
      </c>
      <c r="AX96" s="11" t="s">
        <v>74</v>
      </c>
      <c r="AY96" s="215" t="s">
        <v>124</v>
      </c>
    </row>
    <row r="97" spans="2:65" s="11" customFormat="1" ht="12">
      <c r="B97" s="206"/>
      <c r="C97" s="207"/>
      <c r="D97" s="203" t="s">
        <v>135</v>
      </c>
      <c r="E97" s="208" t="s">
        <v>30</v>
      </c>
      <c r="F97" s="209" t="s">
        <v>153</v>
      </c>
      <c r="G97" s="207"/>
      <c r="H97" s="208" t="s">
        <v>30</v>
      </c>
      <c r="I97" s="210"/>
      <c r="J97" s="207"/>
      <c r="K97" s="207"/>
      <c r="L97" s="211"/>
      <c r="M97" s="212"/>
      <c r="N97" s="213"/>
      <c r="O97" s="213"/>
      <c r="P97" s="213"/>
      <c r="Q97" s="213"/>
      <c r="R97" s="213"/>
      <c r="S97" s="213"/>
      <c r="T97" s="214"/>
      <c r="AT97" s="215" t="s">
        <v>135</v>
      </c>
      <c r="AU97" s="215" t="s">
        <v>84</v>
      </c>
      <c r="AV97" s="11" t="s">
        <v>82</v>
      </c>
      <c r="AW97" s="11" t="s">
        <v>37</v>
      </c>
      <c r="AX97" s="11" t="s">
        <v>74</v>
      </c>
      <c r="AY97" s="215" t="s">
        <v>124</v>
      </c>
    </row>
    <row r="98" spans="2:65" s="12" customFormat="1" ht="12">
      <c r="B98" s="216"/>
      <c r="C98" s="217"/>
      <c r="D98" s="203" t="s">
        <v>135</v>
      </c>
      <c r="E98" s="218" t="s">
        <v>30</v>
      </c>
      <c r="F98" s="219" t="s">
        <v>154</v>
      </c>
      <c r="G98" s="217"/>
      <c r="H98" s="220">
        <v>363.1</v>
      </c>
      <c r="I98" s="221"/>
      <c r="J98" s="217"/>
      <c r="K98" s="217"/>
      <c r="L98" s="222"/>
      <c r="M98" s="223"/>
      <c r="N98" s="224"/>
      <c r="O98" s="224"/>
      <c r="P98" s="224"/>
      <c r="Q98" s="224"/>
      <c r="R98" s="224"/>
      <c r="S98" s="224"/>
      <c r="T98" s="225"/>
      <c r="AT98" s="226" t="s">
        <v>135</v>
      </c>
      <c r="AU98" s="226" t="s">
        <v>84</v>
      </c>
      <c r="AV98" s="12" t="s">
        <v>84</v>
      </c>
      <c r="AW98" s="12" t="s">
        <v>37</v>
      </c>
      <c r="AX98" s="12" t="s">
        <v>82</v>
      </c>
      <c r="AY98" s="226" t="s">
        <v>124</v>
      </c>
    </row>
    <row r="99" spans="2:65" s="1" customFormat="1" ht="38.25" customHeight="1">
      <c r="B99" s="40"/>
      <c r="C99" s="191" t="s">
        <v>155</v>
      </c>
      <c r="D99" s="191" t="s">
        <v>126</v>
      </c>
      <c r="E99" s="192" t="s">
        <v>156</v>
      </c>
      <c r="F99" s="193" t="s">
        <v>157</v>
      </c>
      <c r="G99" s="194" t="s">
        <v>145</v>
      </c>
      <c r="H99" s="195">
        <v>178.4</v>
      </c>
      <c r="I99" s="196"/>
      <c r="J99" s="197">
        <f>ROUND(I99*H99,2)</f>
        <v>0</v>
      </c>
      <c r="K99" s="193" t="s">
        <v>130</v>
      </c>
      <c r="L99" s="60"/>
      <c r="M99" s="198" t="s">
        <v>30</v>
      </c>
      <c r="N99" s="199" t="s">
        <v>47</v>
      </c>
      <c r="O99" s="41"/>
      <c r="P99" s="200">
        <f>O99*H99</f>
        <v>0</v>
      </c>
      <c r="Q99" s="200">
        <v>0</v>
      </c>
      <c r="R99" s="200">
        <f>Q99*H99</f>
        <v>0</v>
      </c>
      <c r="S99" s="200">
        <v>0</v>
      </c>
      <c r="T99" s="201">
        <f>S99*H99</f>
        <v>0</v>
      </c>
      <c r="AR99" s="23" t="s">
        <v>131</v>
      </c>
      <c r="AT99" s="23" t="s">
        <v>126</v>
      </c>
      <c r="AU99" s="23" t="s">
        <v>84</v>
      </c>
      <c r="AY99" s="23" t="s">
        <v>124</v>
      </c>
      <c r="BE99" s="202">
        <f>IF(N99="základní",J99,0)</f>
        <v>0</v>
      </c>
      <c r="BF99" s="202">
        <f>IF(N99="snížená",J99,0)</f>
        <v>0</v>
      </c>
      <c r="BG99" s="202">
        <f>IF(N99="zákl. přenesená",J99,0)</f>
        <v>0</v>
      </c>
      <c r="BH99" s="202">
        <f>IF(N99="sníž. přenesená",J99,0)</f>
        <v>0</v>
      </c>
      <c r="BI99" s="202">
        <f>IF(N99="nulová",J99,0)</f>
        <v>0</v>
      </c>
      <c r="BJ99" s="23" t="s">
        <v>131</v>
      </c>
      <c r="BK99" s="202">
        <f>ROUND(I99*H99,2)</f>
        <v>0</v>
      </c>
      <c r="BL99" s="23" t="s">
        <v>131</v>
      </c>
      <c r="BM99" s="23" t="s">
        <v>158</v>
      </c>
    </row>
    <row r="100" spans="2:65" s="1" customFormat="1" ht="216">
      <c r="B100" s="40"/>
      <c r="C100" s="62"/>
      <c r="D100" s="203" t="s">
        <v>133</v>
      </c>
      <c r="E100" s="62"/>
      <c r="F100" s="204" t="s">
        <v>159</v>
      </c>
      <c r="G100" s="62"/>
      <c r="H100" s="62"/>
      <c r="I100" s="162"/>
      <c r="J100" s="62"/>
      <c r="K100" s="62"/>
      <c r="L100" s="60"/>
      <c r="M100" s="205"/>
      <c r="N100" s="41"/>
      <c r="O100" s="41"/>
      <c r="P100" s="41"/>
      <c r="Q100" s="41"/>
      <c r="R100" s="41"/>
      <c r="S100" s="41"/>
      <c r="T100" s="77"/>
      <c r="AT100" s="23" t="s">
        <v>133</v>
      </c>
      <c r="AU100" s="23" t="s">
        <v>84</v>
      </c>
    </row>
    <row r="101" spans="2:65" s="11" customFormat="1" ht="24">
      <c r="B101" s="206"/>
      <c r="C101" s="207"/>
      <c r="D101" s="203" t="s">
        <v>135</v>
      </c>
      <c r="E101" s="208" t="s">
        <v>30</v>
      </c>
      <c r="F101" s="209" t="s">
        <v>160</v>
      </c>
      <c r="G101" s="207"/>
      <c r="H101" s="208" t="s">
        <v>30</v>
      </c>
      <c r="I101" s="210"/>
      <c r="J101" s="207"/>
      <c r="K101" s="207"/>
      <c r="L101" s="211"/>
      <c r="M101" s="212"/>
      <c r="N101" s="213"/>
      <c r="O101" s="213"/>
      <c r="P101" s="213"/>
      <c r="Q101" s="213"/>
      <c r="R101" s="213"/>
      <c r="S101" s="213"/>
      <c r="T101" s="214"/>
      <c r="AT101" s="215" t="s">
        <v>135</v>
      </c>
      <c r="AU101" s="215" t="s">
        <v>84</v>
      </c>
      <c r="AV101" s="11" t="s">
        <v>82</v>
      </c>
      <c r="AW101" s="11" t="s">
        <v>37</v>
      </c>
      <c r="AX101" s="11" t="s">
        <v>74</v>
      </c>
      <c r="AY101" s="215" t="s">
        <v>124</v>
      </c>
    </row>
    <row r="102" spans="2:65" s="11" customFormat="1" ht="12">
      <c r="B102" s="206"/>
      <c r="C102" s="207"/>
      <c r="D102" s="203" t="s">
        <v>135</v>
      </c>
      <c r="E102" s="208" t="s">
        <v>30</v>
      </c>
      <c r="F102" s="209" t="s">
        <v>161</v>
      </c>
      <c r="G102" s="207"/>
      <c r="H102" s="208" t="s">
        <v>30</v>
      </c>
      <c r="I102" s="210"/>
      <c r="J102" s="207"/>
      <c r="K102" s="207"/>
      <c r="L102" s="211"/>
      <c r="M102" s="212"/>
      <c r="N102" s="213"/>
      <c r="O102" s="213"/>
      <c r="P102" s="213"/>
      <c r="Q102" s="213"/>
      <c r="R102" s="213"/>
      <c r="S102" s="213"/>
      <c r="T102" s="214"/>
      <c r="AT102" s="215" t="s">
        <v>135</v>
      </c>
      <c r="AU102" s="215" t="s">
        <v>84</v>
      </c>
      <c r="AV102" s="11" t="s">
        <v>82</v>
      </c>
      <c r="AW102" s="11" t="s">
        <v>37</v>
      </c>
      <c r="AX102" s="11" t="s">
        <v>74</v>
      </c>
      <c r="AY102" s="215" t="s">
        <v>124</v>
      </c>
    </row>
    <row r="103" spans="2:65" s="12" customFormat="1" ht="12">
      <c r="B103" s="216"/>
      <c r="C103" s="217"/>
      <c r="D103" s="203" t="s">
        <v>135</v>
      </c>
      <c r="E103" s="218" t="s">
        <v>30</v>
      </c>
      <c r="F103" s="219" t="s">
        <v>162</v>
      </c>
      <c r="G103" s="217"/>
      <c r="H103" s="220">
        <v>48.4</v>
      </c>
      <c r="I103" s="221"/>
      <c r="J103" s="217"/>
      <c r="K103" s="217"/>
      <c r="L103" s="222"/>
      <c r="M103" s="223"/>
      <c r="N103" s="224"/>
      <c r="O103" s="224"/>
      <c r="P103" s="224"/>
      <c r="Q103" s="224"/>
      <c r="R103" s="224"/>
      <c r="S103" s="224"/>
      <c r="T103" s="225"/>
      <c r="AT103" s="226" t="s">
        <v>135</v>
      </c>
      <c r="AU103" s="226" t="s">
        <v>84</v>
      </c>
      <c r="AV103" s="12" t="s">
        <v>84</v>
      </c>
      <c r="AW103" s="12" t="s">
        <v>37</v>
      </c>
      <c r="AX103" s="12" t="s">
        <v>74</v>
      </c>
      <c r="AY103" s="226" t="s">
        <v>124</v>
      </c>
    </row>
    <row r="104" spans="2:65" s="11" customFormat="1" ht="12">
      <c r="B104" s="206"/>
      <c r="C104" s="207"/>
      <c r="D104" s="203" t="s">
        <v>135</v>
      </c>
      <c r="E104" s="208" t="s">
        <v>30</v>
      </c>
      <c r="F104" s="209" t="s">
        <v>163</v>
      </c>
      <c r="G104" s="207"/>
      <c r="H104" s="208" t="s">
        <v>30</v>
      </c>
      <c r="I104" s="210"/>
      <c r="J104" s="207"/>
      <c r="K104" s="207"/>
      <c r="L104" s="211"/>
      <c r="M104" s="212"/>
      <c r="N104" s="213"/>
      <c r="O104" s="213"/>
      <c r="P104" s="213"/>
      <c r="Q104" s="213"/>
      <c r="R104" s="213"/>
      <c r="S104" s="213"/>
      <c r="T104" s="214"/>
      <c r="AT104" s="215" t="s">
        <v>135</v>
      </c>
      <c r="AU104" s="215" t="s">
        <v>84</v>
      </c>
      <c r="AV104" s="11" t="s">
        <v>82</v>
      </c>
      <c r="AW104" s="11" t="s">
        <v>37</v>
      </c>
      <c r="AX104" s="11" t="s">
        <v>74</v>
      </c>
      <c r="AY104" s="215" t="s">
        <v>124</v>
      </c>
    </row>
    <row r="105" spans="2:65" s="12" customFormat="1" ht="12">
      <c r="B105" s="216"/>
      <c r="C105" s="217"/>
      <c r="D105" s="203" t="s">
        <v>135</v>
      </c>
      <c r="E105" s="218" t="s">
        <v>30</v>
      </c>
      <c r="F105" s="219" t="s">
        <v>164</v>
      </c>
      <c r="G105" s="217"/>
      <c r="H105" s="220">
        <v>130</v>
      </c>
      <c r="I105" s="221"/>
      <c r="J105" s="217"/>
      <c r="K105" s="217"/>
      <c r="L105" s="222"/>
      <c r="M105" s="223"/>
      <c r="N105" s="224"/>
      <c r="O105" s="224"/>
      <c r="P105" s="224"/>
      <c r="Q105" s="224"/>
      <c r="R105" s="224"/>
      <c r="S105" s="224"/>
      <c r="T105" s="225"/>
      <c r="AT105" s="226" t="s">
        <v>135</v>
      </c>
      <c r="AU105" s="226" t="s">
        <v>84</v>
      </c>
      <c r="AV105" s="12" t="s">
        <v>84</v>
      </c>
      <c r="AW105" s="12" t="s">
        <v>37</v>
      </c>
      <c r="AX105" s="12" t="s">
        <v>74</v>
      </c>
      <c r="AY105" s="226" t="s">
        <v>124</v>
      </c>
    </row>
    <row r="106" spans="2:65" s="13" customFormat="1" ht="12">
      <c r="B106" s="227"/>
      <c r="C106" s="228"/>
      <c r="D106" s="203" t="s">
        <v>135</v>
      </c>
      <c r="E106" s="229" t="s">
        <v>30</v>
      </c>
      <c r="F106" s="230" t="s">
        <v>165</v>
      </c>
      <c r="G106" s="228"/>
      <c r="H106" s="231">
        <v>178.4</v>
      </c>
      <c r="I106" s="232"/>
      <c r="J106" s="228"/>
      <c r="K106" s="228"/>
      <c r="L106" s="233"/>
      <c r="M106" s="234"/>
      <c r="N106" s="235"/>
      <c r="O106" s="235"/>
      <c r="P106" s="235"/>
      <c r="Q106" s="235"/>
      <c r="R106" s="235"/>
      <c r="S106" s="235"/>
      <c r="T106" s="236"/>
      <c r="AT106" s="237" t="s">
        <v>135</v>
      </c>
      <c r="AU106" s="237" t="s">
        <v>84</v>
      </c>
      <c r="AV106" s="13" t="s">
        <v>131</v>
      </c>
      <c r="AW106" s="13" t="s">
        <v>37</v>
      </c>
      <c r="AX106" s="13" t="s">
        <v>82</v>
      </c>
      <c r="AY106" s="237" t="s">
        <v>124</v>
      </c>
    </row>
    <row r="107" spans="2:65" s="1" customFormat="1" ht="25.5" customHeight="1">
      <c r="B107" s="40"/>
      <c r="C107" s="191" t="s">
        <v>166</v>
      </c>
      <c r="D107" s="191" t="s">
        <v>126</v>
      </c>
      <c r="E107" s="192" t="s">
        <v>167</v>
      </c>
      <c r="F107" s="193" t="s">
        <v>168</v>
      </c>
      <c r="G107" s="194" t="s">
        <v>145</v>
      </c>
      <c r="H107" s="195">
        <v>53.52</v>
      </c>
      <c r="I107" s="196"/>
      <c r="J107" s="197">
        <f>ROUND(I107*H107,2)</f>
        <v>0</v>
      </c>
      <c r="K107" s="193" t="s">
        <v>130</v>
      </c>
      <c r="L107" s="60"/>
      <c r="M107" s="198" t="s">
        <v>30</v>
      </c>
      <c r="N107" s="199" t="s">
        <v>47</v>
      </c>
      <c r="O107" s="41"/>
      <c r="P107" s="200">
        <f>O107*H107</f>
        <v>0</v>
      </c>
      <c r="Q107" s="200">
        <v>0</v>
      </c>
      <c r="R107" s="200">
        <f>Q107*H107</f>
        <v>0</v>
      </c>
      <c r="S107" s="200">
        <v>0</v>
      </c>
      <c r="T107" s="201">
        <f>S107*H107</f>
        <v>0</v>
      </c>
      <c r="AR107" s="23" t="s">
        <v>131</v>
      </c>
      <c r="AT107" s="23" t="s">
        <v>126</v>
      </c>
      <c r="AU107" s="23" t="s">
        <v>84</v>
      </c>
      <c r="AY107" s="23" t="s">
        <v>124</v>
      </c>
      <c r="BE107" s="202">
        <f>IF(N107="základní",J107,0)</f>
        <v>0</v>
      </c>
      <c r="BF107" s="202">
        <f>IF(N107="snížená",J107,0)</f>
        <v>0</v>
      </c>
      <c r="BG107" s="202">
        <f>IF(N107="zákl. přenesená",J107,0)</f>
        <v>0</v>
      </c>
      <c r="BH107" s="202">
        <f>IF(N107="sníž. přenesená",J107,0)</f>
        <v>0</v>
      </c>
      <c r="BI107" s="202">
        <f>IF(N107="nulová",J107,0)</f>
        <v>0</v>
      </c>
      <c r="BJ107" s="23" t="s">
        <v>131</v>
      </c>
      <c r="BK107" s="202">
        <f>ROUND(I107*H107,2)</f>
        <v>0</v>
      </c>
      <c r="BL107" s="23" t="s">
        <v>131</v>
      </c>
      <c r="BM107" s="23" t="s">
        <v>169</v>
      </c>
    </row>
    <row r="108" spans="2:65" s="1" customFormat="1" ht="216">
      <c r="B108" s="40"/>
      <c r="C108" s="62"/>
      <c r="D108" s="203" t="s">
        <v>133</v>
      </c>
      <c r="E108" s="62"/>
      <c r="F108" s="204" t="s">
        <v>159</v>
      </c>
      <c r="G108" s="62"/>
      <c r="H108" s="62"/>
      <c r="I108" s="162"/>
      <c r="J108" s="62"/>
      <c r="K108" s="62"/>
      <c r="L108" s="60"/>
      <c r="M108" s="205"/>
      <c r="N108" s="41"/>
      <c r="O108" s="41"/>
      <c r="P108" s="41"/>
      <c r="Q108" s="41"/>
      <c r="R108" s="41"/>
      <c r="S108" s="41"/>
      <c r="T108" s="77"/>
      <c r="AT108" s="23" t="s">
        <v>133</v>
      </c>
      <c r="AU108" s="23" t="s">
        <v>84</v>
      </c>
    </row>
    <row r="109" spans="2:65" s="12" customFormat="1" ht="12">
      <c r="B109" s="216"/>
      <c r="C109" s="217"/>
      <c r="D109" s="203" t="s">
        <v>135</v>
      </c>
      <c r="E109" s="217"/>
      <c r="F109" s="219" t="s">
        <v>170</v>
      </c>
      <c r="G109" s="217"/>
      <c r="H109" s="220">
        <v>53.52</v>
      </c>
      <c r="I109" s="221"/>
      <c r="J109" s="217"/>
      <c r="K109" s="217"/>
      <c r="L109" s="222"/>
      <c r="M109" s="223"/>
      <c r="N109" s="224"/>
      <c r="O109" s="224"/>
      <c r="P109" s="224"/>
      <c r="Q109" s="224"/>
      <c r="R109" s="224"/>
      <c r="S109" s="224"/>
      <c r="T109" s="225"/>
      <c r="AT109" s="226" t="s">
        <v>135</v>
      </c>
      <c r="AU109" s="226" t="s">
        <v>84</v>
      </c>
      <c r="AV109" s="12" t="s">
        <v>84</v>
      </c>
      <c r="AW109" s="12" t="s">
        <v>6</v>
      </c>
      <c r="AX109" s="12" t="s">
        <v>82</v>
      </c>
      <c r="AY109" s="226" t="s">
        <v>124</v>
      </c>
    </row>
    <row r="110" spans="2:65" s="1" customFormat="1" ht="25.5" customHeight="1">
      <c r="B110" s="40"/>
      <c r="C110" s="191" t="s">
        <v>171</v>
      </c>
      <c r="D110" s="191" t="s">
        <v>126</v>
      </c>
      <c r="E110" s="192" t="s">
        <v>172</v>
      </c>
      <c r="F110" s="193" t="s">
        <v>173</v>
      </c>
      <c r="G110" s="194" t="s">
        <v>145</v>
      </c>
      <c r="H110" s="195">
        <v>85</v>
      </c>
      <c r="I110" s="196"/>
      <c r="J110" s="197">
        <f>ROUND(I110*H110,2)</f>
        <v>0</v>
      </c>
      <c r="K110" s="193" t="s">
        <v>130</v>
      </c>
      <c r="L110" s="60"/>
      <c r="M110" s="198" t="s">
        <v>30</v>
      </c>
      <c r="N110" s="199" t="s">
        <v>47</v>
      </c>
      <c r="O110" s="41"/>
      <c r="P110" s="200">
        <f>O110*H110</f>
        <v>0</v>
      </c>
      <c r="Q110" s="200">
        <v>0</v>
      </c>
      <c r="R110" s="200">
        <f>Q110*H110</f>
        <v>0</v>
      </c>
      <c r="S110" s="200">
        <v>0</v>
      </c>
      <c r="T110" s="201">
        <f>S110*H110</f>
        <v>0</v>
      </c>
      <c r="AR110" s="23" t="s">
        <v>131</v>
      </c>
      <c r="AT110" s="23" t="s">
        <v>126</v>
      </c>
      <c r="AU110" s="23" t="s">
        <v>84</v>
      </c>
      <c r="AY110" s="23" t="s">
        <v>124</v>
      </c>
      <c r="BE110" s="202">
        <f>IF(N110="základní",J110,0)</f>
        <v>0</v>
      </c>
      <c r="BF110" s="202">
        <f>IF(N110="snížená",J110,0)</f>
        <v>0</v>
      </c>
      <c r="BG110" s="202">
        <f>IF(N110="zákl. přenesená",J110,0)</f>
        <v>0</v>
      </c>
      <c r="BH110" s="202">
        <f>IF(N110="sníž. přenesená",J110,0)</f>
        <v>0</v>
      </c>
      <c r="BI110" s="202">
        <f>IF(N110="nulová",J110,0)</f>
        <v>0</v>
      </c>
      <c r="BJ110" s="23" t="s">
        <v>131</v>
      </c>
      <c r="BK110" s="202">
        <f>ROUND(I110*H110,2)</f>
        <v>0</v>
      </c>
      <c r="BL110" s="23" t="s">
        <v>131</v>
      </c>
      <c r="BM110" s="23" t="s">
        <v>174</v>
      </c>
    </row>
    <row r="111" spans="2:65" s="1" customFormat="1" ht="360">
      <c r="B111" s="40"/>
      <c r="C111" s="62"/>
      <c r="D111" s="203" t="s">
        <v>133</v>
      </c>
      <c r="E111" s="62"/>
      <c r="F111" s="204" t="s">
        <v>175</v>
      </c>
      <c r="G111" s="62"/>
      <c r="H111" s="62"/>
      <c r="I111" s="162"/>
      <c r="J111" s="62"/>
      <c r="K111" s="62"/>
      <c r="L111" s="60"/>
      <c r="M111" s="205"/>
      <c r="N111" s="41"/>
      <c r="O111" s="41"/>
      <c r="P111" s="41"/>
      <c r="Q111" s="41"/>
      <c r="R111" s="41"/>
      <c r="S111" s="41"/>
      <c r="T111" s="77"/>
      <c r="AT111" s="23" t="s">
        <v>133</v>
      </c>
      <c r="AU111" s="23" t="s">
        <v>84</v>
      </c>
    </row>
    <row r="112" spans="2:65" s="11" customFormat="1" ht="24">
      <c r="B112" s="206"/>
      <c r="C112" s="207"/>
      <c r="D112" s="203" t="s">
        <v>135</v>
      </c>
      <c r="E112" s="208" t="s">
        <v>30</v>
      </c>
      <c r="F112" s="209" t="s">
        <v>176</v>
      </c>
      <c r="G112" s="207"/>
      <c r="H112" s="208" t="s">
        <v>30</v>
      </c>
      <c r="I112" s="210"/>
      <c r="J112" s="207"/>
      <c r="K112" s="207"/>
      <c r="L112" s="211"/>
      <c r="M112" s="212"/>
      <c r="N112" s="213"/>
      <c r="O112" s="213"/>
      <c r="P112" s="213"/>
      <c r="Q112" s="213"/>
      <c r="R112" s="213"/>
      <c r="S112" s="213"/>
      <c r="T112" s="214"/>
      <c r="AT112" s="215" t="s">
        <v>135</v>
      </c>
      <c r="AU112" s="215" t="s">
        <v>84</v>
      </c>
      <c r="AV112" s="11" t="s">
        <v>82</v>
      </c>
      <c r="AW112" s="11" t="s">
        <v>37</v>
      </c>
      <c r="AX112" s="11" t="s">
        <v>74</v>
      </c>
      <c r="AY112" s="215" t="s">
        <v>124</v>
      </c>
    </row>
    <row r="113" spans="2:65" s="12" customFormat="1" ht="12">
      <c r="B113" s="216"/>
      <c r="C113" s="217"/>
      <c r="D113" s="203" t="s">
        <v>135</v>
      </c>
      <c r="E113" s="218" t="s">
        <v>30</v>
      </c>
      <c r="F113" s="219" t="s">
        <v>177</v>
      </c>
      <c r="G113" s="217"/>
      <c r="H113" s="220">
        <v>85</v>
      </c>
      <c r="I113" s="221"/>
      <c r="J113" s="217"/>
      <c r="K113" s="217"/>
      <c r="L113" s="222"/>
      <c r="M113" s="223"/>
      <c r="N113" s="224"/>
      <c r="O113" s="224"/>
      <c r="P113" s="224"/>
      <c r="Q113" s="224"/>
      <c r="R113" s="224"/>
      <c r="S113" s="224"/>
      <c r="T113" s="225"/>
      <c r="AT113" s="226" t="s">
        <v>135</v>
      </c>
      <c r="AU113" s="226" t="s">
        <v>84</v>
      </c>
      <c r="AV113" s="12" t="s">
        <v>84</v>
      </c>
      <c r="AW113" s="12" t="s">
        <v>37</v>
      </c>
      <c r="AX113" s="12" t="s">
        <v>82</v>
      </c>
      <c r="AY113" s="226" t="s">
        <v>124</v>
      </c>
    </row>
    <row r="114" spans="2:65" s="1" customFormat="1" ht="25.5" customHeight="1">
      <c r="B114" s="40"/>
      <c r="C114" s="191" t="s">
        <v>178</v>
      </c>
      <c r="D114" s="191" t="s">
        <v>126</v>
      </c>
      <c r="E114" s="192" t="s">
        <v>179</v>
      </c>
      <c r="F114" s="193" t="s">
        <v>180</v>
      </c>
      <c r="G114" s="194" t="s">
        <v>181</v>
      </c>
      <c r="H114" s="195">
        <v>1083</v>
      </c>
      <c r="I114" s="196"/>
      <c r="J114" s="197">
        <f>ROUND(I114*H114,2)</f>
        <v>0</v>
      </c>
      <c r="K114" s="193" t="s">
        <v>30</v>
      </c>
      <c r="L114" s="60"/>
      <c r="M114" s="198" t="s">
        <v>30</v>
      </c>
      <c r="N114" s="199" t="s">
        <v>47</v>
      </c>
      <c r="O114" s="41"/>
      <c r="P114" s="200">
        <f>O114*H114</f>
        <v>0</v>
      </c>
      <c r="Q114" s="200">
        <v>0</v>
      </c>
      <c r="R114" s="200">
        <f>Q114*H114</f>
        <v>0</v>
      </c>
      <c r="S114" s="200">
        <v>0</v>
      </c>
      <c r="T114" s="201">
        <f>S114*H114</f>
        <v>0</v>
      </c>
      <c r="AR114" s="23" t="s">
        <v>131</v>
      </c>
      <c r="AT114" s="23" t="s">
        <v>126</v>
      </c>
      <c r="AU114" s="23" t="s">
        <v>84</v>
      </c>
      <c r="AY114" s="23" t="s">
        <v>124</v>
      </c>
      <c r="BE114" s="202">
        <f>IF(N114="základní",J114,0)</f>
        <v>0</v>
      </c>
      <c r="BF114" s="202">
        <f>IF(N114="snížená",J114,0)</f>
        <v>0</v>
      </c>
      <c r="BG114" s="202">
        <f>IF(N114="zákl. přenesená",J114,0)</f>
        <v>0</v>
      </c>
      <c r="BH114" s="202">
        <f>IF(N114="sníž. přenesená",J114,0)</f>
        <v>0</v>
      </c>
      <c r="BI114" s="202">
        <f>IF(N114="nulová",J114,0)</f>
        <v>0</v>
      </c>
      <c r="BJ114" s="23" t="s">
        <v>131</v>
      </c>
      <c r="BK114" s="202">
        <f>ROUND(I114*H114,2)</f>
        <v>0</v>
      </c>
      <c r="BL114" s="23" t="s">
        <v>131</v>
      </c>
      <c r="BM114" s="23" t="s">
        <v>182</v>
      </c>
    </row>
    <row r="115" spans="2:65" s="11" customFormat="1" ht="12">
      <c r="B115" s="206"/>
      <c r="C115" s="207"/>
      <c r="D115" s="203" t="s">
        <v>135</v>
      </c>
      <c r="E115" s="208" t="s">
        <v>30</v>
      </c>
      <c r="F115" s="209" t="s">
        <v>183</v>
      </c>
      <c r="G115" s="207"/>
      <c r="H115" s="208" t="s">
        <v>30</v>
      </c>
      <c r="I115" s="210"/>
      <c r="J115" s="207"/>
      <c r="K115" s="207"/>
      <c r="L115" s="211"/>
      <c r="M115" s="212"/>
      <c r="N115" s="213"/>
      <c r="O115" s="213"/>
      <c r="P115" s="213"/>
      <c r="Q115" s="213"/>
      <c r="R115" s="213"/>
      <c r="S115" s="213"/>
      <c r="T115" s="214"/>
      <c r="AT115" s="215" t="s">
        <v>135</v>
      </c>
      <c r="AU115" s="215" t="s">
        <v>84</v>
      </c>
      <c r="AV115" s="11" t="s">
        <v>82</v>
      </c>
      <c r="AW115" s="11" t="s">
        <v>37</v>
      </c>
      <c r="AX115" s="11" t="s">
        <v>74</v>
      </c>
      <c r="AY115" s="215" t="s">
        <v>124</v>
      </c>
    </row>
    <row r="116" spans="2:65" s="11" customFormat="1" ht="12">
      <c r="B116" s="206"/>
      <c r="C116" s="207"/>
      <c r="D116" s="203" t="s">
        <v>135</v>
      </c>
      <c r="E116" s="208" t="s">
        <v>30</v>
      </c>
      <c r="F116" s="209" t="s">
        <v>184</v>
      </c>
      <c r="G116" s="207"/>
      <c r="H116" s="208" t="s">
        <v>30</v>
      </c>
      <c r="I116" s="210"/>
      <c r="J116" s="207"/>
      <c r="K116" s="207"/>
      <c r="L116" s="211"/>
      <c r="M116" s="212"/>
      <c r="N116" s="213"/>
      <c r="O116" s="213"/>
      <c r="P116" s="213"/>
      <c r="Q116" s="213"/>
      <c r="R116" s="213"/>
      <c r="S116" s="213"/>
      <c r="T116" s="214"/>
      <c r="AT116" s="215" t="s">
        <v>135</v>
      </c>
      <c r="AU116" s="215" t="s">
        <v>84</v>
      </c>
      <c r="AV116" s="11" t="s">
        <v>82</v>
      </c>
      <c r="AW116" s="11" t="s">
        <v>37</v>
      </c>
      <c r="AX116" s="11" t="s">
        <v>74</v>
      </c>
      <c r="AY116" s="215" t="s">
        <v>124</v>
      </c>
    </row>
    <row r="117" spans="2:65" s="12" customFormat="1" ht="12">
      <c r="B117" s="216"/>
      <c r="C117" s="217"/>
      <c r="D117" s="203" t="s">
        <v>135</v>
      </c>
      <c r="E117" s="218" t="s">
        <v>30</v>
      </c>
      <c r="F117" s="219" t="s">
        <v>185</v>
      </c>
      <c r="G117" s="217"/>
      <c r="H117" s="220">
        <v>356.8</v>
      </c>
      <c r="I117" s="221"/>
      <c r="J117" s="217"/>
      <c r="K117" s="217"/>
      <c r="L117" s="222"/>
      <c r="M117" s="223"/>
      <c r="N117" s="224"/>
      <c r="O117" s="224"/>
      <c r="P117" s="224"/>
      <c r="Q117" s="224"/>
      <c r="R117" s="224"/>
      <c r="S117" s="224"/>
      <c r="T117" s="225"/>
      <c r="AT117" s="226" t="s">
        <v>135</v>
      </c>
      <c r="AU117" s="226" t="s">
        <v>84</v>
      </c>
      <c r="AV117" s="12" t="s">
        <v>84</v>
      </c>
      <c r="AW117" s="12" t="s">
        <v>37</v>
      </c>
      <c r="AX117" s="12" t="s">
        <v>74</v>
      </c>
      <c r="AY117" s="226" t="s">
        <v>124</v>
      </c>
    </row>
    <row r="118" spans="2:65" s="11" customFormat="1" ht="12">
      <c r="B118" s="206"/>
      <c r="C118" s="207"/>
      <c r="D118" s="203" t="s">
        <v>135</v>
      </c>
      <c r="E118" s="208" t="s">
        <v>30</v>
      </c>
      <c r="F118" s="209" t="s">
        <v>186</v>
      </c>
      <c r="G118" s="207"/>
      <c r="H118" s="208" t="s">
        <v>30</v>
      </c>
      <c r="I118" s="210"/>
      <c r="J118" s="207"/>
      <c r="K118" s="207"/>
      <c r="L118" s="211"/>
      <c r="M118" s="212"/>
      <c r="N118" s="213"/>
      <c r="O118" s="213"/>
      <c r="P118" s="213"/>
      <c r="Q118" s="213"/>
      <c r="R118" s="213"/>
      <c r="S118" s="213"/>
      <c r="T118" s="214"/>
      <c r="AT118" s="215" t="s">
        <v>135</v>
      </c>
      <c r="AU118" s="215" t="s">
        <v>84</v>
      </c>
      <c r="AV118" s="11" t="s">
        <v>82</v>
      </c>
      <c r="AW118" s="11" t="s">
        <v>37</v>
      </c>
      <c r="AX118" s="11" t="s">
        <v>74</v>
      </c>
      <c r="AY118" s="215" t="s">
        <v>124</v>
      </c>
    </row>
    <row r="119" spans="2:65" s="12" customFormat="1" ht="12">
      <c r="B119" s="216"/>
      <c r="C119" s="217"/>
      <c r="D119" s="203" t="s">
        <v>135</v>
      </c>
      <c r="E119" s="218" t="s">
        <v>30</v>
      </c>
      <c r="F119" s="219" t="s">
        <v>187</v>
      </c>
      <c r="G119" s="217"/>
      <c r="H119" s="220">
        <v>726.2</v>
      </c>
      <c r="I119" s="221"/>
      <c r="J119" s="217"/>
      <c r="K119" s="217"/>
      <c r="L119" s="222"/>
      <c r="M119" s="223"/>
      <c r="N119" s="224"/>
      <c r="O119" s="224"/>
      <c r="P119" s="224"/>
      <c r="Q119" s="224"/>
      <c r="R119" s="224"/>
      <c r="S119" s="224"/>
      <c r="T119" s="225"/>
      <c r="AT119" s="226" t="s">
        <v>135</v>
      </c>
      <c r="AU119" s="226" t="s">
        <v>84</v>
      </c>
      <c r="AV119" s="12" t="s">
        <v>84</v>
      </c>
      <c r="AW119" s="12" t="s">
        <v>37</v>
      </c>
      <c r="AX119" s="12" t="s">
        <v>74</v>
      </c>
      <c r="AY119" s="226" t="s">
        <v>124</v>
      </c>
    </row>
    <row r="120" spans="2:65" s="13" customFormat="1" ht="12">
      <c r="B120" s="227"/>
      <c r="C120" s="228"/>
      <c r="D120" s="203" t="s">
        <v>135</v>
      </c>
      <c r="E120" s="229" t="s">
        <v>30</v>
      </c>
      <c r="F120" s="230" t="s">
        <v>165</v>
      </c>
      <c r="G120" s="228"/>
      <c r="H120" s="231">
        <v>1083</v>
      </c>
      <c r="I120" s="232"/>
      <c r="J120" s="228"/>
      <c r="K120" s="228"/>
      <c r="L120" s="233"/>
      <c r="M120" s="234"/>
      <c r="N120" s="235"/>
      <c r="O120" s="235"/>
      <c r="P120" s="235"/>
      <c r="Q120" s="235"/>
      <c r="R120" s="235"/>
      <c r="S120" s="235"/>
      <c r="T120" s="236"/>
      <c r="AT120" s="237" t="s">
        <v>135</v>
      </c>
      <c r="AU120" s="237" t="s">
        <v>84</v>
      </c>
      <c r="AV120" s="13" t="s">
        <v>131</v>
      </c>
      <c r="AW120" s="13" t="s">
        <v>37</v>
      </c>
      <c r="AX120" s="13" t="s">
        <v>82</v>
      </c>
      <c r="AY120" s="237" t="s">
        <v>124</v>
      </c>
    </row>
    <row r="121" spans="2:65" s="1" customFormat="1" ht="38.25" customHeight="1">
      <c r="B121" s="40"/>
      <c r="C121" s="191" t="s">
        <v>188</v>
      </c>
      <c r="D121" s="191" t="s">
        <v>126</v>
      </c>
      <c r="E121" s="192" t="s">
        <v>189</v>
      </c>
      <c r="F121" s="193" t="s">
        <v>190</v>
      </c>
      <c r="G121" s="194" t="s">
        <v>129</v>
      </c>
      <c r="H121" s="195">
        <v>500</v>
      </c>
      <c r="I121" s="196"/>
      <c r="J121" s="197">
        <f>ROUND(I121*H121,2)</f>
        <v>0</v>
      </c>
      <c r="K121" s="193" t="s">
        <v>130</v>
      </c>
      <c r="L121" s="60"/>
      <c r="M121" s="198" t="s">
        <v>30</v>
      </c>
      <c r="N121" s="199" t="s">
        <v>47</v>
      </c>
      <c r="O121" s="41"/>
      <c r="P121" s="200">
        <f>O121*H121</f>
        <v>0</v>
      </c>
      <c r="Q121" s="200">
        <v>0</v>
      </c>
      <c r="R121" s="200">
        <f>Q121*H121</f>
        <v>0</v>
      </c>
      <c r="S121" s="200">
        <v>0</v>
      </c>
      <c r="T121" s="201">
        <f>S121*H121</f>
        <v>0</v>
      </c>
      <c r="AR121" s="23" t="s">
        <v>131</v>
      </c>
      <c r="AT121" s="23" t="s">
        <v>126</v>
      </c>
      <c r="AU121" s="23" t="s">
        <v>84</v>
      </c>
      <c r="AY121" s="23" t="s">
        <v>124</v>
      </c>
      <c r="BE121" s="202">
        <f>IF(N121="základní",J121,0)</f>
        <v>0</v>
      </c>
      <c r="BF121" s="202">
        <f>IF(N121="snížená",J121,0)</f>
        <v>0</v>
      </c>
      <c r="BG121" s="202">
        <f>IF(N121="zákl. přenesená",J121,0)</f>
        <v>0</v>
      </c>
      <c r="BH121" s="202">
        <f>IF(N121="sníž. přenesená",J121,0)</f>
        <v>0</v>
      </c>
      <c r="BI121" s="202">
        <f>IF(N121="nulová",J121,0)</f>
        <v>0</v>
      </c>
      <c r="BJ121" s="23" t="s">
        <v>131</v>
      </c>
      <c r="BK121" s="202">
        <f>ROUND(I121*H121,2)</f>
        <v>0</v>
      </c>
      <c r="BL121" s="23" t="s">
        <v>131</v>
      </c>
      <c r="BM121" s="23" t="s">
        <v>191</v>
      </c>
    </row>
    <row r="122" spans="2:65" s="1" customFormat="1" ht="96">
      <c r="B122" s="40"/>
      <c r="C122" s="62"/>
      <c r="D122" s="203" t="s">
        <v>133</v>
      </c>
      <c r="E122" s="62"/>
      <c r="F122" s="204" t="s">
        <v>192</v>
      </c>
      <c r="G122" s="62"/>
      <c r="H122" s="62"/>
      <c r="I122" s="162"/>
      <c r="J122" s="62"/>
      <c r="K122" s="62"/>
      <c r="L122" s="60"/>
      <c r="M122" s="205"/>
      <c r="N122" s="41"/>
      <c r="O122" s="41"/>
      <c r="P122" s="41"/>
      <c r="Q122" s="41"/>
      <c r="R122" s="41"/>
      <c r="S122" s="41"/>
      <c r="T122" s="77"/>
      <c r="AT122" s="23" t="s">
        <v>133</v>
      </c>
      <c r="AU122" s="23" t="s">
        <v>84</v>
      </c>
    </row>
    <row r="123" spans="2:65" s="11" customFormat="1" ht="12">
      <c r="B123" s="206"/>
      <c r="C123" s="207"/>
      <c r="D123" s="203" t="s">
        <v>135</v>
      </c>
      <c r="E123" s="208" t="s">
        <v>30</v>
      </c>
      <c r="F123" s="209" t="s">
        <v>193</v>
      </c>
      <c r="G123" s="207"/>
      <c r="H123" s="208" t="s">
        <v>30</v>
      </c>
      <c r="I123" s="210"/>
      <c r="J123" s="207"/>
      <c r="K123" s="207"/>
      <c r="L123" s="211"/>
      <c r="M123" s="212"/>
      <c r="N123" s="213"/>
      <c r="O123" s="213"/>
      <c r="P123" s="213"/>
      <c r="Q123" s="213"/>
      <c r="R123" s="213"/>
      <c r="S123" s="213"/>
      <c r="T123" s="214"/>
      <c r="AT123" s="215" t="s">
        <v>135</v>
      </c>
      <c r="AU123" s="215" t="s">
        <v>84</v>
      </c>
      <c r="AV123" s="11" t="s">
        <v>82</v>
      </c>
      <c r="AW123" s="11" t="s">
        <v>37</v>
      </c>
      <c r="AX123" s="11" t="s">
        <v>74</v>
      </c>
      <c r="AY123" s="215" t="s">
        <v>124</v>
      </c>
    </row>
    <row r="124" spans="2:65" s="11" customFormat="1" ht="12">
      <c r="B124" s="206"/>
      <c r="C124" s="207"/>
      <c r="D124" s="203" t="s">
        <v>135</v>
      </c>
      <c r="E124" s="208" t="s">
        <v>30</v>
      </c>
      <c r="F124" s="209" t="s">
        <v>194</v>
      </c>
      <c r="G124" s="207"/>
      <c r="H124" s="208" t="s">
        <v>30</v>
      </c>
      <c r="I124" s="210"/>
      <c r="J124" s="207"/>
      <c r="K124" s="207"/>
      <c r="L124" s="211"/>
      <c r="M124" s="212"/>
      <c r="N124" s="213"/>
      <c r="O124" s="213"/>
      <c r="P124" s="213"/>
      <c r="Q124" s="213"/>
      <c r="R124" s="213"/>
      <c r="S124" s="213"/>
      <c r="T124" s="214"/>
      <c r="AT124" s="215" t="s">
        <v>135</v>
      </c>
      <c r="AU124" s="215" t="s">
        <v>84</v>
      </c>
      <c r="AV124" s="11" t="s">
        <v>82</v>
      </c>
      <c r="AW124" s="11" t="s">
        <v>37</v>
      </c>
      <c r="AX124" s="11" t="s">
        <v>74</v>
      </c>
      <c r="AY124" s="215" t="s">
        <v>124</v>
      </c>
    </row>
    <row r="125" spans="2:65" s="12" customFormat="1" ht="12">
      <c r="B125" s="216"/>
      <c r="C125" s="217"/>
      <c r="D125" s="203" t="s">
        <v>135</v>
      </c>
      <c r="E125" s="218" t="s">
        <v>30</v>
      </c>
      <c r="F125" s="219" t="s">
        <v>195</v>
      </c>
      <c r="G125" s="217"/>
      <c r="H125" s="220">
        <v>400</v>
      </c>
      <c r="I125" s="221"/>
      <c r="J125" s="217"/>
      <c r="K125" s="217"/>
      <c r="L125" s="222"/>
      <c r="M125" s="223"/>
      <c r="N125" s="224"/>
      <c r="O125" s="224"/>
      <c r="P125" s="224"/>
      <c r="Q125" s="224"/>
      <c r="R125" s="224"/>
      <c r="S125" s="224"/>
      <c r="T125" s="225"/>
      <c r="AT125" s="226" t="s">
        <v>135</v>
      </c>
      <c r="AU125" s="226" t="s">
        <v>84</v>
      </c>
      <c r="AV125" s="12" t="s">
        <v>84</v>
      </c>
      <c r="AW125" s="12" t="s">
        <v>37</v>
      </c>
      <c r="AX125" s="12" t="s">
        <v>74</v>
      </c>
      <c r="AY125" s="226" t="s">
        <v>124</v>
      </c>
    </row>
    <row r="126" spans="2:65" s="11" customFormat="1" ht="12">
      <c r="B126" s="206"/>
      <c r="C126" s="207"/>
      <c r="D126" s="203" t="s">
        <v>135</v>
      </c>
      <c r="E126" s="208" t="s">
        <v>30</v>
      </c>
      <c r="F126" s="209" t="s">
        <v>196</v>
      </c>
      <c r="G126" s="207"/>
      <c r="H126" s="208" t="s">
        <v>30</v>
      </c>
      <c r="I126" s="210"/>
      <c r="J126" s="207"/>
      <c r="K126" s="207"/>
      <c r="L126" s="211"/>
      <c r="M126" s="212"/>
      <c r="N126" s="213"/>
      <c r="O126" s="213"/>
      <c r="P126" s="213"/>
      <c r="Q126" s="213"/>
      <c r="R126" s="213"/>
      <c r="S126" s="213"/>
      <c r="T126" s="214"/>
      <c r="AT126" s="215" t="s">
        <v>135</v>
      </c>
      <c r="AU126" s="215" t="s">
        <v>84</v>
      </c>
      <c r="AV126" s="11" t="s">
        <v>82</v>
      </c>
      <c r="AW126" s="11" t="s">
        <v>37</v>
      </c>
      <c r="AX126" s="11" t="s">
        <v>74</v>
      </c>
      <c r="AY126" s="215" t="s">
        <v>124</v>
      </c>
    </row>
    <row r="127" spans="2:65" s="12" customFormat="1" ht="12">
      <c r="B127" s="216"/>
      <c r="C127" s="217"/>
      <c r="D127" s="203" t="s">
        <v>135</v>
      </c>
      <c r="E127" s="218" t="s">
        <v>30</v>
      </c>
      <c r="F127" s="219" t="s">
        <v>197</v>
      </c>
      <c r="G127" s="217"/>
      <c r="H127" s="220">
        <v>100</v>
      </c>
      <c r="I127" s="221"/>
      <c r="J127" s="217"/>
      <c r="K127" s="217"/>
      <c r="L127" s="222"/>
      <c r="M127" s="223"/>
      <c r="N127" s="224"/>
      <c r="O127" s="224"/>
      <c r="P127" s="224"/>
      <c r="Q127" s="224"/>
      <c r="R127" s="224"/>
      <c r="S127" s="224"/>
      <c r="T127" s="225"/>
      <c r="AT127" s="226" t="s">
        <v>135</v>
      </c>
      <c r="AU127" s="226" t="s">
        <v>84</v>
      </c>
      <c r="AV127" s="12" t="s">
        <v>84</v>
      </c>
      <c r="AW127" s="12" t="s">
        <v>37</v>
      </c>
      <c r="AX127" s="12" t="s">
        <v>74</v>
      </c>
      <c r="AY127" s="226" t="s">
        <v>124</v>
      </c>
    </row>
    <row r="128" spans="2:65" s="13" customFormat="1" ht="12">
      <c r="B128" s="227"/>
      <c r="C128" s="228"/>
      <c r="D128" s="203" t="s">
        <v>135</v>
      </c>
      <c r="E128" s="229" t="s">
        <v>30</v>
      </c>
      <c r="F128" s="230" t="s">
        <v>165</v>
      </c>
      <c r="G128" s="228"/>
      <c r="H128" s="231">
        <v>500</v>
      </c>
      <c r="I128" s="232"/>
      <c r="J128" s="228"/>
      <c r="K128" s="228"/>
      <c r="L128" s="233"/>
      <c r="M128" s="234"/>
      <c r="N128" s="235"/>
      <c r="O128" s="235"/>
      <c r="P128" s="235"/>
      <c r="Q128" s="235"/>
      <c r="R128" s="235"/>
      <c r="S128" s="235"/>
      <c r="T128" s="236"/>
      <c r="AT128" s="237" t="s">
        <v>135</v>
      </c>
      <c r="AU128" s="237" t="s">
        <v>84</v>
      </c>
      <c r="AV128" s="13" t="s">
        <v>131</v>
      </c>
      <c r="AW128" s="13" t="s">
        <v>37</v>
      </c>
      <c r="AX128" s="13" t="s">
        <v>82</v>
      </c>
      <c r="AY128" s="237" t="s">
        <v>124</v>
      </c>
    </row>
    <row r="129" spans="2:65" s="1" customFormat="1" ht="25.5" customHeight="1">
      <c r="B129" s="40"/>
      <c r="C129" s="191" t="s">
        <v>198</v>
      </c>
      <c r="D129" s="191" t="s">
        <v>126</v>
      </c>
      <c r="E129" s="192" t="s">
        <v>199</v>
      </c>
      <c r="F129" s="193" t="s">
        <v>200</v>
      </c>
      <c r="G129" s="194" t="s">
        <v>129</v>
      </c>
      <c r="H129" s="195">
        <v>880.66</v>
      </c>
      <c r="I129" s="196"/>
      <c r="J129" s="197">
        <f>ROUND(I129*H129,2)</f>
        <v>0</v>
      </c>
      <c r="K129" s="193" t="s">
        <v>130</v>
      </c>
      <c r="L129" s="60"/>
      <c r="M129" s="198" t="s">
        <v>30</v>
      </c>
      <c r="N129" s="199" t="s">
        <v>47</v>
      </c>
      <c r="O129" s="41"/>
      <c r="P129" s="200">
        <f>O129*H129</f>
        <v>0</v>
      </c>
      <c r="Q129" s="200">
        <v>0</v>
      </c>
      <c r="R129" s="200">
        <f>Q129*H129</f>
        <v>0</v>
      </c>
      <c r="S129" s="200">
        <v>0</v>
      </c>
      <c r="T129" s="201">
        <f>S129*H129</f>
        <v>0</v>
      </c>
      <c r="AR129" s="23" t="s">
        <v>131</v>
      </c>
      <c r="AT129" s="23" t="s">
        <v>126</v>
      </c>
      <c r="AU129" s="23" t="s">
        <v>84</v>
      </c>
      <c r="AY129" s="23" t="s">
        <v>124</v>
      </c>
      <c r="BE129" s="202">
        <f>IF(N129="základní",J129,0)</f>
        <v>0</v>
      </c>
      <c r="BF129" s="202">
        <f>IF(N129="snížená",J129,0)</f>
        <v>0</v>
      </c>
      <c r="BG129" s="202">
        <f>IF(N129="zákl. přenesená",J129,0)</f>
        <v>0</v>
      </c>
      <c r="BH129" s="202">
        <f>IF(N129="sníž. přenesená",J129,0)</f>
        <v>0</v>
      </c>
      <c r="BI129" s="202">
        <f>IF(N129="nulová",J129,0)</f>
        <v>0</v>
      </c>
      <c r="BJ129" s="23" t="s">
        <v>131</v>
      </c>
      <c r="BK129" s="202">
        <f>ROUND(I129*H129,2)</f>
        <v>0</v>
      </c>
      <c r="BL129" s="23" t="s">
        <v>131</v>
      </c>
      <c r="BM129" s="23" t="s">
        <v>201</v>
      </c>
    </row>
    <row r="130" spans="2:65" s="1" customFormat="1" ht="120">
      <c r="B130" s="40"/>
      <c r="C130" s="62"/>
      <c r="D130" s="203" t="s">
        <v>133</v>
      </c>
      <c r="E130" s="62"/>
      <c r="F130" s="204" t="s">
        <v>202</v>
      </c>
      <c r="G130" s="62"/>
      <c r="H130" s="62"/>
      <c r="I130" s="162"/>
      <c r="J130" s="62"/>
      <c r="K130" s="62"/>
      <c r="L130" s="60"/>
      <c r="M130" s="205"/>
      <c r="N130" s="41"/>
      <c r="O130" s="41"/>
      <c r="P130" s="41"/>
      <c r="Q130" s="41"/>
      <c r="R130" s="41"/>
      <c r="S130" s="41"/>
      <c r="T130" s="77"/>
      <c r="AT130" s="23" t="s">
        <v>133</v>
      </c>
      <c r="AU130" s="23" t="s">
        <v>84</v>
      </c>
    </row>
    <row r="131" spans="2:65" s="11" customFormat="1" ht="12">
      <c r="B131" s="206"/>
      <c r="C131" s="207"/>
      <c r="D131" s="203" t="s">
        <v>135</v>
      </c>
      <c r="E131" s="208" t="s">
        <v>30</v>
      </c>
      <c r="F131" s="209" t="s">
        <v>203</v>
      </c>
      <c r="G131" s="207"/>
      <c r="H131" s="208" t="s">
        <v>30</v>
      </c>
      <c r="I131" s="210"/>
      <c r="J131" s="207"/>
      <c r="K131" s="207"/>
      <c r="L131" s="211"/>
      <c r="M131" s="212"/>
      <c r="N131" s="213"/>
      <c r="O131" s="213"/>
      <c r="P131" s="213"/>
      <c r="Q131" s="213"/>
      <c r="R131" s="213"/>
      <c r="S131" s="213"/>
      <c r="T131" s="214"/>
      <c r="AT131" s="215" t="s">
        <v>135</v>
      </c>
      <c r="AU131" s="215" t="s">
        <v>84</v>
      </c>
      <c r="AV131" s="11" t="s">
        <v>82</v>
      </c>
      <c r="AW131" s="11" t="s">
        <v>37</v>
      </c>
      <c r="AX131" s="11" t="s">
        <v>74</v>
      </c>
      <c r="AY131" s="215" t="s">
        <v>124</v>
      </c>
    </row>
    <row r="132" spans="2:65" s="12" customFormat="1" ht="12">
      <c r="B132" s="216"/>
      <c r="C132" s="217"/>
      <c r="D132" s="203" t="s">
        <v>135</v>
      </c>
      <c r="E132" s="218" t="s">
        <v>30</v>
      </c>
      <c r="F132" s="219" t="s">
        <v>204</v>
      </c>
      <c r="G132" s="217"/>
      <c r="H132" s="220">
        <v>815.66</v>
      </c>
      <c r="I132" s="221"/>
      <c r="J132" s="217"/>
      <c r="K132" s="217"/>
      <c r="L132" s="222"/>
      <c r="M132" s="223"/>
      <c r="N132" s="224"/>
      <c r="O132" s="224"/>
      <c r="P132" s="224"/>
      <c r="Q132" s="224"/>
      <c r="R132" s="224"/>
      <c r="S132" s="224"/>
      <c r="T132" s="225"/>
      <c r="AT132" s="226" t="s">
        <v>135</v>
      </c>
      <c r="AU132" s="226" t="s">
        <v>84</v>
      </c>
      <c r="AV132" s="12" t="s">
        <v>84</v>
      </c>
      <c r="AW132" s="12" t="s">
        <v>37</v>
      </c>
      <c r="AX132" s="12" t="s">
        <v>74</v>
      </c>
      <c r="AY132" s="226" t="s">
        <v>124</v>
      </c>
    </row>
    <row r="133" spans="2:65" s="11" customFormat="1" ht="12">
      <c r="B133" s="206"/>
      <c r="C133" s="207"/>
      <c r="D133" s="203" t="s">
        <v>135</v>
      </c>
      <c r="E133" s="208" t="s">
        <v>30</v>
      </c>
      <c r="F133" s="209" t="s">
        <v>205</v>
      </c>
      <c r="G133" s="207"/>
      <c r="H133" s="208" t="s">
        <v>30</v>
      </c>
      <c r="I133" s="210"/>
      <c r="J133" s="207"/>
      <c r="K133" s="207"/>
      <c r="L133" s="211"/>
      <c r="M133" s="212"/>
      <c r="N133" s="213"/>
      <c r="O133" s="213"/>
      <c r="P133" s="213"/>
      <c r="Q133" s="213"/>
      <c r="R133" s="213"/>
      <c r="S133" s="213"/>
      <c r="T133" s="214"/>
      <c r="AT133" s="215" t="s">
        <v>135</v>
      </c>
      <c r="AU133" s="215" t="s">
        <v>84</v>
      </c>
      <c r="AV133" s="11" t="s">
        <v>82</v>
      </c>
      <c r="AW133" s="11" t="s">
        <v>37</v>
      </c>
      <c r="AX133" s="11" t="s">
        <v>74</v>
      </c>
      <c r="AY133" s="215" t="s">
        <v>124</v>
      </c>
    </row>
    <row r="134" spans="2:65" s="12" customFormat="1" ht="12">
      <c r="B134" s="216"/>
      <c r="C134" s="217"/>
      <c r="D134" s="203" t="s">
        <v>135</v>
      </c>
      <c r="E134" s="218" t="s">
        <v>30</v>
      </c>
      <c r="F134" s="219" t="s">
        <v>206</v>
      </c>
      <c r="G134" s="217"/>
      <c r="H134" s="220">
        <v>65</v>
      </c>
      <c r="I134" s="221"/>
      <c r="J134" s="217"/>
      <c r="K134" s="217"/>
      <c r="L134" s="222"/>
      <c r="M134" s="223"/>
      <c r="N134" s="224"/>
      <c r="O134" s="224"/>
      <c r="P134" s="224"/>
      <c r="Q134" s="224"/>
      <c r="R134" s="224"/>
      <c r="S134" s="224"/>
      <c r="T134" s="225"/>
      <c r="AT134" s="226" t="s">
        <v>135</v>
      </c>
      <c r="AU134" s="226" t="s">
        <v>84</v>
      </c>
      <c r="AV134" s="12" t="s">
        <v>84</v>
      </c>
      <c r="AW134" s="12" t="s">
        <v>37</v>
      </c>
      <c r="AX134" s="12" t="s">
        <v>74</v>
      </c>
      <c r="AY134" s="226" t="s">
        <v>124</v>
      </c>
    </row>
    <row r="135" spans="2:65" s="13" customFormat="1" ht="12">
      <c r="B135" s="227"/>
      <c r="C135" s="228"/>
      <c r="D135" s="203" t="s">
        <v>135</v>
      </c>
      <c r="E135" s="229" t="s">
        <v>30</v>
      </c>
      <c r="F135" s="230" t="s">
        <v>165</v>
      </c>
      <c r="G135" s="228"/>
      <c r="H135" s="231">
        <v>880.66</v>
      </c>
      <c r="I135" s="232"/>
      <c r="J135" s="228"/>
      <c r="K135" s="228"/>
      <c r="L135" s="233"/>
      <c r="M135" s="234"/>
      <c r="N135" s="235"/>
      <c r="O135" s="235"/>
      <c r="P135" s="235"/>
      <c r="Q135" s="235"/>
      <c r="R135" s="235"/>
      <c r="S135" s="235"/>
      <c r="T135" s="236"/>
      <c r="AT135" s="237" t="s">
        <v>135</v>
      </c>
      <c r="AU135" s="237" t="s">
        <v>84</v>
      </c>
      <c r="AV135" s="13" t="s">
        <v>131</v>
      </c>
      <c r="AW135" s="13" t="s">
        <v>37</v>
      </c>
      <c r="AX135" s="13" t="s">
        <v>82</v>
      </c>
      <c r="AY135" s="237" t="s">
        <v>124</v>
      </c>
    </row>
    <row r="136" spans="2:65" s="10" customFormat="1" ht="22.35" customHeight="1">
      <c r="B136" s="175"/>
      <c r="C136" s="176"/>
      <c r="D136" s="177" t="s">
        <v>73</v>
      </c>
      <c r="E136" s="189" t="s">
        <v>207</v>
      </c>
      <c r="F136" s="189" t="s">
        <v>208</v>
      </c>
      <c r="G136" s="176"/>
      <c r="H136" s="176"/>
      <c r="I136" s="179"/>
      <c r="J136" s="190">
        <f>BK136</f>
        <v>0</v>
      </c>
      <c r="K136" s="176"/>
      <c r="L136" s="181"/>
      <c r="M136" s="182"/>
      <c r="N136" s="183"/>
      <c r="O136" s="183"/>
      <c r="P136" s="184">
        <f>SUM(P137:P151)</f>
        <v>0</v>
      </c>
      <c r="Q136" s="183"/>
      <c r="R136" s="184">
        <f>SUM(R137:R151)</f>
        <v>2.6265E-2</v>
      </c>
      <c r="S136" s="183"/>
      <c r="T136" s="185">
        <f>SUM(T137:T151)</f>
        <v>0</v>
      </c>
      <c r="AR136" s="186" t="s">
        <v>82</v>
      </c>
      <c r="AT136" s="187" t="s">
        <v>73</v>
      </c>
      <c r="AU136" s="187" t="s">
        <v>84</v>
      </c>
      <c r="AY136" s="186" t="s">
        <v>124</v>
      </c>
      <c r="BK136" s="188">
        <f>SUM(BK137:BK151)</f>
        <v>0</v>
      </c>
    </row>
    <row r="137" spans="2:65" s="1" customFormat="1" ht="25.5" customHeight="1">
      <c r="B137" s="40"/>
      <c r="C137" s="191" t="s">
        <v>209</v>
      </c>
      <c r="D137" s="191" t="s">
        <v>126</v>
      </c>
      <c r="E137" s="192" t="s">
        <v>210</v>
      </c>
      <c r="F137" s="193" t="s">
        <v>211</v>
      </c>
      <c r="G137" s="194" t="s">
        <v>129</v>
      </c>
      <c r="H137" s="195">
        <v>500</v>
      </c>
      <c r="I137" s="196"/>
      <c r="J137" s="197">
        <f>ROUND(I137*H137,2)</f>
        <v>0</v>
      </c>
      <c r="K137" s="193" t="s">
        <v>130</v>
      </c>
      <c r="L137" s="60"/>
      <c r="M137" s="198" t="s">
        <v>30</v>
      </c>
      <c r="N137" s="199" t="s">
        <v>47</v>
      </c>
      <c r="O137" s="41"/>
      <c r="P137" s="200">
        <f>O137*H137</f>
        <v>0</v>
      </c>
      <c r="Q137" s="200">
        <v>0</v>
      </c>
      <c r="R137" s="200">
        <f>Q137*H137</f>
        <v>0</v>
      </c>
      <c r="S137" s="200">
        <v>0</v>
      </c>
      <c r="T137" s="201">
        <f>S137*H137</f>
        <v>0</v>
      </c>
      <c r="AR137" s="23" t="s">
        <v>131</v>
      </c>
      <c r="AT137" s="23" t="s">
        <v>126</v>
      </c>
      <c r="AU137" s="23" t="s">
        <v>142</v>
      </c>
      <c r="AY137" s="23" t="s">
        <v>124</v>
      </c>
      <c r="BE137" s="202">
        <f>IF(N137="základní",J137,0)</f>
        <v>0</v>
      </c>
      <c r="BF137" s="202">
        <f>IF(N137="snížená",J137,0)</f>
        <v>0</v>
      </c>
      <c r="BG137" s="202">
        <f>IF(N137="zákl. přenesená",J137,0)</f>
        <v>0</v>
      </c>
      <c r="BH137" s="202">
        <f>IF(N137="sníž. přenesená",J137,0)</f>
        <v>0</v>
      </c>
      <c r="BI137" s="202">
        <f>IF(N137="nulová",J137,0)</f>
        <v>0</v>
      </c>
      <c r="BJ137" s="23" t="s">
        <v>131</v>
      </c>
      <c r="BK137" s="202">
        <f>ROUND(I137*H137,2)</f>
        <v>0</v>
      </c>
      <c r="BL137" s="23" t="s">
        <v>131</v>
      </c>
      <c r="BM137" s="23" t="s">
        <v>212</v>
      </c>
    </row>
    <row r="138" spans="2:65" s="1" customFormat="1" ht="108">
      <c r="B138" s="40"/>
      <c r="C138" s="62"/>
      <c r="D138" s="203" t="s">
        <v>133</v>
      </c>
      <c r="E138" s="62"/>
      <c r="F138" s="204" t="s">
        <v>213</v>
      </c>
      <c r="G138" s="62"/>
      <c r="H138" s="62"/>
      <c r="I138" s="162"/>
      <c r="J138" s="62"/>
      <c r="K138" s="62"/>
      <c r="L138" s="60"/>
      <c r="M138" s="205"/>
      <c r="N138" s="41"/>
      <c r="O138" s="41"/>
      <c r="P138" s="41"/>
      <c r="Q138" s="41"/>
      <c r="R138" s="41"/>
      <c r="S138" s="41"/>
      <c r="T138" s="77"/>
      <c r="AT138" s="23" t="s">
        <v>133</v>
      </c>
      <c r="AU138" s="23" t="s">
        <v>142</v>
      </c>
    </row>
    <row r="139" spans="2:65" s="11" customFormat="1" ht="12">
      <c r="B139" s="206"/>
      <c r="C139" s="207"/>
      <c r="D139" s="203" t="s">
        <v>135</v>
      </c>
      <c r="E139" s="208" t="s">
        <v>30</v>
      </c>
      <c r="F139" s="209" t="s">
        <v>193</v>
      </c>
      <c r="G139" s="207"/>
      <c r="H139" s="208" t="s">
        <v>30</v>
      </c>
      <c r="I139" s="210"/>
      <c r="J139" s="207"/>
      <c r="K139" s="207"/>
      <c r="L139" s="211"/>
      <c r="M139" s="212"/>
      <c r="N139" s="213"/>
      <c r="O139" s="213"/>
      <c r="P139" s="213"/>
      <c r="Q139" s="213"/>
      <c r="R139" s="213"/>
      <c r="S139" s="213"/>
      <c r="T139" s="214"/>
      <c r="AT139" s="215" t="s">
        <v>135</v>
      </c>
      <c r="AU139" s="215" t="s">
        <v>142</v>
      </c>
      <c r="AV139" s="11" t="s">
        <v>82</v>
      </c>
      <c r="AW139" s="11" t="s">
        <v>37</v>
      </c>
      <c r="AX139" s="11" t="s">
        <v>74</v>
      </c>
      <c r="AY139" s="215" t="s">
        <v>124</v>
      </c>
    </row>
    <row r="140" spans="2:65" s="11" customFormat="1" ht="12">
      <c r="B140" s="206"/>
      <c r="C140" s="207"/>
      <c r="D140" s="203" t="s">
        <v>135</v>
      </c>
      <c r="E140" s="208" t="s">
        <v>30</v>
      </c>
      <c r="F140" s="209" t="s">
        <v>194</v>
      </c>
      <c r="G140" s="207"/>
      <c r="H140" s="208" t="s">
        <v>30</v>
      </c>
      <c r="I140" s="210"/>
      <c r="J140" s="207"/>
      <c r="K140" s="207"/>
      <c r="L140" s="211"/>
      <c r="M140" s="212"/>
      <c r="N140" s="213"/>
      <c r="O140" s="213"/>
      <c r="P140" s="213"/>
      <c r="Q140" s="213"/>
      <c r="R140" s="213"/>
      <c r="S140" s="213"/>
      <c r="T140" s="214"/>
      <c r="AT140" s="215" t="s">
        <v>135</v>
      </c>
      <c r="AU140" s="215" t="s">
        <v>142</v>
      </c>
      <c r="AV140" s="11" t="s">
        <v>82</v>
      </c>
      <c r="AW140" s="11" t="s">
        <v>37</v>
      </c>
      <c r="AX140" s="11" t="s">
        <v>74</v>
      </c>
      <c r="AY140" s="215" t="s">
        <v>124</v>
      </c>
    </row>
    <row r="141" spans="2:65" s="12" customFormat="1" ht="12">
      <c r="B141" s="216"/>
      <c r="C141" s="217"/>
      <c r="D141" s="203" t="s">
        <v>135</v>
      </c>
      <c r="E141" s="218" t="s">
        <v>30</v>
      </c>
      <c r="F141" s="219" t="s">
        <v>195</v>
      </c>
      <c r="G141" s="217"/>
      <c r="H141" s="220">
        <v>400</v>
      </c>
      <c r="I141" s="221"/>
      <c r="J141" s="217"/>
      <c r="K141" s="217"/>
      <c r="L141" s="222"/>
      <c r="M141" s="223"/>
      <c r="N141" s="224"/>
      <c r="O141" s="224"/>
      <c r="P141" s="224"/>
      <c r="Q141" s="224"/>
      <c r="R141" s="224"/>
      <c r="S141" s="224"/>
      <c r="T141" s="225"/>
      <c r="AT141" s="226" t="s">
        <v>135</v>
      </c>
      <c r="AU141" s="226" t="s">
        <v>142</v>
      </c>
      <c r="AV141" s="12" t="s">
        <v>84</v>
      </c>
      <c r="AW141" s="12" t="s">
        <v>37</v>
      </c>
      <c r="AX141" s="12" t="s">
        <v>74</v>
      </c>
      <c r="AY141" s="226" t="s">
        <v>124</v>
      </c>
    </row>
    <row r="142" spans="2:65" s="11" customFormat="1" ht="12">
      <c r="B142" s="206"/>
      <c r="C142" s="207"/>
      <c r="D142" s="203" t="s">
        <v>135</v>
      </c>
      <c r="E142" s="208" t="s">
        <v>30</v>
      </c>
      <c r="F142" s="209" t="s">
        <v>196</v>
      </c>
      <c r="G142" s="207"/>
      <c r="H142" s="208" t="s">
        <v>30</v>
      </c>
      <c r="I142" s="210"/>
      <c r="J142" s="207"/>
      <c r="K142" s="207"/>
      <c r="L142" s="211"/>
      <c r="M142" s="212"/>
      <c r="N142" s="213"/>
      <c r="O142" s="213"/>
      <c r="P142" s="213"/>
      <c r="Q142" s="213"/>
      <c r="R142" s="213"/>
      <c r="S142" s="213"/>
      <c r="T142" s="214"/>
      <c r="AT142" s="215" t="s">
        <v>135</v>
      </c>
      <c r="AU142" s="215" t="s">
        <v>142</v>
      </c>
      <c r="AV142" s="11" t="s">
        <v>82</v>
      </c>
      <c r="AW142" s="11" t="s">
        <v>37</v>
      </c>
      <c r="AX142" s="11" t="s">
        <v>74</v>
      </c>
      <c r="AY142" s="215" t="s">
        <v>124</v>
      </c>
    </row>
    <row r="143" spans="2:65" s="12" customFormat="1" ht="12">
      <c r="B143" s="216"/>
      <c r="C143" s="217"/>
      <c r="D143" s="203" t="s">
        <v>135</v>
      </c>
      <c r="E143" s="218" t="s">
        <v>30</v>
      </c>
      <c r="F143" s="219" t="s">
        <v>197</v>
      </c>
      <c r="G143" s="217"/>
      <c r="H143" s="220">
        <v>100</v>
      </c>
      <c r="I143" s="221"/>
      <c r="J143" s="217"/>
      <c r="K143" s="217"/>
      <c r="L143" s="222"/>
      <c r="M143" s="223"/>
      <c r="N143" s="224"/>
      <c r="O143" s="224"/>
      <c r="P143" s="224"/>
      <c r="Q143" s="224"/>
      <c r="R143" s="224"/>
      <c r="S143" s="224"/>
      <c r="T143" s="225"/>
      <c r="AT143" s="226" t="s">
        <v>135</v>
      </c>
      <c r="AU143" s="226" t="s">
        <v>142</v>
      </c>
      <c r="AV143" s="12" t="s">
        <v>84</v>
      </c>
      <c r="AW143" s="12" t="s">
        <v>37</v>
      </c>
      <c r="AX143" s="12" t="s">
        <v>74</v>
      </c>
      <c r="AY143" s="226" t="s">
        <v>124</v>
      </c>
    </row>
    <row r="144" spans="2:65" s="13" customFormat="1" ht="12">
      <c r="B144" s="227"/>
      <c r="C144" s="228"/>
      <c r="D144" s="203" t="s">
        <v>135</v>
      </c>
      <c r="E144" s="229" t="s">
        <v>30</v>
      </c>
      <c r="F144" s="230" t="s">
        <v>165</v>
      </c>
      <c r="G144" s="228"/>
      <c r="H144" s="231">
        <v>500</v>
      </c>
      <c r="I144" s="232"/>
      <c r="J144" s="228"/>
      <c r="K144" s="228"/>
      <c r="L144" s="233"/>
      <c r="M144" s="234"/>
      <c r="N144" s="235"/>
      <c r="O144" s="235"/>
      <c r="P144" s="235"/>
      <c r="Q144" s="235"/>
      <c r="R144" s="235"/>
      <c r="S144" s="235"/>
      <c r="T144" s="236"/>
      <c r="AT144" s="237" t="s">
        <v>135</v>
      </c>
      <c r="AU144" s="237" t="s">
        <v>142</v>
      </c>
      <c r="AV144" s="13" t="s">
        <v>131</v>
      </c>
      <c r="AW144" s="13" t="s">
        <v>37</v>
      </c>
      <c r="AX144" s="13" t="s">
        <v>82</v>
      </c>
      <c r="AY144" s="237" t="s">
        <v>124</v>
      </c>
    </row>
    <row r="145" spans="2:65" s="1" customFormat="1" ht="25.5" customHeight="1">
      <c r="B145" s="40"/>
      <c r="C145" s="191" t="s">
        <v>214</v>
      </c>
      <c r="D145" s="191" t="s">
        <v>126</v>
      </c>
      <c r="E145" s="192" t="s">
        <v>215</v>
      </c>
      <c r="F145" s="193" t="s">
        <v>216</v>
      </c>
      <c r="G145" s="194" t="s">
        <v>129</v>
      </c>
      <c r="H145" s="195">
        <v>350</v>
      </c>
      <c r="I145" s="196"/>
      <c r="J145" s="197">
        <f>ROUND(I145*H145,2)</f>
        <v>0</v>
      </c>
      <c r="K145" s="193" t="s">
        <v>130</v>
      </c>
      <c r="L145" s="60"/>
      <c r="M145" s="198" t="s">
        <v>30</v>
      </c>
      <c r="N145" s="199" t="s">
        <v>47</v>
      </c>
      <c r="O145" s="41"/>
      <c r="P145" s="200">
        <f>O145*H145</f>
        <v>0</v>
      </c>
      <c r="Q145" s="200">
        <v>0</v>
      </c>
      <c r="R145" s="200">
        <f>Q145*H145</f>
        <v>0</v>
      </c>
      <c r="S145" s="200">
        <v>0</v>
      </c>
      <c r="T145" s="201">
        <f>S145*H145</f>
        <v>0</v>
      </c>
      <c r="AR145" s="23" t="s">
        <v>131</v>
      </c>
      <c r="AT145" s="23" t="s">
        <v>126</v>
      </c>
      <c r="AU145" s="23" t="s">
        <v>142</v>
      </c>
      <c r="AY145" s="23" t="s">
        <v>124</v>
      </c>
      <c r="BE145" s="202">
        <f>IF(N145="základní",J145,0)</f>
        <v>0</v>
      </c>
      <c r="BF145" s="202">
        <f>IF(N145="snížená",J145,0)</f>
        <v>0</v>
      </c>
      <c r="BG145" s="202">
        <f>IF(N145="zákl. přenesená",J145,0)</f>
        <v>0</v>
      </c>
      <c r="BH145" s="202">
        <f>IF(N145="sníž. přenesená",J145,0)</f>
        <v>0</v>
      </c>
      <c r="BI145" s="202">
        <f>IF(N145="nulová",J145,0)</f>
        <v>0</v>
      </c>
      <c r="BJ145" s="23" t="s">
        <v>131</v>
      </c>
      <c r="BK145" s="202">
        <f>ROUND(I145*H145,2)</f>
        <v>0</v>
      </c>
      <c r="BL145" s="23" t="s">
        <v>131</v>
      </c>
      <c r="BM145" s="23" t="s">
        <v>217</v>
      </c>
    </row>
    <row r="146" spans="2:65" s="1" customFormat="1" ht="108">
      <c r="B146" s="40"/>
      <c r="C146" s="62"/>
      <c r="D146" s="203" t="s">
        <v>133</v>
      </c>
      <c r="E146" s="62"/>
      <c r="F146" s="204" t="s">
        <v>213</v>
      </c>
      <c r="G146" s="62"/>
      <c r="H146" s="62"/>
      <c r="I146" s="162"/>
      <c r="J146" s="62"/>
      <c r="K146" s="62"/>
      <c r="L146" s="60"/>
      <c r="M146" s="205"/>
      <c r="N146" s="41"/>
      <c r="O146" s="41"/>
      <c r="P146" s="41"/>
      <c r="Q146" s="41"/>
      <c r="R146" s="41"/>
      <c r="S146" s="41"/>
      <c r="T146" s="77"/>
      <c r="AT146" s="23" t="s">
        <v>133</v>
      </c>
      <c r="AU146" s="23" t="s">
        <v>142</v>
      </c>
    </row>
    <row r="147" spans="2:65" s="11" customFormat="1" ht="12">
      <c r="B147" s="206"/>
      <c r="C147" s="207"/>
      <c r="D147" s="203" t="s">
        <v>135</v>
      </c>
      <c r="E147" s="208" t="s">
        <v>30</v>
      </c>
      <c r="F147" s="209" t="s">
        <v>218</v>
      </c>
      <c r="G147" s="207"/>
      <c r="H147" s="208" t="s">
        <v>30</v>
      </c>
      <c r="I147" s="210"/>
      <c r="J147" s="207"/>
      <c r="K147" s="207"/>
      <c r="L147" s="211"/>
      <c r="M147" s="212"/>
      <c r="N147" s="213"/>
      <c r="O147" s="213"/>
      <c r="P147" s="213"/>
      <c r="Q147" s="213"/>
      <c r="R147" s="213"/>
      <c r="S147" s="213"/>
      <c r="T147" s="214"/>
      <c r="AT147" s="215" t="s">
        <v>135</v>
      </c>
      <c r="AU147" s="215" t="s">
        <v>142</v>
      </c>
      <c r="AV147" s="11" t="s">
        <v>82</v>
      </c>
      <c r="AW147" s="11" t="s">
        <v>37</v>
      </c>
      <c r="AX147" s="11" t="s">
        <v>74</v>
      </c>
      <c r="AY147" s="215" t="s">
        <v>124</v>
      </c>
    </row>
    <row r="148" spans="2:65" s="12" customFormat="1" ht="12">
      <c r="B148" s="216"/>
      <c r="C148" s="217"/>
      <c r="D148" s="203" t="s">
        <v>135</v>
      </c>
      <c r="E148" s="218" t="s">
        <v>30</v>
      </c>
      <c r="F148" s="219" t="s">
        <v>219</v>
      </c>
      <c r="G148" s="217"/>
      <c r="H148" s="220">
        <v>350</v>
      </c>
      <c r="I148" s="221"/>
      <c r="J148" s="217"/>
      <c r="K148" s="217"/>
      <c r="L148" s="222"/>
      <c r="M148" s="223"/>
      <c r="N148" s="224"/>
      <c r="O148" s="224"/>
      <c r="P148" s="224"/>
      <c r="Q148" s="224"/>
      <c r="R148" s="224"/>
      <c r="S148" s="224"/>
      <c r="T148" s="225"/>
      <c r="AT148" s="226" t="s">
        <v>135</v>
      </c>
      <c r="AU148" s="226" t="s">
        <v>142</v>
      </c>
      <c r="AV148" s="12" t="s">
        <v>84</v>
      </c>
      <c r="AW148" s="12" t="s">
        <v>37</v>
      </c>
      <c r="AX148" s="12" t="s">
        <v>82</v>
      </c>
      <c r="AY148" s="226" t="s">
        <v>124</v>
      </c>
    </row>
    <row r="149" spans="2:65" s="1" customFormat="1" ht="16.5" customHeight="1">
      <c r="B149" s="40"/>
      <c r="C149" s="238" t="s">
        <v>220</v>
      </c>
      <c r="D149" s="238" t="s">
        <v>221</v>
      </c>
      <c r="E149" s="239" t="s">
        <v>222</v>
      </c>
      <c r="F149" s="240" t="s">
        <v>223</v>
      </c>
      <c r="G149" s="241" t="s">
        <v>224</v>
      </c>
      <c r="H149" s="242">
        <v>26.265000000000001</v>
      </c>
      <c r="I149" s="243"/>
      <c r="J149" s="244">
        <f>ROUND(I149*H149,2)</f>
        <v>0</v>
      </c>
      <c r="K149" s="240" t="s">
        <v>130</v>
      </c>
      <c r="L149" s="245"/>
      <c r="M149" s="246" t="s">
        <v>30</v>
      </c>
      <c r="N149" s="247" t="s">
        <v>47</v>
      </c>
      <c r="O149" s="41"/>
      <c r="P149" s="200">
        <f>O149*H149</f>
        <v>0</v>
      </c>
      <c r="Q149" s="200">
        <v>1E-3</v>
      </c>
      <c r="R149" s="200">
        <f>Q149*H149</f>
        <v>2.6265E-2</v>
      </c>
      <c r="S149" s="200">
        <v>0</v>
      </c>
      <c r="T149" s="201">
        <f>S149*H149</f>
        <v>0</v>
      </c>
      <c r="AR149" s="23" t="s">
        <v>178</v>
      </c>
      <c r="AT149" s="23" t="s">
        <v>221</v>
      </c>
      <c r="AU149" s="23" t="s">
        <v>142</v>
      </c>
      <c r="AY149" s="23" t="s">
        <v>124</v>
      </c>
      <c r="BE149" s="202">
        <f>IF(N149="základní",J149,0)</f>
        <v>0</v>
      </c>
      <c r="BF149" s="202">
        <f>IF(N149="snížená",J149,0)</f>
        <v>0</v>
      </c>
      <c r="BG149" s="202">
        <f>IF(N149="zákl. přenesená",J149,0)</f>
        <v>0</v>
      </c>
      <c r="BH149" s="202">
        <f>IF(N149="sníž. přenesená",J149,0)</f>
        <v>0</v>
      </c>
      <c r="BI149" s="202">
        <f>IF(N149="nulová",J149,0)</f>
        <v>0</v>
      </c>
      <c r="BJ149" s="23" t="s">
        <v>131</v>
      </c>
      <c r="BK149" s="202">
        <f>ROUND(I149*H149,2)</f>
        <v>0</v>
      </c>
      <c r="BL149" s="23" t="s">
        <v>131</v>
      </c>
      <c r="BM149" s="23" t="s">
        <v>225</v>
      </c>
    </row>
    <row r="150" spans="2:65" s="11" customFormat="1" ht="12">
      <c r="B150" s="206"/>
      <c r="C150" s="207"/>
      <c r="D150" s="203" t="s">
        <v>135</v>
      </c>
      <c r="E150" s="208" t="s">
        <v>30</v>
      </c>
      <c r="F150" s="209" t="s">
        <v>226</v>
      </c>
      <c r="G150" s="207"/>
      <c r="H150" s="208" t="s">
        <v>30</v>
      </c>
      <c r="I150" s="210"/>
      <c r="J150" s="207"/>
      <c r="K150" s="207"/>
      <c r="L150" s="211"/>
      <c r="M150" s="212"/>
      <c r="N150" s="213"/>
      <c r="O150" s="213"/>
      <c r="P150" s="213"/>
      <c r="Q150" s="213"/>
      <c r="R150" s="213"/>
      <c r="S150" s="213"/>
      <c r="T150" s="214"/>
      <c r="AT150" s="215" t="s">
        <v>135</v>
      </c>
      <c r="AU150" s="215" t="s">
        <v>142</v>
      </c>
      <c r="AV150" s="11" t="s">
        <v>82</v>
      </c>
      <c r="AW150" s="11" t="s">
        <v>37</v>
      </c>
      <c r="AX150" s="11" t="s">
        <v>74</v>
      </c>
      <c r="AY150" s="215" t="s">
        <v>124</v>
      </c>
    </row>
    <row r="151" spans="2:65" s="12" customFormat="1" ht="12">
      <c r="B151" s="216"/>
      <c r="C151" s="217"/>
      <c r="D151" s="203" t="s">
        <v>135</v>
      </c>
      <c r="E151" s="218" t="s">
        <v>30</v>
      </c>
      <c r="F151" s="219" t="s">
        <v>227</v>
      </c>
      <c r="G151" s="217"/>
      <c r="H151" s="220">
        <v>26.265000000000001</v>
      </c>
      <c r="I151" s="221"/>
      <c r="J151" s="217"/>
      <c r="K151" s="217"/>
      <c r="L151" s="222"/>
      <c r="M151" s="223"/>
      <c r="N151" s="224"/>
      <c r="O151" s="224"/>
      <c r="P151" s="224"/>
      <c r="Q151" s="224"/>
      <c r="R151" s="224"/>
      <c r="S151" s="224"/>
      <c r="T151" s="225"/>
      <c r="AT151" s="226" t="s">
        <v>135</v>
      </c>
      <c r="AU151" s="226" t="s">
        <v>142</v>
      </c>
      <c r="AV151" s="12" t="s">
        <v>84</v>
      </c>
      <c r="AW151" s="12" t="s">
        <v>37</v>
      </c>
      <c r="AX151" s="12" t="s">
        <v>82</v>
      </c>
      <c r="AY151" s="226" t="s">
        <v>124</v>
      </c>
    </row>
    <row r="152" spans="2:65" s="10" customFormat="1" ht="29.85" customHeight="1">
      <c r="B152" s="175"/>
      <c r="C152" s="176"/>
      <c r="D152" s="177" t="s">
        <v>73</v>
      </c>
      <c r="E152" s="189" t="s">
        <v>188</v>
      </c>
      <c r="F152" s="189" t="s">
        <v>228</v>
      </c>
      <c r="G152" s="176"/>
      <c r="H152" s="176"/>
      <c r="I152" s="179"/>
      <c r="J152" s="190">
        <f>BK152</f>
        <v>0</v>
      </c>
      <c r="K152" s="176"/>
      <c r="L152" s="181"/>
      <c r="M152" s="182"/>
      <c r="N152" s="183"/>
      <c r="O152" s="183"/>
      <c r="P152" s="184">
        <f>SUM(P153:P156)</f>
        <v>0</v>
      </c>
      <c r="Q152" s="183"/>
      <c r="R152" s="184">
        <f>SUM(R153:R156)</f>
        <v>0</v>
      </c>
      <c r="S152" s="183"/>
      <c r="T152" s="185">
        <f>SUM(T153:T156)</f>
        <v>320</v>
      </c>
      <c r="AR152" s="186" t="s">
        <v>82</v>
      </c>
      <c r="AT152" s="187" t="s">
        <v>73</v>
      </c>
      <c r="AU152" s="187" t="s">
        <v>82</v>
      </c>
      <c r="AY152" s="186" t="s">
        <v>124</v>
      </c>
      <c r="BK152" s="188">
        <f>SUM(BK153:BK156)</f>
        <v>0</v>
      </c>
    </row>
    <row r="153" spans="2:65" s="1" customFormat="1" ht="38.25" customHeight="1">
      <c r="B153" s="40"/>
      <c r="C153" s="191" t="s">
        <v>229</v>
      </c>
      <c r="D153" s="191" t="s">
        <v>126</v>
      </c>
      <c r="E153" s="192" t="s">
        <v>230</v>
      </c>
      <c r="F153" s="193" t="s">
        <v>231</v>
      </c>
      <c r="G153" s="194" t="s">
        <v>129</v>
      </c>
      <c r="H153" s="195">
        <v>16000</v>
      </c>
      <c r="I153" s="196"/>
      <c r="J153" s="197">
        <f>ROUND(I153*H153,2)</f>
        <v>0</v>
      </c>
      <c r="K153" s="193" t="s">
        <v>130</v>
      </c>
      <c r="L153" s="60"/>
      <c r="M153" s="198" t="s">
        <v>30</v>
      </c>
      <c r="N153" s="199" t="s">
        <v>47</v>
      </c>
      <c r="O153" s="41"/>
      <c r="P153" s="200">
        <f>O153*H153</f>
        <v>0</v>
      </c>
      <c r="Q153" s="200">
        <v>0</v>
      </c>
      <c r="R153" s="200">
        <f>Q153*H153</f>
        <v>0</v>
      </c>
      <c r="S153" s="200">
        <v>0.02</v>
      </c>
      <c r="T153" s="201">
        <f>S153*H153</f>
        <v>320</v>
      </c>
      <c r="AR153" s="23" t="s">
        <v>131</v>
      </c>
      <c r="AT153" s="23" t="s">
        <v>126</v>
      </c>
      <c r="AU153" s="23" t="s">
        <v>84</v>
      </c>
      <c r="AY153" s="23" t="s">
        <v>124</v>
      </c>
      <c r="BE153" s="202">
        <f>IF(N153="základní",J153,0)</f>
        <v>0</v>
      </c>
      <c r="BF153" s="202">
        <f>IF(N153="snížená",J153,0)</f>
        <v>0</v>
      </c>
      <c r="BG153" s="202">
        <f>IF(N153="zákl. přenesená",J153,0)</f>
        <v>0</v>
      </c>
      <c r="BH153" s="202">
        <f>IF(N153="sníž. přenesená",J153,0)</f>
        <v>0</v>
      </c>
      <c r="BI153" s="202">
        <f>IF(N153="nulová",J153,0)</f>
        <v>0</v>
      </c>
      <c r="BJ153" s="23" t="s">
        <v>131</v>
      </c>
      <c r="BK153" s="202">
        <f>ROUND(I153*H153,2)</f>
        <v>0</v>
      </c>
      <c r="BL153" s="23" t="s">
        <v>131</v>
      </c>
      <c r="BM153" s="23" t="s">
        <v>232</v>
      </c>
    </row>
    <row r="154" spans="2:65" s="1" customFormat="1" ht="72">
      <c r="B154" s="40"/>
      <c r="C154" s="62"/>
      <c r="D154" s="203" t="s">
        <v>133</v>
      </c>
      <c r="E154" s="62"/>
      <c r="F154" s="204" t="s">
        <v>233</v>
      </c>
      <c r="G154" s="62"/>
      <c r="H154" s="62"/>
      <c r="I154" s="162"/>
      <c r="J154" s="62"/>
      <c r="K154" s="62"/>
      <c r="L154" s="60"/>
      <c r="M154" s="205"/>
      <c r="N154" s="41"/>
      <c r="O154" s="41"/>
      <c r="P154" s="41"/>
      <c r="Q154" s="41"/>
      <c r="R154" s="41"/>
      <c r="S154" s="41"/>
      <c r="T154" s="77"/>
      <c r="AT154" s="23" t="s">
        <v>133</v>
      </c>
      <c r="AU154" s="23" t="s">
        <v>84</v>
      </c>
    </row>
    <row r="155" spans="2:65" s="11" customFormat="1" ht="12">
      <c r="B155" s="206"/>
      <c r="C155" s="207"/>
      <c r="D155" s="203" t="s">
        <v>135</v>
      </c>
      <c r="E155" s="208" t="s">
        <v>30</v>
      </c>
      <c r="F155" s="209" t="s">
        <v>234</v>
      </c>
      <c r="G155" s="207"/>
      <c r="H155" s="208" t="s">
        <v>30</v>
      </c>
      <c r="I155" s="210"/>
      <c r="J155" s="207"/>
      <c r="K155" s="207"/>
      <c r="L155" s="211"/>
      <c r="M155" s="212"/>
      <c r="N155" s="213"/>
      <c r="O155" s="213"/>
      <c r="P155" s="213"/>
      <c r="Q155" s="213"/>
      <c r="R155" s="213"/>
      <c r="S155" s="213"/>
      <c r="T155" s="214"/>
      <c r="AT155" s="215" t="s">
        <v>135</v>
      </c>
      <c r="AU155" s="215" t="s">
        <v>84</v>
      </c>
      <c r="AV155" s="11" t="s">
        <v>82</v>
      </c>
      <c r="AW155" s="11" t="s">
        <v>37</v>
      </c>
      <c r="AX155" s="11" t="s">
        <v>74</v>
      </c>
      <c r="AY155" s="215" t="s">
        <v>124</v>
      </c>
    </row>
    <row r="156" spans="2:65" s="12" customFormat="1" ht="12">
      <c r="B156" s="216"/>
      <c r="C156" s="217"/>
      <c r="D156" s="203" t="s">
        <v>135</v>
      </c>
      <c r="E156" s="218" t="s">
        <v>30</v>
      </c>
      <c r="F156" s="219" t="s">
        <v>235</v>
      </c>
      <c r="G156" s="217"/>
      <c r="H156" s="220">
        <v>16000</v>
      </c>
      <c r="I156" s="221"/>
      <c r="J156" s="217"/>
      <c r="K156" s="217"/>
      <c r="L156" s="222"/>
      <c r="M156" s="223"/>
      <c r="N156" s="224"/>
      <c r="O156" s="224"/>
      <c r="P156" s="224"/>
      <c r="Q156" s="224"/>
      <c r="R156" s="224"/>
      <c r="S156" s="224"/>
      <c r="T156" s="225"/>
      <c r="AT156" s="226" t="s">
        <v>135</v>
      </c>
      <c r="AU156" s="226" t="s">
        <v>84</v>
      </c>
      <c r="AV156" s="12" t="s">
        <v>84</v>
      </c>
      <c r="AW156" s="12" t="s">
        <v>37</v>
      </c>
      <c r="AX156" s="12" t="s">
        <v>82</v>
      </c>
      <c r="AY156" s="226" t="s">
        <v>124</v>
      </c>
    </row>
    <row r="157" spans="2:65" s="10" customFormat="1" ht="29.85" customHeight="1">
      <c r="B157" s="175"/>
      <c r="C157" s="176"/>
      <c r="D157" s="177" t="s">
        <v>73</v>
      </c>
      <c r="E157" s="189" t="s">
        <v>236</v>
      </c>
      <c r="F157" s="189" t="s">
        <v>237</v>
      </c>
      <c r="G157" s="176"/>
      <c r="H157" s="176"/>
      <c r="I157" s="179"/>
      <c r="J157" s="190">
        <f>BK157</f>
        <v>0</v>
      </c>
      <c r="K157" s="176"/>
      <c r="L157" s="181"/>
      <c r="M157" s="182"/>
      <c r="N157" s="183"/>
      <c r="O157" s="183"/>
      <c r="P157" s="184">
        <f>SUM(P158:P160)</f>
        <v>0</v>
      </c>
      <c r="Q157" s="183"/>
      <c r="R157" s="184">
        <f>SUM(R158:R160)</f>
        <v>0</v>
      </c>
      <c r="S157" s="183"/>
      <c r="T157" s="185">
        <f>SUM(T158:T160)</f>
        <v>0</v>
      </c>
      <c r="AR157" s="186" t="s">
        <v>82</v>
      </c>
      <c r="AT157" s="187" t="s">
        <v>73</v>
      </c>
      <c r="AU157" s="187" t="s">
        <v>82</v>
      </c>
      <c r="AY157" s="186" t="s">
        <v>124</v>
      </c>
      <c r="BK157" s="188">
        <f>SUM(BK158:BK160)</f>
        <v>0</v>
      </c>
    </row>
    <row r="158" spans="2:65" s="1" customFormat="1" ht="25.5" customHeight="1">
      <c r="B158" s="40"/>
      <c r="C158" s="191" t="s">
        <v>10</v>
      </c>
      <c r="D158" s="191" t="s">
        <v>126</v>
      </c>
      <c r="E158" s="192" t="s">
        <v>238</v>
      </c>
      <c r="F158" s="193" t="s">
        <v>239</v>
      </c>
      <c r="G158" s="194" t="s">
        <v>181</v>
      </c>
      <c r="H158" s="195">
        <v>3.6</v>
      </c>
      <c r="I158" s="196"/>
      <c r="J158" s="197">
        <f>ROUND(I158*H158,2)</f>
        <v>0</v>
      </c>
      <c r="K158" s="193" t="s">
        <v>30</v>
      </c>
      <c r="L158" s="60"/>
      <c r="M158" s="198" t="s">
        <v>30</v>
      </c>
      <c r="N158" s="199" t="s">
        <v>47</v>
      </c>
      <c r="O158" s="41"/>
      <c r="P158" s="200">
        <f>O158*H158</f>
        <v>0</v>
      </c>
      <c r="Q158" s="200">
        <v>0</v>
      </c>
      <c r="R158" s="200">
        <f>Q158*H158</f>
        <v>0</v>
      </c>
      <c r="S158" s="200">
        <v>0</v>
      </c>
      <c r="T158" s="201">
        <f>S158*H158</f>
        <v>0</v>
      </c>
      <c r="AR158" s="23" t="s">
        <v>131</v>
      </c>
      <c r="AT158" s="23" t="s">
        <v>126</v>
      </c>
      <c r="AU158" s="23" t="s">
        <v>84</v>
      </c>
      <c r="AY158" s="23" t="s">
        <v>124</v>
      </c>
      <c r="BE158" s="202">
        <f>IF(N158="základní",J158,0)</f>
        <v>0</v>
      </c>
      <c r="BF158" s="202">
        <f>IF(N158="snížená",J158,0)</f>
        <v>0</v>
      </c>
      <c r="BG158" s="202">
        <f>IF(N158="zákl. přenesená",J158,0)</f>
        <v>0</v>
      </c>
      <c r="BH158" s="202">
        <f>IF(N158="sníž. přenesená",J158,0)</f>
        <v>0</v>
      </c>
      <c r="BI158" s="202">
        <f>IF(N158="nulová",J158,0)</f>
        <v>0</v>
      </c>
      <c r="BJ158" s="23" t="s">
        <v>131</v>
      </c>
      <c r="BK158" s="202">
        <f>ROUND(I158*H158,2)</f>
        <v>0</v>
      </c>
      <c r="BL158" s="23" t="s">
        <v>131</v>
      </c>
      <c r="BM158" s="23" t="s">
        <v>240</v>
      </c>
    </row>
    <row r="159" spans="2:65" s="11" customFormat="1" ht="12">
      <c r="B159" s="206"/>
      <c r="C159" s="207"/>
      <c r="D159" s="203" t="s">
        <v>135</v>
      </c>
      <c r="E159" s="208" t="s">
        <v>30</v>
      </c>
      <c r="F159" s="209" t="s">
        <v>241</v>
      </c>
      <c r="G159" s="207"/>
      <c r="H159" s="208" t="s">
        <v>30</v>
      </c>
      <c r="I159" s="210"/>
      <c r="J159" s="207"/>
      <c r="K159" s="207"/>
      <c r="L159" s="211"/>
      <c r="M159" s="212"/>
      <c r="N159" s="213"/>
      <c r="O159" s="213"/>
      <c r="P159" s="213"/>
      <c r="Q159" s="213"/>
      <c r="R159" s="213"/>
      <c r="S159" s="213"/>
      <c r="T159" s="214"/>
      <c r="AT159" s="215" t="s">
        <v>135</v>
      </c>
      <c r="AU159" s="215" t="s">
        <v>84</v>
      </c>
      <c r="AV159" s="11" t="s">
        <v>82</v>
      </c>
      <c r="AW159" s="11" t="s">
        <v>37</v>
      </c>
      <c r="AX159" s="11" t="s">
        <v>74</v>
      </c>
      <c r="AY159" s="215" t="s">
        <v>124</v>
      </c>
    </row>
    <row r="160" spans="2:65" s="12" customFormat="1" ht="12">
      <c r="B160" s="216"/>
      <c r="C160" s="217"/>
      <c r="D160" s="203" t="s">
        <v>135</v>
      </c>
      <c r="E160" s="218" t="s">
        <v>30</v>
      </c>
      <c r="F160" s="219" t="s">
        <v>242</v>
      </c>
      <c r="G160" s="217"/>
      <c r="H160" s="220">
        <v>3.6</v>
      </c>
      <c r="I160" s="221"/>
      <c r="J160" s="217"/>
      <c r="K160" s="217"/>
      <c r="L160" s="222"/>
      <c r="M160" s="223"/>
      <c r="N160" s="224"/>
      <c r="O160" s="224"/>
      <c r="P160" s="224"/>
      <c r="Q160" s="224"/>
      <c r="R160" s="224"/>
      <c r="S160" s="224"/>
      <c r="T160" s="225"/>
      <c r="AT160" s="226" t="s">
        <v>135</v>
      </c>
      <c r="AU160" s="226" t="s">
        <v>84</v>
      </c>
      <c r="AV160" s="12" t="s">
        <v>84</v>
      </c>
      <c r="AW160" s="12" t="s">
        <v>37</v>
      </c>
      <c r="AX160" s="12" t="s">
        <v>82</v>
      </c>
      <c r="AY160" s="226" t="s">
        <v>124</v>
      </c>
    </row>
    <row r="161" spans="2:65" s="10" customFormat="1" ht="29.85" customHeight="1">
      <c r="B161" s="175"/>
      <c r="C161" s="176"/>
      <c r="D161" s="177" t="s">
        <v>73</v>
      </c>
      <c r="E161" s="189" t="s">
        <v>243</v>
      </c>
      <c r="F161" s="189" t="s">
        <v>244</v>
      </c>
      <c r="G161" s="176"/>
      <c r="H161" s="176"/>
      <c r="I161" s="179"/>
      <c r="J161" s="190">
        <f>BK161</f>
        <v>0</v>
      </c>
      <c r="K161" s="176"/>
      <c r="L161" s="181"/>
      <c r="M161" s="182"/>
      <c r="N161" s="183"/>
      <c r="O161" s="183"/>
      <c r="P161" s="184">
        <f>SUM(P162:P163)</f>
        <v>0</v>
      </c>
      <c r="Q161" s="183"/>
      <c r="R161" s="184">
        <f>SUM(R162:R163)</f>
        <v>0</v>
      </c>
      <c r="S161" s="183"/>
      <c r="T161" s="185">
        <f>SUM(T162:T163)</f>
        <v>0</v>
      </c>
      <c r="AR161" s="186" t="s">
        <v>82</v>
      </c>
      <c r="AT161" s="187" t="s">
        <v>73</v>
      </c>
      <c r="AU161" s="187" t="s">
        <v>82</v>
      </c>
      <c r="AY161" s="186" t="s">
        <v>124</v>
      </c>
      <c r="BK161" s="188">
        <f>SUM(BK162:BK163)</f>
        <v>0</v>
      </c>
    </row>
    <row r="162" spans="2:65" s="1" customFormat="1" ht="25.5" customHeight="1">
      <c r="B162" s="40"/>
      <c r="C162" s="191" t="s">
        <v>245</v>
      </c>
      <c r="D162" s="191" t="s">
        <v>126</v>
      </c>
      <c r="E162" s="192" t="s">
        <v>246</v>
      </c>
      <c r="F162" s="193" t="s">
        <v>247</v>
      </c>
      <c r="G162" s="194" t="s">
        <v>181</v>
      </c>
      <c r="H162" s="195">
        <v>2.5999999999999999E-2</v>
      </c>
      <c r="I162" s="196"/>
      <c r="J162" s="197">
        <f>ROUND(I162*H162,2)</f>
        <v>0</v>
      </c>
      <c r="K162" s="193" t="s">
        <v>130</v>
      </c>
      <c r="L162" s="60"/>
      <c r="M162" s="198" t="s">
        <v>30</v>
      </c>
      <c r="N162" s="199" t="s">
        <v>47</v>
      </c>
      <c r="O162" s="41"/>
      <c r="P162" s="200">
        <f>O162*H162</f>
        <v>0</v>
      </c>
      <c r="Q162" s="200">
        <v>0</v>
      </c>
      <c r="R162" s="200">
        <f>Q162*H162</f>
        <v>0</v>
      </c>
      <c r="S162" s="200">
        <v>0</v>
      </c>
      <c r="T162" s="201">
        <f>S162*H162</f>
        <v>0</v>
      </c>
      <c r="AR162" s="23" t="s">
        <v>131</v>
      </c>
      <c r="AT162" s="23" t="s">
        <v>126</v>
      </c>
      <c r="AU162" s="23" t="s">
        <v>84</v>
      </c>
      <c r="AY162" s="23" t="s">
        <v>124</v>
      </c>
      <c r="BE162" s="202">
        <f>IF(N162="základní",J162,0)</f>
        <v>0</v>
      </c>
      <c r="BF162" s="202">
        <f>IF(N162="snížená",J162,0)</f>
        <v>0</v>
      </c>
      <c r="BG162" s="202">
        <f>IF(N162="zákl. přenesená",J162,0)</f>
        <v>0</v>
      </c>
      <c r="BH162" s="202">
        <f>IF(N162="sníž. přenesená",J162,0)</f>
        <v>0</v>
      </c>
      <c r="BI162" s="202">
        <f>IF(N162="nulová",J162,0)</f>
        <v>0</v>
      </c>
      <c r="BJ162" s="23" t="s">
        <v>131</v>
      </c>
      <c r="BK162" s="202">
        <f>ROUND(I162*H162,2)</f>
        <v>0</v>
      </c>
      <c r="BL162" s="23" t="s">
        <v>131</v>
      </c>
      <c r="BM162" s="23" t="s">
        <v>248</v>
      </c>
    </row>
    <row r="163" spans="2:65" s="1" customFormat="1" ht="24">
      <c r="B163" s="40"/>
      <c r="C163" s="62"/>
      <c r="D163" s="203" t="s">
        <v>133</v>
      </c>
      <c r="E163" s="62"/>
      <c r="F163" s="204" t="s">
        <v>249</v>
      </c>
      <c r="G163" s="62"/>
      <c r="H163" s="62"/>
      <c r="I163" s="162"/>
      <c r="J163" s="62"/>
      <c r="K163" s="62"/>
      <c r="L163" s="60"/>
      <c r="M163" s="248"/>
      <c r="N163" s="249"/>
      <c r="O163" s="249"/>
      <c r="P163" s="249"/>
      <c r="Q163" s="249"/>
      <c r="R163" s="249"/>
      <c r="S163" s="249"/>
      <c r="T163" s="250"/>
      <c r="AT163" s="23" t="s">
        <v>133</v>
      </c>
      <c r="AU163" s="23" t="s">
        <v>84</v>
      </c>
    </row>
    <row r="164" spans="2:65" s="1" customFormat="1" ht="6.9" customHeight="1">
      <c r="B164" s="55"/>
      <c r="C164" s="56"/>
      <c r="D164" s="56"/>
      <c r="E164" s="56"/>
      <c r="F164" s="56"/>
      <c r="G164" s="56"/>
      <c r="H164" s="56"/>
      <c r="I164" s="138"/>
      <c r="J164" s="56"/>
      <c r="K164" s="56"/>
      <c r="L164" s="60"/>
    </row>
  </sheetData>
  <sheetProtection algorithmName="SHA-512" hashValue="5uyd+yfFMCIYj2m48qftyKKLfI1lXHuaafsp7fNLTRDEkPOFQbc6j4eLPWGyKxNqNZi3SJNFHbpeYHbOH4pJWQ==" saltValue="rnbHNFvP6eklzY5VMqqusavbX3HNjU1EbYBSBsiIgkE2B5IRGDEeHRlMzI/l4H1saVO2CFqgCh3b8QTyBf0F6g==" spinCount="100000" sheet="1" objects="1" scenarios="1" formatColumns="0" formatRows="0" autoFilter="0"/>
  <autoFilter ref="C81:K163"/>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4"/>
  <sheetViews>
    <sheetView showGridLines="0" workbookViewId="0">
      <pane ySplit="1" topLeftCell="A17"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0"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0"/>
      <c r="B1" s="111"/>
      <c r="C1" s="111"/>
      <c r="D1" s="112" t="s">
        <v>1</v>
      </c>
      <c r="E1" s="111"/>
      <c r="F1" s="113" t="s">
        <v>88</v>
      </c>
      <c r="G1" s="378" t="s">
        <v>89</v>
      </c>
      <c r="H1" s="378"/>
      <c r="I1" s="114"/>
      <c r="J1" s="113" t="s">
        <v>90</v>
      </c>
      <c r="K1" s="112" t="s">
        <v>91</v>
      </c>
      <c r="L1" s="113" t="s">
        <v>92</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 customHeight="1">
      <c r="L2" s="369"/>
      <c r="M2" s="369"/>
      <c r="N2" s="369"/>
      <c r="O2" s="369"/>
      <c r="P2" s="369"/>
      <c r="Q2" s="369"/>
      <c r="R2" s="369"/>
      <c r="S2" s="369"/>
      <c r="T2" s="369"/>
      <c r="U2" s="369"/>
      <c r="V2" s="369"/>
      <c r="AT2" s="23" t="s">
        <v>87</v>
      </c>
    </row>
    <row r="3" spans="1:70" ht="6.9" customHeight="1">
      <c r="B3" s="24"/>
      <c r="C3" s="25"/>
      <c r="D3" s="25"/>
      <c r="E3" s="25"/>
      <c r="F3" s="25"/>
      <c r="G3" s="25"/>
      <c r="H3" s="25"/>
      <c r="I3" s="115"/>
      <c r="J3" s="25"/>
      <c r="K3" s="26"/>
      <c r="AT3" s="23" t="s">
        <v>84</v>
      </c>
    </row>
    <row r="4" spans="1:70" ht="36.9" customHeight="1">
      <c r="B4" s="27"/>
      <c r="C4" s="28"/>
      <c r="D4" s="29" t="s">
        <v>93</v>
      </c>
      <c r="E4" s="28"/>
      <c r="F4" s="28"/>
      <c r="G4" s="28"/>
      <c r="H4" s="28"/>
      <c r="I4" s="116"/>
      <c r="J4" s="28"/>
      <c r="K4" s="30"/>
      <c r="M4" s="31" t="s">
        <v>12</v>
      </c>
      <c r="AT4" s="23" t="s">
        <v>37</v>
      </c>
    </row>
    <row r="5" spans="1:70" ht="6.9" customHeight="1">
      <c r="B5" s="27"/>
      <c r="C5" s="28"/>
      <c r="D5" s="28"/>
      <c r="E5" s="28"/>
      <c r="F5" s="28"/>
      <c r="G5" s="28"/>
      <c r="H5" s="28"/>
      <c r="I5" s="116"/>
      <c r="J5" s="28"/>
      <c r="K5" s="30"/>
    </row>
    <row r="6" spans="1:70" ht="13.2">
      <c r="B6" s="27"/>
      <c r="C6" s="28"/>
      <c r="D6" s="36" t="s">
        <v>18</v>
      </c>
      <c r="E6" s="28"/>
      <c r="F6" s="28"/>
      <c r="G6" s="28"/>
      <c r="H6" s="28"/>
      <c r="I6" s="116"/>
      <c r="J6" s="28"/>
      <c r="K6" s="30"/>
    </row>
    <row r="7" spans="1:70" ht="16.5" customHeight="1">
      <c r="B7" s="27"/>
      <c r="C7" s="28"/>
      <c r="D7" s="28"/>
      <c r="E7" s="370" t="str">
        <f>'Rekapitulace stavby'!K6</f>
        <v>Zmínka, Úh. Lhota, odstranění sedimentů v intravilánu, ř. km 9,200 – 10,000</v>
      </c>
      <c r="F7" s="371"/>
      <c r="G7" s="371"/>
      <c r="H7" s="371"/>
      <c r="I7" s="116"/>
      <c r="J7" s="28"/>
      <c r="K7" s="30"/>
    </row>
    <row r="8" spans="1:70" s="1" customFormat="1" ht="13.2">
      <c r="B8" s="40"/>
      <c r="C8" s="41"/>
      <c r="D8" s="36" t="s">
        <v>94</v>
      </c>
      <c r="E8" s="41"/>
      <c r="F8" s="41"/>
      <c r="G8" s="41"/>
      <c r="H8" s="41"/>
      <c r="I8" s="117"/>
      <c r="J8" s="41"/>
      <c r="K8" s="44"/>
    </row>
    <row r="9" spans="1:70" s="1" customFormat="1" ht="36.9" customHeight="1">
      <c r="B9" s="40"/>
      <c r="C9" s="41"/>
      <c r="D9" s="41"/>
      <c r="E9" s="372" t="s">
        <v>250</v>
      </c>
      <c r="F9" s="373"/>
      <c r="G9" s="373"/>
      <c r="H9" s="373"/>
      <c r="I9" s="117"/>
      <c r="J9" s="41"/>
      <c r="K9" s="44"/>
    </row>
    <row r="10" spans="1:70" s="1" customFormat="1" ht="12">
      <c r="B10" s="40"/>
      <c r="C10" s="41"/>
      <c r="D10" s="41"/>
      <c r="E10" s="41"/>
      <c r="F10" s="41"/>
      <c r="G10" s="41"/>
      <c r="H10" s="41"/>
      <c r="I10" s="117"/>
      <c r="J10" s="41"/>
      <c r="K10" s="44"/>
    </row>
    <row r="11" spans="1:70" s="1" customFormat="1" ht="14.4" customHeight="1">
      <c r="B11" s="40"/>
      <c r="C11" s="41"/>
      <c r="D11" s="36" t="s">
        <v>20</v>
      </c>
      <c r="E11" s="41"/>
      <c r="F11" s="34" t="s">
        <v>21</v>
      </c>
      <c r="G11" s="41"/>
      <c r="H11" s="41"/>
      <c r="I11" s="118" t="s">
        <v>22</v>
      </c>
      <c r="J11" s="34" t="s">
        <v>30</v>
      </c>
      <c r="K11" s="44"/>
    </row>
    <row r="12" spans="1:70" s="1" customFormat="1" ht="14.4" customHeight="1">
      <c r="B12" s="40"/>
      <c r="C12" s="41"/>
      <c r="D12" s="36" t="s">
        <v>24</v>
      </c>
      <c r="E12" s="41"/>
      <c r="F12" s="34" t="s">
        <v>25</v>
      </c>
      <c r="G12" s="41"/>
      <c r="H12" s="41"/>
      <c r="I12" s="118" t="s">
        <v>26</v>
      </c>
      <c r="J12" s="119" t="str">
        <f>'Rekapitulace stavby'!AN8</f>
        <v>20.3.2018</v>
      </c>
      <c r="K12" s="44"/>
    </row>
    <row r="13" spans="1:70" s="1" customFormat="1" ht="10.8" customHeight="1">
      <c r="B13" s="40"/>
      <c r="C13" s="41"/>
      <c r="D13" s="41"/>
      <c r="E13" s="41"/>
      <c r="F13" s="41"/>
      <c r="G13" s="41"/>
      <c r="H13" s="41"/>
      <c r="I13" s="117"/>
      <c r="J13" s="41"/>
      <c r="K13" s="44"/>
    </row>
    <row r="14" spans="1:70" s="1" customFormat="1" ht="14.4" customHeight="1">
      <c r="B14" s="40"/>
      <c r="C14" s="41"/>
      <c r="D14" s="36" t="s">
        <v>28</v>
      </c>
      <c r="E14" s="41"/>
      <c r="F14" s="41"/>
      <c r="G14" s="41"/>
      <c r="H14" s="41"/>
      <c r="I14" s="118" t="s">
        <v>29</v>
      </c>
      <c r="J14" s="34" t="s">
        <v>30</v>
      </c>
      <c r="K14" s="44"/>
    </row>
    <row r="15" spans="1:70" s="1" customFormat="1" ht="18" customHeight="1">
      <c r="B15" s="40"/>
      <c r="C15" s="41"/>
      <c r="D15" s="41"/>
      <c r="E15" s="34" t="s">
        <v>31</v>
      </c>
      <c r="F15" s="41"/>
      <c r="G15" s="41"/>
      <c r="H15" s="41"/>
      <c r="I15" s="118" t="s">
        <v>32</v>
      </c>
      <c r="J15" s="34" t="s">
        <v>30</v>
      </c>
      <c r="K15" s="44"/>
    </row>
    <row r="16" spans="1:70" s="1" customFormat="1" ht="6.9" customHeight="1">
      <c r="B16" s="40"/>
      <c r="C16" s="41"/>
      <c r="D16" s="41"/>
      <c r="E16" s="41"/>
      <c r="F16" s="41"/>
      <c r="G16" s="41"/>
      <c r="H16" s="41"/>
      <c r="I16" s="117"/>
      <c r="J16" s="41"/>
      <c r="K16" s="44"/>
    </row>
    <row r="17" spans="2:11" s="1" customFormat="1" ht="14.4" customHeight="1">
      <c r="B17" s="40"/>
      <c r="C17" s="41"/>
      <c r="D17" s="36" t="s">
        <v>33</v>
      </c>
      <c r="E17" s="41"/>
      <c r="F17" s="41"/>
      <c r="G17" s="41"/>
      <c r="H17" s="41"/>
      <c r="I17" s="118" t="s">
        <v>29</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32</v>
      </c>
      <c r="J18" s="34" t="str">
        <f>IF('Rekapitulace stavby'!AN14="Vyplň údaj","",IF('Rekapitulace stavby'!AN14="","",'Rekapitulace stavby'!AN14))</f>
        <v/>
      </c>
      <c r="K18" s="44"/>
    </row>
    <row r="19" spans="2:11" s="1" customFormat="1" ht="6.9" customHeight="1">
      <c r="B19" s="40"/>
      <c r="C19" s="41"/>
      <c r="D19" s="41"/>
      <c r="E19" s="41"/>
      <c r="F19" s="41"/>
      <c r="G19" s="41"/>
      <c r="H19" s="41"/>
      <c r="I19" s="117"/>
      <c r="J19" s="41"/>
      <c r="K19" s="44"/>
    </row>
    <row r="20" spans="2:11" s="1" customFormat="1" ht="14.4" customHeight="1">
      <c r="B20" s="40"/>
      <c r="C20" s="41"/>
      <c r="D20" s="36" t="s">
        <v>35</v>
      </c>
      <c r="E20" s="41"/>
      <c r="F20" s="41"/>
      <c r="G20" s="41"/>
      <c r="H20" s="41"/>
      <c r="I20" s="118" t="s">
        <v>29</v>
      </c>
      <c r="J20" s="34" t="s">
        <v>30</v>
      </c>
      <c r="K20" s="44"/>
    </row>
    <row r="21" spans="2:11" s="1" customFormat="1" ht="18" customHeight="1">
      <c r="B21" s="40"/>
      <c r="C21" s="41"/>
      <c r="D21" s="41"/>
      <c r="E21" s="34" t="s">
        <v>36</v>
      </c>
      <c r="F21" s="41"/>
      <c r="G21" s="41"/>
      <c r="H21" s="41"/>
      <c r="I21" s="118" t="s">
        <v>32</v>
      </c>
      <c r="J21" s="34" t="s">
        <v>30</v>
      </c>
      <c r="K21" s="44"/>
    </row>
    <row r="22" spans="2:11" s="1" customFormat="1" ht="6.9" customHeight="1">
      <c r="B22" s="40"/>
      <c r="C22" s="41"/>
      <c r="D22" s="41"/>
      <c r="E22" s="41"/>
      <c r="F22" s="41"/>
      <c r="G22" s="41"/>
      <c r="H22" s="41"/>
      <c r="I22" s="117"/>
      <c r="J22" s="41"/>
      <c r="K22" s="44"/>
    </row>
    <row r="23" spans="2:11" s="1" customFormat="1" ht="14.4" customHeight="1">
      <c r="B23" s="40"/>
      <c r="C23" s="41"/>
      <c r="D23" s="36" t="s">
        <v>38</v>
      </c>
      <c r="E23" s="41"/>
      <c r="F23" s="41"/>
      <c r="G23" s="41"/>
      <c r="H23" s="41"/>
      <c r="I23" s="117"/>
      <c r="J23" s="41"/>
      <c r="K23" s="44"/>
    </row>
    <row r="24" spans="2:11" s="6" customFormat="1" ht="28.5" customHeight="1">
      <c r="B24" s="120"/>
      <c r="C24" s="121"/>
      <c r="D24" s="121"/>
      <c r="E24" s="339" t="s">
        <v>96</v>
      </c>
      <c r="F24" s="339"/>
      <c r="G24" s="339"/>
      <c r="H24" s="339"/>
      <c r="I24" s="122"/>
      <c r="J24" s="121"/>
      <c r="K24" s="123"/>
    </row>
    <row r="25" spans="2:11" s="1" customFormat="1" ht="6.9" customHeight="1">
      <c r="B25" s="40"/>
      <c r="C25" s="41"/>
      <c r="D25" s="41"/>
      <c r="E25" s="41"/>
      <c r="F25" s="41"/>
      <c r="G25" s="41"/>
      <c r="H25" s="41"/>
      <c r="I25" s="117"/>
      <c r="J25" s="41"/>
      <c r="K25" s="44"/>
    </row>
    <row r="26" spans="2:11" s="1" customFormat="1" ht="6.9" customHeight="1">
      <c r="B26" s="40"/>
      <c r="C26" s="41"/>
      <c r="D26" s="84"/>
      <c r="E26" s="84"/>
      <c r="F26" s="84"/>
      <c r="G26" s="84"/>
      <c r="H26" s="84"/>
      <c r="I26" s="124"/>
      <c r="J26" s="84"/>
      <c r="K26" s="125"/>
    </row>
    <row r="27" spans="2:11" s="1" customFormat="1" ht="25.35" customHeight="1">
      <c r="B27" s="40"/>
      <c r="C27" s="41"/>
      <c r="D27" s="126" t="s">
        <v>40</v>
      </c>
      <c r="E27" s="41"/>
      <c r="F27" s="41"/>
      <c r="G27" s="41"/>
      <c r="H27" s="41"/>
      <c r="I27" s="117"/>
      <c r="J27" s="127">
        <f>ROUND(J81,2)</f>
        <v>0</v>
      </c>
      <c r="K27" s="44"/>
    </row>
    <row r="28" spans="2:11" s="1" customFormat="1" ht="6.9" customHeight="1">
      <c r="B28" s="40"/>
      <c r="C28" s="41"/>
      <c r="D28" s="84"/>
      <c r="E28" s="84"/>
      <c r="F28" s="84"/>
      <c r="G28" s="84"/>
      <c r="H28" s="84"/>
      <c r="I28" s="124"/>
      <c r="J28" s="84"/>
      <c r="K28" s="125"/>
    </row>
    <row r="29" spans="2:11" s="1" customFormat="1" ht="14.4" customHeight="1">
      <c r="B29" s="40"/>
      <c r="C29" s="41"/>
      <c r="D29" s="41"/>
      <c r="E29" s="41"/>
      <c r="F29" s="45" t="s">
        <v>42</v>
      </c>
      <c r="G29" s="41"/>
      <c r="H29" s="41"/>
      <c r="I29" s="128" t="s">
        <v>41</v>
      </c>
      <c r="J29" s="45" t="s">
        <v>43</v>
      </c>
      <c r="K29" s="44"/>
    </row>
    <row r="30" spans="2:11" s="1" customFormat="1" ht="14.4" hidden="1" customHeight="1">
      <c r="B30" s="40"/>
      <c r="C30" s="41"/>
      <c r="D30" s="48" t="s">
        <v>44</v>
      </c>
      <c r="E30" s="48" t="s">
        <v>45</v>
      </c>
      <c r="F30" s="129">
        <f>ROUND(SUM(BE81:BE153), 2)</f>
        <v>0</v>
      </c>
      <c r="G30" s="41"/>
      <c r="H30" s="41"/>
      <c r="I30" s="130">
        <v>0.21</v>
      </c>
      <c r="J30" s="129">
        <f>ROUND(ROUND((SUM(BE81:BE153)), 2)*I30, 2)</f>
        <v>0</v>
      </c>
      <c r="K30" s="44"/>
    </row>
    <row r="31" spans="2:11" s="1" customFormat="1" ht="14.4" hidden="1" customHeight="1">
      <c r="B31" s="40"/>
      <c r="C31" s="41"/>
      <c r="D31" s="41"/>
      <c r="E31" s="48" t="s">
        <v>46</v>
      </c>
      <c r="F31" s="129">
        <f>ROUND(SUM(BF81:BF153), 2)</f>
        <v>0</v>
      </c>
      <c r="G31" s="41"/>
      <c r="H31" s="41"/>
      <c r="I31" s="130">
        <v>0.15</v>
      </c>
      <c r="J31" s="129">
        <f>ROUND(ROUND((SUM(BF81:BF153)), 2)*I31, 2)</f>
        <v>0</v>
      </c>
      <c r="K31" s="44"/>
    </row>
    <row r="32" spans="2:11" s="1" customFormat="1" ht="14.4" customHeight="1">
      <c r="B32" s="40"/>
      <c r="C32" s="41"/>
      <c r="D32" s="48" t="s">
        <v>44</v>
      </c>
      <c r="E32" s="48" t="s">
        <v>47</v>
      </c>
      <c r="F32" s="129">
        <f>ROUND(SUM(BG81:BG153), 2)</f>
        <v>0</v>
      </c>
      <c r="G32" s="41"/>
      <c r="H32" s="41"/>
      <c r="I32" s="130">
        <v>0.21</v>
      </c>
      <c r="J32" s="129">
        <v>0</v>
      </c>
      <c r="K32" s="44"/>
    </row>
    <row r="33" spans="2:11" s="1" customFormat="1" ht="14.4" customHeight="1">
      <c r="B33" s="40"/>
      <c r="C33" s="41"/>
      <c r="D33" s="41"/>
      <c r="E33" s="48" t="s">
        <v>48</v>
      </c>
      <c r="F33" s="129">
        <f>ROUND(SUM(BH81:BH153), 2)</f>
        <v>0</v>
      </c>
      <c r="G33" s="41"/>
      <c r="H33" s="41"/>
      <c r="I33" s="130">
        <v>0.15</v>
      </c>
      <c r="J33" s="129">
        <v>0</v>
      </c>
      <c r="K33" s="44"/>
    </row>
    <row r="34" spans="2:11" s="1" customFormat="1" ht="14.4" hidden="1" customHeight="1">
      <c r="B34" s="40"/>
      <c r="C34" s="41"/>
      <c r="D34" s="41"/>
      <c r="E34" s="48" t="s">
        <v>49</v>
      </c>
      <c r="F34" s="129">
        <f>ROUND(SUM(BI81:BI153), 2)</f>
        <v>0</v>
      </c>
      <c r="G34" s="41"/>
      <c r="H34" s="41"/>
      <c r="I34" s="130">
        <v>0</v>
      </c>
      <c r="J34" s="129">
        <v>0</v>
      </c>
      <c r="K34" s="44"/>
    </row>
    <row r="35" spans="2:11" s="1" customFormat="1" ht="6.9" customHeight="1">
      <c r="B35" s="40"/>
      <c r="C35" s="41"/>
      <c r="D35" s="41"/>
      <c r="E35" s="41"/>
      <c r="F35" s="41"/>
      <c r="G35" s="41"/>
      <c r="H35" s="41"/>
      <c r="I35" s="117"/>
      <c r="J35" s="41"/>
      <c r="K35" s="44"/>
    </row>
    <row r="36" spans="2:11" s="1" customFormat="1" ht="25.35" customHeight="1">
      <c r="B36" s="40"/>
      <c r="C36" s="131"/>
      <c r="D36" s="132" t="s">
        <v>50</v>
      </c>
      <c r="E36" s="78"/>
      <c r="F36" s="78"/>
      <c r="G36" s="133" t="s">
        <v>51</v>
      </c>
      <c r="H36" s="134" t="s">
        <v>52</v>
      </c>
      <c r="I36" s="135"/>
      <c r="J36" s="136">
        <f>SUM(J27:J34)</f>
        <v>0</v>
      </c>
      <c r="K36" s="137"/>
    </row>
    <row r="37" spans="2:11" s="1" customFormat="1" ht="14.4" customHeight="1">
      <c r="B37" s="55"/>
      <c r="C37" s="56"/>
      <c r="D37" s="56"/>
      <c r="E37" s="56"/>
      <c r="F37" s="56"/>
      <c r="G37" s="56"/>
      <c r="H37" s="56"/>
      <c r="I37" s="138"/>
      <c r="J37" s="56"/>
      <c r="K37" s="57"/>
    </row>
    <row r="41" spans="2:11" s="1" customFormat="1" ht="6.9" customHeight="1">
      <c r="B41" s="139"/>
      <c r="C41" s="140"/>
      <c r="D41" s="140"/>
      <c r="E41" s="140"/>
      <c r="F41" s="140"/>
      <c r="G41" s="140"/>
      <c r="H41" s="140"/>
      <c r="I41" s="141"/>
      <c r="J41" s="140"/>
      <c r="K41" s="142"/>
    </row>
    <row r="42" spans="2:11" s="1" customFormat="1" ht="36.9" customHeight="1">
      <c r="B42" s="40"/>
      <c r="C42" s="29" t="s">
        <v>97</v>
      </c>
      <c r="D42" s="41"/>
      <c r="E42" s="41"/>
      <c r="F42" s="41"/>
      <c r="G42" s="41"/>
      <c r="H42" s="41"/>
      <c r="I42" s="117"/>
      <c r="J42" s="41"/>
      <c r="K42" s="44"/>
    </row>
    <row r="43" spans="2:11" s="1" customFormat="1" ht="6.9" customHeight="1">
      <c r="B43" s="40"/>
      <c r="C43" s="41"/>
      <c r="D43" s="41"/>
      <c r="E43" s="41"/>
      <c r="F43" s="41"/>
      <c r="G43" s="41"/>
      <c r="H43" s="41"/>
      <c r="I43" s="117"/>
      <c r="J43" s="41"/>
      <c r="K43" s="44"/>
    </row>
    <row r="44" spans="2:11" s="1" customFormat="1" ht="14.4" customHeight="1">
      <c r="B44" s="40"/>
      <c r="C44" s="36" t="s">
        <v>18</v>
      </c>
      <c r="D44" s="41"/>
      <c r="E44" s="41"/>
      <c r="F44" s="41"/>
      <c r="G44" s="41"/>
      <c r="H44" s="41"/>
      <c r="I44" s="117"/>
      <c r="J44" s="41"/>
      <c r="K44" s="44"/>
    </row>
    <row r="45" spans="2:11" s="1" customFormat="1" ht="16.5" customHeight="1">
      <c r="B45" s="40"/>
      <c r="C45" s="41"/>
      <c r="D45" s="41"/>
      <c r="E45" s="370" t="str">
        <f>E7</f>
        <v>Zmínka, Úh. Lhota, odstranění sedimentů v intravilánu, ř. km 9,200 – 10,000</v>
      </c>
      <c r="F45" s="371"/>
      <c r="G45" s="371"/>
      <c r="H45" s="371"/>
      <c r="I45" s="117"/>
      <c r="J45" s="41"/>
      <c r="K45" s="44"/>
    </row>
    <row r="46" spans="2:11" s="1" customFormat="1" ht="14.4" customHeight="1">
      <c r="B46" s="40"/>
      <c r="C46" s="36" t="s">
        <v>94</v>
      </c>
      <c r="D46" s="41"/>
      <c r="E46" s="41"/>
      <c r="F46" s="41"/>
      <c r="G46" s="41"/>
      <c r="H46" s="41"/>
      <c r="I46" s="117"/>
      <c r="J46" s="41"/>
      <c r="K46" s="44"/>
    </row>
    <row r="47" spans="2:11" s="1" customFormat="1" ht="17.25" customHeight="1">
      <c r="B47" s="40"/>
      <c r="C47" s="41"/>
      <c r="D47" s="41"/>
      <c r="E47" s="372" t="str">
        <f>E9</f>
        <v>VON - Vedlejší a ostatní náklady</v>
      </c>
      <c r="F47" s="373"/>
      <c r="G47" s="373"/>
      <c r="H47" s="373"/>
      <c r="I47" s="117"/>
      <c r="J47" s="41"/>
      <c r="K47" s="44"/>
    </row>
    <row r="48" spans="2:11" s="1" customFormat="1" ht="6.9" customHeight="1">
      <c r="B48" s="40"/>
      <c r="C48" s="41"/>
      <c r="D48" s="41"/>
      <c r="E48" s="41"/>
      <c r="F48" s="41"/>
      <c r="G48" s="41"/>
      <c r="H48" s="41"/>
      <c r="I48" s="117"/>
      <c r="J48" s="41"/>
      <c r="K48" s="44"/>
    </row>
    <row r="49" spans="2:47" s="1" customFormat="1" ht="18" customHeight="1">
      <c r="B49" s="40"/>
      <c r="C49" s="36" t="s">
        <v>24</v>
      </c>
      <c r="D49" s="41"/>
      <c r="E49" s="41"/>
      <c r="F49" s="34" t="str">
        <f>F12</f>
        <v>Úhřetická Lhota</v>
      </c>
      <c r="G49" s="41"/>
      <c r="H49" s="41"/>
      <c r="I49" s="118" t="s">
        <v>26</v>
      </c>
      <c r="J49" s="119" t="str">
        <f>IF(J12="","",J12)</f>
        <v>20.3.2018</v>
      </c>
      <c r="K49" s="44"/>
    </row>
    <row r="50" spans="2:47" s="1" customFormat="1" ht="6.9" customHeight="1">
      <c r="B50" s="40"/>
      <c r="C50" s="41"/>
      <c r="D50" s="41"/>
      <c r="E50" s="41"/>
      <c r="F50" s="41"/>
      <c r="G50" s="41"/>
      <c r="H50" s="41"/>
      <c r="I50" s="117"/>
      <c r="J50" s="41"/>
      <c r="K50" s="44"/>
    </row>
    <row r="51" spans="2:47" s="1" customFormat="1" ht="13.2">
      <c r="B51" s="40"/>
      <c r="C51" s="36" t="s">
        <v>28</v>
      </c>
      <c r="D51" s="41"/>
      <c r="E51" s="41"/>
      <c r="F51" s="34" t="str">
        <f>E15</f>
        <v>Povodí Labe, státní podnik, závod 2, Pardubice</v>
      </c>
      <c r="G51" s="41"/>
      <c r="H51" s="41"/>
      <c r="I51" s="118" t="s">
        <v>35</v>
      </c>
      <c r="J51" s="339" t="str">
        <f>E21</f>
        <v>Povodí Labe, státní podnik, OIČ, Hradec Králové</v>
      </c>
      <c r="K51" s="44"/>
    </row>
    <row r="52" spans="2:47" s="1" customFormat="1" ht="21" customHeight="1">
      <c r="B52" s="40"/>
      <c r="C52" s="36" t="s">
        <v>33</v>
      </c>
      <c r="D52" s="41"/>
      <c r="E52" s="41"/>
      <c r="F52" s="34" t="str">
        <f>IF(E18="","",E18)</f>
        <v/>
      </c>
      <c r="G52" s="41"/>
      <c r="H52" s="41"/>
      <c r="I52" s="117"/>
      <c r="J52" s="374"/>
      <c r="K52" s="44"/>
    </row>
    <row r="53" spans="2:47" s="1" customFormat="1" ht="10.35" customHeight="1">
      <c r="B53" s="40"/>
      <c r="C53" s="41"/>
      <c r="D53" s="41"/>
      <c r="E53" s="41"/>
      <c r="F53" s="41"/>
      <c r="G53" s="41"/>
      <c r="H53" s="41"/>
      <c r="I53" s="117"/>
      <c r="J53" s="41"/>
      <c r="K53" s="44"/>
    </row>
    <row r="54" spans="2:47" s="1" customFormat="1" ht="29.25" customHeight="1">
      <c r="B54" s="40"/>
      <c r="C54" s="143" t="s">
        <v>98</v>
      </c>
      <c r="D54" s="131"/>
      <c r="E54" s="131"/>
      <c r="F54" s="131"/>
      <c r="G54" s="131"/>
      <c r="H54" s="131"/>
      <c r="I54" s="144"/>
      <c r="J54" s="145" t="s">
        <v>99</v>
      </c>
      <c r="K54" s="146"/>
    </row>
    <row r="55" spans="2:47" s="1" customFormat="1" ht="10.35" customHeight="1">
      <c r="B55" s="40"/>
      <c r="C55" s="41"/>
      <c r="D55" s="41"/>
      <c r="E55" s="41"/>
      <c r="F55" s="41"/>
      <c r="G55" s="41"/>
      <c r="H55" s="41"/>
      <c r="I55" s="117"/>
      <c r="J55" s="41"/>
      <c r="K55" s="44"/>
    </row>
    <row r="56" spans="2:47" s="1" customFormat="1" ht="29.25" customHeight="1">
      <c r="B56" s="40"/>
      <c r="C56" s="147" t="s">
        <v>100</v>
      </c>
      <c r="D56" s="41"/>
      <c r="E56" s="41"/>
      <c r="F56" s="41"/>
      <c r="G56" s="41"/>
      <c r="H56" s="41"/>
      <c r="I56" s="117"/>
      <c r="J56" s="127">
        <f>J81</f>
        <v>0</v>
      </c>
      <c r="K56" s="44"/>
      <c r="AU56" s="23" t="s">
        <v>101</v>
      </c>
    </row>
    <row r="57" spans="2:47" s="7" customFormat="1" ht="24.9" customHeight="1">
      <c r="B57" s="148"/>
      <c r="C57" s="149"/>
      <c r="D57" s="150" t="s">
        <v>251</v>
      </c>
      <c r="E57" s="151"/>
      <c r="F57" s="151"/>
      <c r="G57" s="151"/>
      <c r="H57" s="151"/>
      <c r="I57" s="152"/>
      <c r="J57" s="153">
        <f>J82</f>
        <v>0</v>
      </c>
      <c r="K57" s="154"/>
    </row>
    <row r="58" spans="2:47" s="8" customFormat="1" ht="19.95" customHeight="1">
      <c r="B58" s="155"/>
      <c r="C58" s="156"/>
      <c r="D58" s="157" t="s">
        <v>252</v>
      </c>
      <c r="E58" s="158"/>
      <c r="F58" s="158"/>
      <c r="G58" s="158"/>
      <c r="H58" s="158"/>
      <c r="I58" s="159"/>
      <c r="J58" s="160">
        <f>J83</f>
        <v>0</v>
      </c>
      <c r="K58" s="161"/>
    </row>
    <row r="59" spans="2:47" s="8" customFormat="1" ht="19.95" customHeight="1">
      <c r="B59" s="155"/>
      <c r="C59" s="156"/>
      <c r="D59" s="157" t="s">
        <v>253</v>
      </c>
      <c r="E59" s="158"/>
      <c r="F59" s="158"/>
      <c r="G59" s="158"/>
      <c r="H59" s="158"/>
      <c r="I59" s="159"/>
      <c r="J59" s="160">
        <f>J118</f>
        <v>0</v>
      </c>
      <c r="K59" s="161"/>
    </row>
    <row r="60" spans="2:47" s="8" customFormat="1" ht="19.95" customHeight="1">
      <c r="B60" s="155"/>
      <c r="C60" s="156"/>
      <c r="D60" s="157" t="s">
        <v>254</v>
      </c>
      <c r="E60" s="158"/>
      <c r="F60" s="158"/>
      <c r="G60" s="158"/>
      <c r="H60" s="158"/>
      <c r="I60" s="159"/>
      <c r="J60" s="160">
        <f>J122</f>
        <v>0</v>
      </c>
      <c r="K60" s="161"/>
    </row>
    <row r="61" spans="2:47" s="8" customFormat="1" ht="19.95" customHeight="1">
      <c r="B61" s="155"/>
      <c r="C61" s="156"/>
      <c r="D61" s="157" t="s">
        <v>255</v>
      </c>
      <c r="E61" s="158"/>
      <c r="F61" s="158"/>
      <c r="G61" s="158"/>
      <c r="H61" s="158"/>
      <c r="I61" s="159"/>
      <c r="J61" s="160">
        <f>J125</f>
        <v>0</v>
      </c>
      <c r="K61" s="161"/>
    </row>
    <row r="62" spans="2:47" s="1" customFormat="1" ht="21.75" customHeight="1">
      <c r="B62" s="40"/>
      <c r="C62" s="41"/>
      <c r="D62" s="41"/>
      <c r="E62" s="41"/>
      <c r="F62" s="41"/>
      <c r="G62" s="41"/>
      <c r="H62" s="41"/>
      <c r="I62" s="117"/>
      <c r="J62" s="41"/>
      <c r="K62" s="44"/>
    </row>
    <row r="63" spans="2:47" s="1" customFormat="1" ht="6.9" customHeight="1">
      <c r="B63" s="55"/>
      <c r="C63" s="56"/>
      <c r="D63" s="56"/>
      <c r="E63" s="56"/>
      <c r="F63" s="56"/>
      <c r="G63" s="56"/>
      <c r="H63" s="56"/>
      <c r="I63" s="138"/>
      <c r="J63" s="56"/>
      <c r="K63" s="57"/>
    </row>
    <row r="67" spans="2:20" s="1" customFormat="1" ht="6.9" customHeight="1">
      <c r="B67" s="58"/>
      <c r="C67" s="59"/>
      <c r="D67" s="59"/>
      <c r="E67" s="59"/>
      <c r="F67" s="59"/>
      <c r="G67" s="59"/>
      <c r="H67" s="59"/>
      <c r="I67" s="141"/>
      <c r="J67" s="59"/>
      <c r="K67" s="59"/>
      <c r="L67" s="60"/>
    </row>
    <row r="68" spans="2:20" s="1" customFormat="1" ht="36.9" customHeight="1">
      <c r="B68" s="40"/>
      <c r="C68" s="61" t="s">
        <v>108</v>
      </c>
      <c r="D68" s="62"/>
      <c r="E68" s="62"/>
      <c r="F68" s="62"/>
      <c r="G68" s="62"/>
      <c r="H68" s="62"/>
      <c r="I68" s="162"/>
      <c r="J68" s="62"/>
      <c r="K68" s="62"/>
      <c r="L68" s="60"/>
    </row>
    <row r="69" spans="2:20" s="1" customFormat="1" ht="6.9" customHeight="1">
      <c r="B69" s="40"/>
      <c r="C69" s="62"/>
      <c r="D69" s="62"/>
      <c r="E69" s="62"/>
      <c r="F69" s="62"/>
      <c r="G69" s="62"/>
      <c r="H69" s="62"/>
      <c r="I69" s="162"/>
      <c r="J69" s="62"/>
      <c r="K69" s="62"/>
      <c r="L69" s="60"/>
    </row>
    <row r="70" spans="2:20" s="1" customFormat="1" ht="14.4" customHeight="1">
      <c r="B70" s="40"/>
      <c r="C70" s="64" t="s">
        <v>18</v>
      </c>
      <c r="D70" s="62"/>
      <c r="E70" s="62"/>
      <c r="F70" s="62"/>
      <c r="G70" s="62"/>
      <c r="H70" s="62"/>
      <c r="I70" s="162"/>
      <c r="J70" s="62"/>
      <c r="K70" s="62"/>
      <c r="L70" s="60"/>
    </row>
    <row r="71" spans="2:20" s="1" customFormat="1" ht="16.5" customHeight="1">
      <c r="B71" s="40"/>
      <c r="C71" s="62"/>
      <c r="D71" s="62"/>
      <c r="E71" s="375" t="str">
        <f>E7</f>
        <v>Zmínka, Úh. Lhota, odstranění sedimentů v intravilánu, ř. km 9,200 – 10,000</v>
      </c>
      <c r="F71" s="376"/>
      <c r="G71" s="376"/>
      <c r="H71" s="376"/>
      <c r="I71" s="162"/>
      <c r="J71" s="62"/>
      <c r="K71" s="62"/>
      <c r="L71" s="60"/>
    </row>
    <row r="72" spans="2:20" s="1" customFormat="1" ht="14.4" customHeight="1">
      <c r="B72" s="40"/>
      <c r="C72" s="64" t="s">
        <v>94</v>
      </c>
      <c r="D72" s="62"/>
      <c r="E72" s="62"/>
      <c r="F72" s="62"/>
      <c r="G72" s="62"/>
      <c r="H72" s="62"/>
      <c r="I72" s="162"/>
      <c r="J72" s="62"/>
      <c r="K72" s="62"/>
      <c r="L72" s="60"/>
    </row>
    <row r="73" spans="2:20" s="1" customFormat="1" ht="17.25" customHeight="1">
      <c r="B73" s="40"/>
      <c r="C73" s="62"/>
      <c r="D73" s="62"/>
      <c r="E73" s="350" t="str">
        <f>E9</f>
        <v>VON - Vedlejší a ostatní náklady</v>
      </c>
      <c r="F73" s="377"/>
      <c r="G73" s="377"/>
      <c r="H73" s="377"/>
      <c r="I73" s="162"/>
      <c r="J73" s="62"/>
      <c r="K73" s="62"/>
      <c r="L73" s="60"/>
    </row>
    <row r="74" spans="2:20" s="1" customFormat="1" ht="6.9" customHeight="1">
      <c r="B74" s="40"/>
      <c r="C74" s="62"/>
      <c r="D74" s="62"/>
      <c r="E74" s="62"/>
      <c r="F74" s="62"/>
      <c r="G74" s="62"/>
      <c r="H74" s="62"/>
      <c r="I74" s="162"/>
      <c r="J74" s="62"/>
      <c r="K74" s="62"/>
      <c r="L74" s="60"/>
    </row>
    <row r="75" spans="2:20" s="1" customFormat="1" ht="18" customHeight="1">
      <c r="B75" s="40"/>
      <c r="C75" s="64" t="s">
        <v>24</v>
      </c>
      <c r="D75" s="62"/>
      <c r="E75" s="62"/>
      <c r="F75" s="163" t="str">
        <f>F12</f>
        <v>Úhřetická Lhota</v>
      </c>
      <c r="G75" s="62"/>
      <c r="H75" s="62"/>
      <c r="I75" s="164" t="s">
        <v>26</v>
      </c>
      <c r="J75" s="72" t="str">
        <f>IF(J12="","",J12)</f>
        <v>20.3.2018</v>
      </c>
      <c r="K75" s="62"/>
      <c r="L75" s="60"/>
    </row>
    <row r="76" spans="2:20" s="1" customFormat="1" ht="6.9" customHeight="1">
      <c r="B76" s="40"/>
      <c r="C76" s="62"/>
      <c r="D76" s="62"/>
      <c r="E76" s="62"/>
      <c r="F76" s="62"/>
      <c r="G76" s="62"/>
      <c r="H76" s="62"/>
      <c r="I76" s="162"/>
      <c r="J76" s="62"/>
      <c r="K76" s="62"/>
      <c r="L76" s="60"/>
    </row>
    <row r="77" spans="2:20" s="1" customFormat="1" ht="13.2">
      <c r="B77" s="40"/>
      <c r="C77" s="64" t="s">
        <v>28</v>
      </c>
      <c r="D77" s="62"/>
      <c r="E77" s="62"/>
      <c r="F77" s="163" t="str">
        <f>E15</f>
        <v>Povodí Labe, státní podnik, závod 2, Pardubice</v>
      </c>
      <c r="G77" s="62"/>
      <c r="H77" s="62"/>
      <c r="I77" s="164" t="s">
        <v>35</v>
      </c>
      <c r="J77" s="163" t="str">
        <f>E21</f>
        <v>Povodí Labe, státní podnik, OIČ, Hradec Králové</v>
      </c>
      <c r="K77" s="62"/>
      <c r="L77" s="60"/>
    </row>
    <row r="78" spans="2:20" s="1" customFormat="1" ht="14.4" customHeight="1">
      <c r="B78" s="40"/>
      <c r="C78" s="64" t="s">
        <v>33</v>
      </c>
      <c r="D78" s="62"/>
      <c r="E78" s="62"/>
      <c r="F78" s="163" t="str">
        <f>IF(E18="","",E18)</f>
        <v/>
      </c>
      <c r="G78" s="62"/>
      <c r="H78" s="62"/>
      <c r="I78" s="162"/>
      <c r="J78" s="62"/>
      <c r="K78" s="62"/>
      <c r="L78" s="60"/>
    </row>
    <row r="79" spans="2:20" s="1" customFormat="1" ht="10.35" customHeight="1">
      <c r="B79" s="40"/>
      <c r="C79" s="62"/>
      <c r="D79" s="62"/>
      <c r="E79" s="62"/>
      <c r="F79" s="62"/>
      <c r="G79" s="62"/>
      <c r="H79" s="62"/>
      <c r="I79" s="162"/>
      <c r="J79" s="62"/>
      <c r="K79" s="62"/>
      <c r="L79" s="60"/>
    </row>
    <row r="80" spans="2:20" s="9" customFormat="1" ht="29.25" customHeight="1">
      <c r="B80" s="165"/>
      <c r="C80" s="166" t="s">
        <v>109</v>
      </c>
      <c r="D80" s="167" t="s">
        <v>59</v>
      </c>
      <c r="E80" s="167" t="s">
        <v>55</v>
      </c>
      <c r="F80" s="167" t="s">
        <v>110</v>
      </c>
      <c r="G80" s="167" t="s">
        <v>111</v>
      </c>
      <c r="H80" s="167" t="s">
        <v>112</v>
      </c>
      <c r="I80" s="168" t="s">
        <v>113</v>
      </c>
      <c r="J80" s="167" t="s">
        <v>99</v>
      </c>
      <c r="K80" s="169" t="s">
        <v>114</v>
      </c>
      <c r="L80" s="170"/>
      <c r="M80" s="80" t="s">
        <v>115</v>
      </c>
      <c r="N80" s="81" t="s">
        <v>44</v>
      </c>
      <c r="O80" s="81" t="s">
        <v>116</v>
      </c>
      <c r="P80" s="81" t="s">
        <v>117</v>
      </c>
      <c r="Q80" s="81" t="s">
        <v>118</v>
      </c>
      <c r="R80" s="81" t="s">
        <v>119</v>
      </c>
      <c r="S80" s="81" t="s">
        <v>120</v>
      </c>
      <c r="T80" s="82" t="s">
        <v>121</v>
      </c>
    </row>
    <row r="81" spans="2:65" s="1" customFormat="1" ht="29.25" customHeight="1">
      <c r="B81" s="40"/>
      <c r="C81" s="86" t="s">
        <v>100</v>
      </c>
      <c r="D81" s="62"/>
      <c r="E81" s="62"/>
      <c r="F81" s="62"/>
      <c r="G81" s="62"/>
      <c r="H81" s="62"/>
      <c r="I81" s="162"/>
      <c r="J81" s="171">
        <f>BK81</f>
        <v>0</v>
      </c>
      <c r="K81" s="62"/>
      <c r="L81" s="60"/>
      <c r="M81" s="83"/>
      <c r="N81" s="84"/>
      <c r="O81" s="84"/>
      <c r="P81" s="172">
        <f>P82</f>
        <v>0</v>
      </c>
      <c r="Q81" s="84"/>
      <c r="R81" s="172">
        <f>R82</f>
        <v>0</v>
      </c>
      <c r="S81" s="84"/>
      <c r="T81" s="173">
        <f>T82</f>
        <v>0</v>
      </c>
      <c r="AT81" s="23" t="s">
        <v>73</v>
      </c>
      <c r="AU81" s="23" t="s">
        <v>101</v>
      </c>
      <c r="BK81" s="174">
        <f>BK82</f>
        <v>0</v>
      </c>
    </row>
    <row r="82" spans="2:65" s="10" customFormat="1" ht="37.35" customHeight="1">
      <c r="B82" s="175"/>
      <c r="C82" s="176"/>
      <c r="D82" s="177" t="s">
        <v>73</v>
      </c>
      <c r="E82" s="178" t="s">
        <v>256</v>
      </c>
      <c r="F82" s="178" t="s">
        <v>257</v>
      </c>
      <c r="G82" s="176"/>
      <c r="H82" s="176"/>
      <c r="I82" s="179"/>
      <c r="J82" s="180">
        <f>BK82</f>
        <v>0</v>
      </c>
      <c r="K82" s="176"/>
      <c r="L82" s="181"/>
      <c r="M82" s="182"/>
      <c r="N82" s="183"/>
      <c r="O82" s="183"/>
      <c r="P82" s="184">
        <f>P83+P118+P122+P125</f>
        <v>0</v>
      </c>
      <c r="Q82" s="183"/>
      <c r="R82" s="184">
        <f>R83+R118+R122+R125</f>
        <v>0</v>
      </c>
      <c r="S82" s="183"/>
      <c r="T82" s="185">
        <f>T83+T118+T122+T125</f>
        <v>0</v>
      </c>
      <c r="AR82" s="186" t="s">
        <v>131</v>
      </c>
      <c r="AT82" s="187" t="s">
        <v>73</v>
      </c>
      <c r="AU82" s="187" t="s">
        <v>74</v>
      </c>
      <c r="AY82" s="186" t="s">
        <v>124</v>
      </c>
      <c r="BK82" s="188">
        <f>BK83+BK118+BK122+BK125</f>
        <v>0</v>
      </c>
    </row>
    <row r="83" spans="2:65" s="10" customFormat="1" ht="19.95" customHeight="1">
      <c r="B83" s="175"/>
      <c r="C83" s="176"/>
      <c r="D83" s="177" t="s">
        <v>73</v>
      </c>
      <c r="E83" s="189" t="s">
        <v>258</v>
      </c>
      <c r="F83" s="189" t="s">
        <v>259</v>
      </c>
      <c r="G83" s="176"/>
      <c r="H83" s="176"/>
      <c r="I83" s="179"/>
      <c r="J83" s="190">
        <f>BK83</f>
        <v>0</v>
      </c>
      <c r="K83" s="176"/>
      <c r="L83" s="181"/>
      <c r="M83" s="182"/>
      <c r="N83" s="183"/>
      <c r="O83" s="183"/>
      <c r="P83" s="184">
        <f>SUM(P84:P117)</f>
        <v>0</v>
      </c>
      <c r="Q83" s="183"/>
      <c r="R83" s="184">
        <f>SUM(R84:R117)</f>
        <v>0</v>
      </c>
      <c r="S83" s="183"/>
      <c r="T83" s="185">
        <f>SUM(T84:T117)</f>
        <v>0</v>
      </c>
      <c r="AR83" s="186" t="s">
        <v>131</v>
      </c>
      <c r="AT83" s="187" t="s">
        <v>73</v>
      </c>
      <c r="AU83" s="187" t="s">
        <v>82</v>
      </c>
      <c r="AY83" s="186" t="s">
        <v>124</v>
      </c>
      <c r="BK83" s="188">
        <f>SUM(BK84:BK117)</f>
        <v>0</v>
      </c>
    </row>
    <row r="84" spans="2:65" s="1" customFormat="1" ht="16.5" customHeight="1">
      <c r="B84" s="40"/>
      <c r="C84" s="191" t="s">
        <v>82</v>
      </c>
      <c r="D84" s="191" t="s">
        <v>126</v>
      </c>
      <c r="E84" s="192" t="s">
        <v>260</v>
      </c>
      <c r="F84" s="193" t="s">
        <v>261</v>
      </c>
      <c r="G84" s="194" t="s">
        <v>262</v>
      </c>
      <c r="H84" s="195">
        <v>1</v>
      </c>
      <c r="I84" s="196"/>
      <c r="J84" s="197">
        <f>ROUND(I84*H84,2)</f>
        <v>0</v>
      </c>
      <c r="K84" s="193" t="s">
        <v>30</v>
      </c>
      <c r="L84" s="60"/>
      <c r="M84" s="198" t="s">
        <v>30</v>
      </c>
      <c r="N84" s="199" t="s">
        <v>47</v>
      </c>
      <c r="O84" s="41"/>
      <c r="P84" s="200">
        <f>O84*H84</f>
        <v>0</v>
      </c>
      <c r="Q84" s="200">
        <v>0</v>
      </c>
      <c r="R84" s="200">
        <f>Q84*H84</f>
        <v>0</v>
      </c>
      <c r="S84" s="200">
        <v>0</v>
      </c>
      <c r="T84" s="201">
        <f>S84*H84</f>
        <v>0</v>
      </c>
      <c r="AR84" s="23" t="s">
        <v>263</v>
      </c>
      <c r="AT84" s="23" t="s">
        <v>126</v>
      </c>
      <c r="AU84" s="23" t="s">
        <v>84</v>
      </c>
      <c r="AY84" s="23" t="s">
        <v>124</v>
      </c>
      <c r="BE84" s="202">
        <f>IF(N84="základní",J84,0)</f>
        <v>0</v>
      </c>
      <c r="BF84" s="202">
        <f>IF(N84="snížená",J84,0)</f>
        <v>0</v>
      </c>
      <c r="BG84" s="202">
        <f>IF(N84="zákl. přenesená",J84,0)</f>
        <v>0</v>
      </c>
      <c r="BH84" s="202">
        <f>IF(N84="sníž. přenesená",J84,0)</f>
        <v>0</v>
      </c>
      <c r="BI84" s="202">
        <f>IF(N84="nulová",J84,0)</f>
        <v>0</v>
      </c>
      <c r="BJ84" s="23" t="s">
        <v>131</v>
      </c>
      <c r="BK84" s="202">
        <f>ROUND(I84*H84,2)</f>
        <v>0</v>
      </c>
      <c r="BL84" s="23" t="s">
        <v>263</v>
      </c>
      <c r="BM84" s="23" t="s">
        <v>264</v>
      </c>
    </row>
    <row r="85" spans="2:65" s="11" customFormat="1" ht="12">
      <c r="B85" s="206"/>
      <c r="C85" s="207"/>
      <c r="D85" s="203" t="s">
        <v>135</v>
      </c>
      <c r="E85" s="208" t="s">
        <v>30</v>
      </c>
      <c r="F85" s="209" t="s">
        <v>265</v>
      </c>
      <c r="G85" s="207"/>
      <c r="H85" s="208" t="s">
        <v>30</v>
      </c>
      <c r="I85" s="210"/>
      <c r="J85" s="207"/>
      <c r="K85" s="207"/>
      <c r="L85" s="211"/>
      <c r="M85" s="212"/>
      <c r="N85" s="213"/>
      <c r="O85" s="213"/>
      <c r="P85" s="213"/>
      <c r="Q85" s="213"/>
      <c r="R85" s="213"/>
      <c r="S85" s="213"/>
      <c r="T85" s="214"/>
      <c r="AT85" s="215" t="s">
        <v>135</v>
      </c>
      <c r="AU85" s="215" t="s">
        <v>84</v>
      </c>
      <c r="AV85" s="11" t="s">
        <v>82</v>
      </c>
      <c r="AW85" s="11" t="s">
        <v>37</v>
      </c>
      <c r="AX85" s="11" t="s">
        <v>74</v>
      </c>
      <c r="AY85" s="215" t="s">
        <v>124</v>
      </c>
    </row>
    <row r="86" spans="2:65" s="11" customFormat="1" ht="24">
      <c r="B86" s="206"/>
      <c r="C86" s="207"/>
      <c r="D86" s="203" t="s">
        <v>135</v>
      </c>
      <c r="E86" s="208" t="s">
        <v>30</v>
      </c>
      <c r="F86" s="209" t="s">
        <v>266</v>
      </c>
      <c r="G86" s="207"/>
      <c r="H86" s="208" t="s">
        <v>30</v>
      </c>
      <c r="I86" s="210"/>
      <c r="J86" s="207"/>
      <c r="K86" s="207"/>
      <c r="L86" s="211"/>
      <c r="M86" s="212"/>
      <c r="N86" s="213"/>
      <c r="O86" s="213"/>
      <c r="P86" s="213"/>
      <c r="Q86" s="213"/>
      <c r="R86" s="213"/>
      <c r="S86" s="213"/>
      <c r="T86" s="214"/>
      <c r="AT86" s="215" t="s">
        <v>135</v>
      </c>
      <c r="AU86" s="215" t="s">
        <v>84</v>
      </c>
      <c r="AV86" s="11" t="s">
        <v>82</v>
      </c>
      <c r="AW86" s="11" t="s">
        <v>37</v>
      </c>
      <c r="AX86" s="11" t="s">
        <v>74</v>
      </c>
      <c r="AY86" s="215" t="s">
        <v>124</v>
      </c>
    </row>
    <row r="87" spans="2:65" s="11" customFormat="1" ht="12">
      <c r="B87" s="206"/>
      <c r="C87" s="207"/>
      <c r="D87" s="203" t="s">
        <v>135</v>
      </c>
      <c r="E87" s="208" t="s">
        <v>30</v>
      </c>
      <c r="F87" s="209" t="s">
        <v>267</v>
      </c>
      <c r="G87" s="207"/>
      <c r="H87" s="208" t="s">
        <v>30</v>
      </c>
      <c r="I87" s="210"/>
      <c r="J87" s="207"/>
      <c r="K87" s="207"/>
      <c r="L87" s="211"/>
      <c r="M87" s="212"/>
      <c r="N87" s="213"/>
      <c r="O87" s="213"/>
      <c r="P87" s="213"/>
      <c r="Q87" s="213"/>
      <c r="R87" s="213"/>
      <c r="S87" s="213"/>
      <c r="T87" s="214"/>
      <c r="AT87" s="215" t="s">
        <v>135</v>
      </c>
      <c r="AU87" s="215" t="s">
        <v>84</v>
      </c>
      <c r="AV87" s="11" t="s">
        <v>82</v>
      </c>
      <c r="AW87" s="11" t="s">
        <v>37</v>
      </c>
      <c r="AX87" s="11" t="s">
        <v>74</v>
      </c>
      <c r="AY87" s="215" t="s">
        <v>124</v>
      </c>
    </row>
    <row r="88" spans="2:65" s="11" customFormat="1" ht="12">
      <c r="B88" s="206"/>
      <c r="C88" s="207"/>
      <c r="D88" s="203" t="s">
        <v>135</v>
      </c>
      <c r="E88" s="208" t="s">
        <v>30</v>
      </c>
      <c r="F88" s="209" t="s">
        <v>268</v>
      </c>
      <c r="G88" s="207"/>
      <c r="H88" s="208" t="s">
        <v>30</v>
      </c>
      <c r="I88" s="210"/>
      <c r="J88" s="207"/>
      <c r="K88" s="207"/>
      <c r="L88" s="211"/>
      <c r="M88" s="212"/>
      <c r="N88" s="213"/>
      <c r="O88" s="213"/>
      <c r="P88" s="213"/>
      <c r="Q88" s="213"/>
      <c r="R88" s="213"/>
      <c r="S88" s="213"/>
      <c r="T88" s="214"/>
      <c r="AT88" s="215" t="s">
        <v>135</v>
      </c>
      <c r="AU88" s="215" t="s">
        <v>84</v>
      </c>
      <c r="AV88" s="11" t="s">
        <v>82</v>
      </c>
      <c r="AW88" s="11" t="s">
        <v>37</v>
      </c>
      <c r="AX88" s="11" t="s">
        <v>74</v>
      </c>
      <c r="AY88" s="215" t="s">
        <v>124</v>
      </c>
    </row>
    <row r="89" spans="2:65" s="11" customFormat="1" ht="24">
      <c r="B89" s="206"/>
      <c r="C89" s="207"/>
      <c r="D89" s="203" t="s">
        <v>135</v>
      </c>
      <c r="E89" s="208" t="s">
        <v>30</v>
      </c>
      <c r="F89" s="209" t="s">
        <v>269</v>
      </c>
      <c r="G89" s="207"/>
      <c r="H89" s="208" t="s">
        <v>30</v>
      </c>
      <c r="I89" s="210"/>
      <c r="J89" s="207"/>
      <c r="K89" s="207"/>
      <c r="L89" s="211"/>
      <c r="M89" s="212"/>
      <c r="N89" s="213"/>
      <c r="O89" s="213"/>
      <c r="P89" s="213"/>
      <c r="Q89" s="213"/>
      <c r="R89" s="213"/>
      <c r="S89" s="213"/>
      <c r="T89" s="214"/>
      <c r="AT89" s="215" t="s">
        <v>135</v>
      </c>
      <c r="AU89" s="215" t="s">
        <v>84</v>
      </c>
      <c r="AV89" s="11" t="s">
        <v>82</v>
      </c>
      <c r="AW89" s="11" t="s">
        <v>37</v>
      </c>
      <c r="AX89" s="11" t="s">
        <v>74</v>
      </c>
      <c r="AY89" s="215" t="s">
        <v>124</v>
      </c>
    </row>
    <row r="90" spans="2:65" s="11" customFormat="1" ht="12">
      <c r="B90" s="206"/>
      <c r="C90" s="207"/>
      <c r="D90" s="203" t="s">
        <v>135</v>
      </c>
      <c r="E90" s="208" t="s">
        <v>30</v>
      </c>
      <c r="F90" s="209" t="s">
        <v>270</v>
      </c>
      <c r="G90" s="207"/>
      <c r="H90" s="208" t="s">
        <v>30</v>
      </c>
      <c r="I90" s="210"/>
      <c r="J90" s="207"/>
      <c r="K90" s="207"/>
      <c r="L90" s="211"/>
      <c r="M90" s="212"/>
      <c r="N90" s="213"/>
      <c r="O90" s="213"/>
      <c r="P90" s="213"/>
      <c r="Q90" s="213"/>
      <c r="R90" s="213"/>
      <c r="S90" s="213"/>
      <c r="T90" s="214"/>
      <c r="AT90" s="215" t="s">
        <v>135</v>
      </c>
      <c r="AU90" s="215" t="s">
        <v>84</v>
      </c>
      <c r="AV90" s="11" t="s">
        <v>82</v>
      </c>
      <c r="AW90" s="11" t="s">
        <v>37</v>
      </c>
      <c r="AX90" s="11" t="s">
        <v>74</v>
      </c>
      <c r="AY90" s="215" t="s">
        <v>124</v>
      </c>
    </row>
    <row r="91" spans="2:65" s="11" customFormat="1" ht="24">
      <c r="B91" s="206"/>
      <c r="C91" s="207"/>
      <c r="D91" s="203" t="s">
        <v>135</v>
      </c>
      <c r="E91" s="208" t="s">
        <v>30</v>
      </c>
      <c r="F91" s="209" t="s">
        <v>271</v>
      </c>
      <c r="G91" s="207"/>
      <c r="H91" s="208" t="s">
        <v>30</v>
      </c>
      <c r="I91" s="210"/>
      <c r="J91" s="207"/>
      <c r="K91" s="207"/>
      <c r="L91" s="211"/>
      <c r="M91" s="212"/>
      <c r="N91" s="213"/>
      <c r="O91" s="213"/>
      <c r="P91" s="213"/>
      <c r="Q91" s="213"/>
      <c r="R91" s="213"/>
      <c r="S91" s="213"/>
      <c r="T91" s="214"/>
      <c r="AT91" s="215" t="s">
        <v>135</v>
      </c>
      <c r="AU91" s="215" t="s">
        <v>84</v>
      </c>
      <c r="AV91" s="11" t="s">
        <v>82</v>
      </c>
      <c r="AW91" s="11" t="s">
        <v>37</v>
      </c>
      <c r="AX91" s="11" t="s">
        <v>74</v>
      </c>
      <c r="AY91" s="215" t="s">
        <v>124</v>
      </c>
    </row>
    <row r="92" spans="2:65" s="11" customFormat="1" ht="12">
      <c r="B92" s="206"/>
      <c r="C92" s="207"/>
      <c r="D92" s="203" t="s">
        <v>135</v>
      </c>
      <c r="E92" s="208" t="s">
        <v>30</v>
      </c>
      <c r="F92" s="209" t="s">
        <v>272</v>
      </c>
      <c r="G92" s="207"/>
      <c r="H92" s="208" t="s">
        <v>30</v>
      </c>
      <c r="I92" s="210"/>
      <c r="J92" s="207"/>
      <c r="K92" s="207"/>
      <c r="L92" s="211"/>
      <c r="M92" s="212"/>
      <c r="N92" s="213"/>
      <c r="O92" s="213"/>
      <c r="P92" s="213"/>
      <c r="Q92" s="213"/>
      <c r="R92" s="213"/>
      <c r="S92" s="213"/>
      <c r="T92" s="214"/>
      <c r="AT92" s="215" t="s">
        <v>135</v>
      </c>
      <c r="AU92" s="215" t="s">
        <v>84</v>
      </c>
      <c r="AV92" s="11" t="s">
        <v>82</v>
      </c>
      <c r="AW92" s="11" t="s">
        <v>37</v>
      </c>
      <c r="AX92" s="11" t="s">
        <v>74</v>
      </c>
      <c r="AY92" s="215" t="s">
        <v>124</v>
      </c>
    </row>
    <row r="93" spans="2:65" s="11" customFormat="1" ht="24">
      <c r="B93" s="206"/>
      <c r="C93" s="207"/>
      <c r="D93" s="203" t="s">
        <v>135</v>
      </c>
      <c r="E93" s="208" t="s">
        <v>30</v>
      </c>
      <c r="F93" s="209" t="s">
        <v>273</v>
      </c>
      <c r="G93" s="207"/>
      <c r="H93" s="208" t="s">
        <v>30</v>
      </c>
      <c r="I93" s="210"/>
      <c r="J93" s="207"/>
      <c r="K93" s="207"/>
      <c r="L93" s="211"/>
      <c r="M93" s="212"/>
      <c r="N93" s="213"/>
      <c r="O93" s="213"/>
      <c r="P93" s="213"/>
      <c r="Q93" s="213"/>
      <c r="R93" s="213"/>
      <c r="S93" s="213"/>
      <c r="T93" s="214"/>
      <c r="AT93" s="215" t="s">
        <v>135</v>
      </c>
      <c r="AU93" s="215" t="s">
        <v>84</v>
      </c>
      <c r="AV93" s="11" t="s">
        <v>82</v>
      </c>
      <c r="AW93" s="11" t="s">
        <v>37</v>
      </c>
      <c r="AX93" s="11" t="s">
        <v>74</v>
      </c>
      <c r="AY93" s="215" t="s">
        <v>124</v>
      </c>
    </row>
    <row r="94" spans="2:65" s="11" customFormat="1" ht="24">
      <c r="B94" s="206"/>
      <c r="C94" s="207"/>
      <c r="D94" s="203" t="s">
        <v>135</v>
      </c>
      <c r="E94" s="208" t="s">
        <v>30</v>
      </c>
      <c r="F94" s="209" t="s">
        <v>274</v>
      </c>
      <c r="G94" s="207"/>
      <c r="H94" s="208" t="s">
        <v>30</v>
      </c>
      <c r="I94" s="210"/>
      <c r="J94" s="207"/>
      <c r="K94" s="207"/>
      <c r="L94" s="211"/>
      <c r="M94" s="212"/>
      <c r="N94" s="213"/>
      <c r="O94" s="213"/>
      <c r="P94" s="213"/>
      <c r="Q94" s="213"/>
      <c r="R94" s="213"/>
      <c r="S94" s="213"/>
      <c r="T94" s="214"/>
      <c r="AT94" s="215" t="s">
        <v>135</v>
      </c>
      <c r="AU94" s="215" t="s">
        <v>84</v>
      </c>
      <c r="AV94" s="11" t="s">
        <v>82</v>
      </c>
      <c r="AW94" s="11" t="s">
        <v>37</v>
      </c>
      <c r="AX94" s="11" t="s">
        <v>74</v>
      </c>
      <c r="AY94" s="215" t="s">
        <v>124</v>
      </c>
    </row>
    <row r="95" spans="2:65" s="11" customFormat="1" ht="24">
      <c r="B95" s="206"/>
      <c r="C95" s="207"/>
      <c r="D95" s="203" t="s">
        <v>135</v>
      </c>
      <c r="E95" s="208" t="s">
        <v>30</v>
      </c>
      <c r="F95" s="209" t="s">
        <v>275</v>
      </c>
      <c r="G95" s="207"/>
      <c r="H95" s="208" t="s">
        <v>30</v>
      </c>
      <c r="I95" s="210"/>
      <c r="J95" s="207"/>
      <c r="K95" s="207"/>
      <c r="L95" s="211"/>
      <c r="M95" s="212"/>
      <c r="N95" s="213"/>
      <c r="O95" s="213"/>
      <c r="P95" s="213"/>
      <c r="Q95" s="213"/>
      <c r="R95" s="213"/>
      <c r="S95" s="213"/>
      <c r="T95" s="214"/>
      <c r="AT95" s="215" t="s">
        <v>135</v>
      </c>
      <c r="AU95" s="215" t="s">
        <v>84</v>
      </c>
      <c r="AV95" s="11" t="s">
        <v>82</v>
      </c>
      <c r="AW95" s="11" t="s">
        <v>37</v>
      </c>
      <c r="AX95" s="11" t="s">
        <v>74</v>
      </c>
      <c r="AY95" s="215" t="s">
        <v>124</v>
      </c>
    </row>
    <row r="96" spans="2:65" s="11" customFormat="1" ht="24">
      <c r="B96" s="206"/>
      <c r="C96" s="207"/>
      <c r="D96" s="203" t="s">
        <v>135</v>
      </c>
      <c r="E96" s="208" t="s">
        <v>30</v>
      </c>
      <c r="F96" s="209" t="s">
        <v>276</v>
      </c>
      <c r="G96" s="207"/>
      <c r="H96" s="208" t="s">
        <v>30</v>
      </c>
      <c r="I96" s="210"/>
      <c r="J96" s="207"/>
      <c r="K96" s="207"/>
      <c r="L96" s="211"/>
      <c r="M96" s="212"/>
      <c r="N96" s="213"/>
      <c r="O96" s="213"/>
      <c r="P96" s="213"/>
      <c r="Q96" s="213"/>
      <c r="R96" s="213"/>
      <c r="S96" s="213"/>
      <c r="T96" s="214"/>
      <c r="AT96" s="215" t="s">
        <v>135</v>
      </c>
      <c r="AU96" s="215" t="s">
        <v>84</v>
      </c>
      <c r="AV96" s="11" t="s">
        <v>82</v>
      </c>
      <c r="AW96" s="11" t="s">
        <v>37</v>
      </c>
      <c r="AX96" s="11" t="s">
        <v>74</v>
      </c>
      <c r="AY96" s="215" t="s">
        <v>124</v>
      </c>
    </row>
    <row r="97" spans="2:65" s="12" customFormat="1" ht="12">
      <c r="B97" s="216"/>
      <c r="C97" s="217"/>
      <c r="D97" s="203" t="s">
        <v>135</v>
      </c>
      <c r="E97" s="218" t="s">
        <v>30</v>
      </c>
      <c r="F97" s="219" t="s">
        <v>82</v>
      </c>
      <c r="G97" s="217"/>
      <c r="H97" s="220">
        <v>1</v>
      </c>
      <c r="I97" s="221"/>
      <c r="J97" s="217"/>
      <c r="K97" s="217"/>
      <c r="L97" s="222"/>
      <c r="M97" s="223"/>
      <c r="N97" s="224"/>
      <c r="O97" s="224"/>
      <c r="P97" s="224"/>
      <c r="Q97" s="224"/>
      <c r="R97" s="224"/>
      <c r="S97" s="224"/>
      <c r="T97" s="225"/>
      <c r="AT97" s="226" t="s">
        <v>135</v>
      </c>
      <c r="AU97" s="226" t="s">
        <v>84</v>
      </c>
      <c r="AV97" s="12" t="s">
        <v>84</v>
      </c>
      <c r="AW97" s="12" t="s">
        <v>37</v>
      </c>
      <c r="AX97" s="12" t="s">
        <v>82</v>
      </c>
      <c r="AY97" s="226" t="s">
        <v>124</v>
      </c>
    </row>
    <row r="98" spans="2:65" s="1" customFormat="1" ht="16.5" customHeight="1">
      <c r="B98" s="40"/>
      <c r="C98" s="191" t="s">
        <v>84</v>
      </c>
      <c r="D98" s="191" t="s">
        <v>126</v>
      </c>
      <c r="E98" s="192" t="s">
        <v>277</v>
      </c>
      <c r="F98" s="193" t="s">
        <v>278</v>
      </c>
      <c r="G98" s="194" t="s">
        <v>262</v>
      </c>
      <c r="H98" s="195">
        <v>1</v>
      </c>
      <c r="I98" s="196"/>
      <c r="J98" s="197">
        <f>ROUND(I98*H98,2)</f>
        <v>0</v>
      </c>
      <c r="K98" s="193" t="s">
        <v>30</v>
      </c>
      <c r="L98" s="60"/>
      <c r="M98" s="198" t="s">
        <v>30</v>
      </c>
      <c r="N98" s="199" t="s">
        <v>47</v>
      </c>
      <c r="O98" s="41"/>
      <c r="P98" s="200">
        <f>O98*H98</f>
        <v>0</v>
      </c>
      <c r="Q98" s="200">
        <v>0</v>
      </c>
      <c r="R98" s="200">
        <f>Q98*H98</f>
        <v>0</v>
      </c>
      <c r="S98" s="200">
        <v>0</v>
      </c>
      <c r="T98" s="201">
        <f>S98*H98</f>
        <v>0</v>
      </c>
      <c r="AR98" s="23" t="s">
        <v>263</v>
      </c>
      <c r="AT98" s="23" t="s">
        <v>126</v>
      </c>
      <c r="AU98" s="23" t="s">
        <v>84</v>
      </c>
      <c r="AY98" s="23" t="s">
        <v>124</v>
      </c>
      <c r="BE98" s="202">
        <f>IF(N98="základní",J98,0)</f>
        <v>0</v>
      </c>
      <c r="BF98" s="202">
        <f>IF(N98="snížená",J98,0)</f>
        <v>0</v>
      </c>
      <c r="BG98" s="202">
        <f>IF(N98="zákl. přenesená",J98,0)</f>
        <v>0</v>
      </c>
      <c r="BH98" s="202">
        <f>IF(N98="sníž. přenesená",J98,0)</f>
        <v>0</v>
      </c>
      <c r="BI98" s="202">
        <f>IF(N98="nulová",J98,0)</f>
        <v>0</v>
      </c>
      <c r="BJ98" s="23" t="s">
        <v>131</v>
      </c>
      <c r="BK98" s="202">
        <f>ROUND(I98*H98,2)</f>
        <v>0</v>
      </c>
      <c r="BL98" s="23" t="s">
        <v>263</v>
      </c>
      <c r="BM98" s="23" t="s">
        <v>279</v>
      </c>
    </row>
    <row r="99" spans="2:65" s="11" customFormat="1" ht="12">
      <c r="B99" s="206"/>
      <c r="C99" s="207"/>
      <c r="D99" s="203" t="s">
        <v>135</v>
      </c>
      <c r="E99" s="208" t="s">
        <v>30</v>
      </c>
      <c r="F99" s="209" t="s">
        <v>280</v>
      </c>
      <c r="G99" s="207"/>
      <c r="H99" s="208" t="s">
        <v>30</v>
      </c>
      <c r="I99" s="210"/>
      <c r="J99" s="207"/>
      <c r="K99" s="207"/>
      <c r="L99" s="211"/>
      <c r="M99" s="212"/>
      <c r="N99" s="213"/>
      <c r="O99" s="213"/>
      <c r="P99" s="213"/>
      <c r="Q99" s="213"/>
      <c r="R99" s="213"/>
      <c r="S99" s="213"/>
      <c r="T99" s="214"/>
      <c r="AT99" s="215" t="s">
        <v>135</v>
      </c>
      <c r="AU99" s="215" t="s">
        <v>84</v>
      </c>
      <c r="AV99" s="11" t="s">
        <v>82</v>
      </c>
      <c r="AW99" s="11" t="s">
        <v>37</v>
      </c>
      <c r="AX99" s="11" t="s">
        <v>74</v>
      </c>
      <c r="AY99" s="215" t="s">
        <v>124</v>
      </c>
    </row>
    <row r="100" spans="2:65" s="12" customFormat="1" ht="12">
      <c r="B100" s="216"/>
      <c r="C100" s="217"/>
      <c r="D100" s="203" t="s">
        <v>135</v>
      </c>
      <c r="E100" s="218" t="s">
        <v>30</v>
      </c>
      <c r="F100" s="219" t="s">
        <v>82</v>
      </c>
      <c r="G100" s="217"/>
      <c r="H100" s="220">
        <v>1</v>
      </c>
      <c r="I100" s="221"/>
      <c r="J100" s="217"/>
      <c r="K100" s="217"/>
      <c r="L100" s="222"/>
      <c r="M100" s="223"/>
      <c r="N100" s="224"/>
      <c r="O100" s="224"/>
      <c r="P100" s="224"/>
      <c r="Q100" s="224"/>
      <c r="R100" s="224"/>
      <c r="S100" s="224"/>
      <c r="T100" s="225"/>
      <c r="AT100" s="226" t="s">
        <v>135</v>
      </c>
      <c r="AU100" s="226" t="s">
        <v>84</v>
      </c>
      <c r="AV100" s="12" t="s">
        <v>84</v>
      </c>
      <c r="AW100" s="12" t="s">
        <v>37</v>
      </c>
      <c r="AX100" s="12" t="s">
        <v>82</v>
      </c>
      <c r="AY100" s="226" t="s">
        <v>124</v>
      </c>
    </row>
    <row r="101" spans="2:65" s="1" customFormat="1" ht="63.75" customHeight="1">
      <c r="B101" s="40"/>
      <c r="C101" s="191" t="s">
        <v>142</v>
      </c>
      <c r="D101" s="191" t="s">
        <v>126</v>
      </c>
      <c r="E101" s="192" t="s">
        <v>281</v>
      </c>
      <c r="F101" s="193" t="s">
        <v>282</v>
      </c>
      <c r="G101" s="194" t="s">
        <v>262</v>
      </c>
      <c r="H101" s="195">
        <v>1</v>
      </c>
      <c r="I101" s="196"/>
      <c r="J101" s="197">
        <f>ROUND(I101*H101,2)</f>
        <v>0</v>
      </c>
      <c r="K101" s="193" t="s">
        <v>30</v>
      </c>
      <c r="L101" s="60"/>
      <c r="M101" s="198" t="s">
        <v>30</v>
      </c>
      <c r="N101" s="199" t="s">
        <v>47</v>
      </c>
      <c r="O101" s="41"/>
      <c r="P101" s="200">
        <f>O101*H101</f>
        <v>0</v>
      </c>
      <c r="Q101" s="200">
        <v>0</v>
      </c>
      <c r="R101" s="200">
        <f>Q101*H101</f>
        <v>0</v>
      </c>
      <c r="S101" s="200">
        <v>0</v>
      </c>
      <c r="T101" s="201">
        <f>S101*H101</f>
        <v>0</v>
      </c>
      <c r="AR101" s="23" t="s">
        <v>263</v>
      </c>
      <c r="AT101" s="23" t="s">
        <v>126</v>
      </c>
      <c r="AU101" s="23" t="s">
        <v>84</v>
      </c>
      <c r="AY101" s="23" t="s">
        <v>124</v>
      </c>
      <c r="BE101" s="202">
        <f>IF(N101="základní",J101,0)</f>
        <v>0</v>
      </c>
      <c r="BF101" s="202">
        <f>IF(N101="snížená",J101,0)</f>
        <v>0</v>
      </c>
      <c r="BG101" s="202">
        <f>IF(N101="zákl. přenesená",J101,0)</f>
        <v>0</v>
      </c>
      <c r="BH101" s="202">
        <f>IF(N101="sníž. přenesená",J101,0)</f>
        <v>0</v>
      </c>
      <c r="BI101" s="202">
        <f>IF(N101="nulová",J101,0)</f>
        <v>0</v>
      </c>
      <c r="BJ101" s="23" t="s">
        <v>131</v>
      </c>
      <c r="BK101" s="202">
        <f>ROUND(I101*H101,2)</f>
        <v>0</v>
      </c>
      <c r="BL101" s="23" t="s">
        <v>263</v>
      </c>
      <c r="BM101" s="23" t="s">
        <v>283</v>
      </c>
    </row>
    <row r="102" spans="2:65" s="11" customFormat="1" ht="24">
      <c r="B102" s="206"/>
      <c r="C102" s="207"/>
      <c r="D102" s="203" t="s">
        <v>135</v>
      </c>
      <c r="E102" s="208" t="s">
        <v>30</v>
      </c>
      <c r="F102" s="209" t="s">
        <v>284</v>
      </c>
      <c r="G102" s="207"/>
      <c r="H102" s="208" t="s">
        <v>30</v>
      </c>
      <c r="I102" s="210"/>
      <c r="J102" s="207"/>
      <c r="K102" s="207"/>
      <c r="L102" s="211"/>
      <c r="M102" s="212"/>
      <c r="N102" s="213"/>
      <c r="O102" s="213"/>
      <c r="P102" s="213"/>
      <c r="Q102" s="213"/>
      <c r="R102" s="213"/>
      <c r="S102" s="213"/>
      <c r="T102" s="214"/>
      <c r="AT102" s="215" t="s">
        <v>135</v>
      </c>
      <c r="AU102" s="215" t="s">
        <v>84</v>
      </c>
      <c r="AV102" s="11" t="s">
        <v>82</v>
      </c>
      <c r="AW102" s="11" t="s">
        <v>37</v>
      </c>
      <c r="AX102" s="11" t="s">
        <v>74</v>
      </c>
      <c r="AY102" s="215" t="s">
        <v>124</v>
      </c>
    </row>
    <row r="103" spans="2:65" s="11" customFormat="1" ht="12">
      <c r="B103" s="206"/>
      <c r="C103" s="207"/>
      <c r="D103" s="203" t="s">
        <v>135</v>
      </c>
      <c r="E103" s="208" t="s">
        <v>30</v>
      </c>
      <c r="F103" s="209" t="s">
        <v>285</v>
      </c>
      <c r="G103" s="207"/>
      <c r="H103" s="208" t="s">
        <v>30</v>
      </c>
      <c r="I103" s="210"/>
      <c r="J103" s="207"/>
      <c r="K103" s="207"/>
      <c r="L103" s="211"/>
      <c r="M103" s="212"/>
      <c r="N103" s="213"/>
      <c r="O103" s="213"/>
      <c r="P103" s="213"/>
      <c r="Q103" s="213"/>
      <c r="R103" s="213"/>
      <c r="S103" s="213"/>
      <c r="T103" s="214"/>
      <c r="AT103" s="215" t="s">
        <v>135</v>
      </c>
      <c r="AU103" s="215" t="s">
        <v>84</v>
      </c>
      <c r="AV103" s="11" t="s">
        <v>82</v>
      </c>
      <c r="AW103" s="11" t="s">
        <v>37</v>
      </c>
      <c r="AX103" s="11" t="s">
        <v>74</v>
      </c>
      <c r="AY103" s="215" t="s">
        <v>124</v>
      </c>
    </row>
    <row r="104" spans="2:65" s="11" customFormat="1" ht="12">
      <c r="B104" s="206"/>
      <c r="C104" s="207"/>
      <c r="D104" s="203" t="s">
        <v>135</v>
      </c>
      <c r="E104" s="208" t="s">
        <v>30</v>
      </c>
      <c r="F104" s="209" t="s">
        <v>286</v>
      </c>
      <c r="G104" s="207"/>
      <c r="H104" s="208" t="s">
        <v>30</v>
      </c>
      <c r="I104" s="210"/>
      <c r="J104" s="207"/>
      <c r="K104" s="207"/>
      <c r="L104" s="211"/>
      <c r="M104" s="212"/>
      <c r="N104" s="213"/>
      <c r="O104" s="213"/>
      <c r="P104" s="213"/>
      <c r="Q104" s="213"/>
      <c r="R104" s="213"/>
      <c r="S104" s="213"/>
      <c r="T104" s="214"/>
      <c r="AT104" s="215" t="s">
        <v>135</v>
      </c>
      <c r="AU104" s="215" t="s">
        <v>84</v>
      </c>
      <c r="AV104" s="11" t="s">
        <v>82</v>
      </c>
      <c r="AW104" s="11" t="s">
        <v>37</v>
      </c>
      <c r="AX104" s="11" t="s">
        <v>74</v>
      </c>
      <c r="AY104" s="215" t="s">
        <v>124</v>
      </c>
    </row>
    <row r="105" spans="2:65" s="12" customFormat="1" ht="12">
      <c r="B105" s="216"/>
      <c r="C105" s="217"/>
      <c r="D105" s="203" t="s">
        <v>135</v>
      </c>
      <c r="E105" s="218" t="s">
        <v>30</v>
      </c>
      <c r="F105" s="219" t="s">
        <v>82</v>
      </c>
      <c r="G105" s="217"/>
      <c r="H105" s="220">
        <v>1</v>
      </c>
      <c r="I105" s="221"/>
      <c r="J105" s="217"/>
      <c r="K105" s="217"/>
      <c r="L105" s="222"/>
      <c r="M105" s="223"/>
      <c r="N105" s="224"/>
      <c r="O105" s="224"/>
      <c r="P105" s="224"/>
      <c r="Q105" s="224"/>
      <c r="R105" s="224"/>
      <c r="S105" s="224"/>
      <c r="T105" s="225"/>
      <c r="AT105" s="226" t="s">
        <v>135</v>
      </c>
      <c r="AU105" s="226" t="s">
        <v>84</v>
      </c>
      <c r="AV105" s="12" t="s">
        <v>84</v>
      </c>
      <c r="AW105" s="12" t="s">
        <v>37</v>
      </c>
      <c r="AX105" s="12" t="s">
        <v>82</v>
      </c>
      <c r="AY105" s="226" t="s">
        <v>124</v>
      </c>
    </row>
    <row r="106" spans="2:65" s="1" customFormat="1" ht="16.5" customHeight="1">
      <c r="B106" s="40"/>
      <c r="C106" s="191" t="s">
        <v>131</v>
      </c>
      <c r="D106" s="191" t="s">
        <v>126</v>
      </c>
      <c r="E106" s="192" t="s">
        <v>287</v>
      </c>
      <c r="F106" s="193" t="s">
        <v>288</v>
      </c>
      <c r="G106" s="194" t="s">
        <v>262</v>
      </c>
      <c r="H106" s="195">
        <v>1</v>
      </c>
      <c r="I106" s="196"/>
      <c r="J106" s="197">
        <f>ROUND(I106*H106,2)</f>
        <v>0</v>
      </c>
      <c r="K106" s="193" t="s">
        <v>30</v>
      </c>
      <c r="L106" s="60"/>
      <c r="M106" s="198" t="s">
        <v>30</v>
      </c>
      <c r="N106" s="199" t="s">
        <v>47</v>
      </c>
      <c r="O106" s="41"/>
      <c r="P106" s="200">
        <f>O106*H106</f>
        <v>0</v>
      </c>
      <c r="Q106" s="200">
        <v>0</v>
      </c>
      <c r="R106" s="200">
        <f>Q106*H106</f>
        <v>0</v>
      </c>
      <c r="S106" s="200">
        <v>0</v>
      </c>
      <c r="T106" s="201">
        <f>S106*H106</f>
        <v>0</v>
      </c>
      <c r="AR106" s="23" t="s">
        <v>263</v>
      </c>
      <c r="AT106" s="23" t="s">
        <v>126</v>
      </c>
      <c r="AU106" s="23" t="s">
        <v>84</v>
      </c>
      <c r="AY106" s="23" t="s">
        <v>124</v>
      </c>
      <c r="BE106" s="202">
        <f>IF(N106="základní",J106,0)</f>
        <v>0</v>
      </c>
      <c r="BF106" s="202">
        <f>IF(N106="snížená",J106,0)</f>
        <v>0</v>
      </c>
      <c r="BG106" s="202">
        <f>IF(N106="zákl. přenesená",J106,0)</f>
        <v>0</v>
      </c>
      <c r="BH106" s="202">
        <f>IF(N106="sníž. přenesená",J106,0)</f>
        <v>0</v>
      </c>
      <c r="BI106" s="202">
        <f>IF(N106="nulová",J106,0)</f>
        <v>0</v>
      </c>
      <c r="BJ106" s="23" t="s">
        <v>131</v>
      </c>
      <c r="BK106" s="202">
        <f>ROUND(I106*H106,2)</f>
        <v>0</v>
      </c>
      <c r="BL106" s="23" t="s">
        <v>263</v>
      </c>
      <c r="BM106" s="23" t="s">
        <v>289</v>
      </c>
    </row>
    <row r="107" spans="2:65" s="11" customFormat="1" ht="12">
      <c r="B107" s="206"/>
      <c r="C107" s="207"/>
      <c r="D107" s="203" t="s">
        <v>135</v>
      </c>
      <c r="E107" s="208" t="s">
        <v>30</v>
      </c>
      <c r="F107" s="209" t="s">
        <v>290</v>
      </c>
      <c r="G107" s="207"/>
      <c r="H107" s="208" t="s">
        <v>30</v>
      </c>
      <c r="I107" s="210"/>
      <c r="J107" s="207"/>
      <c r="K107" s="207"/>
      <c r="L107" s="211"/>
      <c r="M107" s="212"/>
      <c r="N107" s="213"/>
      <c r="O107" s="213"/>
      <c r="P107" s="213"/>
      <c r="Q107" s="213"/>
      <c r="R107" s="213"/>
      <c r="S107" s="213"/>
      <c r="T107" s="214"/>
      <c r="AT107" s="215" t="s">
        <v>135</v>
      </c>
      <c r="AU107" s="215" t="s">
        <v>84</v>
      </c>
      <c r="AV107" s="11" t="s">
        <v>82</v>
      </c>
      <c r="AW107" s="11" t="s">
        <v>37</v>
      </c>
      <c r="AX107" s="11" t="s">
        <v>74</v>
      </c>
      <c r="AY107" s="215" t="s">
        <v>124</v>
      </c>
    </row>
    <row r="108" spans="2:65" s="12" customFormat="1" ht="12">
      <c r="B108" s="216"/>
      <c r="C108" s="217"/>
      <c r="D108" s="203" t="s">
        <v>135</v>
      </c>
      <c r="E108" s="218" t="s">
        <v>30</v>
      </c>
      <c r="F108" s="219" t="s">
        <v>82</v>
      </c>
      <c r="G108" s="217"/>
      <c r="H108" s="220">
        <v>1</v>
      </c>
      <c r="I108" s="221"/>
      <c r="J108" s="217"/>
      <c r="K108" s="217"/>
      <c r="L108" s="222"/>
      <c r="M108" s="223"/>
      <c r="N108" s="224"/>
      <c r="O108" s="224"/>
      <c r="P108" s="224"/>
      <c r="Q108" s="224"/>
      <c r="R108" s="224"/>
      <c r="S108" s="224"/>
      <c r="T108" s="225"/>
      <c r="AT108" s="226" t="s">
        <v>135</v>
      </c>
      <c r="AU108" s="226" t="s">
        <v>84</v>
      </c>
      <c r="AV108" s="12" t="s">
        <v>84</v>
      </c>
      <c r="AW108" s="12" t="s">
        <v>37</v>
      </c>
      <c r="AX108" s="12" t="s">
        <v>82</v>
      </c>
      <c r="AY108" s="226" t="s">
        <v>124</v>
      </c>
    </row>
    <row r="109" spans="2:65" s="1" customFormat="1" ht="16.5" customHeight="1">
      <c r="B109" s="40"/>
      <c r="C109" s="191" t="s">
        <v>155</v>
      </c>
      <c r="D109" s="191" t="s">
        <v>126</v>
      </c>
      <c r="E109" s="192" t="s">
        <v>291</v>
      </c>
      <c r="F109" s="193" t="s">
        <v>292</v>
      </c>
      <c r="G109" s="194" t="s">
        <v>262</v>
      </c>
      <c r="H109" s="195">
        <v>1</v>
      </c>
      <c r="I109" s="196"/>
      <c r="J109" s="197">
        <f>ROUND(I109*H109,2)</f>
        <v>0</v>
      </c>
      <c r="K109" s="193" t="s">
        <v>30</v>
      </c>
      <c r="L109" s="60"/>
      <c r="M109" s="198" t="s">
        <v>30</v>
      </c>
      <c r="N109" s="199" t="s">
        <v>47</v>
      </c>
      <c r="O109" s="41"/>
      <c r="P109" s="200">
        <f>O109*H109</f>
        <v>0</v>
      </c>
      <c r="Q109" s="200">
        <v>0</v>
      </c>
      <c r="R109" s="200">
        <f>Q109*H109</f>
        <v>0</v>
      </c>
      <c r="S109" s="200">
        <v>0</v>
      </c>
      <c r="T109" s="201">
        <f>S109*H109</f>
        <v>0</v>
      </c>
      <c r="AR109" s="23" t="s">
        <v>263</v>
      </c>
      <c r="AT109" s="23" t="s">
        <v>126</v>
      </c>
      <c r="AU109" s="23" t="s">
        <v>84</v>
      </c>
      <c r="AY109" s="23" t="s">
        <v>124</v>
      </c>
      <c r="BE109" s="202">
        <f>IF(N109="základní",J109,0)</f>
        <v>0</v>
      </c>
      <c r="BF109" s="202">
        <f>IF(N109="snížená",J109,0)</f>
        <v>0</v>
      </c>
      <c r="BG109" s="202">
        <f>IF(N109="zákl. přenesená",J109,0)</f>
        <v>0</v>
      </c>
      <c r="BH109" s="202">
        <f>IF(N109="sníž. přenesená",J109,0)</f>
        <v>0</v>
      </c>
      <c r="BI109" s="202">
        <f>IF(N109="nulová",J109,0)</f>
        <v>0</v>
      </c>
      <c r="BJ109" s="23" t="s">
        <v>131</v>
      </c>
      <c r="BK109" s="202">
        <f>ROUND(I109*H109,2)</f>
        <v>0</v>
      </c>
      <c r="BL109" s="23" t="s">
        <v>263</v>
      </c>
      <c r="BM109" s="23" t="s">
        <v>293</v>
      </c>
    </row>
    <row r="110" spans="2:65" s="11" customFormat="1" ht="12">
      <c r="B110" s="206"/>
      <c r="C110" s="207"/>
      <c r="D110" s="203" t="s">
        <v>135</v>
      </c>
      <c r="E110" s="208" t="s">
        <v>30</v>
      </c>
      <c r="F110" s="209" t="s">
        <v>294</v>
      </c>
      <c r="G110" s="207"/>
      <c r="H110" s="208" t="s">
        <v>30</v>
      </c>
      <c r="I110" s="210"/>
      <c r="J110" s="207"/>
      <c r="K110" s="207"/>
      <c r="L110" s="211"/>
      <c r="M110" s="212"/>
      <c r="N110" s="213"/>
      <c r="O110" s="213"/>
      <c r="P110" s="213"/>
      <c r="Q110" s="213"/>
      <c r="R110" s="213"/>
      <c r="S110" s="213"/>
      <c r="T110" s="214"/>
      <c r="AT110" s="215" t="s">
        <v>135</v>
      </c>
      <c r="AU110" s="215" t="s">
        <v>84</v>
      </c>
      <c r="AV110" s="11" t="s">
        <v>82</v>
      </c>
      <c r="AW110" s="11" t="s">
        <v>37</v>
      </c>
      <c r="AX110" s="11" t="s">
        <v>74</v>
      </c>
      <c r="AY110" s="215" t="s">
        <v>124</v>
      </c>
    </row>
    <row r="111" spans="2:65" s="12" customFormat="1" ht="12">
      <c r="B111" s="216"/>
      <c r="C111" s="217"/>
      <c r="D111" s="203" t="s">
        <v>135</v>
      </c>
      <c r="E111" s="218" t="s">
        <v>30</v>
      </c>
      <c r="F111" s="219" t="s">
        <v>82</v>
      </c>
      <c r="G111" s="217"/>
      <c r="H111" s="220">
        <v>1</v>
      </c>
      <c r="I111" s="221"/>
      <c r="J111" s="217"/>
      <c r="K111" s="217"/>
      <c r="L111" s="222"/>
      <c r="M111" s="223"/>
      <c r="N111" s="224"/>
      <c r="O111" s="224"/>
      <c r="P111" s="224"/>
      <c r="Q111" s="224"/>
      <c r="R111" s="224"/>
      <c r="S111" s="224"/>
      <c r="T111" s="225"/>
      <c r="AT111" s="226" t="s">
        <v>135</v>
      </c>
      <c r="AU111" s="226" t="s">
        <v>84</v>
      </c>
      <c r="AV111" s="12" t="s">
        <v>84</v>
      </c>
      <c r="AW111" s="12" t="s">
        <v>37</v>
      </c>
      <c r="AX111" s="12" t="s">
        <v>82</v>
      </c>
      <c r="AY111" s="226" t="s">
        <v>124</v>
      </c>
    </row>
    <row r="112" spans="2:65" s="1" customFormat="1" ht="16.5" customHeight="1">
      <c r="B112" s="40"/>
      <c r="C112" s="191" t="s">
        <v>166</v>
      </c>
      <c r="D112" s="191" t="s">
        <v>126</v>
      </c>
      <c r="E112" s="192" t="s">
        <v>295</v>
      </c>
      <c r="F112" s="193" t="s">
        <v>296</v>
      </c>
      <c r="G112" s="194" t="s">
        <v>262</v>
      </c>
      <c r="H112" s="195">
        <v>1</v>
      </c>
      <c r="I112" s="196"/>
      <c r="J112" s="197">
        <f>ROUND(I112*H112,2)</f>
        <v>0</v>
      </c>
      <c r="K112" s="193" t="s">
        <v>30</v>
      </c>
      <c r="L112" s="60"/>
      <c r="M112" s="198" t="s">
        <v>30</v>
      </c>
      <c r="N112" s="199" t="s">
        <v>47</v>
      </c>
      <c r="O112" s="41"/>
      <c r="P112" s="200">
        <f>O112*H112</f>
        <v>0</v>
      </c>
      <c r="Q112" s="200">
        <v>0</v>
      </c>
      <c r="R112" s="200">
        <f>Q112*H112</f>
        <v>0</v>
      </c>
      <c r="S112" s="200">
        <v>0</v>
      </c>
      <c r="T112" s="201">
        <f>S112*H112</f>
        <v>0</v>
      </c>
      <c r="AR112" s="23" t="s">
        <v>263</v>
      </c>
      <c r="AT112" s="23" t="s">
        <v>126</v>
      </c>
      <c r="AU112" s="23" t="s">
        <v>84</v>
      </c>
      <c r="AY112" s="23" t="s">
        <v>124</v>
      </c>
      <c r="BE112" s="202">
        <f>IF(N112="základní",J112,0)</f>
        <v>0</v>
      </c>
      <c r="BF112" s="202">
        <f>IF(N112="snížená",J112,0)</f>
        <v>0</v>
      </c>
      <c r="BG112" s="202">
        <f>IF(N112="zákl. přenesená",J112,0)</f>
        <v>0</v>
      </c>
      <c r="BH112" s="202">
        <f>IF(N112="sníž. přenesená",J112,0)</f>
        <v>0</v>
      </c>
      <c r="BI112" s="202">
        <f>IF(N112="nulová",J112,0)</f>
        <v>0</v>
      </c>
      <c r="BJ112" s="23" t="s">
        <v>131</v>
      </c>
      <c r="BK112" s="202">
        <f>ROUND(I112*H112,2)</f>
        <v>0</v>
      </c>
      <c r="BL112" s="23" t="s">
        <v>263</v>
      </c>
      <c r="BM112" s="23" t="s">
        <v>297</v>
      </c>
    </row>
    <row r="113" spans="2:65" s="11" customFormat="1" ht="12">
      <c r="B113" s="206"/>
      <c r="C113" s="207"/>
      <c r="D113" s="203" t="s">
        <v>135</v>
      </c>
      <c r="E113" s="208" t="s">
        <v>30</v>
      </c>
      <c r="F113" s="209" t="s">
        <v>298</v>
      </c>
      <c r="G113" s="207"/>
      <c r="H113" s="208" t="s">
        <v>30</v>
      </c>
      <c r="I113" s="210"/>
      <c r="J113" s="207"/>
      <c r="K113" s="207"/>
      <c r="L113" s="211"/>
      <c r="M113" s="212"/>
      <c r="N113" s="213"/>
      <c r="O113" s="213"/>
      <c r="P113" s="213"/>
      <c r="Q113" s="213"/>
      <c r="R113" s="213"/>
      <c r="S113" s="213"/>
      <c r="T113" s="214"/>
      <c r="AT113" s="215" t="s">
        <v>135</v>
      </c>
      <c r="AU113" s="215" t="s">
        <v>84</v>
      </c>
      <c r="AV113" s="11" t="s">
        <v>82</v>
      </c>
      <c r="AW113" s="11" t="s">
        <v>37</v>
      </c>
      <c r="AX113" s="11" t="s">
        <v>74</v>
      </c>
      <c r="AY113" s="215" t="s">
        <v>124</v>
      </c>
    </row>
    <row r="114" spans="2:65" s="12" customFormat="1" ht="12">
      <c r="B114" s="216"/>
      <c r="C114" s="217"/>
      <c r="D114" s="203" t="s">
        <v>135</v>
      </c>
      <c r="E114" s="218" t="s">
        <v>30</v>
      </c>
      <c r="F114" s="219" t="s">
        <v>82</v>
      </c>
      <c r="G114" s="217"/>
      <c r="H114" s="220">
        <v>1</v>
      </c>
      <c r="I114" s="221"/>
      <c r="J114" s="217"/>
      <c r="K114" s="217"/>
      <c r="L114" s="222"/>
      <c r="M114" s="223"/>
      <c r="N114" s="224"/>
      <c r="O114" s="224"/>
      <c r="P114" s="224"/>
      <c r="Q114" s="224"/>
      <c r="R114" s="224"/>
      <c r="S114" s="224"/>
      <c r="T114" s="225"/>
      <c r="AT114" s="226" t="s">
        <v>135</v>
      </c>
      <c r="AU114" s="226" t="s">
        <v>84</v>
      </c>
      <c r="AV114" s="12" t="s">
        <v>84</v>
      </c>
      <c r="AW114" s="12" t="s">
        <v>37</v>
      </c>
      <c r="AX114" s="12" t="s">
        <v>82</v>
      </c>
      <c r="AY114" s="226" t="s">
        <v>124</v>
      </c>
    </row>
    <row r="115" spans="2:65" s="1" customFormat="1" ht="25.5" customHeight="1">
      <c r="B115" s="40"/>
      <c r="C115" s="191" t="s">
        <v>171</v>
      </c>
      <c r="D115" s="191" t="s">
        <v>126</v>
      </c>
      <c r="E115" s="192" t="s">
        <v>299</v>
      </c>
      <c r="F115" s="193" t="s">
        <v>300</v>
      </c>
      <c r="G115" s="194" t="s">
        <v>262</v>
      </c>
      <c r="H115" s="195">
        <v>1</v>
      </c>
      <c r="I115" s="196"/>
      <c r="J115" s="197">
        <f>ROUND(I115*H115,2)</f>
        <v>0</v>
      </c>
      <c r="K115" s="193" t="s">
        <v>30</v>
      </c>
      <c r="L115" s="60"/>
      <c r="M115" s="198" t="s">
        <v>30</v>
      </c>
      <c r="N115" s="199" t="s">
        <v>47</v>
      </c>
      <c r="O115" s="41"/>
      <c r="P115" s="200">
        <f>O115*H115</f>
        <v>0</v>
      </c>
      <c r="Q115" s="200">
        <v>0</v>
      </c>
      <c r="R115" s="200">
        <f>Q115*H115</f>
        <v>0</v>
      </c>
      <c r="S115" s="200">
        <v>0</v>
      </c>
      <c r="T115" s="201">
        <f>S115*H115</f>
        <v>0</v>
      </c>
      <c r="AR115" s="23" t="s">
        <v>263</v>
      </c>
      <c r="AT115" s="23" t="s">
        <v>126</v>
      </c>
      <c r="AU115" s="23" t="s">
        <v>84</v>
      </c>
      <c r="AY115" s="23" t="s">
        <v>124</v>
      </c>
      <c r="BE115" s="202">
        <f>IF(N115="základní",J115,0)</f>
        <v>0</v>
      </c>
      <c r="BF115" s="202">
        <f>IF(N115="snížená",J115,0)</f>
        <v>0</v>
      </c>
      <c r="BG115" s="202">
        <f>IF(N115="zákl. přenesená",J115,0)</f>
        <v>0</v>
      </c>
      <c r="BH115" s="202">
        <f>IF(N115="sníž. přenesená",J115,0)</f>
        <v>0</v>
      </c>
      <c r="BI115" s="202">
        <f>IF(N115="nulová",J115,0)</f>
        <v>0</v>
      </c>
      <c r="BJ115" s="23" t="s">
        <v>131</v>
      </c>
      <c r="BK115" s="202">
        <f>ROUND(I115*H115,2)</f>
        <v>0</v>
      </c>
      <c r="BL115" s="23" t="s">
        <v>263</v>
      </c>
      <c r="BM115" s="23" t="s">
        <v>301</v>
      </c>
    </row>
    <row r="116" spans="2:65" s="11" customFormat="1" ht="24">
      <c r="B116" s="206"/>
      <c r="C116" s="207"/>
      <c r="D116" s="203" t="s">
        <v>135</v>
      </c>
      <c r="E116" s="208" t="s">
        <v>30</v>
      </c>
      <c r="F116" s="209" t="s">
        <v>302</v>
      </c>
      <c r="G116" s="207"/>
      <c r="H116" s="208" t="s">
        <v>30</v>
      </c>
      <c r="I116" s="210"/>
      <c r="J116" s="207"/>
      <c r="K116" s="207"/>
      <c r="L116" s="211"/>
      <c r="M116" s="212"/>
      <c r="N116" s="213"/>
      <c r="O116" s="213"/>
      <c r="P116" s="213"/>
      <c r="Q116" s="213"/>
      <c r="R116" s="213"/>
      <c r="S116" s="213"/>
      <c r="T116" s="214"/>
      <c r="AT116" s="215" t="s">
        <v>135</v>
      </c>
      <c r="AU116" s="215" t="s">
        <v>84</v>
      </c>
      <c r="AV116" s="11" t="s">
        <v>82</v>
      </c>
      <c r="AW116" s="11" t="s">
        <v>37</v>
      </c>
      <c r="AX116" s="11" t="s">
        <v>74</v>
      </c>
      <c r="AY116" s="215" t="s">
        <v>124</v>
      </c>
    </row>
    <row r="117" spans="2:65" s="12" customFormat="1" ht="12">
      <c r="B117" s="216"/>
      <c r="C117" s="217"/>
      <c r="D117" s="203" t="s">
        <v>135</v>
      </c>
      <c r="E117" s="218" t="s">
        <v>30</v>
      </c>
      <c r="F117" s="219" t="s">
        <v>82</v>
      </c>
      <c r="G117" s="217"/>
      <c r="H117" s="220">
        <v>1</v>
      </c>
      <c r="I117" s="221"/>
      <c r="J117" s="217"/>
      <c r="K117" s="217"/>
      <c r="L117" s="222"/>
      <c r="M117" s="223"/>
      <c r="N117" s="224"/>
      <c r="O117" s="224"/>
      <c r="P117" s="224"/>
      <c r="Q117" s="224"/>
      <c r="R117" s="224"/>
      <c r="S117" s="224"/>
      <c r="T117" s="225"/>
      <c r="AT117" s="226" t="s">
        <v>135</v>
      </c>
      <c r="AU117" s="226" t="s">
        <v>84</v>
      </c>
      <c r="AV117" s="12" t="s">
        <v>84</v>
      </c>
      <c r="AW117" s="12" t="s">
        <v>37</v>
      </c>
      <c r="AX117" s="12" t="s">
        <v>82</v>
      </c>
      <c r="AY117" s="226" t="s">
        <v>124</v>
      </c>
    </row>
    <row r="118" spans="2:65" s="10" customFormat="1" ht="29.85" customHeight="1">
      <c r="B118" s="175"/>
      <c r="C118" s="176"/>
      <c r="D118" s="177" t="s">
        <v>73</v>
      </c>
      <c r="E118" s="189" t="s">
        <v>303</v>
      </c>
      <c r="F118" s="189" t="s">
        <v>304</v>
      </c>
      <c r="G118" s="176"/>
      <c r="H118" s="176"/>
      <c r="I118" s="179"/>
      <c r="J118" s="190">
        <f>BK118</f>
        <v>0</v>
      </c>
      <c r="K118" s="176"/>
      <c r="L118" s="181"/>
      <c r="M118" s="182"/>
      <c r="N118" s="183"/>
      <c r="O118" s="183"/>
      <c r="P118" s="184">
        <f>SUM(P119:P121)</f>
        <v>0</v>
      </c>
      <c r="Q118" s="183"/>
      <c r="R118" s="184">
        <f>SUM(R119:R121)</f>
        <v>0</v>
      </c>
      <c r="S118" s="183"/>
      <c r="T118" s="185">
        <f>SUM(T119:T121)</f>
        <v>0</v>
      </c>
      <c r="AR118" s="186" t="s">
        <v>131</v>
      </c>
      <c r="AT118" s="187" t="s">
        <v>73</v>
      </c>
      <c r="AU118" s="187" t="s">
        <v>82</v>
      </c>
      <c r="AY118" s="186" t="s">
        <v>124</v>
      </c>
      <c r="BK118" s="188">
        <f>SUM(BK119:BK121)</f>
        <v>0</v>
      </c>
    </row>
    <row r="119" spans="2:65" s="1" customFormat="1" ht="38.25" customHeight="1">
      <c r="B119" s="40"/>
      <c r="C119" s="191" t="s">
        <v>178</v>
      </c>
      <c r="D119" s="191" t="s">
        <v>126</v>
      </c>
      <c r="E119" s="192" t="s">
        <v>305</v>
      </c>
      <c r="F119" s="193" t="s">
        <v>306</v>
      </c>
      <c r="G119" s="194" t="s">
        <v>307</v>
      </c>
      <c r="H119" s="195">
        <v>1</v>
      </c>
      <c r="I119" s="196"/>
      <c r="J119" s="197">
        <f>ROUND(I119*H119,2)</f>
        <v>0</v>
      </c>
      <c r="K119" s="193" t="s">
        <v>30</v>
      </c>
      <c r="L119" s="60"/>
      <c r="M119" s="198" t="s">
        <v>30</v>
      </c>
      <c r="N119" s="199" t="s">
        <v>47</v>
      </c>
      <c r="O119" s="41"/>
      <c r="P119" s="200">
        <f>O119*H119</f>
        <v>0</v>
      </c>
      <c r="Q119" s="200">
        <v>0</v>
      </c>
      <c r="R119" s="200">
        <f>Q119*H119</f>
        <v>0</v>
      </c>
      <c r="S119" s="200">
        <v>0</v>
      </c>
      <c r="T119" s="201">
        <f>S119*H119</f>
        <v>0</v>
      </c>
      <c r="AR119" s="23" t="s">
        <v>308</v>
      </c>
      <c r="AT119" s="23" t="s">
        <v>126</v>
      </c>
      <c r="AU119" s="23" t="s">
        <v>84</v>
      </c>
      <c r="AY119" s="23" t="s">
        <v>124</v>
      </c>
      <c r="BE119" s="202">
        <f>IF(N119="základní",J119,0)</f>
        <v>0</v>
      </c>
      <c r="BF119" s="202">
        <f>IF(N119="snížená",J119,0)</f>
        <v>0</v>
      </c>
      <c r="BG119" s="202">
        <f>IF(N119="zákl. přenesená",J119,0)</f>
        <v>0</v>
      </c>
      <c r="BH119" s="202">
        <f>IF(N119="sníž. přenesená",J119,0)</f>
        <v>0</v>
      </c>
      <c r="BI119" s="202">
        <f>IF(N119="nulová",J119,0)</f>
        <v>0</v>
      </c>
      <c r="BJ119" s="23" t="s">
        <v>131</v>
      </c>
      <c r="BK119" s="202">
        <f>ROUND(I119*H119,2)</f>
        <v>0</v>
      </c>
      <c r="BL119" s="23" t="s">
        <v>308</v>
      </c>
      <c r="BM119" s="23" t="s">
        <v>309</v>
      </c>
    </row>
    <row r="120" spans="2:65" s="1" customFormat="1" ht="38.25" customHeight="1">
      <c r="B120" s="40"/>
      <c r="C120" s="191" t="s">
        <v>188</v>
      </c>
      <c r="D120" s="191" t="s">
        <v>126</v>
      </c>
      <c r="E120" s="192" t="s">
        <v>310</v>
      </c>
      <c r="F120" s="193" t="s">
        <v>311</v>
      </c>
      <c r="G120" s="194" t="s">
        <v>307</v>
      </c>
      <c r="H120" s="195">
        <v>1</v>
      </c>
      <c r="I120" s="196"/>
      <c r="J120" s="197">
        <f>ROUND(I120*H120,2)</f>
        <v>0</v>
      </c>
      <c r="K120" s="193" t="s">
        <v>30</v>
      </c>
      <c r="L120" s="60"/>
      <c r="M120" s="198" t="s">
        <v>30</v>
      </c>
      <c r="N120" s="199" t="s">
        <v>47</v>
      </c>
      <c r="O120" s="41"/>
      <c r="P120" s="200">
        <f>O120*H120</f>
        <v>0</v>
      </c>
      <c r="Q120" s="200">
        <v>0</v>
      </c>
      <c r="R120" s="200">
        <f>Q120*H120</f>
        <v>0</v>
      </c>
      <c r="S120" s="200">
        <v>0</v>
      </c>
      <c r="T120" s="201">
        <f>S120*H120</f>
        <v>0</v>
      </c>
      <c r="AR120" s="23" t="s">
        <v>308</v>
      </c>
      <c r="AT120" s="23" t="s">
        <v>126</v>
      </c>
      <c r="AU120" s="23" t="s">
        <v>84</v>
      </c>
      <c r="AY120" s="23" t="s">
        <v>124</v>
      </c>
      <c r="BE120" s="202">
        <f>IF(N120="základní",J120,0)</f>
        <v>0</v>
      </c>
      <c r="BF120" s="202">
        <f>IF(N120="snížená",J120,0)</f>
        <v>0</v>
      </c>
      <c r="BG120" s="202">
        <f>IF(N120="zákl. přenesená",J120,0)</f>
        <v>0</v>
      </c>
      <c r="BH120" s="202">
        <f>IF(N120="sníž. přenesená",J120,0)</f>
        <v>0</v>
      </c>
      <c r="BI120" s="202">
        <f>IF(N120="nulová",J120,0)</f>
        <v>0</v>
      </c>
      <c r="BJ120" s="23" t="s">
        <v>131</v>
      </c>
      <c r="BK120" s="202">
        <f>ROUND(I120*H120,2)</f>
        <v>0</v>
      </c>
      <c r="BL120" s="23" t="s">
        <v>308</v>
      </c>
      <c r="BM120" s="23" t="s">
        <v>312</v>
      </c>
    </row>
    <row r="121" spans="2:65" s="1" customFormat="1" ht="16.5" customHeight="1">
      <c r="B121" s="40"/>
      <c r="C121" s="191" t="s">
        <v>198</v>
      </c>
      <c r="D121" s="191" t="s">
        <v>126</v>
      </c>
      <c r="E121" s="192" t="s">
        <v>313</v>
      </c>
      <c r="F121" s="193" t="s">
        <v>314</v>
      </c>
      <c r="G121" s="194" t="s">
        <v>262</v>
      </c>
      <c r="H121" s="195">
        <v>1</v>
      </c>
      <c r="I121" s="196"/>
      <c r="J121" s="197">
        <f>ROUND(I121*H121,2)</f>
        <v>0</v>
      </c>
      <c r="K121" s="193" t="s">
        <v>30</v>
      </c>
      <c r="L121" s="60"/>
      <c r="M121" s="198" t="s">
        <v>30</v>
      </c>
      <c r="N121" s="199" t="s">
        <v>47</v>
      </c>
      <c r="O121" s="41"/>
      <c r="P121" s="200">
        <f>O121*H121</f>
        <v>0</v>
      </c>
      <c r="Q121" s="200">
        <v>0</v>
      </c>
      <c r="R121" s="200">
        <f>Q121*H121</f>
        <v>0</v>
      </c>
      <c r="S121" s="200">
        <v>0</v>
      </c>
      <c r="T121" s="201">
        <f>S121*H121</f>
        <v>0</v>
      </c>
      <c r="AR121" s="23" t="s">
        <v>308</v>
      </c>
      <c r="AT121" s="23" t="s">
        <v>126</v>
      </c>
      <c r="AU121" s="23" t="s">
        <v>84</v>
      </c>
      <c r="AY121" s="23" t="s">
        <v>124</v>
      </c>
      <c r="BE121" s="202">
        <f>IF(N121="základní",J121,0)</f>
        <v>0</v>
      </c>
      <c r="BF121" s="202">
        <f>IF(N121="snížená",J121,0)</f>
        <v>0</v>
      </c>
      <c r="BG121" s="202">
        <f>IF(N121="zákl. přenesená",J121,0)</f>
        <v>0</v>
      </c>
      <c r="BH121" s="202">
        <f>IF(N121="sníž. přenesená",J121,0)</f>
        <v>0</v>
      </c>
      <c r="BI121" s="202">
        <f>IF(N121="nulová",J121,0)</f>
        <v>0</v>
      </c>
      <c r="BJ121" s="23" t="s">
        <v>131</v>
      </c>
      <c r="BK121" s="202">
        <f>ROUND(I121*H121,2)</f>
        <v>0</v>
      </c>
      <c r="BL121" s="23" t="s">
        <v>308</v>
      </c>
      <c r="BM121" s="23" t="s">
        <v>315</v>
      </c>
    </row>
    <row r="122" spans="2:65" s="10" customFormat="1" ht="29.85" customHeight="1">
      <c r="B122" s="175"/>
      <c r="C122" s="176"/>
      <c r="D122" s="177" t="s">
        <v>73</v>
      </c>
      <c r="E122" s="189" t="s">
        <v>316</v>
      </c>
      <c r="F122" s="189" t="s">
        <v>317</v>
      </c>
      <c r="G122" s="176"/>
      <c r="H122" s="176"/>
      <c r="I122" s="179"/>
      <c r="J122" s="190">
        <f>BK122</f>
        <v>0</v>
      </c>
      <c r="K122" s="176"/>
      <c r="L122" s="181"/>
      <c r="M122" s="182"/>
      <c r="N122" s="183"/>
      <c r="O122" s="183"/>
      <c r="P122" s="184">
        <f>SUM(P123:P124)</f>
        <v>0</v>
      </c>
      <c r="Q122" s="183"/>
      <c r="R122" s="184">
        <f>SUM(R123:R124)</f>
        <v>0</v>
      </c>
      <c r="S122" s="183"/>
      <c r="T122" s="185">
        <f>SUM(T123:T124)</f>
        <v>0</v>
      </c>
      <c r="AR122" s="186" t="s">
        <v>131</v>
      </c>
      <c r="AT122" s="187" t="s">
        <v>73</v>
      </c>
      <c r="AU122" s="187" t="s">
        <v>82</v>
      </c>
      <c r="AY122" s="186" t="s">
        <v>124</v>
      </c>
      <c r="BK122" s="188">
        <f>SUM(BK123:BK124)</f>
        <v>0</v>
      </c>
    </row>
    <row r="123" spans="2:65" s="1" customFormat="1" ht="16.5" customHeight="1">
      <c r="B123" s="40"/>
      <c r="C123" s="191" t="s">
        <v>209</v>
      </c>
      <c r="D123" s="191" t="s">
        <v>126</v>
      </c>
      <c r="E123" s="192" t="s">
        <v>318</v>
      </c>
      <c r="F123" s="193" t="s">
        <v>319</v>
      </c>
      <c r="G123" s="194" t="s">
        <v>307</v>
      </c>
      <c r="H123" s="195">
        <v>1</v>
      </c>
      <c r="I123" s="196"/>
      <c r="J123" s="197">
        <f>ROUND(I123*H123,2)</f>
        <v>0</v>
      </c>
      <c r="K123" s="193" t="s">
        <v>30</v>
      </c>
      <c r="L123" s="60"/>
      <c r="M123" s="198" t="s">
        <v>30</v>
      </c>
      <c r="N123" s="199" t="s">
        <v>47</v>
      </c>
      <c r="O123" s="41"/>
      <c r="P123" s="200">
        <f>O123*H123</f>
        <v>0</v>
      </c>
      <c r="Q123" s="200">
        <v>0</v>
      </c>
      <c r="R123" s="200">
        <f>Q123*H123</f>
        <v>0</v>
      </c>
      <c r="S123" s="200">
        <v>0</v>
      </c>
      <c r="T123" s="201">
        <f>S123*H123</f>
        <v>0</v>
      </c>
      <c r="AR123" s="23" t="s">
        <v>320</v>
      </c>
      <c r="AT123" s="23" t="s">
        <v>126</v>
      </c>
      <c r="AU123" s="23" t="s">
        <v>84</v>
      </c>
      <c r="AY123" s="23" t="s">
        <v>124</v>
      </c>
      <c r="BE123" s="202">
        <f>IF(N123="základní",J123,0)</f>
        <v>0</v>
      </c>
      <c r="BF123" s="202">
        <f>IF(N123="snížená",J123,0)</f>
        <v>0</v>
      </c>
      <c r="BG123" s="202">
        <f>IF(N123="zákl. přenesená",J123,0)</f>
        <v>0</v>
      </c>
      <c r="BH123" s="202">
        <f>IF(N123="sníž. přenesená",J123,0)</f>
        <v>0</v>
      </c>
      <c r="BI123" s="202">
        <f>IF(N123="nulová",J123,0)</f>
        <v>0</v>
      </c>
      <c r="BJ123" s="23" t="s">
        <v>131</v>
      </c>
      <c r="BK123" s="202">
        <f>ROUND(I123*H123,2)</f>
        <v>0</v>
      </c>
      <c r="BL123" s="23" t="s">
        <v>320</v>
      </c>
      <c r="BM123" s="23" t="s">
        <v>321</v>
      </c>
    </row>
    <row r="124" spans="2:65" s="1" customFormat="1" ht="16.5" customHeight="1">
      <c r="B124" s="40"/>
      <c r="C124" s="191" t="s">
        <v>214</v>
      </c>
      <c r="D124" s="191" t="s">
        <v>126</v>
      </c>
      <c r="E124" s="192" t="s">
        <v>322</v>
      </c>
      <c r="F124" s="193" t="s">
        <v>323</v>
      </c>
      <c r="G124" s="194" t="s">
        <v>262</v>
      </c>
      <c r="H124" s="195">
        <v>1</v>
      </c>
      <c r="I124" s="196"/>
      <c r="J124" s="197">
        <f>ROUND(I124*H124,2)</f>
        <v>0</v>
      </c>
      <c r="K124" s="193" t="s">
        <v>30</v>
      </c>
      <c r="L124" s="60"/>
      <c r="M124" s="198" t="s">
        <v>30</v>
      </c>
      <c r="N124" s="199" t="s">
        <v>47</v>
      </c>
      <c r="O124" s="41"/>
      <c r="P124" s="200">
        <f>O124*H124</f>
        <v>0</v>
      </c>
      <c r="Q124" s="200">
        <v>0</v>
      </c>
      <c r="R124" s="200">
        <f>Q124*H124</f>
        <v>0</v>
      </c>
      <c r="S124" s="200">
        <v>0</v>
      </c>
      <c r="T124" s="201">
        <f>S124*H124</f>
        <v>0</v>
      </c>
      <c r="AR124" s="23" t="s">
        <v>320</v>
      </c>
      <c r="AT124" s="23" t="s">
        <v>126</v>
      </c>
      <c r="AU124" s="23" t="s">
        <v>84</v>
      </c>
      <c r="AY124" s="23" t="s">
        <v>124</v>
      </c>
      <c r="BE124" s="202">
        <f>IF(N124="základní",J124,0)</f>
        <v>0</v>
      </c>
      <c r="BF124" s="202">
        <f>IF(N124="snížená",J124,0)</f>
        <v>0</v>
      </c>
      <c r="BG124" s="202">
        <f>IF(N124="zákl. přenesená",J124,0)</f>
        <v>0</v>
      </c>
      <c r="BH124" s="202">
        <f>IF(N124="sníž. přenesená",J124,0)</f>
        <v>0</v>
      </c>
      <c r="BI124" s="202">
        <f>IF(N124="nulová",J124,0)</f>
        <v>0</v>
      </c>
      <c r="BJ124" s="23" t="s">
        <v>131</v>
      </c>
      <c r="BK124" s="202">
        <f>ROUND(I124*H124,2)</f>
        <v>0</v>
      </c>
      <c r="BL124" s="23" t="s">
        <v>320</v>
      </c>
      <c r="BM124" s="23" t="s">
        <v>324</v>
      </c>
    </row>
    <row r="125" spans="2:65" s="10" customFormat="1" ht="29.85" customHeight="1">
      <c r="B125" s="175"/>
      <c r="C125" s="176"/>
      <c r="D125" s="177" t="s">
        <v>73</v>
      </c>
      <c r="E125" s="189" t="s">
        <v>325</v>
      </c>
      <c r="F125" s="189" t="s">
        <v>326</v>
      </c>
      <c r="G125" s="176"/>
      <c r="H125" s="176"/>
      <c r="I125" s="179"/>
      <c r="J125" s="190">
        <f>BK125</f>
        <v>0</v>
      </c>
      <c r="K125" s="176"/>
      <c r="L125" s="181"/>
      <c r="M125" s="182"/>
      <c r="N125" s="183"/>
      <c r="O125" s="183"/>
      <c r="P125" s="184">
        <f>SUM(P126:P153)</f>
        <v>0</v>
      </c>
      <c r="Q125" s="183"/>
      <c r="R125" s="184">
        <f>SUM(R126:R153)</f>
        <v>0</v>
      </c>
      <c r="S125" s="183"/>
      <c r="T125" s="185">
        <f>SUM(T126:T153)</f>
        <v>0</v>
      </c>
      <c r="AR125" s="186" t="s">
        <v>131</v>
      </c>
      <c r="AT125" s="187" t="s">
        <v>73</v>
      </c>
      <c r="AU125" s="187" t="s">
        <v>82</v>
      </c>
      <c r="AY125" s="186" t="s">
        <v>124</v>
      </c>
      <c r="BK125" s="188">
        <f>SUM(BK126:BK153)</f>
        <v>0</v>
      </c>
    </row>
    <row r="126" spans="2:65" s="1" customFormat="1" ht="38.25" customHeight="1">
      <c r="B126" s="40"/>
      <c r="C126" s="191" t="s">
        <v>220</v>
      </c>
      <c r="D126" s="191" t="s">
        <v>126</v>
      </c>
      <c r="E126" s="192" t="s">
        <v>327</v>
      </c>
      <c r="F126" s="193" t="s">
        <v>328</v>
      </c>
      <c r="G126" s="194" t="s">
        <v>262</v>
      </c>
      <c r="H126" s="195">
        <v>1</v>
      </c>
      <c r="I126" s="196"/>
      <c r="J126" s="197">
        <f t="shared" ref="J126:J136" si="0">ROUND(I126*H126,2)</f>
        <v>0</v>
      </c>
      <c r="K126" s="193" t="s">
        <v>30</v>
      </c>
      <c r="L126" s="60"/>
      <c r="M126" s="198" t="s">
        <v>30</v>
      </c>
      <c r="N126" s="199" t="s">
        <v>47</v>
      </c>
      <c r="O126" s="41"/>
      <c r="P126" s="200">
        <f t="shared" ref="P126:P136" si="1">O126*H126</f>
        <v>0</v>
      </c>
      <c r="Q126" s="200">
        <v>0</v>
      </c>
      <c r="R126" s="200">
        <f t="shared" ref="R126:R136" si="2">Q126*H126</f>
        <v>0</v>
      </c>
      <c r="S126" s="200">
        <v>0</v>
      </c>
      <c r="T126" s="201">
        <f t="shared" ref="T126:T136" si="3">S126*H126</f>
        <v>0</v>
      </c>
      <c r="AR126" s="23" t="s">
        <v>320</v>
      </c>
      <c r="AT126" s="23" t="s">
        <v>126</v>
      </c>
      <c r="AU126" s="23" t="s">
        <v>84</v>
      </c>
      <c r="AY126" s="23" t="s">
        <v>124</v>
      </c>
      <c r="BE126" s="202">
        <f t="shared" ref="BE126:BE136" si="4">IF(N126="základní",J126,0)</f>
        <v>0</v>
      </c>
      <c r="BF126" s="202">
        <f t="shared" ref="BF126:BF136" si="5">IF(N126="snížená",J126,0)</f>
        <v>0</v>
      </c>
      <c r="BG126" s="202">
        <f t="shared" ref="BG126:BG136" si="6">IF(N126="zákl. přenesená",J126,0)</f>
        <v>0</v>
      </c>
      <c r="BH126" s="202">
        <f t="shared" ref="BH126:BH136" si="7">IF(N126="sníž. přenesená",J126,0)</f>
        <v>0</v>
      </c>
      <c r="BI126" s="202">
        <f t="shared" ref="BI126:BI136" si="8">IF(N126="nulová",J126,0)</f>
        <v>0</v>
      </c>
      <c r="BJ126" s="23" t="s">
        <v>131</v>
      </c>
      <c r="BK126" s="202">
        <f t="shared" ref="BK126:BK136" si="9">ROUND(I126*H126,2)</f>
        <v>0</v>
      </c>
      <c r="BL126" s="23" t="s">
        <v>320</v>
      </c>
      <c r="BM126" s="23" t="s">
        <v>329</v>
      </c>
    </row>
    <row r="127" spans="2:65" s="1" customFormat="1" ht="16.5" customHeight="1">
      <c r="B127" s="40"/>
      <c r="C127" s="191" t="s">
        <v>229</v>
      </c>
      <c r="D127" s="191" t="s">
        <v>126</v>
      </c>
      <c r="E127" s="192" t="s">
        <v>330</v>
      </c>
      <c r="F127" s="193" t="s">
        <v>331</v>
      </c>
      <c r="G127" s="194" t="s">
        <v>307</v>
      </c>
      <c r="H127" s="195">
        <v>1</v>
      </c>
      <c r="I127" s="196"/>
      <c r="J127" s="197">
        <f t="shared" si="0"/>
        <v>0</v>
      </c>
      <c r="K127" s="193" t="s">
        <v>30</v>
      </c>
      <c r="L127" s="60"/>
      <c r="M127" s="198" t="s">
        <v>30</v>
      </c>
      <c r="N127" s="199" t="s">
        <v>47</v>
      </c>
      <c r="O127" s="41"/>
      <c r="P127" s="200">
        <f t="shared" si="1"/>
        <v>0</v>
      </c>
      <c r="Q127" s="200">
        <v>0</v>
      </c>
      <c r="R127" s="200">
        <f t="shared" si="2"/>
        <v>0</v>
      </c>
      <c r="S127" s="200">
        <v>0</v>
      </c>
      <c r="T127" s="201">
        <f t="shared" si="3"/>
        <v>0</v>
      </c>
      <c r="AR127" s="23" t="s">
        <v>320</v>
      </c>
      <c r="AT127" s="23" t="s">
        <v>126</v>
      </c>
      <c r="AU127" s="23" t="s">
        <v>84</v>
      </c>
      <c r="AY127" s="23" t="s">
        <v>124</v>
      </c>
      <c r="BE127" s="202">
        <f t="shared" si="4"/>
        <v>0</v>
      </c>
      <c r="BF127" s="202">
        <f t="shared" si="5"/>
        <v>0</v>
      </c>
      <c r="BG127" s="202">
        <f t="shared" si="6"/>
        <v>0</v>
      </c>
      <c r="BH127" s="202">
        <f t="shared" si="7"/>
        <v>0</v>
      </c>
      <c r="BI127" s="202">
        <f t="shared" si="8"/>
        <v>0</v>
      </c>
      <c r="BJ127" s="23" t="s">
        <v>131</v>
      </c>
      <c r="BK127" s="202">
        <f t="shared" si="9"/>
        <v>0</v>
      </c>
      <c r="BL127" s="23" t="s">
        <v>320</v>
      </c>
      <c r="BM127" s="23" t="s">
        <v>332</v>
      </c>
    </row>
    <row r="128" spans="2:65" s="1" customFormat="1" ht="25.5" customHeight="1">
      <c r="B128" s="40"/>
      <c r="C128" s="191" t="s">
        <v>10</v>
      </c>
      <c r="D128" s="191" t="s">
        <v>126</v>
      </c>
      <c r="E128" s="192" t="s">
        <v>333</v>
      </c>
      <c r="F128" s="193" t="s">
        <v>334</v>
      </c>
      <c r="G128" s="194" t="s">
        <v>262</v>
      </c>
      <c r="H128" s="195">
        <v>1</v>
      </c>
      <c r="I128" s="196"/>
      <c r="J128" s="197">
        <f t="shared" si="0"/>
        <v>0</v>
      </c>
      <c r="K128" s="193" t="s">
        <v>30</v>
      </c>
      <c r="L128" s="60"/>
      <c r="M128" s="198" t="s">
        <v>30</v>
      </c>
      <c r="N128" s="199" t="s">
        <v>47</v>
      </c>
      <c r="O128" s="41"/>
      <c r="P128" s="200">
        <f t="shared" si="1"/>
        <v>0</v>
      </c>
      <c r="Q128" s="200">
        <v>0</v>
      </c>
      <c r="R128" s="200">
        <f t="shared" si="2"/>
        <v>0</v>
      </c>
      <c r="S128" s="200">
        <v>0</v>
      </c>
      <c r="T128" s="201">
        <f t="shared" si="3"/>
        <v>0</v>
      </c>
      <c r="AR128" s="23" t="s">
        <v>320</v>
      </c>
      <c r="AT128" s="23" t="s">
        <v>126</v>
      </c>
      <c r="AU128" s="23" t="s">
        <v>84</v>
      </c>
      <c r="AY128" s="23" t="s">
        <v>124</v>
      </c>
      <c r="BE128" s="202">
        <f t="shared" si="4"/>
        <v>0</v>
      </c>
      <c r="BF128" s="202">
        <f t="shared" si="5"/>
        <v>0</v>
      </c>
      <c r="BG128" s="202">
        <f t="shared" si="6"/>
        <v>0</v>
      </c>
      <c r="BH128" s="202">
        <f t="shared" si="7"/>
        <v>0</v>
      </c>
      <c r="BI128" s="202">
        <f t="shared" si="8"/>
        <v>0</v>
      </c>
      <c r="BJ128" s="23" t="s">
        <v>131</v>
      </c>
      <c r="BK128" s="202">
        <f t="shared" si="9"/>
        <v>0</v>
      </c>
      <c r="BL128" s="23" t="s">
        <v>320</v>
      </c>
      <c r="BM128" s="23" t="s">
        <v>335</v>
      </c>
    </row>
    <row r="129" spans="2:65" s="1" customFormat="1" ht="38.25" customHeight="1">
      <c r="B129" s="40"/>
      <c r="C129" s="191" t="s">
        <v>245</v>
      </c>
      <c r="D129" s="191" t="s">
        <v>126</v>
      </c>
      <c r="E129" s="192" t="s">
        <v>336</v>
      </c>
      <c r="F129" s="193" t="s">
        <v>337</v>
      </c>
      <c r="G129" s="194" t="s">
        <v>262</v>
      </c>
      <c r="H129" s="195">
        <v>1</v>
      </c>
      <c r="I129" s="196"/>
      <c r="J129" s="197">
        <f t="shared" si="0"/>
        <v>0</v>
      </c>
      <c r="K129" s="193" t="s">
        <v>30</v>
      </c>
      <c r="L129" s="60"/>
      <c r="M129" s="198" t="s">
        <v>30</v>
      </c>
      <c r="N129" s="199" t="s">
        <v>47</v>
      </c>
      <c r="O129" s="41"/>
      <c r="P129" s="200">
        <f t="shared" si="1"/>
        <v>0</v>
      </c>
      <c r="Q129" s="200">
        <v>0</v>
      </c>
      <c r="R129" s="200">
        <f t="shared" si="2"/>
        <v>0</v>
      </c>
      <c r="S129" s="200">
        <v>0</v>
      </c>
      <c r="T129" s="201">
        <f t="shared" si="3"/>
        <v>0</v>
      </c>
      <c r="AR129" s="23" t="s">
        <v>320</v>
      </c>
      <c r="AT129" s="23" t="s">
        <v>126</v>
      </c>
      <c r="AU129" s="23" t="s">
        <v>84</v>
      </c>
      <c r="AY129" s="23" t="s">
        <v>124</v>
      </c>
      <c r="BE129" s="202">
        <f t="shared" si="4"/>
        <v>0</v>
      </c>
      <c r="BF129" s="202">
        <f t="shared" si="5"/>
        <v>0</v>
      </c>
      <c r="BG129" s="202">
        <f t="shared" si="6"/>
        <v>0</v>
      </c>
      <c r="BH129" s="202">
        <f t="shared" si="7"/>
        <v>0</v>
      </c>
      <c r="BI129" s="202">
        <f t="shared" si="8"/>
        <v>0</v>
      </c>
      <c r="BJ129" s="23" t="s">
        <v>131</v>
      </c>
      <c r="BK129" s="202">
        <f t="shared" si="9"/>
        <v>0</v>
      </c>
      <c r="BL129" s="23" t="s">
        <v>320</v>
      </c>
      <c r="BM129" s="23" t="s">
        <v>338</v>
      </c>
    </row>
    <row r="130" spans="2:65" s="1" customFormat="1" ht="16.5" customHeight="1">
      <c r="B130" s="40"/>
      <c r="C130" s="191" t="s">
        <v>339</v>
      </c>
      <c r="D130" s="191" t="s">
        <v>126</v>
      </c>
      <c r="E130" s="192" t="s">
        <v>340</v>
      </c>
      <c r="F130" s="193" t="s">
        <v>341</v>
      </c>
      <c r="G130" s="194" t="s">
        <v>262</v>
      </c>
      <c r="H130" s="195">
        <v>1</v>
      </c>
      <c r="I130" s="196"/>
      <c r="J130" s="197">
        <f t="shared" si="0"/>
        <v>0</v>
      </c>
      <c r="K130" s="193" t="s">
        <v>30</v>
      </c>
      <c r="L130" s="60"/>
      <c r="M130" s="198" t="s">
        <v>30</v>
      </c>
      <c r="N130" s="199" t="s">
        <v>47</v>
      </c>
      <c r="O130" s="41"/>
      <c r="P130" s="200">
        <f t="shared" si="1"/>
        <v>0</v>
      </c>
      <c r="Q130" s="200">
        <v>0</v>
      </c>
      <c r="R130" s="200">
        <f t="shared" si="2"/>
        <v>0</v>
      </c>
      <c r="S130" s="200">
        <v>0</v>
      </c>
      <c r="T130" s="201">
        <f t="shared" si="3"/>
        <v>0</v>
      </c>
      <c r="AR130" s="23" t="s">
        <v>320</v>
      </c>
      <c r="AT130" s="23" t="s">
        <v>126</v>
      </c>
      <c r="AU130" s="23" t="s">
        <v>84</v>
      </c>
      <c r="AY130" s="23" t="s">
        <v>124</v>
      </c>
      <c r="BE130" s="202">
        <f t="shared" si="4"/>
        <v>0</v>
      </c>
      <c r="BF130" s="202">
        <f t="shared" si="5"/>
        <v>0</v>
      </c>
      <c r="BG130" s="202">
        <f t="shared" si="6"/>
        <v>0</v>
      </c>
      <c r="BH130" s="202">
        <f t="shared" si="7"/>
        <v>0</v>
      </c>
      <c r="BI130" s="202">
        <f t="shared" si="8"/>
        <v>0</v>
      </c>
      <c r="BJ130" s="23" t="s">
        <v>131</v>
      </c>
      <c r="BK130" s="202">
        <f t="shared" si="9"/>
        <v>0</v>
      </c>
      <c r="BL130" s="23" t="s">
        <v>320</v>
      </c>
      <c r="BM130" s="23" t="s">
        <v>342</v>
      </c>
    </row>
    <row r="131" spans="2:65" s="1" customFormat="1" ht="25.5" customHeight="1">
      <c r="B131" s="40"/>
      <c r="C131" s="191" t="s">
        <v>207</v>
      </c>
      <c r="D131" s="191" t="s">
        <v>126</v>
      </c>
      <c r="E131" s="192" t="s">
        <v>343</v>
      </c>
      <c r="F131" s="193" t="s">
        <v>344</v>
      </c>
      <c r="G131" s="194" t="s">
        <v>262</v>
      </c>
      <c r="H131" s="195">
        <v>1</v>
      </c>
      <c r="I131" s="196"/>
      <c r="J131" s="197">
        <f t="shared" si="0"/>
        <v>0</v>
      </c>
      <c r="K131" s="193" t="s">
        <v>30</v>
      </c>
      <c r="L131" s="60"/>
      <c r="M131" s="198" t="s">
        <v>30</v>
      </c>
      <c r="N131" s="199" t="s">
        <v>47</v>
      </c>
      <c r="O131" s="41"/>
      <c r="P131" s="200">
        <f t="shared" si="1"/>
        <v>0</v>
      </c>
      <c r="Q131" s="200">
        <v>0</v>
      </c>
      <c r="R131" s="200">
        <f t="shared" si="2"/>
        <v>0</v>
      </c>
      <c r="S131" s="200">
        <v>0</v>
      </c>
      <c r="T131" s="201">
        <f t="shared" si="3"/>
        <v>0</v>
      </c>
      <c r="AR131" s="23" t="s">
        <v>320</v>
      </c>
      <c r="AT131" s="23" t="s">
        <v>126</v>
      </c>
      <c r="AU131" s="23" t="s">
        <v>84</v>
      </c>
      <c r="AY131" s="23" t="s">
        <v>124</v>
      </c>
      <c r="BE131" s="202">
        <f t="shared" si="4"/>
        <v>0</v>
      </c>
      <c r="BF131" s="202">
        <f t="shared" si="5"/>
        <v>0</v>
      </c>
      <c r="BG131" s="202">
        <f t="shared" si="6"/>
        <v>0</v>
      </c>
      <c r="BH131" s="202">
        <f t="shared" si="7"/>
        <v>0</v>
      </c>
      <c r="BI131" s="202">
        <f t="shared" si="8"/>
        <v>0</v>
      </c>
      <c r="BJ131" s="23" t="s">
        <v>131</v>
      </c>
      <c r="BK131" s="202">
        <f t="shared" si="9"/>
        <v>0</v>
      </c>
      <c r="BL131" s="23" t="s">
        <v>320</v>
      </c>
      <c r="BM131" s="23" t="s">
        <v>345</v>
      </c>
    </row>
    <row r="132" spans="2:65" s="1" customFormat="1" ht="25.5" customHeight="1">
      <c r="B132" s="40"/>
      <c r="C132" s="191" t="s">
        <v>346</v>
      </c>
      <c r="D132" s="191" t="s">
        <v>126</v>
      </c>
      <c r="E132" s="192" t="s">
        <v>347</v>
      </c>
      <c r="F132" s="193" t="s">
        <v>348</v>
      </c>
      <c r="G132" s="194" t="s">
        <v>262</v>
      </c>
      <c r="H132" s="195">
        <v>1</v>
      </c>
      <c r="I132" s="196"/>
      <c r="J132" s="197">
        <f t="shared" si="0"/>
        <v>0</v>
      </c>
      <c r="K132" s="193" t="s">
        <v>30</v>
      </c>
      <c r="L132" s="60"/>
      <c r="M132" s="198" t="s">
        <v>30</v>
      </c>
      <c r="N132" s="199" t="s">
        <v>47</v>
      </c>
      <c r="O132" s="41"/>
      <c r="P132" s="200">
        <f t="shared" si="1"/>
        <v>0</v>
      </c>
      <c r="Q132" s="200">
        <v>0</v>
      </c>
      <c r="R132" s="200">
        <f t="shared" si="2"/>
        <v>0</v>
      </c>
      <c r="S132" s="200">
        <v>0</v>
      </c>
      <c r="T132" s="201">
        <f t="shared" si="3"/>
        <v>0</v>
      </c>
      <c r="AR132" s="23" t="s">
        <v>320</v>
      </c>
      <c r="AT132" s="23" t="s">
        <v>126</v>
      </c>
      <c r="AU132" s="23" t="s">
        <v>84</v>
      </c>
      <c r="AY132" s="23" t="s">
        <v>124</v>
      </c>
      <c r="BE132" s="202">
        <f t="shared" si="4"/>
        <v>0</v>
      </c>
      <c r="BF132" s="202">
        <f t="shared" si="5"/>
        <v>0</v>
      </c>
      <c r="BG132" s="202">
        <f t="shared" si="6"/>
        <v>0</v>
      </c>
      <c r="BH132" s="202">
        <f t="shared" si="7"/>
        <v>0</v>
      </c>
      <c r="BI132" s="202">
        <f t="shared" si="8"/>
        <v>0</v>
      </c>
      <c r="BJ132" s="23" t="s">
        <v>131</v>
      </c>
      <c r="BK132" s="202">
        <f t="shared" si="9"/>
        <v>0</v>
      </c>
      <c r="BL132" s="23" t="s">
        <v>320</v>
      </c>
      <c r="BM132" s="23" t="s">
        <v>349</v>
      </c>
    </row>
    <row r="133" spans="2:65" s="1" customFormat="1" ht="25.5" customHeight="1">
      <c r="B133" s="40"/>
      <c r="C133" s="191" t="s">
        <v>350</v>
      </c>
      <c r="D133" s="191" t="s">
        <v>126</v>
      </c>
      <c r="E133" s="192" t="s">
        <v>351</v>
      </c>
      <c r="F133" s="193" t="s">
        <v>348</v>
      </c>
      <c r="G133" s="194" t="s">
        <v>262</v>
      </c>
      <c r="H133" s="195">
        <v>1</v>
      </c>
      <c r="I133" s="196"/>
      <c r="J133" s="197">
        <f t="shared" si="0"/>
        <v>0</v>
      </c>
      <c r="K133" s="193" t="s">
        <v>30</v>
      </c>
      <c r="L133" s="60"/>
      <c r="M133" s="198" t="s">
        <v>30</v>
      </c>
      <c r="N133" s="199" t="s">
        <v>47</v>
      </c>
      <c r="O133" s="41"/>
      <c r="P133" s="200">
        <f t="shared" si="1"/>
        <v>0</v>
      </c>
      <c r="Q133" s="200">
        <v>0</v>
      </c>
      <c r="R133" s="200">
        <f t="shared" si="2"/>
        <v>0</v>
      </c>
      <c r="S133" s="200">
        <v>0</v>
      </c>
      <c r="T133" s="201">
        <f t="shared" si="3"/>
        <v>0</v>
      </c>
      <c r="AR133" s="23" t="s">
        <v>320</v>
      </c>
      <c r="AT133" s="23" t="s">
        <v>126</v>
      </c>
      <c r="AU133" s="23" t="s">
        <v>84</v>
      </c>
      <c r="AY133" s="23" t="s">
        <v>124</v>
      </c>
      <c r="BE133" s="202">
        <f t="shared" si="4"/>
        <v>0</v>
      </c>
      <c r="BF133" s="202">
        <f t="shared" si="5"/>
        <v>0</v>
      </c>
      <c r="BG133" s="202">
        <f t="shared" si="6"/>
        <v>0</v>
      </c>
      <c r="BH133" s="202">
        <f t="shared" si="7"/>
        <v>0</v>
      </c>
      <c r="BI133" s="202">
        <f t="shared" si="8"/>
        <v>0</v>
      </c>
      <c r="BJ133" s="23" t="s">
        <v>131</v>
      </c>
      <c r="BK133" s="202">
        <f t="shared" si="9"/>
        <v>0</v>
      </c>
      <c r="BL133" s="23" t="s">
        <v>320</v>
      </c>
      <c r="BM133" s="23" t="s">
        <v>352</v>
      </c>
    </row>
    <row r="134" spans="2:65" s="1" customFormat="1" ht="25.5" customHeight="1">
      <c r="B134" s="40"/>
      <c r="C134" s="191" t="s">
        <v>9</v>
      </c>
      <c r="D134" s="191" t="s">
        <v>126</v>
      </c>
      <c r="E134" s="192" t="s">
        <v>353</v>
      </c>
      <c r="F134" s="193" t="s">
        <v>354</v>
      </c>
      <c r="G134" s="194" t="s">
        <v>262</v>
      </c>
      <c r="H134" s="195">
        <v>1</v>
      </c>
      <c r="I134" s="196"/>
      <c r="J134" s="197">
        <f t="shared" si="0"/>
        <v>0</v>
      </c>
      <c r="K134" s="193" t="s">
        <v>30</v>
      </c>
      <c r="L134" s="60"/>
      <c r="M134" s="198" t="s">
        <v>30</v>
      </c>
      <c r="N134" s="199" t="s">
        <v>47</v>
      </c>
      <c r="O134" s="41"/>
      <c r="P134" s="200">
        <f t="shared" si="1"/>
        <v>0</v>
      </c>
      <c r="Q134" s="200">
        <v>0</v>
      </c>
      <c r="R134" s="200">
        <f t="shared" si="2"/>
        <v>0</v>
      </c>
      <c r="S134" s="200">
        <v>0</v>
      </c>
      <c r="T134" s="201">
        <f t="shared" si="3"/>
        <v>0</v>
      </c>
      <c r="AR134" s="23" t="s">
        <v>320</v>
      </c>
      <c r="AT134" s="23" t="s">
        <v>126</v>
      </c>
      <c r="AU134" s="23" t="s">
        <v>84</v>
      </c>
      <c r="AY134" s="23" t="s">
        <v>124</v>
      </c>
      <c r="BE134" s="202">
        <f t="shared" si="4"/>
        <v>0</v>
      </c>
      <c r="BF134" s="202">
        <f t="shared" si="5"/>
        <v>0</v>
      </c>
      <c r="BG134" s="202">
        <f t="shared" si="6"/>
        <v>0</v>
      </c>
      <c r="BH134" s="202">
        <f t="shared" si="7"/>
        <v>0</v>
      </c>
      <c r="BI134" s="202">
        <f t="shared" si="8"/>
        <v>0</v>
      </c>
      <c r="BJ134" s="23" t="s">
        <v>131</v>
      </c>
      <c r="BK134" s="202">
        <f t="shared" si="9"/>
        <v>0</v>
      </c>
      <c r="BL134" s="23" t="s">
        <v>320</v>
      </c>
      <c r="BM134" s="23" t="s">
        <v>355</v>
      </c>
    </row>
    <row r="135" spans="2:65" s="1" customFormat="1" ht="16.5" customHeight="1">
      <c r="B135" s="40"/>
      <c r="C135" s="191" t="s">
        <v>356</v>
      </c>
      <c r="D135" s="191" t="s">
        <v>126</v>
      </c>
      <c r="E135" s="192" t="s">
        <v>357</v>
      </c>
      <c r="F135" s="193" t="s">
        <v>358</v>
      </c>
      <c r="G135" s="194" t="s">
        <v>262</v>
      </c>
      <c r="H135" s="195">
        <v>1</v>
      </c>
      <c r="I135" s="196"/>
      <c r="J135" s="197">
        <f t="shared" si="0"/>
        <v>0</v>
      </c>
      <c r="K135" s="193" t="s">
        <v>30</v>
      </c>
      <c r="L135" s="60"/>
      <c r="M135" s="198" t="s">
        <v>30</v>
      </c>
      <c r="N135" s="199" t="s">
        <v>47</v>
      </c>
      <c r="O135" s="41"/>
      <c r="P135" s="200">
        <f t="shared" si="1"/>
        <v>0</v>
      </c>
      <c r="Q135" s="200">
        <v>0</v>
      </c>
      <c r="R135" s="200">
        <f t="shared" si="2"/>
        <v>0</v>
      </c>
      <c r="S135" s="200">
        <v>0</v>
      </c>
      <c r="T135" s="201">
        <f t="shared" si="3"/>
        <v>0</v>
      </c>
      <c r="AR135" s="23" t="s">
        <v>320</v>
      </c>
      <c r="AT135" s="23" t="s">
        <v>126</v>
      </c>
      <c r="AU135" s="23" t="s">
        <v>84</v>
      </c>
      <c r="AY135" s="23" t="s">
        <v>124</v>
      </c>
      <c r="BE135" s="202">
        <f t="shared" si="4"/>
        <v>0</v>
      </c>
      <c r="BF135" s="202">
        <f t="shared" si="5"/>
        <v>0</v>
      </c>
      <c r="BG135" s="202">
        <f t="shared" si="6"/>
        <v>0</v>
      </c>
      <c r="BH135" s="202">
        <f t="shared" si="7"/>
        <v>0</v>
      </c>
      <c r="BI135" s="202">
        <f t="shared" si="8"/>
        <v>0</v>
      </c>
      <c r="BJ135" s="23" t="s">
        <v>131</v>
      </c>
      <c r="BK135" s="202">
        <f t="shared" si="9"/>
        <v>0</v>
      </c>
      <c r="BL135" s="23" t="s">
        <v>320</v>
      </c>
      <c r="BM135" s="23" t="s">
        <v>359</v>
      </c>
    </row>
    <row r="136" spans="2:65" s="1" customFormat="1" ht="16.5" customHeight="1">
      <c r="B136" s="40"/>
      <c r="C136" s="191" t="s">
        <v>360</v>
      </c>
      <c r="D136" s="191" t="s">
        <v>126</v>
      </c>
      <c r="E136" s="192" t="s">
        <v>361</v>
      </c>
      <c r="F136" s="193" t="s">
        <v>362</v>
      </c>
      <c r="G136" s="194" t="s">
        <v>262</v>
      </c>
      <c r="H136" s="195">
        <v>1</v>
      </c>
      <c r="I136" s="196"/>
      <c r="J136" s="197">
        <f t="shared" si="0"/>
        <v>0</v>
      </c>
      <c r="K136" s="193" t="s">
        <v>30</v>
      </c>
      <c r="L136" s="60"/>
      <c r="M136" s="198" t="s">
        <v>30</v>
      </c>
      <c r="N136" s="199" t="s">
        <v>47</v>
      </c>
      <c r="O136" s="41"/>
      <c r="P136" s="200">
        <f t="shared" si="1"/>
        <v>0</v>
      </c>
      <c r="Q136" s="200">
        <v>0</v>
      </c>
      <c r="R136" s="200">
        <f t="shared" si="2"/>
        <v>0</v>
      </c>
      <c r="S136" s="200">
        <v>0</v>
      </c>
      <c r="T136" s="201">
        <f t="shared" si="3"/>
        <v>0</v>
      </c>
      <c r="AR136" s="23" t="s">
        <v>320</v>
      </c>
      <c r="AT136" s="23" t="s">
        <v>126</v>
      </c>
      <c r="AU136" s="23" t="s">
        <v>84</v>
      </c>
      <c r="AY136" s="23" t="s">
        <v>124</v>
      </c>
      <c r="BE136" s="202">
        <f t="shared" si="4"/>
        <v>0</v>
      </c>
      <c r="BF136" s="202">
        <f t="shared" si="5"/>
        <v>0</v>
      </c>
      <c r="BG136" s="202">
        <f t="shared" si="6"/>
        <v>0</v>
      </c>
      <c r="BH136" s="202">
        <f t="shared" si="7"/>
        <v>0</v>
      </c>
      <c r="BI136" s="202">
        <f t="shared" si="8"/>
        <v>0</v>
      </c>
      <c r="BJ136" s="23" t="s">
        <v>131</v>
      </c>
      <c r="BK136" s="202">
        <f t="shared" si="9"/>
        <v>0</v>
      </c>
      <c r="BL136" s="23" t="s">
        <v>320</v>
      </c>
      <c r="BM136" s="23" t="s">
        <v>363</v>
      </c>
    </row>
    <row r="137" spans="2:65" s="11" customFormat="1" ht="12">
      <c r="B137" s="206"/>
      <c r="C137" s="207"/>
      <c r="D137" s="203" t="s">
        <v>135</v>
      </c>
      <c r="E137" s="208" t="s">
        <v>30</v>
      </c>
      <c r="F137" s="209" t="s">
        <v>364</v>
      </c>
      <c r="G137" s="207"/>
      <c r="H137" s="208" t="s">
        <v>30</v>
      </c>
      <c r="I137" s="210"/>
      <c r="J137" s="207"/>
      <c r="K137" s="207"/>
      <c r="L137" s="211"/>
      <c r="M137" s="212"/>
      <c r="N137" s="213"/>
      <c r="O137" s="213"/>
      <c r="P137" s="213"/>
      <c r="Q137" s="213"/>
      <c r="R137" s="213"/>
      <c r="S137" s="213"/>
      <c r="T137" s="214"/>
      <c r="AT137" s="215" t="s">
        <v>135</v>
      </c>
      <c r="AU137" s="215" t="s">
        <v>84</v>
      </c>
      <c r="AV137" s="11" t="s">
        <v>82</v>
      </c>
      <c r="AW137" s="11" t="s">
        <v>37</v>
      </c>
      <c r="AX137" s="11" t="s">
        <v>74</v>
      </c>
      <c r="AY137" s="215" t="s">
        <v>124</v>
      </c>
    </row>
    <row r="138" spans="2:65" s="12" customFormat="1" ht="12">
      <c r="B138" s="216"/>
      <c r="C138" s="217"/>
      <c r="D138" s="203" t="s">
        <v>135</v>
      </c>
      <c r="E138" s="218" t="s">
        <v>30</v>
      </c>
      <c r="F138" s="219" t="s">
        <v>82</v>
      </c>
      <c r="G138" s="217"/>
      <c r="H138" s="220">
        <v>1</v>
      </c>
      <c r="I138" s="221"/>
      <c r="J138" s="217"/>
      <c r="K138" s="217"/>
      <c r="L138" s="222"/>
      <c r="M138" s="223"/>
      <c r="N138" s="224"/>
      <c r="O138" s="224"/>
      <c r="P138" s="224"/>
      <c r="Q138" s="224"/>
      <c r="R138" s="224"/>
      <c r="S138" s="224"/>
      <c r="T138" s="225"/>
      <c r="AT138" s="226" t="s">
        <v>135</v>
      </c>
      <c r="AU138" s="226" t="s">
        <v>84</v>
      </c>
      <c r="AV138" s="12" t="s">
        <v>84</v>
      </c>
      <c r="AW138" s="12" t="s">
        <v>37</v>
      </c>
      <c r="AX138" s="12" t="s">
        <v>82</v>
      </c>
      <c r="AY138" s="226" t="s">
        <v>124</v>
      </c>
    </row>
    <row r="139" spans="2:65" s="1" customFormat="1" ht="16.5" customHeight="1">
      <c r="B139" s="40"/>
      <c r="C139" s="191" t="s">
        <v>365</v>
      </c>
      <c r="D139" s="191" t="s">
        <v>126</v>
      </c>
      <c r="E139" s="192" t="s">
        <v>366</v>
      </c>
      <c r="F139" s="193" t="s">
        <v>367</v>
      </c>
      <c r="G139" s="194" t="s">
        <v>262</v>
      </c>
      <c r="H139" s="195">
        <v>1</v>
      </c>
      <c r="I139" s="196"/>
      <c r="J139" s="197">
        <f>ROUND(I139*H139,2)</f>
        <v>0</v>
      </c>
      <c r="K139" s="193" t="s">
        <v>30</v>
      </c>
      <c r="L139" s="60"/>
      <c r="M139" s="198" t="s">
        <v>30</v>
      </c>
      <c r="N139" s="199" t="s">
        <v>47</v>
      </c>
      <c r="O139" s="41"/>
      <c r="P139" s="200">
        <f>O139*H139</f>
        <v>0</v>
      </c>
      <c r="Q139" s="200">
        <v>0</v>
      </c>
      <c r="R139" s="200">
        <f>Q139*H139</f>
        <v>0</v>
      </c>
      <c r="S139" s="200">
        <v>0</v>
      </c>
      <c r="T139" s="201">
        <f>S139*H139</f>
        <v>0</v>
      </c>
      <c r="AR139" s="23" t="s">
        <v>320</v>
      </c>
      <c r="AT139" s="23" t="s">
        <v>126</v>
      </c>
      <c r="AU139" s="23" t="s">
        <v>84</v>
      </c>
      <c r="AY139" s="23" t="s">
        <v>124</v>
      </c>
      <c r="BE139" s="202">
        <f>IF(N139="základní",J139,0)</f>
        <v>0</v>
      </c>
      <c r="BF139" s="202">
        <f>IF(N139="snížená",J139,0)</f>
        <v>0</v>
      </c>
      <c r="BG139" s="202">
        <f>IF(N139="zákl. přenesená",J139,0)</f>
        <v>0</v>
      </c>
      <c r="BH139" s="202">
        <f>IF(N139="sníž. přenesená",J139,0)</f>
        <v>0</v>
      </c>
      <c r="BI139" s="202">
        <f>IF(N139="nulová",J139,0)</f>
        <v>0</v>
      </c>
      <c r="BJ139" s="23" t="s">
        <v>131</v>
      </c>
      <c r="BK139" s="202">
        <f>ROUND(I139*H139,2)</f>
        <v>0</v>
      </c>
      <c r="BL139" s="23" t="s">
        <v>320</v>
      </c>
      <c r="BM139" s="23" t="s">
        <v>368</v>
      </c>
    </row>
    <row r="140" spans="2:65" s="11" customFormat="1" ht="12">
      <c r="B140" s="206"/>
      <c r="C140" s="207"/>
      <c r="D140" s="203" t="s">
        <v>135</v>
      </c>
      <c r="E140" s="208" t="s">
        <v>30</v>
      </c>
      <c r="F140" s="209" t="s">
        <v>369</v>
      </c>
      <c r="G140" s="207"/>
      <c r="H140" s="208" t="s">
        <v>30</v>
      </c>
      <c r="I140" s="210"/>
      <c r="J140" s="207"/>
      <c r="K140" s="207"/>
      <c r="L140" s="211"/>
      <c r="M140" s="212"/>
      <c r="N140" s="213"/>
      <c r="O140" s="213"/>
      <c r="P140" s="213"/>
      <c r="Q140" s="213"/>
      <c r="R140" s="213"/>
      <c r="S140" s="213"/>
      <c r="T140" s="214"/>
      <c r="AT140" s="215" t="s">
        <v>135</v>
      </c>
      <c r="AU140" s="215" t="s">
        <v>84</v>
      </c>
      <c r="AV140" s="11" t="s">
        <v>82</v>
      </c>
      <c r="AW140" s="11" t="s">
        <v>37</v>
      </c>
      <c r="AX140" s="11" t="s">
        <v>74</v>
      </c>
      <c r="AY140" s="215" t="s">
        <v>124</v>
      </c>
    </row>
    <row r="141" spans="2:65" s="12" customFormat="1" ht="12">
      <c r="B141" s="216"/>
      <c r="C141" s="217"/>
      <c r="D141" s="203" t="s">
        <v>135</v>
      </c>
      <c r="E141" s="218" t="s">
        <v>30</v>
      </c>
      <c r="F141" s="219" t="s">
        <v>82</v>
      </c>
      <c r="G141" s="217"/>
      <c r="H141" s="220">
        <v>1</v>
      </c>
      <c r="I141" s="221"/>
      <c r="J141" s="217"/>
      <c r="K141" s="217"/>
      <c r="L141" s="222"/>
      <c r="M141" s="223"/>
      <c r="N141" s="224"/>
      <c r="O141" s="224"/>
      <c r="P141" s="224"/>
      <c r="Q141" s="224"/>
      <c r="R141" s="224"/>
      <c r="S141" s="224"/>
      <c r="T141" s="225"/>
      <c r="AT141" s="226" t="s">
        <v>135</v>
      </c>
      <c r="AU141" s="226" t="s">
        <v>84</v>
      </c>
      <c r="AV141" s="12" t="s">
        <v>84</v>
      </c>
      <c r="AW141" s="12" t="s">
        <v>37</v>
      </c>
      <c r="AX141" s="12" t="s">
        <v>82</v>
      </c>
      <c r="AY141" s="226" t="s">
        <v>124</v>
      </c>
    </row>
    <row r="142" spans="2:65" s="1" customFormat="1" ht="16.5" customHeight="1">
      <c r="B142" s="40"/>
      <c r="C142" s="191" t="s">
        <v>370</v>
      </c>
      <c r="D142" s="191" t="s">
        <v>126</v>
      </c>
      <c r="E142" s="192" t="s">
        <v>371</v>
      </c>
      <c r="F142" s="193" t="s">
        <v>372</v>
      </c>
      <c r="G142" s="194" t="s">
        <v>262</v>
      </c>
      <c r="H142" s="195">
        <v>1</v>
      </c>
      <c r="I142" s="196"/>
      <c r="J142" s="197">
        <f>ROUND(I142*H142,2)</f>
        <v>0</v>
      </c>
      <c r="K142" s="193" t="s">
        <v>30</v>
      </c>
      <c r="L142" s="60"/>
      <c r="M142" s="198" t="s">
        <v>30</v>
      </c>
      <c r="N142" s="199" t="s">
        <v>47</v>
      </c>
      <c r="O142" s="41"/>
      <c r="P142" s="200">
        <f>O142*H142</f>
        <v>0</v>
      </c>
      <c r="Q142" s="200">
        <v>0</v>
      </c>
      <c r="R142" s="200">
        <f>Q142*H142</f>
        <v>0</v>
      </c>
      <c r="S142" s="200">
        <v>0</v>
      </c>
      <c r="T142" s="201">
        <f>S142*H142</f>
        <v>0</v>
      </c>
      <c r="AR142" s="23" t="s">
        <v>320</v>
      </c>
      <c r="AT142" s="23" t="s">
        <v>126</v>
      </c>
      <c r="AU142" s="23" t="s">
        <v>84</v>
      </c>
      <c r="AY142" s="23" t="s">
        <v>124</v>
      </c>
      <c r="BE142" s="202">
        <f>IF(N142="základní",J142,0)</f>
        <v>0</v>
      </c>
      <c r="BF142" s="202">
        <f>IF(N142="snížená",J142,0)</f>
        <v>0</v>
      </c>
      <c r="BG142" s="202">
        <f>IF(N142="zákl. přenesená",J142,0)</f>
        <v>0</v>
      </c>
      <c r="BH142" s="202">
        <f>IF(N142="sníž. přenesená",J142,0)</f>
        <v>0</v>
      </c>
      <c r="BI142" s="202">
        <f>IF(N142="nulová",J142,0)</f>
        <v>0</v>
      </c>
      <c r="BJ142" s="23" t="s">
        <v>131</v>
      </c>
      <c r="BK142" s="202">
        <f>ROUND(I142*H142,2)</f>
        <v>0</v>
      </c>
      <c r="BL142" s="23" t="s">
        <v>320</v>
      </c>
      <c r="BM142" s="23" t="s">
        <v>373</v>
      </c>
    </row>
    <row r="143" spans="2:65" s="11" customFormat="1" ht="12">
      <c r="B143" s="206"/>
      <c r="C143" s="207"/>
      <c r="D143" s="203" t="s">
        <v>135</v>
      </c>
      <c r="E143" s="208" t="s">
        <v>30</v>
      </c>
      <c r="F143" s="209" t="s">
        <v>374</v>
      </c>
      <c r="G143" s="207"/>
      <c r="H143" s="208" t="s">
        <v>30</v>
      </c>
      <c r="I143" s="210"/>
      <c r="J143" s="207"/>
      <c r="K143" s="207"/>
      <c r="L143" s="211"/>
      <c r="M143" s="212"/>
      <c r="N143" s="213"/>
      <c r="O143" s="213"/>
      <c r="P143" s="213"/>
      <c r="Q143" s="213"/>
      <c r="R143" s="213"/>
      <c r="S143" s="213"/>
      <c r="T143" s="214"/>
      <c r="AT143" s="215" t="s">
        <v>135</v>
      </c>
      <c r="AU143" s="215" t="s">
        <v>84</v>
      </c>
      <c r="AV143" s="11" t="s">
        <v>82</v>
      </c>
      <c r="AW143" s="11" t="s">
        <v>37</v>
      </c>
      <c r="AX143" s="11" t="s">
        <v>74</v>
      </c>
      <c r="AY143" s="215" t="s">
        <v>124</v>
      </c>
    </row>
    <row r="144" spans="2:65" s="11" customFormat="1" ht="24">
      <c r="B144" s="206"/>
      <c r="C144" s="207"/>
      <c r="D144" s="203" t="s">
        <v>135</v>
      </c>
      <c r="E144" s="208" t="s">
        <v>30</v>
      </c>
      <c r="F144" s="209" t="s">
        <v>375</v>
      </c>
      <c r="G144" s="207"/>
      <c r="H144" s="208" t="s">
        <v>30</v>
      </c>
      <c r="I144" s="210"/>
      <c r="J144" s="207"/>
      <c r="K144" s="207"/>
      <c r="L144" s="211"/>
      <c r="M144" s="212"/>
      <c r="N144" s="213"/>
      <c r="O144" s="213"/>
      <c r="P144" s="213"/>
      <c r="Q144" s="213"/>
      <c r="R144" s="213"/>
      <c r="S144" s="213"/>
      <c r="T144" s="214"/>
      <c r="AT144" s="215" t="s">
        <v>135</v>
      </c>
      <c r="AU144" s="215" t="s">
        <v>84</v>
      </c>
      <c r="AV144" s="11" t="s">
        <v>82</v>
      </c>
      <c r="AW144" s="11" t="s">
        <v>37</v>
      </c>
      <c r="AX144" s="11" t="s">
        <v>74</v>
      </c>
      <c r="AY144" s="215" t="s">
        <v>124</v>
      </c>
    </row>
    <row r="145" spans="2:65" s="11" customFormat="1" ht="12">
      <c r="B145" s="206"/>
      <c r="C145" s="207"/>
      <c r="D145" s="203" t="s">
        <v>135</v>
      </c>
      <c r="E145" s="208" t="s">
        <v>30</v>
      </c>
      <c r="F145" s="209" t="s">
        <v>376</v>
      </c>
      <c r="G145" s="207"/>
      <c r="H145" s="208" t="s">
        <v>30</v>
      </c>
      <c r="I145" s="210"/>
      <c r="J145" s="207"/>
      <c r="K145" s="207"/>
      <c r="L145" s="211"/>
      <c r="M145" s="212"/>
      <c r="N145" s="213"/>
      <c r="O145" s="213"/>
      <c r="P145" s="213"/>
      <c r="Q145" s="213"/>
      <c r="R145" s="213"/>
      <c r="S145" s="213"/>
      <c r="T145" s="214"/>
      <c r="AT145" s="215" t="s">
        <v>135</v>
      </c>
      <c r="AU145" s="215" t="s">
        <v>84</v>
      </c>
      <c r="AV145" s="11" t="s">
        <v>82</v>
      </c>
      <c r="AW145" s="11" t="s">
        <v>37</v>
      </c>
      <c r="AX145" s="11" t="s">
        <v>74</v>
      </c>
      <c r="AY145" s="215" t="s">
        <v>124</v>
      </c>
    </row>
    <row r="146" spans="2:65" s="12" customFormat="1" ht="12">
      <c r="B146" s="216"/>
      <c r="C146" s="217"/>
      <c r="D146" s="203" t="s">
        <v>135</v>
      </c>
      <c r="E146" s="218" t="s">
        <v>30</v>
      </c>
      <c r="F146" s="219" t="s">
        <v>82</v>
      </c>
      <c r="G146" s="217"/>
      <c r="H146" s="220">
        <v>1</v>
      </c>
      <c r="I146" s="221"/>
      <c r="J146" s="217"/>
      <c r="K146" s="217"/>
      <c r="L146" s="222"/>
      <c r="M146" s="223"/>
      <c r="N146" s="224"/>
      <c r="O146" s="224"/>
      <c r="P146" s="224"/>
      <c r="Q146" s="224"/>
      <c r="R146" s="224"/>
      <c r="S146" s="224"/>
      <c r="T146" s="225"/>
      <c r="AT146" s="226" t="s">
        <v>135</v>
      </c>
      <c r="AU146" s="226" t="s">
        <v>84</v>
      </c>
      <c r="AV146" s="12" t="s">
        <v>84</v>
      </c>
      <c r="AW146" s="12" t="s">
        <v>37</v>
      </c>
      <c r="AX146" s="12" t="s">
        <v>82</v>
      </c>
      <c r="AY146" s="226" t="s">
        <v>124</v>
      </c>
    </row>
    <row r="147" spans="2:65" s="1" customFormat="1" ht="16.5" customHeight="1">
      <c r="B147" s="40"/>
      <c r="C147" s="191" t="s">
        <v>377</v>
      </c>
      <c r="D147" s="191" t="s">
        <v>126</v>
      </c>
      <c r="E147" s="192" t="s">
        <v>378</v>
      </c>
      <c r="F147" s="193" t="s">
        <v>379</v>
      </c>
      <c r="G147" s="194" t="s">
        <v>262</v>
      </c>
      <c r="H147" s="195">
        <v>1</v>
      </c>
      <c r="I147" s="196"/>
      <c r="J147" s="197">
        <f>ROUND(I147*H147,2)</f>
        <v>0</v>
      </c>
      <c r="K147" s="193" t="s">
        <v>30</v>
      </c>
      <c r="L147" s="60"/>
      <c r="M147" s="198" t="s">
        <v>30</v>
      </c>
      <c r="N147" s="199" t="s">
        <v>47</v>
      </c>
      <c r="O147" s="41"/>
      <c r="P147" s="200">
        <f>O147*H147</f>
        <v>0</v>
      </c>
      <c r="Q147" s="200">
        <v>0</v>
      </c>
      <c r="R147" s="200">
        <f>Q147*H147</f>
        <v>0</v>
      </c>
      <c r="S147" s="200">
        <v>0</v>
      </c>
      <c r="T147" s="201">
        <f>S147*H147</f>
        <v>0</v>
      </c>
      <c r="AR147" s="23" t="s">
        <v>320</v>
      </c>
      <c r="AT147" s="23" t="s">
        <v>126</v>
      </c>
      <c r="AU147" s="23" t="s">
        <v>84</v>
      </c>
      <c r="AY147" s="23" t="s">
        <v>124</v>
      </c>
      <c r="BE147" s="202">
        <f>IF(N147="základní",J147,0)</f>
        <v>0</v>
      </c>
      <c r="BF147" s="202">
        <f>IF(N147="snížená",J147,0)</f>
        <v>0</v>
      </c>
      <c r="BG147" s="202">
        <f>IF(N147="zákl. přenesená",J147,0)</f>
        <v>0</v>
      </c>
      <c r="BH147" s="202">
        <f>IF(N147="sníž. přenesená",J147,0)</f>
        <v>0</v>
      </c>
      <c r="BI147" s="202">
        <f>IF(N147="nulová",J147,0)</f>
        <v>0</v>
      </c>
      <c r="BJ147" s="23" t="s">
        <v>131</v>
      </c>
      <c r="BK147" s="202">
        <f>ROUND(I147*H147,2)</f>
        <v>0</v>
      </c>
      <c r="BL147" s="23" t="s">
        <v>320</v>
      </c>
      <c r="BM147" s="23" t="s">
        <v>380</v>
      </c>
    </row>
    <row r="148" spans="2:65" s="1" customFormat="1" ht="16.5" customHeight="1">
      <c r="B148" s="40"/>
      <c r="C148" s="191" t="s">
        <v>381</v>
      </c>
      <c r="D148" s="191" t="s">
        <v>126</v>
      </c>
      <c r="E148" s="192" t="s">
        <v>382</v>
      </c>
      <c r="F148" s="193" t="s">
        <v>383</v>
      </c>
      <c r="G148" s="194" t="s">
        <v>262</v>
      </c>
      <c r="H148" s="195">
        <v>1</v>
      </c>
      <c r="I148" s="196"/>
      <c r="J148" s="197">
        <f>ROUND(I148*H148,2)</f>
        <v>0</v>
      </c>
      <c r="K148" s="193" t="s">
        <v>30</v>
      </c>
      <c r="L148" s="60"/>
      <c r="M148" s="198" t="s">
        <v>30</v>
      </c>
      <c r="N148" s="199" t="s">
        <v>47</v>
      </c>
      <c r="O148" s="41"/>
      <c r="P148" s="200">
        <f>O148*H148</f>
        <v>0</v>
      </c>
      <c r="Q148" s="200">
        <v>0</v>
      </c>
      <c r="R148" s="200">
        <f>Q148*H148</f>
        <v>0</v>
      </c>
      <c r="S148" s="200">
        <v>0</v>
      </c>
      <c r="T148" s="201">
        <f>S148*H148</f>
        <v>0</v>
      </c>
      <c r="AR148" s="23" t="s">
        <v>320</v>
      </c>
      <c r="AT148" s="23" t="s">
        <v>126</v>
      </c>
      <c r="AU148" s="23" t="s">
        <v>84</v>
      </c>
      <c r="AY148" s="23" t="s">
        <v>124</v>
      </c>
      <c r="BE148" s="202">
        <f>IF(N148="základní",J148,0)</f>
        <v>0</v>
      </c>
      <c r="BF148" s="202">
        <f>IF(N148="snížená",J148,0)</f>
        <v>0</v>
      </c>
      <c r="BG148" s="202">
        <f>IF(N148="zákl. přenesená",J148,0)</f>
        <v>0</v>
      </c>
      <c r="BH148" s="202">
        <f>IF(N148="sníž. přenesená",J148,0)</f>
        <v>0</v>
      </c>
      <c r="BI148" s="202">
        <f>IF(N148="nulová",J148,0)</f>
        <v>0</v>
      </c>
      <c r="BJ148" s="23" t="s">
        <v>131</v>
      </c>
      <c r="BK148" s="202">
        <f>ROUND(I148*H148,2)</f>
        <v>0</v>
      </c>
      <c r="BL148" s="23" t="s">
        <v>320</v>
      </c>
      <c r="BM148" s="23" t="s">
        <v>384</v>
      </c>
    </row>
    <row r="149" spans="2:65" s="11" customFormat="1" ht="24">
      <c r="B149" s="206"/>
      <c r="C149" s="207"/>
      <c r="D149" s="203" t="s">
        <v>135</v>
      </c>
      <c r="E149" s="208" t="s">
        <v>30</v>
      </c>
      <c r="F149" s="209" t="s">
        <v>385</v>
      </c>
      <c r="G149" s="207"/>
      <c r="H149" s="208" t="s">
        <v>30</v>
      </c>
      <c r="I149" s="210"/>
      <c r="J149" s="207"/>
      <c r="K149" s="207"/>
      <c r="L149" s="211"/>
      <c r="M149" s="212"/>
      <c r="N149" s="213"/>
      <c r="O149" s="213"/>
      <c r="P149" s="213"/>
      <c r="Q149" s="213"/>
      <c r="R149" s="213"/>
      <c r="S149" s="213"/>
      <c r="T149" s="214"/>
      <c r="AT149" s="215" t="s">
        <v>135</v>
      </c>
      <c r="AU149" s="215" t="s">
        <v>84</v>
      </c>
      <c r="AV149" s="11" t="s">
        <v>82</v>
      </c>
      <c r="AW149" s="11" t="s">
        <v>37</v>
      </c>
      <c r="AX149" s="11" t="s">
        <v>74</v>
      </c>
      <c r="AY149" s="215" t="s">
        <v>124</v>
      </c>
    </row>
    <row r="150" spans="2:65" s="12" customFormat="1" ht="12">
      <c r="B150" s="216"/>
      <c r="C150" s="217"/>
      <c r="D150" s="203" t="s">
        <v>135</v>
      </c>
      <c r="E150" s="218" t="s">
        <v>30</v>
      </c>
      <c r="F150" s="219" t="s">
        <v>82</v>
      </c>
      <c r="G150" s="217"/>
      <c r="H150" s="220">
        <v>1</v>
      </c>
      <c r="I150" s="221"/>
      <c r="J150" s="217"/>
      <c r="K150" s="217"/>
      <c r="L150" s="222"/>
      <c r="M150" s="223"/>
      <c r="N150" s="224"/>
      <c r="O150" s="224"/>
      <c r="P150" s="224"/>
      <c r="Q150" s="224"/>
      <c r="R150" s="224"/>
      <c r="S150" s="224"/>
      <c r="T150" s="225"/>
      <c r="AT150" s="226" t="s">
        <v>135</v>
      </c>
      <c r="AU150" s="226" t="s">
        <v>84</v>
      </c>
      <c r="AV150" s="12" t="s">
        <v>84</v>
      </c>
      <c r="AW150" s="12" t="s">
        <v>37</v>
      </c>
      <c r="AX150" s="12" t="s">
        <v>82</v>
      </c>
      <c r="AY150" s="226" t="s">
        <v>124</v>
      </c>
    </row>
    <row r="151" spans="2:65" s="1" customFormat="1" ht="25.5" customHeight="1">
      <c r="B151" s="40"/>
      <c r="C151" s="191" t="s">
        <v>386</v>
      </c>
      <c r="D151" s="191" t="s">
        <v>126</v>
      </c>
      <c r="E151" s="192" t="s">
        <v>387</v>
      </c>
      <c r="F151" s="193" t="s">
        <v>388</v>
      </c>
      <c r="G151" s="194" t="s">
        <v>262</v>
      </c>
      <c r="H151" s="195">
        <v>1</v>
      </c>
      <c r="I151" s="196"/>
      <c r="J151" s="197">
        <f>ROUND(I151*H151,2)</f>
        <v>0</v>
      </c>
      <c r="K151" s="193" t="s">
        <v>30</v>
      </c>
      <c r="L151" s="60"/>
      <c r="M151" s="198" t="s">
        <v>30</v>
      </c>
      <c r="N151" s="199" t="s">
        <v>47</v>
      </c>
      <c r="O151" s="41"/>
      <c r="P151" s="200">
        <f>O151*H151</f>
        <v>0</v>
      </c>
      <c r="Q151" s="200">
        <v>0</v>
      </c>
      <c r="R151" s="200">
        <f>Q151*H151</f>
        <v>0</v>
      </c>
      <c r="S151" s="200">
        <v>0</v>
      </c>
      <c r="T151" s="201">
        <f>S151*H151</f>
        <v>0</v>
      </c>
      <c r="AR151" s="23" t="s">
        <v>320</v>
      </c>
      <c r="AT151" s="23" t="s">
        <v>126</v>
      </c>
      <c r="AU151" s="23" t="s">
        <v>84</v>
      </c>
      <c r="AY151" s="23" t="s">
        <v>124</v>
      </c>
      <c r="BE151" s="202">
        <f>IF(N151="základní",J151,0)</f>
        <v>0</v>
      </c>
      <c r="BF151" s="202">
        <f>IF(N151="snížená",J151,0)</f>
        <v>0</v>
      </c>
      <c r="BG151" s="202">
        <f>IF(N151="zákl. přenesená",J151,0)</f>
        <v>0</v>
      </c>
      <c r="BH151" s="202">
        <f>IF(N151="sníž. přenesená",J151,0)</f>
        <v>0</v>
      </c>
      <c r="BI151" s="202">
        <f>IF(N151="nulová",J151,0)</f>
        <v>0</v>
      </c>
      <c r="BJ151" s="23" t="s">
        <v>131</v>
      </c>
      <c r="BK151" s="202">
        <f>ROUND(I151*H151,2)</f>
        <v>0</v>
      </c>
      <c r="BL151" s="23" t="s">
        <v>320</v>
      </c>
      <c r="BM151" s="23" t="s">
        <v>389</v>
      </c>
    </row>
    <row r="152" spans="2:65" s="1" customFormat="1" ht="16.5" customHeight="1">
      <c r="B152" s="40"/>
      <c r="C152" s="191" t="s">
        <v>390</v>
      </c>
      <c r="D152" s="191" t="s">
        <v>126</v>
      </c>
      <c r="E152" s="192" t="s">
        <v>391</v>
      </c>
      <c r="F152" s="193" t="s">
        <v>392</v>
      </c>
      <c r="G152" s="194" t="s">
        <v>262</v>
      </c>
      <c r="H152" s="195">
        <v>1</v>
      </c>
      <c r="I152" s="196"/>
      <c r="J152" s="197">
        <f>ROUND(I152*H152,2)</f>
        <v>0</v>
      </c>
      <c r="K152" s="193" t="s">
        <v>30</v>
      </c>
      <c r="L152" s="60"/>
      <c r="M152" s="198" t="s">
        <v>30</v>
      </c>
      <c r="N152" s="199" t="s">
        <v>47</v>
      </c>
      <c r="O152" s="41"/>
      <c r="P152" s="200">
        <f>O152*H152</f>
        <v>0</v>
      </c>
      <c r="Q152" s="200">
        <v>0</v>
      </c>
      <c r="R152" s="200">
        <f>Q152*H152</f>
        <v>0</v>
      </c>
      <c r="S152" s="200">
        <v>0</v>
      </c>
      <c r="T152" s="201">
        <f>S152*H152</f>
        <v>0</v>
      </c>
      <c r="AR152" s="23" t="s">
        <v>320</v>
      </c>
      <c r="AT152" s="23" t="s">
        <v>126</v>
      </c>
      <c r="AU152" s="23" t="s">
        <v>84</v>
      </c>
      <c r="AY152" s="23" t="s">
        <v>124</v>
      </c>
      <c r="BE152" s="202">
        <f>IF(N152="základní",J152,0)</f>
        <v>0</v>
      </c>
      <c r="BF152" s="202">
        <f>IF(N152="snížená",J152,0)</f>
        <v>0</v>
      </c>
      <c r="BG152" s="202">
        <f>IF(N152="zákl. přenesená",J152,0)</f>
        <v>0</v>
      </c>
      <c r="BH152" s="202">
        <f>IF(N152="sníž. přenesená",J152,0)</f>
        <v>0</v>
      </c>
      <c r="BI152" s="202">
        <f>IF(N152="nulová",J152,0)</f>
        <v>0</v>
      </c>
      <c r="BJ152" s="23" t="s">
        <v>131</v>
      </c>
      <c r="BK152" s="202">
        <f>ROUND(I152*H152,2)</f>
        <v>0</v>
      </c>
      <c r="BL152" s="23" t="s">
        <v>320</v>
      </c>
      <c r="BM152" s="23" t="s">
        <v>393</v>
      </c>
    </row>
    <row r="153" spans="2:65" s="12" customFormat="1" ht="12">
      <c r="B153" s="216"/>
      <c r="C153" s="217"/>
      <c r="D153" s="203" t="s">
        <v>135</v>
      </c>
      <c r="E153" s="218" t="s">
        <v>30</v>
      </c>
      <c r="F153" s="219" t="s">
        <v>82</v>
      </c>
      <c r="G153" s="217"/>
      <c r="H153" s="220">
        <v>1</v>
      </c>
      <c r="I153" s="221"/>
      <c r="J153" s="217"/>
      <c r="K153" s="217"/>
      <c r="L153" s="222"/>
      <c r="M153" s="251"/>
      <c r="N153" s="252"/>
      <c r="O153" s="252"/>
      <c r="P153" s="252"/>
      <c r="Q153" s="252"/>
      <c r="R153" s="252"/>
      <c r="S153" s="252"/>
      <c r="T153" s="253"/>
      <c r="AT153" s="226" t="s">
        <v>135</v>
      </c>
      <c r="AU153" s="226" t="s">
        <v>84</v>
      </c>
      <c r="AV153" s="12" t="s">
        <v>84</v>
      </c>
      <c r="AW153" s="12" t="s">
        <v>37</v>
      </c>
      <c r="AX153" s="12" t="s">
        <v>82</v>
      </c>
      <c r="AY153" s="226" t="s">
        <v>124</v>
      </c>
    </row>
    <row r="154" spans="2:65" s="1" customFormat="1" ht="6.9" customHeight="1">
      <c r="B154" s="55"/>
      <c r="C154" s="56"/>
      <c r="D154" s="56"/>
      <c r="E154" s="56"/>
      <c r="F154" s="56"/>
      <c r="G154" s="56"/>
      <c r="H154" s="56"/>
      <c r="I154" s="138"/>
      <c r="J154" s="56"/>
      <c r="K154" s="56"/>
      <c r="L154" s="60"/>
    </row>
  </sheetData>
  <sheetProtection algorithmName="SHA-512" hashValue="ipO+P8sTVgG/BwepgKS8ommLudVrEtt/EATWbMcVtLGmgHhV++K/hsRcH1e9s5bbffaB9TA7jRZM6KcGhHITTA==" saltValue="37DXQElQhlAnXhpTgo4xM+hsoBJ6jZaSL2F7vmIHWhOubnKfFpeN4ejBQZn7WWc1eYf/BRmA3isTmxjWXGplAg==" spinCount="100000" sheet="1" objects="1" scenarios="1" formatColumns="0" formatRows="0" autoFilter="0"/>
  <autoFilter ref="C80:K153"/>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topLeftCell="A4" zoomScaleNormal="100" workbookViewId="0"/>
  </sheetViews>
  <sheetFormatPr defaultRowHeight="12"/>
  <cols>
    <col min="1" max="1" width="8.28515625" style="254" customWidth="1"/>
    <col min="2" max="2" width="1.7109375" style="254" customWidth="1"/>
    <col min="3" max="4" width="5" style="254" customWidth="1"/>
    <col min="5" max="5" width="11.7109375" style="254" customWidth="1"/>
    <col min="6" max="6" width="9.140625" style="254" customWidth="1"/>
    <col min="7" max="7" width="5" style="254" customWidth="1"/>
    <col min="8" max="8" width="77.85546875" style="254" customWidth="1"/>
    <col min="9" max="10" width="20" style="254" customWidth="1"/>
    <col min="11" max="11" width="1.7109375" style="254" customWidth="1"/>
  </cols>
  <sheetData>
    <row r="1" spans="2:11" ht="37.5" customHeight="1"/>
    <row r="2" spans="2:11" ht="7.5" customHeight="1">
      <c r="B2" s="255"/>
      <c r="C2" s="256"/>
      <c r="D2" s="256"/>
      <c r="E2" s="256"/>
      <c r="F2" s="256"/>
      <c r="G2" s="256"/>
      <c r="H2" s="256"/>
      <c r="I2" s="256"/>
      <c r="J2" s="256"/>
      <c r="K2" s="257"/>
    </row>
    <row r="3" spans="2:11" s="14" customFormat="1" ht="45" customHeight="1">
      <c r="B3" s="258"/>
      <c r="C3" s="382" t="s">
        <v>394</v>
      </c>
      <c r="D3" s="382"/>
      <c r="E3" s="382"/>
      <c r="F3" s="382"/>
      <c r="G3" s="382"/>
      <c r="H3" s="382"/>
      <c r="I3" s="382"/>
      <c r="J3" s="382"/>
      <c r="K3" s="259"/>
    </row>
    <row r="4" spans="2:11" ht="25.5" customHeight="1">
      <c r="B4" s="260"/>
      <c r="C4" s="386" t="s">
        <v>395</v>
      </c>
      <c r="D4" s="386"/>
      <c r="E4" s="386"/>
      <c r="F4" s="386"/>
      <c r="G4" s="386"/>
      <c r="H4" s="386"/>
      <c r="I4" s="386"/>
      <c r="J4" s="386"/>
      <c r="K4" s="261"/>
    </row>
    <row r="5" spans="2:11" ht="5.25" customHeight="1">
      <c r="B5" s="260"/>
      <c r="C5" s="262"/>
      <c r="D5" s="262"/>
      <c r="E5" s="262"/>
      <c r="F5" s="262"/>
      <c r="G5" s="262"/>
      <c r="H5" s="262"/>
      <c r="I5" s="262"/>
      <c r="J5" s="262"/>
      <c r="K5" s="261"/>
    </row>
    <row r="6" spans="2:11" ht="15" customHeight="1">
      <c r="B6" s="260"/>
      <c r="C6" s="385" t="s">
        <v>396</v>
      </c>
      <c r="D6" s="385"/>
      <c r="E6" s="385"/>
      <c r="F6" s="385"/>
      <c r="G6" s="385"/>
      <c r="H6" s="385"/>
      <c r="I6" s="385"/>
      <c r="J6" s="385"/>
      <c r="K6" s="261"/>
    </row>
    <row r="7" spans="2:11" ht="15" customHeight="1">
      <c r="B7" s="264"/>
      <c r="C7" s="385" t="s">
        <v>397</v>
      </c>
      <c r="D7" s="385"/>
      <c r="E7" s="385"/>
      <c r="F7" s="385"/>
      <c r="G7" s="385"/>
      <c r="H7" s="385"/>
      <c r="I7" s="385"/>
      <c r="J7" s="385"/>
      <c r="K7" s="261"/>
    </row>
    <row r="8" spans="2:11" ht="12.75" customHeight="1">
      <c r="B8" s="264"/>
      <c r="C8" s="263"/>
      <c r="D8" s="263"/>
      <c r="E8" s="263"/>
      <c r="F8" s="263"/>
      <c r="G8" s="263"/>
      <c r="H8" s="263"/>
      <c r="I8" s="263"/>
      <c r="J8" s="263"/>
      <c r="K8" s="261"/>
    </row>
    <row r="9" spans="2:11" ht="15" customHeight="1">
      <c r="B9" s="264"/>
      <c r="C9" s="385" t="s">
        <v>398</v>
      </c>
      <c r="D9" s="385"/>
      <c r="E9" s="385"/>
      <c r="F9" s="385"/>
      <c r="G9" s="385"/>
      <c r="H9" s="385"/>
      <c r="I9" s="385"/>
      <c r="J9" s="385"/>
      <c r="K9" s="261"/>
    </row>
    <row r="10" spans="2:11" ht="22.8" customHeight="1">
      <c r="B10" s="264"/>
      <c r="C10" s="263"/>
      <c r="D10" s="385" t="s">
        <v>399</v>
      </c>
      <c r="E10" s="385"/>
      <c r="F10" s="385"/>
      <c r="G10" s="385"/>
      <c r="H10" s="385"/>
      <c r="I10" s="385"/>
      <c r="J10" s="385"/>
      <c r="K10" s="261"/>
    </row>
    <row r="11" spans="2:11" ht="15" customHeight="1">
      <c r="B11" s="264"/>
      <c r="C11" s="265"/>
      <c r="D11" s="385" t="s">
        <v>400</v>
      </c>
      <c r="E11" s="385"/>
      <c r="F11" s="385"/>
      <c r="G11" s="385"/>
      <c r="H11" s="385"/>
      <c r="I11" s="385"/>
      <c r="J11" s="385"/>
      <c r="K11" s="261"/>
    </row>
    <row r="12" spans="2:11" ht="12.75" customHeight="1">
      <c r="B12" s="264"/>
      <c r="C12" s="265"/>
      <c r="D12" s="265"/>
      <c r="E12" s="265"/>
      <c r="F12" s="265"/>
      <c r="G12" s="265"/>
      <c r="H12" s="265"/>
      <c r="I12" s="265"/>
      <c r="J12" s="265"/>
      <c r="K12" s="261"/>
    </row>
    <row r="13" spans="2:11" ht="15" customHeight="1">
      <c r="B13" s="264"/>
      <c r="C13" s="265"/>
      <c r="D13" s="385" t="s">
        <v>401</v>
      </c>
      <c r="E13" s="385"/>
      <c r="F13" s="385"/>
      <c r="G13" s="385"/>
      <c r="H13" s="385"/>
      <c r="I13" s="385"/>
      <c r="J13" s="385"/>
      <c r="K13" s="261"/>
    </row>
    <row r="14" spans="2:11" ht="15" customHeight="1">
      <c r="B14" s="264"/>
      <c r="C14" s="265"/>
      <c r="D14" s="385" t="s">
        <v>402</v>
      </c>
      <c r="E14" s="385"/>
      <c r="F14" s="385"/>
      <c r="G14" s="385"/>
      <c r="H14" s="385"/>
      <c r="I14" s="385"/>
      <c r="J14" s="385"/>
      <c r="K14" s="261"/>
    </row>
    <row r="15" spans="2:11" ht="15" customHeight="1">
      <c r="B15" s="264"/>
      <c r="C15" s="265"/>
      <c r="D15" s="385" t="s">
        <v>403</v>
      </c>
      <c r="E15" s="385"/>
      <c r="F15" s="385"/>
      <c r="G15" s="385"/>
      <c r="H15" s="385"/>
      <c r="I15" s="385"/>
      <c r="J15" s="385"/>
      <c r="K15" s="261"/>
    </row>
    <row r="16" spans="2:11" ht="15" customHeight="1">
      <c r="B16" s="264"/>
      <c r="C16" s="265"/>
      <c r="D16" s="265"/>
      <c r="E16" s="266" t="s">
        <v>81</v>
      </c>
      <c r="F16" s="385" t="s">
        <v>404</v>
      </c>
      <c r="G16" s="385"/>
      <c r="H16" s="385"/>
      <c r="I16" s="385"/>
      <c r="J16" s="385"/>
      <c r="K16" s="261"/>
    </row>
    <row r="17" spans="2:11" ht="15" customHeight="1">
      <c r="B17" s="264"/>
      <c r="C17" s="265"/>
      <c r="D17" s="265"/>
      <c r="E17" s="266" t="s">
        <v>405</v>
      </c>
      <c r="F17" s="385" t="s">
        <v>406</v>
      </c>
      <c r="G17" s="385"/>
      <c r="H17" s="385"/>
      <c r="I17" s="385"/>
      <c r="J17" s="385"/>
      <c r="K17" s="261"/>
    </row>
    <row r="18" spans="2:11" ht="15" customHeight="1">
      <c r="B18" s="264"/>
      <c r="C18" s="265"/>
      <c r="D18" s="265"/>
      <c r="E18" s="266" t="s">
        <v>407</v>
      </c>
      <c r="F18" s="385" t="s">
        <v>408</v>
      </c>
      <c r="G18" s="385"/>
      <c r="H18" s="385"/>
      <c r="I18" s="385"/>
      <c r="J18" s="385"/>
      <c r="K18" s="261"/>
    </row>
    <row r="19" spans="2:11" ht="15" customHeight="1">
      <c r="B19" s="264"/>
      <c r="C19" s="265"/>
      <c r="D19" s="265"/>
      <c r="E19" s="266" t="s">
        <v>85</v>
      </c>
      <c r="F19" s="385" t="s">
        <v>86</v>
      </c>
      <c r="G19" s="385"/>
      <c r="H19" s="385"/>
      <c r="I19" s="385"/>
      <c r="J19" s="385"/>
      <c r="K19" s="261"/>
    </row>
    <row r="20" spans="2:11" ht="15" customHeight="1">
      <c r="B20" s="264"/>
      <c r="C20" s="265"/>
      <c r="D20" s="265"/>
      <c r="E20" s="266" t="s">
        <v>256</v>
      </c>
      <c r="F20" s="385" t="s">
        <v>409</v>
      </c>
      <c r="G20" s="385"/>
      <c r="H20" s="385"/>
      <c r="I20" s="385"/>
      <c r="J20" s="385"/>
      <c r="K20" s="261"/>
    </row>
    <row r="21" spans="2:11" ht="15" customHeight="1">
      <c r="B21" s="264"/>
      <c r="C21" s="265"/>
      <c r="D21" s="265"/>
      <c r="E21" s="266" t="s">
        <v>410</v>
      </c>
      <c r="F21" s="385" t="s">
        <v>411</v>
      </c>
      <c r="G21" s="385"/>
      <c r="H21" s="385"/>
      <c r="I21" s="385"/>
      <c r="J21" s="385"/>
      <c r="K21" s="261"/>
    </row>
    <row r="22" spans="2:11" ht="12.75" customHeight="1">
      <c r="B22" s="264"/>
      <c r="C22" s="265"/>
      <c r="D22" s="265"/>
      <c r="E22" s="265"/>
      <c r="F22" s="265"/>
      <c r="G22" s="265"/>
      <c r="H22" s="265"/>
      <c r="I22" s="265"/>
      <c r="J22" s="265"/>
      <c r="K22" s="261"/>
    </row>
    <row r="23" spans="2:11" ht="15" customHeight="1">
      <c r="B23" s="264"/>
      <c r="C23" s="385" t="s">
        <v>412</v>
      </c>
      <c r="D23" s="385"/>
      <c r="E23" s="385"/>
      <c r="F23" s="385"/>
      <c r="G23" s="385"/>
      <c r="H23" s="385"/>
      <c r="I23" s="385"/>
      <c r="J23" s="385"/>
      <c r="K23" s="261"/>
    </row>
    <row r="24" spans="2:11" ht="15" customHeight="1">
      <c r="B24" s="264"/>
      <c r="C24" s="385" t="s">
        <v>413</v>
      </c>
      <c r="D24" s="385"/>
      <c r="E24" s="385"/>
      <c r="F24" s="385"/>
      <c r="G24" s="385"/>
      <c r="H24" s="385"/>
      <c r="I24" s="385"/>
      <c r="J24" s="385"/>
      <c r="K24" s="261"/>
    </row>
    <row r="25" spans="2:11" ht="15" customHeight="1">
      <c r="B25" s="264"/>
      <c r="C25" s="263"/>
      <c r="D25" s="385" t="s">
        <v>414</v>
      </c>
      <c r="E25" s="385"/>
      <c r="F25" s="385"/>
      <c r="G25" s="385"/>
      <c r="H25" s="385"/>
      <c r="I25" s="385"/>
      <c r="J25" s="385"/>
      <c r="K25" s="261"/>
    </row>
    <row r="26" spans="2:11" ht="15" customHeight="1">
      <c r="B26" s="264"/>
      <c r="C26" s="265"/>
      <c r="D26" s="385" t="s">
        <v>415</v>
      </c>
      <c r="E26" s="385"/>
      <c r="F26" s="385"/>
      <c r="G26" s="385"/>
      <c r="H26" s="385"/>
      <c r="I26" s="385"/>
      <c r="J26" s="385"/>
      <c r="K26" s="261"/>
    </row>
    <row r="27" spans="2:11" ht="12.75" customHeight="1">
      <c r="B27" s="264"/>
      <c r="C27" s="265"/>
      <c r="D27" s="265"/>
      <c r="E27" s="265"/>
      <c r="F27" s="265"/>
      <c r="G27" s="265"/>
      <c r="H27" s="265"/>
      <c r="I27" s="265"/>
      <c r="J27" s="265"/>
      <c r="K27" s="261"/>
    </row>
    <row r="28" spans="2:11" ht="15" customHeight="1">
      <c r="B28" s="264"/>
      <c r="C28" s="265"/>
      <c r="D28" s="385" t="s">
        <v>416</v>
      </c>
      <c r="E28" s="385"/>
      <c r="F28" s="385"/>
      <c r="G28" s="385"/>
      <c r="H28" s="385"/>
      <c r="I28" s="385"/>
      <c r="J28" s="385"/>
      <c r="K28" s="261"/>
    </row>
    <row r="29" spans="2:11" ht="15" customHeight="1">
      <c r="B29" s="264"/>
      <c r="C29" s="265"/>
      <c r="D29" s="385" t="s">
        <v>417</v>
      </c>
      <c r="E29" s="385"/>
      <c r="F29" s="385"/>
      <c r="G29" s="385"/>
      <c r="H29" s="385"/>
      <c r="I29" s="385"/>
      <c r="J29" s="385"/>
      <c r="K29" s="261"/>
    </row>
    <row r="30" spans="2:11" ht="12.75" customHeight="1">
      <c r="B30" s="264"/>
      <c r="C30" s="265"/>
      <c r="D30" s="265"/>
      <c r="E30" s="265"/>
      <c r="F30" s="265"/>
      <c r="G30" s="265"/>
      <c r="H30" s="265"/>
      <c r="I30" s="265"/>
      <c r="J30" s="265"/>
      <c r="K30" s="261"/>
    </row>
    <row r="31" spans="2:11" ht="15" customHeight="1">
      <c r="B31" s="264"/>
      <c r="C31" s="265"/>
      <c r="D31" s="385" t="s">
        <v>418</v>
      </c>
      <c r="E31" s="385"/>
      <c r="F31" s="385"/>
      <c r="G31" s="385"/>
      <c r="H31" s="385"/>
      <c r="I31" s="385"/>
      <c r="J31" s="385"/>
      <c r="K31" s="261"/>
    </row>
    <row r="32" spans="2:11" ht="15" customHeight="1">
      <c r="B32" s="264"/>
      <c r="C32" s="265"/>
      <c r="D32" s="385" t="s">
        <v>419</v>
      </c>
      <c r="E32" s="385"/>
      <c r="F32" s="385"/>
      <c r="G32" s="385"/>
      <c r="H32" s="385"/>
      <c r="I32" s="385"/>
      <c r="J32" s="385"/>
      <c r="K32" s="261"/>
    </row>
    <row r="33" spans="2:11" ht="15" customHeight="1">
      <c r="B33" s="264"/>
      <c r="C33" s="265"/>
      <c r="D33" s="385" t="s">
        <v>420</v>
      </c>
      <c r="E33" s="385"/>
      <c r="F33" s="385"/>
      <c r="G33" s="385"/>
      <c r="H33" s="385"/>
      <c r="I33" s="385"/>
      <c r="J33" s="385"/>
      <c r="K33" s="261"/>
    </row>
    <row r="34" spans="2:11" ht="15" customHeight="1">
      <c r="B34" s="264"/>
      <c r="C34" s="265"/>
      <c r="D34" s="263"/>
      <c r="E34" s="267" t="s">
        <v>109</v>
      </c>
      <c r="F34" s="263"/>
      <c r="G34" s="385" t="s">
        <v>421</v>
      </c>
      <c r="H34" s="385"/>
      <c r="I34" s="385"/>
      <c r="J34" s="385"/>
      <c r="K34" s="261"/>
    </row>
    <row r="35" spans="2:11" ht="30.75" customHeight="1">
      <c r="B35" s="264"/>
      <c r="C35" s="265"/>
      <c r="D35" s="263"/>
      <c r="E35" s="267" t="s">
        <v>422</v>
      </c>
      <c r="F35" s="263"/>
      <c r="G35" s="385" t="s">
        <v>423</v>
      </c>
      <c r="H35" s="385"/>
      <c r="I35" s="385"/>
      <c r="J35" s="385"/>
      <c r="K35" s="261"/>
    </row>
    <row r="36" spans="2:11" ht="15" customHeight="1">
      <c r="B36" s="264"/>
      <c r="C36" s="265"/>
      <c r="D36" s="263"/>
      <c r="E36" s="267" t="s">
        <v>55</v>
      </c>
      <c r="F36" s="263"/>
      <c r="G36" s="385" t="s">
        <v>424</v>
      </c>
      <c r="H36" s="385"/>
      <c r="I36" s="385"/>
      <c r="J36" s="385"/>
      <c r="K36" s="261"/>
    </row>
    <row r="37" spans="2:11" ht="15" customHeight="1">
      <c r="B37" s="264"/>
      <c r="C37" s="265"/>
      <c r="D37" s="263"/>
      <c r="E37" s="267" t="s">
        <v>110</v>
      </c>
      <c r="F37" s="263"/>
      <c r="G37" s="385" t="s">
        <v>425</v>
      </c>
      <c r="H37" s="385"/>
      <c r="I37" s="385"/>
      <c r="J37" s="385"/>
      <c r="K37" s="261"/>
    </row>
    <row r="38" spans="2:11" ht="15" customHeight="1">
      <c r="B38" s="264"/>
      <c r="C38" s="265"/>
      <c r="D38" s="263"/>
      <c r="E38" s="267" t="s">
        <v>111</v>
      </c>
      <c r="F38" s="263"/>
      <c r="G38" s="385" t="s">
        <v>426</v>
      </c>
      <c r="H38" s="385"/>
      <c r="I38" s="385"/>
      <c r="J38" s="385"/>
      <c r="K38" s="261"/>
    </row>
    <row r="39" spans="2:11" ht="15" customHeight="1">
      <c r="B39" s="264"/>
      <c r="C39" s="265"/>
      <c r="D39" s="263"/>
      <c r="E39" s="267" t="s">
        <v>112</v>
      </c>
      <c r="F39" s="263"/>
      <c r="G39" s="385" t="s">
        <v>427</v>
      </c>
      <c r="H39" s="385"/>
      <c r="I39" s="385"/>
      <c r="J39" s="385"/>
      <c r="K39" s="261"/>
    </row>
    <row r="40" spans="2:11" ht="15" customHeight="1">
      <c r="B40" s="264"/>
      <c r="C40" s="265"/>
      <c r="D40" s="263"/>
      <c r="E40" s="267" t="s">
        <v>428</v>
      </c>
      <c r="F40" s="263"/>
      <c r="G40" s="385" t="s">
        <v>429</v>
      </c>
      <c r="H40" s="385"/>
      <c r="I40" s="385"/>
      <c r="J40" s="385"/>
      <c r="K40" s="261"/>
    </row>
    <row r="41" spans="2:11" ht="15" customHeight="1">
      <c r="B41" s="264"/>
      <c r="C41" s="265"/>
      <c r="D41" s="263"/>
      <c r="E41" s="267"/>
      <c r="F41" s="263"/>
      <c r="G41" s="385" t="s">
        <v>430</v>
      </c>
      <c r="H41" s="385"/>
      <c r="I41" s="385"/>
      <c r="J41" s="385"/>
      <c r="K41" s="261"/>
    </row>
    <row r="42" spans="2:11" ht="15" customHeight="1">
      <c r="B42" s="264"/>
      <c r="C42" s="265"/>
      <c r="D42" s="263"/>
      <c r="E42" s="267" t="s">
        <v>431</v>
      </c>
      <c r="F42" s="263"/>
      <c r="G42" s="385" t="s">
        <v>432</v>
      </c>
      <c r="H42" s="385"/>
      <c r="I42" s="385"/>
      <c r="J42" s="385"/>
      <c r="K42" s="261"/>
    </row>
    <row r="43" spans="2:11" ht="15" customHeight="1">
      <c r="B43" s="264"/>
      <c r="C43" s="265"/>
      <c r="D43" s="263"/>
      <c r="E43" s="267" t="s">
        <v>114</v>
      </c>
      <c r="F43" s="263"/>
      <c r="G43" s="385" t="s">
        <v>433</v>
      </c>
      <c r="H43" s="385"/>
      <c r="I43" s="385"/>
      <c r="J43" s="385"/>
      <c r="K43" s="261"/>
    </row>
    <row r="44" spans="2:11" ht="12.75" customHeight="1">
      <c r="B44" s="264"/>
      <c r="C44" s="265"/>
      <c r="D44" s="263"/>
      <c r="E44" s="263"/>
      <c r="F44" s="263"/>
      <c r="G44" s="263"/>
      <c r="H44" s="263"/>
      <c r="I44" s="263"/>
      <c r="J44" s="263"/>
      <c r="K44" s="261"/>
    </row>
    <row r="45" spans="2:11" ht="15" customHeight="1">
      <c r="B45" s="264"/>
      <c r="C45" s="265"/>
      <c r="D45" s="385" t="s">
        <v>434</v>
      </c>
      <c r="E45" s="385"/>
      <c r="F45" s="385"/>
      <c r="G45" s="385"/>
      <c r="H45" s="385"/>
      <c r="I45" s="385"/>
      <c r="J45" s="385"/>
      <c r="K45" s="261"/>
    </row>
    <row r="46" spans="2:11" ht="15" customHeight="1">
      <c r="B46" s="264"/>
      <c r="C46" s="265"/>
      <c r="D46" s="265"/>
      <c r="E46" s="385" t="s">
        <v>435</v>
      </c>
      <c r="F46" s="385"/>
      <c r="G46" s="385"/>
      <c r="H46" s="385"/>
      <c r="I46" s="385"/>
      <c r="J46" s="385"/>
      <c r="K46" s="261"/>
    </row>
    <row r="47" spans="2:11" ht="15" customHeight="1">
      <c r="B47" s="264"/>
      <c r="C47" s="265"/>
      <c r="D47" s="265"/>
      <c r="E47" s="385" t="s">
        <v>436</v>
      </c>
      <c r="F47" s="385"/>
      <c r="G47" s="385"/>
      <c r="H47" s="385"/>
      <c r="I47" s="385"/>
      <c r="J47" s="385"/>
      <c r="K47" s="261"/>
    </row>
    <row r="48" spans="2:11" ht="15" customHeight="1">
      <c r="B48" s="264"/>
      <c r="C48" s="265"/>
      <c r="D48" s="265"/>
      <c r="E48" s="385" t="s">
        <v>437</v>
      </c>
      <c r="F48" s="385"/>
      <c r="G48" s="385"/>
      <c r="H48" s="385"/>
      <c r="I48" s="385"/>
      <c r="J48" s="385"/>
      <c r="K48" s="261"/>
    </row>
    <row r="49" spans="2:11" ht="15" customHeight="1">
      <c r="B49" s="264"/>
      <c r="C49" s="265"/>
      <c r="D49" s="385" t="s">
        <v>438</v>
      </c>
      <c r="E49" s="385"/>
      <c r="F49" s="385"/>
      <c r="G49" s="385"/>
      <c r="H49" s="385"/>
      <c r="I49" s="385"/>
      <c r="J49" s="385"/>
      <c r="K49" s="261"/>
    </row>
    <row r="50" spans="2:11" ht="25.5" customHeight="1">
      <c r="B50" s="260"/>
      <c r="C50" s="386" t="s">
        <v>439</v>
      </c>
      <c r="D50" s="386"/>
      <c r="E50" s="386"/>
      <c r="F50" s="386"/>
      <c r="G50" s="386"/>
      <c r="H50" s="386"/>
      <c r="I50" s="386"/>
      <c r="J50" s="386"/>
      <c r="K50" s="261"/>
    </row>
    <row r="51" spans="2:11" ht="5.25" customHeight="1">
      <c r="B51" s="260"/>
      <c r="C51" s="262"/>
      <c r="D51" s="262"/>
      <c r="E51" s="262"/>
      <c r="F51" s="262"/>
      <c r="G51" s="262"/>
      <c r="H51" s="262"/>
      <c r="I51" s="262"/>
      <c r="J51" s="262"/>
      <c r="K51" s="261"/>
    </row>
    <row r="52" spans="2:11" ht="15" customHeight="1">
      <c r="B52" s="260"/>
      <c r="C52" s="385" t="s">
        <v>440</v>
      </c>
      <c r="D52" s="385"/>
      <c r="E52" s="385"/>
      <c r="F52" s="385"/>
      <c r="G52" s="385"/>
      <c r="H52" s="385"/>
      <c r="I52" s="385"/>
      <c r="J52" s="385"/>
      <c r="K52" s="261"/>
    </row>
    <row r="53" spans="2:11" ht="15" customHeight="1">
      <c r="B53" s="260"/>
      <c r="C53" s="385" t="s">
        <v>441</v>
      </c>
      <c r="D53" s="385"/>
      <c r="E53" s="385"/>
      <c r="F53" s="385"/>
      <c r="G53" s="385"/>
      <c r="H53" s="385"/>
      <c r="I53" s="385"/>
      <c r="J53" s="385"/>
      <c r="K53" s="261"/>
    </row>
    <row r="54" spans="2:11" ht="12.75" customHeight="1">
      <c r="B54" s="260"/>
      <c r="C54" s="263"/>
      <c r="D54" s="263"/>
      <c r="E54" s="263"/>
      <c r="F54" s="263"/>
      <c r="G54" s="263"/>
      <c r="H54" s="263"/>
      <c r="I54" s="263"/>
      <c r="J54" s="263"/>
      <c r="K54" s="261"/>
    </row>
    <row r="55" spans="2:11" ht="15" customHeight="1">
      <c r="B55" s="260"/>
      <c r="C55" s="385" t="s">
        <v>442</v>
      </c>
      <c r="D55" s="385"/>
      <c r="E55" s="385"/>
      <c r="F55" s="385"/>
      <c r="G55" s="385"/>
      <c r="H55" s="385"/>
      <c r="I55" s="385"/>
      <c r="J55" s="385"/>
      <c r="K55" s="261"/>
    </row>
    <row r="56" spans="2:11" ht="15" customHeight="1">
      <c r="B56" s="260"/>
      <c r="C56" s="265"/>
      <c r="D56" s="385" t="s">
        <v>443</v>
      </c>
      <c r="E56" s="385"/>
      <c r="F56" s="385"/>
      <c r="G56" s="385"/>
      <c r="H56" s="385"/>
      <c r="I56" s="385"/>
      <c r="J56" s="385"/>
      <c r="K56" s="261"/>
    </row>
    <row r="57" spans="2:11" ht="15" customHeight="1">
      <c r="B57" s="260"/>
      <c r="C57" s="265"/>
      <c r="D57" s="385" t="s">
        <v>444</v>
      </c>
      <c r="E57" s="385"/>
      <c r="F57" s="385"/>
      <c r="G57" s="385"/>
      <c r="H57" s="385"/>
      <c r="I57" s="385"/>
      <c r="J57" s="385"/>
      <c r="K57" s="261"/>
    </row>
    <row r="58" spans="2:11" ht="15" customHeight="1">
      <c r="B58" s="260"/>
      <c r="C58" s="265"/>
      <c r="D58" s="385" t="s">
        <v>445</v>
      </c>
      <c r="E58" s="385"/>
      <c r="F58" s="385"/>
      <c r="G58" s="385"/>
      <c r="H58" s="385"/>
      <c r="I58" s="385"/>
      <c r="J58" s="385"/>
      <c r="K58" s="261"/>
    </row>
    <row r="59" spans="2:11" ht="15" customHeight="1">
      <c r="B59" s="260"/>
      <c r="C59" s="265"/>
      <c r="D59" s="385" t="s">
        <v>446</v>
      </c>
      <c r="E59" s="385"/>
      <c r="F59" s="385"/>
      <c r="G59" s="385"/>
      <c r="H59" s="385"/>
      <c r="I59" s="385"/>
      <c r="J59" s="385"/>
      <c r="K59" s="261"/>
    </row>
    <row r="60" spans="2:11" ht="15" customHeight="1">
      <c r="B60" s="260"/>
      <c r="C60" s="265"/>
      <c r="D60" s="384" t="s">
        <v>447</v>
      </c>
      <c r="E60" s="384"/>
      <c r="F60" s="384"/>
      <c r="G60" s="384"/>
      <c r="H60" s="384"/>
      <c r="I60" s="384"/>
      <c r="J60" s="384"/>
      <c r="K60" s="261"/>
    </row>
    <row r="61" spans="2:11" ht="15" customHeight="1">
      <c r="B61" s="260"/>
      <c r="C61" s="265"/>
      <c r="D61" s="385" t="s">
        <v>448</v>
      </c>
      <c r="E61" s="385"/>
      <c r="F61" s="385"/>
      <c r="G61" s="385"/>
      <c r="H61" s="385"/>
      <c r="I61" s="385"/>
      <c r="J61" s="385"/>
      <c r="K61" s="261"/>
    </row>
    <row r="62" spans="2:11" ht="12.75" customHeight="1">
      <c r="B62" s="260"/>
      <c r="C62" s="265"/>
      <c r="D62" s="265"/>
      <c r="E62" s="268"/>
      <c r="F62" s="265"/>
      <c r="G62" s="265"/>
      <c r="H62" s="265"/>
      <c r="I62" s="265"/>
      <c r="J62" s="265"/>
      <c r="K62" s="261"/>
    </row>
    <row r="63" spans="2:11" ht="15" customHeight="1">
      <c r="B63" s="260"/>
      <c r="C63" s="265"/>
      <c r="D63" s="385" t="s">
        <v>449</v>
      </c>
      <c r="E63" s="385"/>
      <c r="F63" s="385"/>
      <c r="G63" s="385"/>
      <c r="H63" s="385"/>
      <c r="I63" s="385"/>
      <c r="J63" s="385"/>
      <c r="K63" s="261"/>
    </row>
    <row r="64" spans="2:11" ht="15" customHeight="1">
      <c r="B64" s="260"/>
      <c r="C64" s="265"/>
      <c r="D64" s="384" t="s">
        <v>450</v>
      </c>
      <c r="E64" s="384"/>
      <c r="F64" s="384"/>
      <c r="G64" s="384"/>
      <c r="H64" s="384"/>
      <c r="I64" s="384"/>
      <c r="J64" s="384"/>
      <c r="K64" s="261"/>
    </row>
    <row r="65" spans="2:11" ht="15" customHeight="1">
      <c r="B65" s="260"/>
      <c r="C65" s="265"/>
      <c r="D65" s="385" t="s">
        <v>451</v>
      </c>
      <c r="E65" s="385"/>
      <c r="F65" s="385"/>
      <c r="G65" s="385"/>
      <c r="H65" s="385"/>
      <c r="I65" s="385"/>
      <c r="J65" s="385"/>
      <c r="K65" s="261"/>
    </row>
    <row r="66" spans="2:11" ht="15" customHeight="1">
      <c r="B66" s="260"/>
      <c r="C66" s="265"/>
      <c r="D66" s="385" t="s">
        <v>452</v>
      </c>
      <c r="E66" s="385"/>
      <c r="F66" s="385"/>
      <c r="G66" s="385"/>
      <c r="H66" s="385"/>
      <c r="I66" s="385"/>
      <c r="J66" s="385"/>
      <c r="K66" s="261"/>
    </row>
    <row r="67" spans="2:11" ht="15" customHeight="1">
      <c r="B67" s="260"/>
      <c r="C67" s="265"/>
      <c r="D67" s="385" t="s">
        <v>453</v>
      </c>
      <c r="E67" s="385"/>
      <c r="F67" s="385"/>
      <c r="G67" s="385"/>
      <c r="H67" s="385"/>
      <c r="I67" s="385"/>
      <c r="J67" s="385"/>
      <c r="K67" s="261"/>
    </row>
    <row r="68" spans="2:11" ht="15" customHeight="1">
      <c r="B68" s="260"/>
      <c r="C68" s="265"/>
      <c r="D68" s="385" t="s">
        <v>454</v>
      </c>
      <c r="E68" s="385"/>
      <c r="F68" s="385"/>
      <c r="G68" s="385"/>
      <c r="H68" s="385"/>
      <c r="I68" s="385"/>
      <c r="J68" s="385"/>
      <c r="K68" s="261"/>
    </row>
    <row r="69" spans="2:11" ht="12.75" customHeight="1">
      <c r="B69" s="269"/>
      <c r="C69" s="270"/>
      <c r="D69" s="270"/>
      <c r="E69" s="270"/>
      <c r="F69" s="270"/>
      <c r="G69" s="270"/>
      <c r="H69" s="270"/>
      <c r="I69" s="270"/>
      <c r="J69" s="270"/>
      <c r="K69" s="271"/>
    </row>
    <row r="70" spans="2:11" ht="18.75" customHeight="1">
      <c r="B70" s="272"/>
      <c r="C70" s="272"/>
      <c r="D70" s="272"/>
      <c r="E70" s="272"/>
      <c r="F70" s="272"/>
      <c r="G70" s="272"/>
      <c r="H70" s="272"/>
      <c r="I70" s="272"/>
      <c r="J70" s="272"/>
      <c r="K70" s="273"/>
    </row>
    <row r="71" spans="2:11" ht="18.75" customHeight="1">
      <c r="B71" s="273"/>
      <c r="C71" s="273"/>
      <c r="D71" s="273"/>
      <c r="E71" s="273"/>
      <c r="F71" s="273"/>
      <c r="G71" s="273"/>
      <c r="H71" s="273"/>
      <c r="I71" s="273"/>
      <c r="J71" s="273"/>
      <c r="K71" s="273"/>
    </row>
    <row r="72" spans="2:11" ht="7.5" customHeight="1">
      <c r="B72" s="274"/>
      <c r="C72" s="275"/>
      <c r="D72" s="275"/>
      <c r="E72" s="275"/>
      <c r="F72" s="275"/>
      <c r="G72" s="275"/>
      <c r="H72" s="275"/>
      <c r="I72" s="275"/>
      <c r="J72" s="275"/>
      <c r="K72" s="276"/>
    </row>
    <row r="73" spans="2:11" ht="45" customHeight="1">
      <c r="B73" s="277"/>
      <c r="C73" s="383" t="s">
        <v>92</v>
      </c>
      <c r="D73" s="383"/>
      <c r="E73" s="383"/>
      <c r="F73" s="383"/>
      <c r="G73" s="383"/>
      <c r="H73" s="383"/>
      <c r="I73" s="383"/>
      <c r="J73" s="383"/>
      <c r="K73" s="278"/>
    </row>
    <row r="74" spans="2:11" ht="17.25" customHeight="1">
      <c r="B74" s="277"/>
      <c r="C74" s="279" t="s">
        <v>455</v>
      </c>
      <c r="D74" s="279"/>
      <c r="E74" s="279"/>
      <c r="F74" s="279" t="s">
        <v>456</v>
      </c>
      <c r="G74" s="280"/>
      <c r="H74" s="279" t="s">
        <v>110</v>
      </c>
      <c r="I74" s="279" t="s">
        <v>59</v>
      </c>
      <c r="J74" s="279" t="s">
        <v>457</v>
      </c>
      <c r="K74" s="278"/>
    </row>
    <row r="75" spans="2:11" ht="17.25" customHeight="1">
      <c r="B75" s="277"/>
      <c r="C75" s="281" t="s">
        <v>458</v>
      </c>
      <c r="D75" s="281"/>
      <c r="E75" s="281"/>
      <c r="F75" s="282" t="s">
        <v>459</v>
      </c>
      <c r="G75" s="283"/>
      <c r="H75" s="281"/>
      <c r="I75" s="281"/>
      <c r="J75" s="281" t="s">
        <v>460</v>
      </c>
      <c r="K75" s="278"/>
    </row>
    <row r="76" spans="2:11" ht="5.25" customHeight="1">
      <c r="B76" s="277"/>
      <c r="C76" s="284"/>
      <c r="D76" s="284"/>
      <c r="E76" s="284"/>
      <c r="F76" s="284"/>
      <c r="G76" s="285"/>
      <c r="H76" s="284"/>
      <c r="I76" s="284"/>
      <c r="J76" s="284"/>
      <c r="K76" s="278"/>
    </row>
    <row r="77" spans="2:11" ht="15" customHeight="1">
      <c r="B77" s="277"/>
      <c r="C77" s="267" t="s">
        <v>55</v>
      </c>
      <c r="D77" s="284"/>
      <c r="E77" s="284"/>
      <c r="F77" s="286" t="s">
        <v>461</v>
      </c>
      <c r="G77" s="285"/>
      <c r="H77" s="267" t="s">
        <v>462</v>
      </c>
      <c r="I77" s="267" t="s">
        <v>463</v>
      </c>
      <c r="J77" s="267">
        <v>20</v>
      </c>
      <c r="K77" s="278"/>
    </row>
    <row r="78" spans="2:11" ht="15" customHeight="1">
      <c r="B78" s="277"/>
      <c r="C78" s="267" t="s">
        <v>464</v>
      </c>
      <c r="D78" s="267"/>
      <c r="E78" s="267"/>
      <c r="F78" s="286" t="s">
        <v>461</v>
      </c>
      <c r="G78" s="285"/>
      <c r="H78" s="267" t="s">
        <v>465</v>
      </c>
      <c r="I78" s="267" t="s">
        <v>463</v>
      </c>
      <c r="J78" s="267">
        <v>120</v>
      </c>
      <c r="K78" s="278"/>
    </row>
    <row r="79" spans="2:11" ht="15" customHeight="1">
      <c r="B79" s="287"/>
      <c r="C79" s="267" t="s">
        <v>466</v>
      </c>
      <c r="D79" s="267"/>
      <c r="E79" s="267"/>
      <c r="F79" s="286" t="s">
        <v>467</v>
      </c>
      <c r="G79" s="285"/>
      <c r="H79" s="267" t="s">
        <v>468</v>
      </c>
      <c r="I79" s="267" t="s">
        <v>463</v>
      </c>
      <c r="J79" s="267">
        <v>50</v>
      </c>
      <c r="K79" s="278"/>
    </row>
    <row r="80" spans="2:11" ht="15" customHeight="1">
      <c r="B80" s="287"/>
      <c r="C80" s="267" t="s">
        <v>469</v>
      </c>
      <c r="D80" s="267"/>
      <c r="E80" s="267"/>
      <c r="F80" s="286" t="s">
        <v>461</v>
      </c>
      <c r="G80" s="285"/>
      <c r="H80" s="267" t="s">
        <v>470</v>
      </c>
      <c r="I80" s="267" t="s">
        <v>471</v>
      </c>
      <c r="J80" s="267"/>
      <c r="K80" s="278"/>
    </row>
    <row r="81" spans="2:11" ht="15" customHeight="1">
      <c r="B81" s="287"/>
      <c r="C81" s="288" t="s">
        <v>472</v>
      </c>
      <c r="D81" s="288"/>
      <c r="E81" s="288"/>
      <c r="F81" s="289" t="s">
        <v>467</v>
      </c>
      <c r="G81" s="288"/>
      <c r="H81" s="288" t="s">
        <v>473</v>
      </c>
      <c r="I81" s="288" t="s">
        <v>463</v>
      </c>
      <c r="J81" s="288">
        <v>15</v>
      </c>
      <c r="K81" s="278"/>
    </row>
    <row r="82" spans="2:11" ht="15" customHeight="1">
      <c r="B82" s="287"/>
      <c r="C82" s="288" t="s">
        <v>474</v>
      </c>
      <c r="D82" s="288"/>
      <c r="E82" s="288"/>
      <c r="F82" s="289" t="s">
        <v>467</v>
      </c>
      <c r="G82" s="288"/>
      <c r="H82" s="288" t="s">
        <v>475</v>
      </c>
      <c r="I82" s="288" t="s">
        <v>463</v>
      </c>
      <c r="J82" s="288">
        <v>15</v>
      </c>
      <c r="K82" s="278"/>
    </row>
    <row r="83" spans="2:11" ht="15" customHeight="1">
      <c r="B83" s="287"/>
      <c r="C83" s="288" t="s">
        <v>476</v>
      </c>
      <c r="D83" s="288"/>
      <c r="E83" s="288"/>
      <c r="F83" s="289" t="s">
        <v>467</v>
      </c>
      <c r="G83" s="288"/>
      <c r="H83" s="288" t="s">
        <v>477</v>
      </c>
      <c r="I83" s="288" t="s">
        <v>463</v>
      </c>
      <c r="J83" s="288">
        <v>20</v>
      </c>
      <c r="K83" s="278"/>
    </row>
    <row r="84" spans="2:11" ht="15" customHeight="1">
      <c r="B84" s="287"/>
      <c r="C84" s="288" t="s">
        <v>478</v>
      </c>
      <c r="D84" s="288"/>
      <c r="E84" s="288"/>
      <c r="F84" s="289" t="s">
        <v>467</v>
      </c>
      <c r="G84" s="288"/>
      <c r="H84" s="288" t="s">
        <v>479</v>
      </c>
      <c r="I84" s="288" t="s">
        <v>463</v>
      </c>
      <c r="J84" s="288">
        <v>20</v>
      </c>
      <c r="K84" s="278"/>
    </row>
    <row r="85" spans="2:11" ht="15" customHeight="1">
      <c r="B85" s="287"/>
      <c r="C85" s="267" t="s">
        <v>480</v>
      </c>
      <c r="D85" s="267"/>
      <c r="E85" s="267"/>
      <c r="F85" s="286" t="s">
        <v>467</v>
      </c>
      <c r="G85" s="285"/>
      <c r="H85" s="267" t="s">
        <v>481</v>
      </c>
      <c r="I85" s="267" t="s">
        <v>463</v>
      </c>
      <c r="J85" s="267">
        <v>50</v>
      </c>
      <c r="K85" s="278"/>
    </row>
    <row r="86" spans="2:11" ht="15" customHeight="1">
      <c r="B86" s="287"/>
      <c r="C86" s="267" t="s">
        <v>482</v>
      </c>
      <c r="D86" s="267"/>
      <c r="E86" s="267"/>
      <c r="F86" s="286" t="s">
        <v>467</v>
      </c>
      <c r="G86" s="285"/>
      <c r="H86" s="267" t="s">
        <v>483</v>
      </c>
      <c r="I86" s="267" t="s">
        <v>463</v>
      </c>
      <c r="J86" s="267">
        <v>20</v>
      </c>
      <c r="K86" s="278"/>
    </row>
    <row r="87" spans="2:11" ht="15" customHeight="1">
      <c r="B87" s="287"/>
      <c r="C87" s="267" t="s">
        <v>484</v>
      </c>
      <c r="D87" s="267"/>
      <c r="E87" s="267"/>
      <c r="F87" s="286" t="s">
        <v>467</v>
      </c>
      <c r="G87" s="285"/>
      <c r="H87" s="267" t="s">
        <v>485</v>
      </c>
      <c r="I87" s="267" t="s">
        <v>463</v>
      </c>
      <c r="J87" s="267">
        <v>20</v>
      </c>
      <c r="K87" s="278"/>
    </row>
    <row r="88" spans="2:11" ht="15" customHeight="1">
      <c r="B88" s="287"/>
      <c r="C88" s="267" t="s">
        <v>486</v>
      </c>
      <c r="D88" s="267"/>
      <c r="E88" s="267"/>
      <c r="F88" s="286" t="s">
        <v>467</v>
      </c>
      <c r="G88" s="285"/>
      <c r="H88" s="267" t="s">
        <v>487</v>
      </c>
      <c r="I88" s="267" t="s">
        <v>463</v>
      </c>
      <c r="J88" s="267">
        <v>50</v>
      </c>
      <c r="K88" s="278"/>
    </row>
    <row r="89" spans="2:11" ht="15" customHeight="1">
      <c r="B89" s="287"/>
      <c r="C89" s="267" t="s">
        <v>488</v>
      </c>
      <c r="D89" s="267"/>
      <c r="E89" s="267"/>
      <c r="F89" s="286" t="s">
        <v>467</v>
      </c>
      <c r="G89" s="285"/>
      <c r="H89" s="267" t="s">
        <v>488</v>
      </c>
      <c r="I89" s="267" t="s">
        <v>463</v>
      </c>
      <c r="J89" s="267">
        <v>50</v>
      </c>
      <c r="K89" s="278"/>
    </row>
    <row r="90" spans="2:11" ht="15" customHeight="1">
      <c r="B90" s="287"/>
      <c r="C90" s="267" t="s">
        <v>115</v>
      </c>
      <c r="D90" s="267"/>
      <c r="E90" s="267"/>
      <c r="F90" s="286" t="s">
        <v>467</v>
      </c>
      <c r="G90" s="285"/>
      <c r="H90" s="267" t="s">
        <v>489</v>
      </c>
      <c r="I90" s="267" t="s">
        <v>463</v>
      </c>
      <c r="J90" s="267">
        <v>255</v>
      </c>
      <c r="K90" s="278"/>
    </row>
    <row r="91" spans="2:11" ht="15" customHeight="1">
      <c r="B91" s="287"/>
      <c r="C91" s="267" t="s">
        <v>490</v>
      </c>
      <c r="D91" s="267"/>
      <c r="E91" s="267"/>
      <c r="F91" s="286" t="s">
        <v>461</v>
      </c>
      <c r="G91" s="285"/>
      <c r="H91" s="267" t="s">
        <v>491</v>
      </c>
      <c r="I91" s="267" t="s">
        <v>492</v>
      </c>
      <c r="J91" s="267"/>
      <c r="K91" s="278"/>
    </row>
    <row r="92" spans="2:11" ht="15" customHeight="1">
      <c r="B92" s="287"/>
      <c r="C92" s="267" t="s">
        <v>493</v>
      </c>
      <c r="D92" s="267"/>
      <c r="E92" s="267"/>
      <c r="F92" s="286" t="s">
        <v>461</v>
      </c>
      <c r="G92" s="285"/>
      <c r="H92" s="267" t="s">
        <v>494</v>
      </c>
      <c r="I92" s="267" t="s">
        <v>495</v>
      </c>
      <c r="J92" s="267"/>
      <c r="K92" s="278"/>
    </row>
    <row r="93" spans="2:11" ht="15" customHeight="1">
      <c r="B93" s="287"/>
      <c r="C93" s="267" t="s">
        <v>496</v>
      </c>
      <c r="D93" s="267"/>
      <c r="E93" s="267"/>
      <c r="F93" s="286" t="s">
        <v>461</v>
      </c>
      <c r="G93" s="285"/>
      <c r="H93" s="267" t="s">
        <v>496</v>
      </c>
      <c r="I93" s="267" t="s">
        <v>495</v>
      </c>
      <c r="J93" s="267"/>
      <c r="K93" s="278"/>
    </row>
    <row r="94" spans="2:11" ht="15" customHeight="1">
      <c r="B94" s="287"/>
      <c r="C94" s="267" t="s">
        <v>40</v>
      </c>
      <c r="D94" s="267"/>
      <c r="E94" s="267"/>
      <c r="F94" s="286" t="s">
        <v>461</v>
      </c>
      <c r="G94" s="285"/>
      <c r="H94" s="267" t="s">
        <v>497</v>
      </c>
      <c r="I94" s="267" t="s">
        <v>495</v>
      </c>
      <c r="J94" s="267"/>
      <c r="K94" s="278"/>
    </row>
    <row r="95" spans="2:11" ht="15" customHeight="1">
      <c r="B95" s="287"/>
      <c r="C95" s="267" t="s">
        <v>50</v>
      </c>
      <c r="D95" s="267"/>
      <c r="E95" s="267"/>
      <c r="F95" s="286" t="s">
        <v>461</v>
      </c>
      <c r="G95" s="285"/>
      <c r="H95" s="267" t="s">
        <v>498</v>
      </c>
      <c r="I95" s="267" t="s">
        <v>495</v>
      </c>
      <c r="J95" s="267"/>
      <c r="K95" s="278"/>
    </row>
    <row r="96" spans="2:11" ht="15" customHeight="1">
      <c r="B96" s="290"/>
      <c r="C96" s="291"/>
      <c r="D96" s="291"/>
      <c r="E96" s="291"/>
      <c r="F96" s="291"/>
      <c r="G96" s="291"/>
      <c r="H96" s="291"/>
      <c r="I96" s="291"/>
      <c r="J96" s="291"/>
      <c r="K96" s="292"/>
    </row>
    <row r="97" spans="2:11" ht="18.75" customHeight="1">
      <c r="B97" s="293"/>
      <c r="C97" s="294"/>
      <c r="D97" s="294"/>
      <c r="E97" s="294"/>
      <c r="F97" s="294"/>
      <c r="G97" s="294"/>
      <c r="H97" s="294"/>
      <c r="I97" s="294"/>
      <c r="J97" s="294"/>
      <c r="K97" s="293"/>
    </row>
    <row r="98" spans="2:11" ht="18.75" customHeight="1">
      <c r="B98" s="273"/>
      <c r="C98" s="273"/>
      <c r="D98" s="273"/>
      <c r="E98" s="273"/>
      <c r="F98" s="273"/>
      <c r="G98" s="273"/>
      <c r="H98" s="273"/>
      <c r="I98" s="273"/>
      <c r="J98" s="273"/>
      <c r="K98" s="273"/>
    </row>
    <row r="99" spans="2:11" ht="7.5" customHeight="1">
      <c r="B99" s="274"/>
      <c r="C99" s="275"/>
      <c r="D99" s="275"/>
      <c r="E99" s="275"/>
      <c r="F99" s="275"/>
      <c r="G99" s="275"/>
      <c r="H99" s="275"/>
      <c r="I99" s="275"/>
      <c r="J99" s="275"/>
      <c r="K99" s="276"/>
    </row>
    <row r="100" spans="2:11" ht="45" customHeight="1">
      <c r="B100" s="277"/>
      <c r="C100" s="383" t="s">
        <v>499</v>
      </c>
      <c r="D100" s="383"/>
      <c r="E100" s="383"/>
      <c r="F100" s="383"/>
      <c r="G100" s="383"/>
      <c r="H100" s="383"/>
      <c r="I100" s="383"/>
      <c r="J100" s="383"/>
      <c r="K100" s="278"/>
    </row>
    <row r="101" spans="2:11" ht="17.25" customHeight="1">
      <c r="B101" s="277"/>
      <c r="C101" s="279" t="s">
        <v>455</v>
      </c>
      <c r="D101" s="279"/>
      <c r="E101" s="279"/>
      <c r="F101" s="279" t="s">
        <v>456</v>
      </c>
      <c r="G101" s="280"/>
      <c r="H101" s="279" t="s">
        <v>110</v>
      </c>
      <c r="I101" s="279" t="s">
        <v>59</v>
      </c>
      <c r="J101" s="279" t="s">
        <v>457</v>
      </c>
      <c r="K101" s="278"/>
    </row>
    <row r="102" spans="2:11" ht="17.25" customHeight="1">
      <c r="B102" s="277"/>
      <c r="C102" s="281" t="s">
        <v>458</v>
      </c>
      <c r="D102" s="281"/>
      <c r="E102" s="281"/>
      <c r="F102" s="282" t="s">
        <v>459</v>
      </c>
      <c r="G102" s="283"/>
      <c r="H102" s="281"/>
      <c r="I102" s="281"/>
      <c r="J102" s="281" t="s">
        <v>460</v>
      </c>
      <c r="K102" s="278"/>
    </row>
    <row r="103" spans="2:11" ht="5.25" customHeight="1">
      <c r="B103" s="277"/>
      <c r="C103" s="279"/>
      <c r="D103" s="279"/>
      <c r="E103" s="279"/>
      <c r="F103" s="279"/>
      <c r="G103" s="295"/>
      <c r="H103" s="279"/>
      <c r="I103" s="279"/>
      <c r="J103" s="279"/>
      <c r="K103" s="278"/>
    </row>
    <row r="104" spans="2:11" ht="15" customHeight="1">
      <c r="B104" s="277"/>
      <c r="C104" s="267" t="s">
        <v>55</v>
      </c>
      <c r="D104" s="284"/>
      <c r="E104" s="284"/>
      <c r="F104" s="286" t="s">
        <v>461</v>
      </c>
      <c r="G104" s="295"/>
      <c r="H104" s="267" t="s">
        <v>500</v>
      </c>
      <c r="I104" s="267" t="s">
        <v>463</v>
      </c>
      <c r="J104" s="267">
        <v>20</v>
      </c>
      <c r="K104" s="278"/>
    </row>
    <row r="105" spans="2:11" ht="15" customHeight="1">
      <c r="B105" s="277"/>
      <c r="C105" s="267" t="s">
        <v>464</v>
      </c>
      <c r="D105" s="267"/>
      <c r="E105" s="267"/>
      <c r="F105" s="286" t="s">
        <v>461</v>
      </c>
      <c r="G105" s="267"/>
      <c r="H105" s="267" t="s">
        <v>500</v>
      </c>
      <c r="I105" s="267" t="s">
        <v>463</v>
      </c>
      <c r="J105" s="267">
        <v>120</v>
      </c>
      <c r="K105" s="278"/>
    </row>
    <row r="106" spans="2:11" ht="15" customHeight="1">
      <c r="B106" s="287"/>
      <c r="C106" s="267" t="s">
        <v>466</v>
      </c>
      <c r="D106" s="267"/>
      <c r="E106" s="267"/>
      <c r="F106" s="286" t="s">
        <v>467</v>
      </c>
      <c r="G106" s="267"/>
      <c r="H106" s="267" t="s">
        <v>500</v>
      </c>
      <c r="I106" s="267" t="s">
        <v>463</v>
      </c>
      <c r="J106" s="267">
        <v>50</v>
      </c>
      <c r="K106" s="278"/>
    </row>
    <row r="107" spans="2:11" ht="15" customHeight="1">
      <c r="B107" s="287"/>
      <c r="C107" s="267" t="s">
        <v>469</v>
      </c>
      <c r="D107" s="267"/>
      <c r="E107" s="267"/>
      <c r="F107" s="286" t="s">
        <v>461</v>
      </c>
      <c r="G107" s="267"/>
      <c r="H107" s="267" t="s">
        <v>500</v>
      </c>
      <c r="I107" s="267" t="s">
        <v>471</v>
      </c>
      <c r="J107" s="267"/>
      <c r="K107" s="278"/>
    </row>
    <row r="108" spans="2:11" ht="15" customHeight="1">
      <c r="B108" s="287"/>
      <c r="C108" s="267" t="s">
        <v>480</v>
      </c>
      <c r="D108" s="267"/>
      <c r="E108" s="267"/>
      <c r="F108" s="286" t="s">
        <v>467</v>
      </c>
      <c r="G108" s="267"/>
      <c r="H108" s="267" t="s">
        <v>500</v>
      </c>
      <c r="I108" s="267" t="s">
        <v>463</v>
      </c>
      <c r="J108" s="267">
        <v>50</v>
      </c>
      <c r="K108" s="278"/>
    </row>
    <row r="109" spans="2:11" ht="15" customHeight="1">
      <c r="B109" s="287"/>
      <c r="C109" s="267" t="s">
        <v>488</v>
      </c>
      <c r="D109" s="267"/>
      <c r="E109" s="267"/>
      <c r="F109" s="286" t="s">
        <v>467</v>
      </c>
      <c r="G109" s="267"/>
      <c r="H109" s="267" t="s">
        <v>500</v>
      </c>
      <c r="I109" s="267" t="s">
        <v>463</v>
      </c>
      <c r="J109" s="267">
        <v>50</v>
      </c>
      <c r="K109" s="278"/>
    </row>
    <row r="110" spans="2:11" ht="15" customHeight="1">
      <c r="B110" s="287"/>
      <c r="C110" s="267" t="s">
        <v>486</v>
      </c>
      <c r="D110" s="267"/>
      <c r="E110" s="267"/>
      <c r="F110" s="286" t="s">
        <v>467</v>
      </c>
      <c r="G110" s="267"/>
      <c r="H110" s="267" t="s">
        <v>500</v>
      </c>
      <c r="I110" s="267" t="s">
        <v>463</v>
      </c>
      <c r="J110" s="267">
        <v>50</v>
      </c>
      <c r="K110" s="278"/>
    </row>
    <row r="111" spans="2:11" ht="15" customHeight="1">
      <c r="B111" s="287"/>
      <c r="C111" s="267" t="s">
        <v>55</v>
      </c>
      <c r="D111" s="267"/>
      <c r="E111" s="267"/>
      <c r="F111" s="286" t="s">
        <v>461</v>
      </c>
      <c r="G111" s="267"/>
      <c r="H111" s="267" t="s">
        <v>501</v>
      </c>
      <c r="I111" s="267" t="s">
        <v>463</v>
      </c>
      <c r="J111" s="267">
        <v>20</v>
      </c>
      <c r="K111" s="278"/>
    </row>
    <row r="112" spans="2:11" ht="15" customHeight="1">
      <c r="B112" s="287"/>
      <c r="C112" s="267" t="s">
        <v>502</v>
      </c>
      <c r="D112" s="267"/>
      <c r="E112" s="267"/>
      <c r="F112" s="286" t="s">
        <v>461</v>
      </c>
      <c r="G112" s="267"/>
      <c r="H112" s="267" t="s">
        <v>503</v>
      </c>
      <c r="I112" s="267" t="s">
        <v>463</v>
      </c>
      <c r="J112" s="267">
        <v>120</v>
      </c>
      <c r="K112" s="278"/>
    </row>
    <row r="113" spans="2:11" ht="15" customHeight="1">
      <c r="B113" s="287"/>
      <c r="C113" s="267" t="s">
        <v>40</v>
      </c>
      <c r="D113" s="267"/>
      <c r="E113" s="267"/>
      <c r="F113" s="286" t="s">
        <v>461</v>
      </c>
      <c r="G113" s="267"/>
      <c r="H113" s="267" t="s">
        <v>504</v>
      </c>
      <c r="I113" s="267" t="s">
        <v>495</v>
      </c>
      <c r="J113" s="267"/>
      <c r="K113" s="278"/>
    </row>
    <row r="114" spans="2:11" ht="15" customHeight="1">
      <c r="B114" s="287"/>
      <c r="C114" s="267" t="s">
        <v>50</v>
      </c>
      <c r="D114" s="267"/>
      <c r="E114" s="267"/>
      <c r="F114" s="286" t="s">
        <v>461</v>
      </c>
      <c r="G114" s="267"/>
      <c r="H114" s="267" t="s">
        <v>505</v>
      </c>
      <c r="I114" s="267" t="s">
        <v>495</v>
      </c>
      <c r="J114" s="267"/>
      <c r="K114" s="278"/>
    </row>
    <row r="115" spans="2:11" ht="15" customHeight="1">
      <c r="B115" s="287"/>
      <c r="C115" s="267" t="s">
        <v>59</v>
      </c>
      <c r="D115" s="267"/>
      <c r="E115" s="267"/>
      <c r="F115" s="286" t="s">
        <v>461</v>
      </c>
      <c r="G115" s="267"/>
      <c r="H115" s="267" t="s">
        <v>506</v>
      </c>
      <c r="I115" s="267" t="s">
        <v>507</v>
      </c>
      <c r="J115" s="267"/>
      <c r="K115" s="278"/>
    </row>
    <row r="116" spans="2:11" ht="15" customHeight="1">
      <c r="B116" s="290"/>
      <c r="C116" s="296"/>
      <c r="D116" s="296"/>
      <c r="E116" s="296"/>
      <c r="F116" s="296"/>
      <c r="G116" s="296"/>
      <c r="H116" s="296"/>
      <c r="I116" s="296"/>
      <c r="J116" s="296"/>
      <c r="K116" s="292"/>
    </row>
    <row r="117" spans="2:11" ht="18.75" customHeight="1">
      <c r="B117" s="297"/>
      <c r="C117" s="263"/>
      <c r="D117" s="263"/>
      <c r="E117" s="263"/>
      <c r="F117" s="298"/>
      <c r="G117" s="263"/>
      <c r="H117" s="263"/>
      <c r="I117" s="263"/>
      <c r="J117" s="263"/>
      <c r="K117" s="297"/>
    </row>
    <row r="118" spans="2:11" ht="18.75" customHeight="1">
      <c r="B118" s="273"/>
      <c r="C118" s="273"/>
      <c r="D118" s="273"/>
      <c r="E118" s="273"/>
      <c r="F118" s="273"/>
      <c r="G118" s="273"/>
      <c r="H118" s="273"/>
      <c r="I118" s="273"/>
      <c r="J118" s="273"/>
      <c r="K118" s="273"/>
    </row>
    <row r="119" spans="2:11" ht="7.5" customHeight="1">
      <c r="B119" s="299"/>
      <c r="C119" s="300"/>
      <c r="D119" s="300"/>
      <c r="E119" s="300"/>
      <c r="F119" s="300"/>
      <c r="G119" s="300"/>
      <c r="H119" s="300"/>
      <c r="I119" s="300"/>
      <c r="J119" s="300"/>
      <c r="K119" s="301"/>
    </row>
    <row r="120" spans="2:11" ht="45" customHeight="1">
      <c r="B120" s="302"/>
      <c r="C120" s="382" t="s">
        <v>508</v>
      </c>
      <c r="D120" s="382"/>
      <c r="E120" s="382"/>
      <c r="F120" s="382"/>
      <c r="G120" s="382"/>
      <c r="H120" s="382"/>
      <c r="I120" s="382"/>
      <c r="J120" s="382"/>
      <c r="K120" s="303"/>
    </row>
    <row r="121" spans="2:11" ht="17.25" customHeight="1">
      <c r="B121" s="304"/>
      <c r="C121" s="279" t="s">
        <v>455</v>
      </c>
      <c r="D121" s="279"/>
      <c r="E121" s="279"/>
      <c r="F121" s="279" t="s">
        <v>456</v>
      </c>
      <c r="G121" s="280"/>
      <c r="H121" s="279" t="s">
        <v>110</v>
      </c>
      <c r="I121" s="279" t="s">
        <v>59</v>
      </c>
      <c r="J121" s="279" t="s">
        <v>457</v>
      </c>
      <c r="K121" s="305"/>
    </row>
    <row r="122" spans="2:11" ht="17.25" customHeight="1">
      <c r="B122" s="304"/>
      <c r="C122" s="281" t="s">
        <v>458</v>
      </c>
      <c r="D122" s="281"/>
      <c r="E122" s="281"/>
      <c r="F122" s="282" t="s">
        <v>459</v>
      </c>
      <c r="G122" s="283"/>
      <c r="H122" s="281"/>
      <c r="I122" s="281"/>
      <c r="J122" s="281" t="s">
        <v>460</v>
      </c>
      <c r="K122" s="305"/>
    </row>
    <row r="123" spans="2:11" ht="5.25" customHeight="1">
      <c r="B123" s="306"/>
      <c r="C123" s="284"/>
      <c r="D123" s="284"/>
      <c r="E123" s="284"/>
      <c r="F123" s="284"/>
      <c r="G123" s="267"/>
      <c r="H123" s="284"/>
      <c r="I123" s="284"/>
      <c r="J123" s="284"/>
      <c r="K123" s="307"/>
    </row>
    <row r="124" spans="2:11" ht="15" customHeight="1">
      <c r="B124" s="306"/>
      <c r="C124" s="267" t="s">
        <v>464</v>
      </c>
      <c r="D124" s="284"/>
      <c r="E124" s="284"/>
      <c r="F124" s="286" t="s">
        <v>461</v>
      </c>
      <c r="G124" s="267"/>
      <c r="H124" s="267" t="s">
        <v>500</v>
      </c>
      <c r="I124" s="267" t="s">
        <v>463</v>
      </c>
      <c r="J124" s="267">
        <v>120</v>
      </c>
      <c r="K124" s="308"/>
    </row>
    <row r="125" spans="2:11" ht="15" customHeight="1">
      <c r="B125" s="306"/>
      <c r="C125" s="267" t="s">
        <v>509</v>
      </c>
      <c r="D125" s="267"/>
      <c r="E125" s="267"/>
      <c r="F125" s="286" t="s">
        <v>461</v>
      </c>
      <c r="G125" s="267"/>
      <c r="H125" s="267" t="s">
        <v>510</v>
      </c>
      <c r="I125" s="267" t="s">
        <v>463</v>
      </c>
      <c r="J125" s="267" t="s">
        <v>511</v>
      </c>
      <c r="K125" s="308"/>
    </row>
    <row r="126" spans="2:11" ht="15" customHeight="1">
      <c r="B126" s="306"/>
      <c r="C126" s="267" t="s">
        <v>410</v>
      </c>
      <c r="D126" s="267"/>
      <c r="E126" s="267"/>
      <c r="F126" s="286" t="s">
        <v>461</v>
      </c>
      <c r="G126" s="267"/>
      <c r="H126" s="267" t="s">
        <v>512</v>
      </c>
      <c r="I126" s="267" t="s">
        <v>463</v>
      </c>
      <c r="J126" s="267" t="s">
        <v>511</v>
      </c>
      <c r="K126" s="308"/>
    </row>
    <row r="127" spans="2:11" ht="15" customHeight="1">
      <c r="B127" s="306"/>
      <c r="C127" s="267" t="s">
        <v>472</v>
      </c>
      <c r="D127" s="267"/>
      <c r="E127" s="267"/>
      <c r="F127" s="286" t="s">
        <v>467</v>
      </c>
      <c r="G127" s="267"/>
      <c r="H127" s="267" t="s">
        <v>473</v>
      </c>
      <c r="I127" s="267" t="s">
        <v>463</v>
      </c>
      <c r="J127" s="267">
        <v>15</v>
      </c>
      <c r="K127" s="308"/>
    </row>
    <row r="128" spans="2:11" ht="15" customHeight="1">
      <c r="B128" s="306"/>
      <c r="C128" s="288" t="s">
        <v>474</v>
      </c>
      <c r="D128" s="288"/>
      <c r="E128" s="288"/>
      <c r="F128" s="289" t="s">
        <v>467</v>
      </c>
      <c r="G128" s="288"/>
      <c r="H128" s="288" t="s">
        <v>475</v>
      </c>
      <c r="I128" s="288" t="s">
        <v>463</v>
      </c>
      <c r="J128" s="288">
        <v>15</v>
      </c>
      <c r="K128" s="308"/>
    </row>
    <row r="129" spans="2:11" ht="15" customHeight="1">
      <c r="B129" s="306"/>
      <c r="C129" s="288" t="s">
        <v>476</v>
      </c>
      <c r="D129" s="288"/>
      <c r="E129" s="288"/>
      <c r="F129" s="289" t="s">
        <v>467</v>
      </c>
      <c r="G129" s="288"/>
      <c r="H129" s="288" t="s">
        <v>477</v>
      </c>
      <c r="I129" s="288" t="s">
        <v>463</v>
      </c>
      <c r="J129" s="288">
        <v>20</v>
      </c>
      <c r="K129" s="308"/>
    </row>
    <row r="130" spans="2:11" ht="15" customHeight="1">
      <c r="B130" s="306"/>
      <c r="C130" s="288" t="s">
        <v>478</v>
      </c>
      <c r="D130" s="288"/>
      <c r="E130" s="288"/>
      <c r="F130" s="289" t="s">
        <v>467</v>
      </c>
      <c r="G130" s="288"/>
      <c r="H130" s="288" t="s">
        <v>479</v>
      </c>
      <c r="I130" s="288" t="s">
        <v>463</v>
      </c>
      <c r="J130" s="288">
        <v>20</v>
      </c>
      <c r="K130" s="308"/>
    </row>
    <row r="131" spans="2:11" ht="15" customHeight="1">
      <c r="B131" s="306"/>
      <c r="C131" s="267" t="s">
        <v>466</v>
      </c>
      <c r="D131" s="267"/>
      <c r="E131" s="267"/>
      <c r="F131" s="286" t="s">
        <v>467</v>
      </c>
      <c r="G131" s="267"/>
      <c r="H131" s="267" t="s">
        <v>500</v>
      </c>
      <c r="I131" s="267" t="s">
        <v>463</v>
      </c>
      <c r="J131" s="267">
        <v>50</v>
      </c>
      <c r="K131" s="308"/>
    </row>
    <row r="132" spans="2:11" ht="15" customHeight="1">
      <c r="B132" s="306"/>
      <c r="C132" s="267" t="s">
        <v>480</v>
      </c>
      <c r="D132" s="267"/>
      <c r="E132" s="267"/>
      <c r="F132" s="286" t="s">
        <v>467</v>
      </c>
      <c r="G132" s="267"/>
      <c r="H132" s="267" t="s">
        <v>500</v>
      </c>
      <c r="I132" s="267" t="s">
        <v>463</v>
      </c>
      <c r="J132" s="267">
        <v>50</v>
      </c>
      <c r="K132" s="308"/>
    </row>
    <row r="133" spans="2:11" ht="15" customHeight="1">
      <c r="B133" s="306"/>
      <c r="C133" s="267" t="s">
        <v>486</v>
      </c>
      <c r="D133" s="267"/>
      <c r="E133" s="267"/>
      <c r="F133" s="286" t="s">
        <v>467</v>
      </c>
      <c r="G133" s="267"/>
      <c r="H133" s="267" t="s">
        <v>500</v>
      </c>
      <c r="I133" s="267" t="s">
        <v>463</v>
      </c>
      <c r="J133" s="267">
        <v>50</v>
      </c>
      <c r="K133" s="308"/>
    </row>
    <row r="134" spans="2:11" ht="15" customHeight="1">
      <c r="B134" s="306"/>
      <c r="C134" s="267" t="s">
        <v>488</v>
      </c>
      <c r="D134" s="267"/>
      <c r="E134" s="267"/>
      <c r="F134" s="286" t="s">
        <v>467</v>
      </c>
      <c r="G134" s="267"/>
      <c r="H134" s="267" t="s">
        <v>500</v>
      </c>
      <c r="I134" s="267" t="s">
        <v>463</v>
      </c>
      <c r="J134" s="267">
        <v>50</v>
      </c>
      <c r="K134" s="308"/>
    </row>
    <row r="135" spans="2:11" ht="15" customHeight="1">
      <c r="B135" s="306"/>
      <c r="C135" s="267" t="s">
        <v>115</v>
      </c>
      <c r="D135" s="267"/>
      <c r="E135" s="267"/>
      <c r="F135" s="286" t="s">
        <v>467</v>
      </c>
      <c r="G135" s="267"/>
      <c r="H135" s="267" t="s">
        <v>513</v>
      </c>
      <c r="I135" s="267" t="s">
        <v>463</v>
      </c>
      <c r="J135" s="267">
        <v>255</v>
      </c>
      <c r="K135" s="308"/>
    </row>
    <row r="136" spans="2:11" ht="15" customHeight="1">
      <c r="B136" s="306"/>
      <c r="C136" s="267" t="s">
        <v>490</v>
      </c>
      <c r="D136" s="267"/>
      <c r="E136" s="267"/>
      <c r="F136" s="286" t="s">
        <v>461</v>
      </c>
      <c r="G136" s="267"/>
      <c r="H136" s="267" t="s">
        <v>514</v>
      </c>
      <c r="I136" s="267" t="s">
        <v>492</v>
      </c>
      <c r="J136" s="267"/>
      <c r="K136" s="308"/>
    </row>
    <row r="137" spans="2:11" ht="15" customHeight="1">
      <c r="B137" s="306"/>
      <c r="C137" s="267" t="s">
        <v>493</v>
      </c>
      <c r="D137" s="267"/>
      <c r="E137" s="267"/>
      <c r="F137" s="286" t="s">
        <v>461</v>
      </c>
      <c r="G137" s="267"/>
      <c r="H137" s="267" t="s">
        <v>515</v>
      </c>
      <c r="I137" s="267" t="s">
        <v>495</v>
      </c>
      <c r="J137" s="267"/>
      <c r="K137" s="308"/>
    </row>
    <row r="138" spans="2:11" ht="15" customHeight="1">
      <c r="B138" s="306"/>
      <c r="C138" s="267" t="s">
        <v>496</v>
      </c>
      <c r="D138" s="267"/>
      <c r="E138" s="267"/>
      <c r="F138" s="286" t="s">
        <v>461</v>
      </c>
      <c r="G138" s="267"/>
      <c r="H138" s="267" t="s">
        <v>496</v>
      </c>
      <c r="I138" s="267" t="s">
        <v>495</v>
      </c>
      <c r="J138" s="267"/>
      <c r="K138" s="308"/>
    </row>
    <row r="139" spans="2:11" ht="15" customHeight="1">
      <c r="B139" s="306"/>
      <c r="C139" s="267" t="s">
        <v>40</v>
      </c>
      <c r="D139" s="267"/>
      <c r="E139" s="267"/>
      <c r="F139" s="286" t="s">
        <v>461</v>
      </c>
      <c r="G139" s="267"/>
      <c r="H139" s="267" t="s">
        <v>516</v>
      </c>
      <c r="I139" s="267" t="s">
        <v>495</v>
      </c>
      <c r="J139" s="267"/>
      <c r="K139" s="308"/>
    </row>
    <row r="140" spans="2:11" ht="15" customHeight="1">
      <c r="B140" s="306"/>
      <c r="C140" s="267" t="s">
        <v>517</v>
      </c>
      <c r="D140" s="267"/>
      <c r="E140" s="267"/>
      <c r="F140" s="286" t="s">
        <v>461</v>
      </c>
      <c r="G140" s="267"/>
      <c r="H140" s="267" t="s">
        <v>518</v>
      </c>
      <c r="I140" s="267" t="s">
        <v>495</v>
      </c>
      <c r="J140" s="267"/>
      <c r="K140" s="308"/>
    </row>
    <row r="141" spans="2:11" ht="15" customHeight="1">
      <c r="B141" s="309"/>
      <c r="C141" s="310"/>
      <c r="D141" s="310"/>
      <c r="E141" s="310"/>
      <c r="F141" s="310"/>
      <c r="G141" s="310"/>
      <c r="H141" s="310"/>
      <c r="I141" s="310"/>
      <c r="J141" s="310"/>
      <c r="K141" s="311"/>
    </row>
    <row r="142" spans="2:11" ht="18.75" customHeight="1">
      <c r="B142" s="263"/>
      <c r="C142" s="263"/>
      <c r="D142" s="263"/>
      <c r="E142" s="263"/>
      <c r="F142" s="298"/>
      <c r="G142" s="263"/>
      <c r="H142" s="263"/>
      <c r="I142" s="263"/>
      <c r="J142" s="263"/>
      <c r="K142" s="263"/>
    </row>
    <row r="143" spans="2:11" ht="18.75" customHeight="1">
      <c r="B143" s="273"/>
      <c r="C143" s="273"/>
      <c r="D143" s="273"/>
      <c r="E143" s="273"/>
      <c r="F143" s="273"/>
      <c r="G143" s="273"/>
      <c r="H143" s="273"/>
      <c r="I143" s="273"/>
      <c r="J143" s="273"/>
      <c r="K143" s="273"/>
    </row>
    <row r="144" spans="2:11" ht="7.5" customHeight="1">
      <c r="B144" s="274"/>
      <c r="C144" s="275"/>
      <c r="D144" s="275"/>
      <c r="E144" s="275"/>
      <c r="F144" s="275"/>
      <c r="G144" s="275"/>
      <c r="H144" s="275"/>
      <c r="I144" s="275"/>
      <c r="J144" s="275"/>
      <c r="K144" s="276"/>
    </row>
    <row r="145" spans="2:11" ht="45" customHeight="1">
      <c r="B145" s="277"/>
      <c r="C145" s="383" t="s">
        <v>519</v>
      </c>
      <c r="D145" s="383"/>
      <c r="E145" s="383"/>
      <c r="F145" s="383"/>
      <c r="G145" s="383"/>
      <c r="H145" s="383"/>
      <c r="I145" s="383"/>
      <c r="J145" s="383"/>
      <c r="K145" s="278"/>
    </row>
    <row r="146" spans="2:11" ht="17.25" customHeight="1">
      <c r="B146" s="277"/>
      <c r="C146" s="279" t="s">
        <v>455</v>
      </c>
      <c r="D146" s="279"/>
      <c r="E146" s="279"/>
      <c r="F146" s="279" t="s">
        <v>456</v>
      </c>
      <c r="G146" s="280"/>
      <c r="H146" s="279" t="s">
        <v>110</v>
      </c>
      <c r="I146" s="279" t="s">
        <v>59</v>
      </c>
      <c r="J146" s="279" t="s">
        <v>457</v>
      </c>
      <c r="K146" s="278"/>
    </row>
    <row r="147" spans="2:11" ht="17.25" customHeight="1">
      <c r="B147" s="277"/>
      <c r="C147" s="281" t="s">
        <v>458</v>
      </c>
      <c r="D147" s="281"/>
      <c r="E147" s="281"/>
      <c r="F147" s="282" t="s">
        <v>459</v>
      </c>
      <c r="G147" s="283"/>
      <c r="H147" s="281"/>
      <c r="I147" s="281"/>
      <c r="J147" s="281" t="s">
        <v>460</v>
      </c>
      <c r="K147" s="278"/>
    </row>
    <row r="148" spans="2:11" ht="5.25" customHeight="1">
      <c r="B148" s="287"/>
      <c r="C148" s="284"/>
      <c r="D148" s="284"/>
      <c r="E148" s="284"/>
      <c r="F148" s="284"/>
      <c r="G148" s="285"/>
      <c r="H148" s="284"/>
      <c r="I148" s="284"/>
      <c r="J148" s="284"/>
      <c r="K148" s="308"/>
    </row>
    <row r="149" spans="2:11" ht="15" customHeight="1">
      <c r="B149" s="287"/>
      <c r="C149" s="312" t="s">
        <v>464</v>
      </c>
      <c r="D149" s="267"/>
      <c r="E149" s="267"/>
      <c r="F149" s="313" t="s">
        <v>461</v>
      </c>
      <c r="G149" s="267"/>
      <c r="H149" s="312" t="s">
        <v>500</v>
      </c>
      <c r="I149" s="312" t="s">
        <v>463</v>
      </c>
      <c r="J149" s="312">
        <v>120</v>
      </c>
      <c r="K149" s="308"/>
    </row>
    <row r="150" spans="2:11" ht="15" customHeight="1">
      <c r="B150" s="287"/>
      <c r="C150" s="312" t="s">
        <v>509</v>
      </c>
      <c r="D150" s="267"/>
      <c r="E150" s="267"/>
      <c r="F150" s="313" t="s">
        <v>461</v>
      </c>
      <c r="G150" s="267"/>
      <c r="H150" s="312" t="s">
        <v>520</v>
      </c>
      <c r="I150" s="312" t="s">
        <v>463</v>
      </c>
      <c r="J150" s="312" t="s">
        <v>511</v>
      </c>
      <c r="K150" s="308"/>
    </row>
    <row r="151" spans="2:11" ht="15" customHeight="1">
      <c r="B151" s="287"/>
      <c r="C151" s="312" t="s">
        <v>410</v>
      </c>
      <c r="D151" s="267"/>
      <c r="E151" s="267"/>
      <c r="F151" s="313" t="s">
        <v>461</v>
      </c>
      <c r="G151" s="267"/>
      <c r="H151" s="312" t="s">
        <v>521</v>
      </c>
      <c r="I151" s="312" t="s">
        <v>463</v>
      </c>
      <c r="J151" s="312" t="s">
        <v>511</v>
      </c>
      <c r="K151" s="308"/>
    </row>
    <row r="152" spans="2:11" ht="15" customHeight="1">
      <c r="B152" s="287"/>
      <c r="C152" s="312" t="s">
        <v>466</v>
      </c>
      <c r="D152" s="267"/>
      <c r="E152" s="267"/>
      <c r="F152" s="313" t="s">
        <v>467</v>
      </c>
      <c r="G152" s="267"/>
      <c r="H152" s="312" t="s">
        <v>500</v>
      </c>
      <c r="I152" s="312" t="s">
        <v>463</v>
      </c>
      <c r="J152" s="312">
        <v>50</v>
      </c>
      <c r="K152" s="308"/>
    </row>
    <row r="153" spans="2:11" ht="15" customHeight="1">
      <c r="B153" s="287"/>
      <c r="C153" s="312" t="s">
        <v>469</v>
      </c>
      <c r="D153" s="267"/>
      <c r="E153" s="267"/>
      <c r="F153" s="313" t="s">
        <v>461</v>
      </c>
      <c r="G153" s="267"/>
      <c r="H153" s="312" t="s">
        <v>500</v>
      </c>
      <c r="I153" s="312" t="s">
        <v>471</v>
      </c>
      <c r="J153" s="312"/>
      <c r="K153" s="308"/>
    </row>
    <row r="154" spans="2:11" ht="15" customHeight="1">
      <c r="B154" s="287"/>
      <c r="C154" s="312" t="s">
        <v>480</v>
      </c>
      <c r="D154" s="267"/>
      <c r="E154" s="267"/>
      <c r="F154" s="313" t="s">
        <v>467</v>
      </c>
      <c r="G154" s="267"/>
      <c r="H154" s="312" t="s">
        <v>500</v>
      </c>
      <c r="I154" s="312" t="s">
        <v>463</v>
      </c>
      <c r="J154" s="312">
        <v>50</v>
      </c>
      <c r="K154" s="308"/>
    </row>
    <row r="155" spans="2:11" ht="15" customHeight="1">
      <c r="B155" s="287"/>
      <c r="C155" s="312" t="s">
        <v>488</v>
      </c>
      <c r="D155" s="267"/>
      <c r="E155" s="267"/>
      <c r="F155" s="313" t="s">
        <v>467</v>
      </c>
      <c r="G155" s="267"/>
      <c r="H155" s="312" t="s">
        <v>500</v>
      </c>
      <c r="I155" s="312" t="s">
        <v>463</v>
      </c>
      <c r="J155" s="312">
        <v>50</v>
      </c>
      <c r="K155" s="308"/>
    </row>
    <row r="156" spans="2:11" ht="15" customHeight="1">
      <c r="B156" s="287"/>
      <c r="C156" s="312" t="s">
        <v>486</v>
      </c>
      <c r="D156" s="267"/>
      <c r="E156" s="267"/>
      <c r="F156" s="313" t="s">
        <v>467</v>
      </c>
      <c r="G156" s="267"/>
      <c r="H156" s="312" t="s">
        <v>500</v>
      </c>
      <c r="I156" s="312" t="s">
        <v>463</v>
      </c>
      <c r="J156" s="312">
        <v>50</v>
      </c>
      <c r="K156" s="308"/>
    </row>
    <row r="157" spans="2:11" ht="15" customHeight="1">
      <c r="B157" s="287"/>
      <c r="C157" s="312" t="s">
        <v>98</v>
      </c>
      <c r="D157" s="267"/>
      <c r="E157" s="267"/>
      <c r="F157" s="313" t="s">
        <v>461</v>
      </c>
      <c r="G157" s="267"/>
      <c r="H157" s="312" t="s">
        <v>522</v>
      </c>
      <c r="I157" s="312" t="s">
        <v>463</v>
      </c>
      <c r="J157" s="312" t="s">
        <v>523</v>
      </c>
      <c r="K157" s="308"/>
    </row>
    <row r="158" spans="2:11" ht="15" customHeight="1">
      <c r="B158" s="287"/>
      <c r="C158" s="312" t="s">
        <v>524</v>
      </c>
      <c r="D158" s="267"/>
      <c r="E158" s="267"/>
      <c r="F158" s="313" t="s">
        <v>461</v>
      </c>
      <c r="G158" s="267"/>
      <c r="H158" s="312" t="s">
        <v>525</v>
      </c>
      <c r="I158" s="312" t="s">
        <v>495</v>
      </c>
      <c r="J158" s="312"/>
      <c r="K158" s="308"/>
    </row>
    <row r="159" spans="2:11" ht="15" customHeight="1">
      <c r="B159" s="314"/>
      <c r="C159" s="296"/>
      <c r="D159" s="296"/>
      <c r="E159" s="296"/>
      <c r="F159" s="296"/>
      <c r="G159" s="296"/>
      <c r="H159" s="296"/>
      <c r="I159" s="296"/>
      <c r="J159" s="296"/>
      <c r="K159" s="315"/>
    </row>
    <row r="160" spans="2:11" ht="18.75" customHeight="1">
      <c r="B160" s="263"/>
      <c r="C160" s="267"/>
      <c r="D160" s="267"/>
      <c r="E160" s="267"/>
      <c r="F160" s="286"/>
      <c r="G160" s="267"/>
      <c r="H160" s="267"/>
      <c r="I160" s="267"/>
      <c r="J160" s="267"/>
      <c r="K160" s="263"/>
    </row>
    <row r="161" spans="2:11" ht="18.75" customHeight="1">
      <c r="B161" s="273"/>
      <c r="C161" s="273"/>
      <c r="D161" s="273"/>
      <c r="E161" s="273"/>
      <c r="F161" s="273"/>
      <c r="G161" s="273"/>
      <c r="H161" s="273"/>
      <c r="I161" s="273"/>
      <c r="J161" s="273"/>
      <c r="K161" s="273"/>
    </row>
    <row r="162" spans="2:11" ht="7.5" customHeight="1">
      <c r="B162" s="255"/>
      <c r="C162" s="256"/>
      <c r="D162" s="256"/>
      <c r="E162" s="256"/>
      <c r="F162" s="256"/>
      <c r="G162" s="256"/>
      <c r="H162" s="256"/>
      <c r="I162" s="256"/>
      <c r="J162" s="256"/>
      <c r="K162" s="257"/>
    </row>
    <row r="163" spans="2:11" ht="45" customHeight="1">
      <c r="B163" s="258"/>
      <c r="C163" s="382" t="s">
        <v>526</v>
      </c>
      <c r="D163" s="382"/>
      <c r="E163" s="382"/>
      <c r="F163" s="382"/>
      <c r="G163" s="382"/>
      <c r="H163" s="382"/>
      <c r="I163" s="382"/>
      <c r="J163" s="382"/>
      <c r="K163" s="259"/>
    </row>
    <row r="164" spans="2:11" ht="17.25" customHeight="1">
      <c r="B164" s="258"/>
      <c r="C164" s="279" t="s">
        <v>455</v>
      </c>
      <c r="D164" s="279"/>
      <c r="E164" s="279"/>
      <c r="F164" s="279" t="s">
        <v>456</v>
      </c>
      <c r="G164" s="316"/>
      <c r="H164" s="317" t="s">
        <v>110</v>
      </c>
      <c r="I164" s="317" t="s">
        <v>59</v>
      </c>
      <c r="J164" s="279" t="s">
        <v>457</v>
      </c>
      <c r="K164" s="259"/>
    </row>
    <row r="165" spans="2:11" ht="17.25" customHeight="1">
      <c r="B165" s="260"/>
      <c r="C165" s="281" t="s">
        <v>458</v>
      </c>
      <c r="D165" s="281"/>
      <c r="E165" s="281"/>
      <c r="F165" s="282" t="s">
        <v>459</v>
      </c>
      <c r="G165" s="318"/>
      <c r="H165" s="319"/>
      <c r="I165" s="319"/>
      <c r="J165" s="281" t="s">
        <v>460</v>
      </c>
      <c r="K165" s="261"/>
    </row>
    <row r="166" spans="2:11" ht="5.25" customHeight="1">
      <c r="B166" s="287"/>
      <c r="C166" s="284"/>
      <c r="D166" s="284"/>
      <c r="E166" s="284"/>
      <c r="F166" s="284"/>
      <c r="G166" s="285"/>
      <c r="H166" s="284"/>
      <c r="I166" s="284"/>
      <c r="J166" s="284"/>
      <c r="K166" s="308"/>
    </row>
    <row r="167" spans="2:11" ht="15" customHeight="1">
      <c r="B167" s="287"/>
      <c r="C167" s="267" t="s">
        <v>464</v>
      </c>
      <c r="D167" s="267"/>
      <c r="E167" s="267"/>
      <c r="F167" s="286" t="s">
        <v>461</v>
      </c>
      <c r="G167" s="267"/>
      <c r="H167" s="267" t="s">
        <v>500</v>
      </c>
      <c r="I167" s="267" t="s">
        <v>463</v>
      </c>
      <c r="J167" s="267">
        <v>120</v>
      </c>
      <c r="K167" s="308"/>
    </row>
    <row r="168" spans="2:11" ht="15" customHeight="1">
      <c r="B168" s="287"/>
      <c r="C168" s="267" t="s">
        <v>509</v>
      </c>
      <c r="D168" s="267"/>
      <c r="E168" s="267"/>
      <c r="F168" s="286" t="s">
        <v>461</v>
      </c>
      <c r="G168" s="267"/>
      <c r="H168" s="267" t="s">
        <v>510</v>
      </c>
      <c r="I168" s="267" t="s">
        <v>463</v>
      </c>
      <c r="J168" s="267" t="s">
        <v>511</v>
      </c>
      <c r="K168" s="308"/>
    </row>
    <row r="169" spans="2:11" ht="15" customHeight="1">
      <c r="B169" s="287"/>
      <c r="C169" s="267" t="s">
        <v>410</v>
      </c>
      <c r="D169" s="267"/>
      <c r="E169" s="267"/>
      <c r="F169" s="286" t="s">
        <v>461</v>
      </c>
      <c r="G169" s="267"/>
      <c r="H169" s="267" t="s">
        <v>527</v>
      </c>
      <c r="I169" s="267" t="s">
        <v>463</v>
      </c>
      <c r="J169" s="267" t="s">
        <v>511</v>
      </c>
      <c r="K169" s="308"/>
    </row>
    <row r="170" spans="2:11" ht="15" customHeight="1">
      <c r="B170" s="287"/>
      <c r="C170" s="267" t="s">
        <v>466</v>
      </c>
      <c r="D170" s="267"/>
      <c r="E170" s="267"/>
      <c r="F170" s="286" t="s">
        <v>467</v>
      </c>
      <c r="G170" s="267"/>
      <c r="H170" s="267" t="s">
        <v>527</v>
      </c>
      <c r="I170" s="267" t="s">
        <v>463</v>
      </c>
      <c r="J170" s="267">
        <v>50</v>
      </c>
      <c r="K170" s="308"/>
    </row>
    <row r="171" spans="2:11" ht="15" customHeight="1">
      <c r="B171" s="287"/>
      <c r="C171" s="267" t="s">
        <v>469</v>
      </c>
      <c r="D171" s="267"/>
      <c r="E171" s="267"/>
      <c r="F171" s="286" t="s">
        <v>461</v>
      </c>
      <c r="G171" s="267"/>
      <c r="H171" s="267" t="s">
        <v>527</v>
      </c>
      <c r="I171" s="267" t="s">
        <v>471</v>
      </c>
      <c r="J171" s="267"/>
      <c r="K171" s="308"/>
    </row>
    <row r="172" spans="2:11" ht="15" customHeight="1">
      <c r="B172" s="287"/>
      <c r="C172" s="267" t="s">
        <v>480</v>
      </c>
      <c r="D172" s="267"/>
      <c r="E172" s="267"/>
      <c r="F172" s="286" t="s">
        <v>467</v>
      </c>
      <c r="G172" s="267"/>
      <c r="H172" s="267" t="s">
        <v>527</v>
      </c>
      <c r="I172" s="267" t="s">
        <v>463</v>
      </c>
      <c r="J172" s="267">
        <v>50</v>
      </c>
      <c r="K172" s="308"/>
    </row>
    <row r="173" spans="2:11" ht="15" customHeight="1">
      <c r="B173" s="287"/>
      <c r="C173" s="267" t="s">
        <v>488</v>
      </c>
      <c r="D173" s="267"/>
      <c r="E173" s="267"/>
      <c r="F173" s="286" t="s">
        <v>467</v>
      </c>
      <c r="G173" s="267"/>
      <c r="H173" s="267" t="s">
        <v>527</v>
      </c>
      <c r="I173" s="267" t="s">
        <v>463</v>
      </c>
      <c r="J173" s="267">
        <v>50</v>
      </c>
      <c r="K173" s="308"/>
    </row>
    <row r="174" spans="2:11" ht="15" customHeight="1">
      <c r="B174" s="287"/>
      <c r="C174" s="267" t="s">
        <v>486</v>
      </c>
      <c r="D174" s="267"/>
      <c r="E174" s="267"/>
      <c r="F174" s="286" t="s">
        <v>467</v>
      </c>
      <c r="G174" s="267"/>
      <c r="H174" s="267" t="s">
        <v>527</v>
      </c>
      <c r="I174" s="267" t="s">
        <v>463</v>
      </c>
      <c r="J174" s="267">
        <v>50</v>
      </c>
      <c r="K174" s="308"/>
    </row>
    <row r="175" spans="2:11" ht="15" customHeight="1">
      <c r="B175" s="287"/>
      <c r="C175" s="267" t="s">
        <v>109</v>
      </c>
      <c r="D175" s="267"/>
      <c r="E175" s="267"/>
      <c r="F175" s="286" t="s">
        <v>461</v>
      </c>
      <c r="G175" s="267"/>
      <c r="H175" s="267" t="s">
        <v>528</v>
      </c>
      <c r="I175" s="267" t="s">
        <v>529</v>
      </c>
      <c r="J175" s="267"/>
      <c r="K175" s="308"/>
    </row>
    <row r="176" spans="2:11" ht="15" customHeight="1">
      <c r="B176" s="287"/>
      <c r="C176" s="267" t="s">
        <v>59</v>
      </c>
      <c r="D176" s="267"/>
      <c r="E176" s="267"/>
      <c r="F176" s="286" t="s">
        <v>461</v>
      </c>
      <c r="G176" s="267"/>
      <c r="H176" s="267" t="s">
        <v>530</v>
      </c>
      <c r="I176" s="267" t="s">
        <v>531</v>
      </c>
      <c r="J176" s="267">
        <v>1</v>
      </c>
      <c r="K176" s="308"/>
    </row>
    <row r="177" spans="2:11" ht="15" customHeight="1">
      <c r="B177" s="287"/>
      <c r="C177" s="267" t="s">
        <v>55</v>
      </c>
      <c r="D177" s="267"/>
      <c r="E177" s="267"/>
      <c r="F177" s="286" t="s">
        <v>461</v>
      </c>
      <c r="G177" s="267"/>
      <c r="H177" s="267" t="s">
        <v>532</v>
      </c>
      <c r="I177" s="267" t="s">
        <v>463</v>
      </c>
      <c r="J177" s="267">
        <v>20</v>
      </c>
      <c r="K177" s="308"/>
    </row>
    <row r="178" spans="2:11" ht="15" customHeight="1">
      <c r="B178" s="287"/>
      <c r="C178" s="267" t="s">
        <v>110</v>
      </c>
      <c r="D178" s="267"/>
      <c r="E178" s="267"/>
      <c r="F178" s="286" t="s">
        <v>461</v>
      </c>
      <c r="G178" s="267"/>
      <c r="H178" s="267" t="s">
        <v>533</v>
      </c>
      <c r="I178" s="267" t="s">
        <v>463</v>
      </c>
      <c r="J178" s="267">
        <v>255</v>
      </c>
      <c r="K178" s="308"/>
    </row>
    <row r="179" spans="2:11" ht="15" customHeight="1">
      <c r="B179" s="287"/>
      <c r="C179" s="267" t="s">
        <v>111</v>
      </c>
      <c r="D179" s="267"/>
      <c r="E179" s="267"/>
      <c r="F179" s="286" t="s">
        <v>461</v>
      </c>
      <c r="G179" s="267"/>
      <c r="H179" s="267" t="s">
        <v>426</v>
      </c>
      <c r="I179" s="267" t="s">
        <v>463</v>
      </c>
      <c r="J179" s="267">
        <v>10</v>
      </c>
      <c r="K179" s="308"/>
    </row>
    <row r="180" spans="2:11" ht="15" customHeight="1">
      <c r="B180" s="287"/>
      <c r="C180" s="267" t="s">
        <v>112</v>
      </c>
      <c r="D180" s="267"/>
      <c r="E180" s="267"/>
      <c r="F180" s="286" t="s">
        <v>461</v>
      </c>
      <c r="G180" s="267"/>
      <c r="H180" s="267" t="s">
        <v>534</v>
      </c>
      <c r="I180" s="267" t="s">
        <v>495</v>
      </c>
      <c r="J180" s="267"/>
      <c r="K180" s="308"/>
    </row>
    <row r="181" spans="2:11" ht="15" customHeight="1">
      <c r="B181" s="287"/>
      <c r="C181" s="267" t="s">
        <v>535</v>
      </c>
      <c r="D181" s="267"/>
      <c r="E181" s="267"/>
      <c r="F181" s="286" t="s">
        <v>461</v>
      </c>
      <c r="G181" s="267"/>
      <c r="H181" s="267" t="s">
        <v>536</v>
      </c>
      <c r="I181" s="267" t="s">
        <v>495</v>
      </c>
      <c r="J181" s="267"/>
      <c r="K181" s="308"/>
    </row>
    <row r="182" spans="2:11" ht="15" customHeight="1">
      <c r="B182" s="287"/>
      <c r="C182" s="267" t="s">
        <v>524</v>
      </c>
      <c r="D182" s="267"/>
      <c r="E182" s="267"/>
      <c r="F182" s="286" t="s">
        <v>461</v>
      </c>
      <c r="G182" s="267"/>
      <c r="H182" s="267" t="s">
        <v>537</v>
      </c>
      <c r="I182" s="267" t="s">
        <v>495</v>
      </c>
      <c r="J182" s="267"/>
      <c r="K182" s="308"/>
    </row>
    <row r="183" spans="2:11" ht="15" customHeight="1">
      <c r="B183" s="287"/>
      <c r="C183" s="267" t="s">
        <v>114</v>
      </c>
      <c r="D183" s="267"/>
      <c r="E183" s="267"/>
      <c r="F183" s="286" t="s">
        <v>467</v>
      </c>
      <c r="G183" s="267"/>
      <c r="H183" s="267" t="s">
        <v>538</v>
      </c>
      <c r="I183" s="267" t="s">
        <v>463</v>
      </c>
      <c r="J183" s="267">
        <v>50</v>
      </c>
      <c r="K183" s="308"/>
    </row>
    <row r="184" spans="2:11" ht="15" customHeight="1">
      <c r="B184" s="287"/>
      <c r="C184" s="267" t="s">
        <v>539</v>
      </c>
      <c r="D184" s="267"/>
      <c r="E184" s="267"/>
      <c r="F184" s="286" t="s">
        <v>467</v>
      </c>
      <c r="G184" s="267"/>
      <c r="H184" s="267" t="s">
        <v>540</v>
      </c>
      <c r="I184" s="267" t="s">
        <v>541</v>
      </c>
      <c r="J184" s="267"/>
      <c r="K184" s="308"/>
    </row>
    <row r="185" spans="2:11" ht="15" customHeight="1">
      <c r="B185" s="287"/>
      <c r="C185" s="267" t="s">
        <v>542</v>
      </c>
      <c r="D185" s="267"/>
      <c r="E185" s="267"/>
      <c r="F185" s="286" t="s">
        <v>467</v>
      </c>
      <c r="G185" s="267"/>
      <c r="H185" s="267" t="s">
        <v>543</v>
      </c>
      <c r="I185" s="267" t="s">
        <v>541</v>
      </c>
      <c r="J185" s="267"/>
      <c r="K185" s="308"/>
    </row>
    <row r="186" spans="2:11" ht="15" customHeight="1">
      <c r="B186" s="287"/>
      <c r="C186" s="267" t="s">
        <v>544</v>
      </c>
      <c r="D186" s="267"/>
      <c r="E186" s="267"/>
      <c r="F186" s="286" t="s">
        <v>467</v>
      </c>
      <c r="G186" s="267"/>
      <c r="H186" s="267" t="s">
        <v>545</v>
      </c>
      <c r="I186" s="267" t="s">
        <v>541</v>
      </c>
      <c r="J186" s="267"/>
      <c r="K186" s="308"/>
    </row>
    <row r="187" spans="2:11" ht="15" customHeight="1">
      <c r="B187" s="287"/>
      <c r="C187" s="320" t="s">
        <v>546</v>
      </c>
      <c r="D187" s="267"/>
      <c r="E187" s="267"/>
      <c r="F187" s="286" t="s">
        <v>467</v>
      </c>
      <c r="G187" s="267"/>
      <c r="H187" s="267" t="s">
        <v>547</v>
      </c>
      <c r="I187" s="267" t="s">
        <v>548</v>
      </c>
      <c r="J187" s="321" t="s">
        <v>549</v>
      </c>
      <c r="K187" s="308"/>
    </row>
    <row r="188" spans="2:11" ht="15" customHeight="1">
      <c r="B188" s="287"/>
      <c r="C188" s="272" t="s">
        <v>44</v>
      </c>
      <c r="D188" s="267"/>
      <c r="E188" s="267"/>
      <c r="F188" s="286" t="s">
        <v>461</v>
      </c>
      <c r="G188" s="267"/>
      <c r="H188" s="263" t="s">
        <v>550</v>
      </c>
      <c r="I188" s="267" t="s">
        <v>551</v>
      </c>
      <c r="J188" s="267"/>
      <c r="K188" s="308"/>
    </row>
    <row r="189" spans="2:11" ht="15" customHeight="1">
      <c r="B189" s="287"/>
      <c r="C189" s="272" t="s">
        <v>552</v>
      </c>
      <c r="D189" s="267"/>
      <c r="E189" s="267"/>
      <c r="F189" s="286" t="s">
        <v>461</v>
      </c>
      <c r="G189" s="267"/>
      <c r="H189" s="267" t="s">
        <v>553</v>
      </c>
      <c r="I189" s="267" t="s">
        <v>495</v>
      </c>
      <c r="J189" s="267"/>
      <c r="K189" s="308"/>
    </row>
    <row r="190" spans="2:11" ht="15" customHeight="1">
      <c r="B190" s="287"/>
      <c r="C190" s="272" t="s">
        <v>554</v>
      </c>
      <c r="D190" s="267"/>
      <c r="E190" s="267"/>
      <c r="F190" s="286" t="s">
        <v>461</v>
      </c>
      <c r="G190" s="267"/>
      <c r="H190" s="267" t="s">
        <v>555</v>
      </c>
      <c r="I190" s="267" t="s">
        <v>495</v>
      </c>
      <c r="J190" s="267"/>
      <c r="K190" s="308"/>
    </row>
    <row r="191" spans="2:11" ht="15" customHeight="1">
      <c r="B191" s="287"/>
      <c r="C191" s="272" t="s">
        <v>556</v>
      </c>
      <c r="D191" s="267"/>
      <c r="E191" s="267"/>
      <c r="F191" s="286" t="s">
        <v>467</v>
      </c>
      <c r="G191" s="267"/>
      <c r="H191" s="267" t="s">
        <v>557</v>
      </c>
      <c r="I191" s="267" t="s">
        <v>495</v>
      </c>
      <c r="J191" s="267"/>
      <c r="K191" s="308"/>
    </row>
    <row r="192" spans="2:11" ht="15" customHeight="1">
      <c r="B192" s="314"/>
      <c r="C192" s="322"/>
      <c r="D192" s="296"/>
      <c r="E192" s="296"/>
      <c r="F192" s="296"/>
      <c r="G192" s="296"/>
      <c r="H192" s="296"/>
      <c r="I192" s="296"/>
      <c r="J192" s="296"/>
      <c r="K192" s="315"/>
    </row>
    <row r="193" spans="2:11" ht="18.75" customHeight="1">
      <c r="B193" s="263"/>
      <c r="C193" s="267"/>
      <c r="D193" s="267"/>
      <c r="E193" s="267"/>
      <c r="F193" s="286"/>
      <c r="G193" s="267"/>
      <c r="H193" s="267"/>
      <c r="I193" s="267"/>
      <c r="J193" s="267"/>
      <c r="K193" s="263"/>
    </row>
    <row r="194" spans="2:11" ht="18.75" customHeight="1">
      <c r="B194" s="263"/>
      <c r="C194" s="267"/>
      <c r="D194" s="267"/>
      <c r="E194" s="267"/>
      <c r="F194" s="286"/>
      <c r="G194" s="267"/>
      <c r="H194" s="267"/>
      <c r="I194" s="267"/>
      <c r="J194" s="267"/>
      <c r="K194" s="263"/>
    </row>
    <row r="195" spans="2:11" ht="18.75" customHeight="1">
      <c r="B195" s="273"/>
      <c r="C195" s="273"/>
      <c r="D195" s="273"/>
      <c r="E195" s="273"/>
      <c r="F195" s="273"/>
      <c r="G195" s="273"/>
      <c r="H195" s="273"/>
      <c r="I195" s="273"/>
      <c r="J195" s="273"/>
      <c r="K195" s="273"/>
    </row>
    <row r="196" spans="2:11">
      <c r="B196" s="255"/>
      <c r="C196" s="256"/>
      <c r="D196" s="256"/>
      <c r="E196" s="256"/>
      <c r="F196" s="256"/>
      <c r="G196" s="256"/>
      <c r="H196" s="256"/>
      <c r="I196" s="256"/>
      <c r="J196" s="256"/>
      <c r="K196" s="257"/>
    </row>
    <row r="197" spans="2:11" ht="22.2">
      <c r="B197" s="258"/>
      <c r="C197" s="382" t="s">
        <v>558</v>
      </c>
      <c r="D197" s="382"/>
      <c r="E197" s="382"/>
      <c r="F197" s="382"/>
      <c r="G197" s="382"/>
      <c r="H197" s="382"/>
      <c r="I197" s="382"/>
      <c r="J197" s="382"/>
      <c r="K197" s="259"/>
    </row>
    <row r="198" spans="2:11" ht="25.5" customHeight="1">
      <c r="B198" s="258"/>
      <c r="C198" s="323" t="s">
        <v>559</v>
      </c>
      <c r="D198" s="323"/>
      <c r="E198" s="323"/>
      <c r="F198" s="323" t="s">
        <v>560</v>
      </c>
      <c r="G198" s="324"/>
      <c r="H198" s="381" t="s">
        <v>561</v>
      </c>
      <c r="I198" s="381"/>
      <c r="J198" s="381"/>
      <c r="K198" s="259"/>
    </row>
    <row r="199" spans="2:11" ht="5.25" customHeight="1">
      <c r="B199" s="287"/>
      <c r="C199" s="284"/>
      <c r="D199" s="284"/>
      <c r="E199" s="284"/>
      <c r="F199" s="284"/>
      <c r="G199" s="267"/>
      <c r="H199" s="284"/>
      <c r="I199" s="284"/>
      <c r="J199" s="284"/>
      <c r="K199" s="308"/>
    </row>
    <row r="200" spans="2:11" ht="15" customHeight="1">
      <c r="B200" s="287"/>
      <c r="C200" s="267" t="s">
        <v>551</v>
      </c>
      <c r="D200" s="267"/>
      <c r="E200" s="267"/>
      <c r="F200" s="286" t="s">
        <v>45</v>
      </c>
      <c r="G200" s="267"/>
      <c r="H200" s="379" t="s">
        <v>562</v>
      </c>
      <c r="I200" s="379"/>
      <c r="J200" s="379"/>
      <c r="K200" s="308"/>
    </row>
    <row r="201" spans="2:11" ht="15" customHeight="1">
      <c r="B201" s="287"/>
      <c r="C201" s="293"/>
      <c r="D201" s="267"/>
      <c r="E201" s="267"/>
      <c r="F201" s="286" t="s">
        <v>46</v>
      </c>
      <c r="G201" s="267"/>
      <c r="H201" s="379" t="s">
        <v>563</v>
      </c>
      <c r="I201" s="379"/>
      <c r="J201" s="379"/>
      <c r="K201" s="308"/>
    </row>
    <row r="202" spans="2:11" ht="15" customHeight="1">
      <c r="B202" s="287"/>
      <c r="C202" s="293"/>
      <c r="D202" s="267"/>
      <c r="E202" s="267"/>
      <c r="F202" s="286" t="s">
        <v>49</v>
      </c>
      <c r="G202" s="267"/>
      <c r="H202" s="379" t="s">
        <v>564</v>
      </c>
      <c r="I202" s="379"/>
      <c r="J202" s="379"/>
      <c r="K202" s="308"/>
    </row>
    <row r="203" spans="2:11" ht="15" customHeight="1">
      <c r="B203" s="287"/>
      <c r="C203" s="267"/>
      <c r="D203" s="267"/>
      <c r="E203" s="267"/>
      <c r="F203" s="286" t="s">
        <v>47</v>
      </c>
      <c r="G203" s="267"/>
      <c r="H203" s="379" t="s">
        <v>565</v>
      </c>
      <c r="I203" s="379"/>
      <c r="J203" s="379"/>
      <c r="K203" s="308"/>
    </row>
    <row r="204" spans="2:11" ht="15" customHeight="1">
      <c r="B204" s="287"/>
      <c r="C204" s="267"/>
      <c r="D204" s="267"/>
      <c r="E204" s="267"/>
      <c r="F204" s="286" t="s">
        <v>48</v>
      </c>
      <c r="G204" s="267"/>
      <c r="H204" s="379" t="s">
        <v>566</v>
      </c>
      <c r="I204" s="379"/>
      <c r="J204" s="379"/>
      <c r="K204" s="308"/>
    </row>
    <row r="205" spans="2:11" ht="15" customHeight="1">
      <c r="B205" s="287"/>
      <c r="C205" s="267"/>
      <c r="D205" s="267"/>
      <c r="E205" s="267"/>
      <c r="F205" s="286"/>
      <c r="G205" s="267"/>
      <c r="H205" s="267"/>
      <c r="I205" s="267"/>
      <c r="J205" s="267"/>
      <c r="K205" s="308"/>
    </row>
    <row r="206" spans="2:11" ht="15" customHeight="1">
      <c r="B206" s="287"/>
      <c r="C206" s="267" t="s">
        <v>507</v>
      </c>
      <c r="D206" s="267"/>
      <c r="E206" s="267"/>
      <c r="F206" s="286" t="s">
        <v>81</v>
      </c>
      <c r="G206" s="267"/>
      <c r="H206" s="379" t="s">
        <v>567</v>
      </c>
      <c r="I206" s="379"/>
      <c r="J206" s="379"/>
      <c r="K206" s="308"/>
    </row>
    <row r="207" spans="2:11" ht="15" customHeight="1">
      <c r="B207" s="287"/>
      <c r="C207" s="293"/>
      <c r="D207" s="267"/>
      <c r="E207" s="267"/>
      <c r="F207" s="286" t="s">
        <v>407</v>
      </c>
      <c r="G207" s="267"/>
      <c r="H207" s="379" t="s">
        <v>408</v>
      </c>
      <c r="I207" s="379"/>
      <c r="J207" s="379"/>
      <c r="K207" s="308"/>
    </row>
    <row r="208" spans="2:11" ht="15" customHeight="1">
      <c r="B208" s="287"/>
      <c r="C208" s="267"/>
      <c r="D208" s="267"/>
      <c r="E208" s="267"/>
      <c r="F208" s="286" t="s">
        <v>405</v>
      </c>
      <c r="G208" s="267"/>
      <c r="H208" s="379" t="s">
        <v>568</v>
      </c>
      <c r="I208" s="379"/>
      <c r="J208" s="379"/>
      <c r="K208" s="308"/>
    </row>
    <row r="209" spans="2:11" ht="15" customHeight="1">
      <c r="B209" s="325"/>
      <c r="C209" s="293"/>
      <c r="D209" s="293"/>
      <c r="E209" s="293"/>
      <c r="F209" s="286" t="s">
        <v>85</v>
      </c>
      <c r="G209" s="272"/>
      <c r="H209" s="380" t="s">
        <v>86</v>
      </c>
      <c r="I209" s="380"/>
      <c r="J209" s="380"/>
      <c r="K209" s="326"/>
    </row>
    <row r="210" spans="2:11" ht="15" customHeight="1">
      <c r="B210" s="325"/>
      <c r="C210" s="293"/>
      <c r="D210" s="293"/>
      <c r="E210" s="293"/>
      <c r="F210" s="286" t="s">
        <v>256</v>
      </c>
      <c r="G210" s="272"/>
      <c r="H210" s="380" t="s">
        <v>326</v>
      </c>
      <c r="I210" s="380"/>
      <c r="J210" s="380"/>
      <c r="K210" s="326"/>
    </row>
    <row r="211" spans="2:11" ht="15" customHeight="1">
      <c r="B211" s="325"/>
      <c r="C211" s="293"/>
      <c r="D211" s="293"/>
      <c r="E211" s="293"/>
      <c r="F211" s="327"/>
      <c r="G211" s="272"/>
      <c r="H211" s="328"/>
      <c r="I211" s="328"/>
      <c r="J211" s="328"/>
      <c r="K211" s="326"/>
    </row>
    <row r="212" spans="2:11" ht="15" customHeight="1">
      <c r="B212" s="325"/>
      <c r="C212" s="267" t="s">
        <v>531</v>
      </c>
      <c r="D212" s="293"/>
      <c r="E212" s="293"/>
      <c r="F212" s="286">
        <v>1</v>
      </c>
      <c r="G212" s="272"/>
      <c r="H212" s="380" t="s">
        <v>569</v>
      </c>
      <c r="I212" s="380"/>
      <c r="J212" s="380"/>
      <c r="K212" s="326"/>
    </row>
    <row r="213" spans="2:11" ht="15" customHeight="1">
      <c r="B213" s="325"/>
      <c r="C213" s="293"/>
      <c r="D213" s="293"/>
      <c r="E213" s="293"/>
      <c r="F213" s="286">
        <v>2</v>
      </c>
      <c r="G213" s="272"/>
      <c r="H213" s="380" t="s">
        <v>570</v>
      </c>
      <c r="I213" s="380"/>
      <c r="J213" s="380"/>
      <c r="K213" s="326"/>
    </row>
    <row r="214" spans="2:11" ht="15" customHeight="1">
      <c r="B214" s="325"/>
      <c r="C214" s="293"/>
      <c r="D214" s="293"/>
      <c r="E214" s="293"/>
      <c r="F214" s="286">
        <v>3</v>
      </c>
      <c r="G214" s="272"/>
      <c r="H214" s="380" t="s">
        <v>571</v>
      </c>
      <c r="I214" s="380"/>
      <c r="J214" s="380"/>
      <c r="K214" s="326"/>
    </row>
    <row r="215" spans="2:11" ht="15" customHeight="1">
      <c r="B215" s="325"/>
      <c r="C215" s="293"/>
      <c r="D215" s="293"/>
      <c r="E215" s="293"/>
      <c r="F215" s="286">
        <v>4</v>
      </c>
      <c r="G215" s="272"/>
      <c r="H215" s="380" t="s">
        <v>572</v>
      </c>
      <c r="I215" s="380"/>
      <c r="J215" s="380"/>
      <c r="K215" s="326"/>
    </row>
    <row r="216" spans="2:11" ht="12.75" customHeight="1">
      <c r="B216" s="329"/>
      <c r="C216" s="330"/>
      <c r="D216" s="330"/>
      <c r="E216" s="330"/>
      <c r="F216" s="330"/>
      <c r="G216" s="330"/>
      <c r="H216" s="330"/>
      <c r="I216" s="330"/>
      <c r="J216" s="330"/>
      <c r="K216" s="331"/>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SO 01 Odstranění sed...</vt:lpstr>
      <vt:lpstr>VON - Vedlejší a ostatní ...</vt:lpstr>
      <vt:lpstr>Pokyny pro vyplnění</vt:lpstr>
      <vt:lpstr>'1. - SO 01 Odstranění sed...'!Názvy_tisku</vt:lpstr>
      <vt:lpstr>'Rekapitulace stavby'!Názvy_tisku</vt:lpstr>
      <vt:lpstr>'VON - Vedlejší a ostatní ...'!Názvy_tisku</vt:lpstr>
      <vt:lpstr>'1. - SO 01 Odstranění sed...'!Oblast_tisku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Eva Morkesová</dc:creator>
  <cp:lastModifiedBy>Ing. Eva Morkesová</cp:lastModifiedBy>
  <dcterms:created xsi:type="dcterms:W3CDTF">2018-05-02T13:17:16Z</dcterms:created>
  <dcterms:modified xsi:type="dcterms:W3CDTF">2018-05-02T13:19:16Z</dcterms:modified>
</cp:coreProperties>
</file>