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1\Dokumentacni_komise\HK\Schválená PD\2017\Cidlina, Libice n. C, oprava nátrží včetně patek, ř.km 0,000-1,600\Konečná verze\Rozpočet a výkaz výměr\"/>
    </mc:Choice>
  </mc:AlternateContent>
  <bookViews>
    <workbookView xWindow="0" yWindow="0" windowWidth="19590" windowHeight="11070" activeTab="2"/>
  </bookViews>
  <sheets>
    <sheet name="Rekapitulace stavby" sheetId="1" r:id="rId1"/>
    <sheet name="1 - SO 01 Běžná trať" sheetId="2" r:id="rId2"/>
    <sheet name="2 - VON Vedlejší a ostatn..." sheetId="3" r:id="rId3"/>
    <sheet name="Pokyny pro vyplnění" sheetId="4" r:id="rId4"/>
  </sheets>
  <definedNames>
    <definedName name="_xlnm._FilterDatabase" localSheetId="1" hidden="1">'1 - SO 01 Běžná trať'!$C$79:$K$151</definedName>
    <definedName name="_xlnm._FilterDatabase" localSheetId="2" hidden="1">'2 - VON Vedlejší a ostatn...'!$C$85:$K$202</definedName>
    <definedName name="_xlnm.Print_Titles" localSheetId="1">'1 - SO 01 Běžná trať'!$79:$79</definedName>
    <definedName name="_xlnm.Print_Titles" localSheetId="2">'2 - VON Vedlejší a ostatn...'!$85:$85</definedName>
    <definedName name="_xlnm.Print_Titles" localSheetId="0">'Rekapitulace stavby'!$49:$49</definedName>
    <definedName name="_xlnm.Print_Area" localSheetId="1">'1 - SO 01 Běžná trať'!$C$4:$J$36,'1 - SO 01 Běžná trať'!$C$42:$J$61,'1 - SO 01 Běžná trať'!$C$67:$K$151</definedName>
    <definedName name="_xlnm.Print_Area" localSheetId="2">'2 - VON Vedlejší a ostatn...'!$C$4:$J$36,'2 - VON Vedlejší a ostatn...'!$C$42:$J$67,'2 - VON Vedlejší a ostatn...'!$C$73:$K$202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200" i="3"/>
  <c r="BH200" i="3"/>
  <c r="BG200" i="3"/>
  <c r="BF200" i="3"/>
  <c r="T200" i="3"/>
  <c r="R200" i="3"/>
  <c r="R190" i="3" s="1"/>
  <c r="P200" i="3"/>
  <c r="BK200" i="3"/>
  <c r="J200" i="3"/>
  <c r="BE200" i="3"/>
  <c r="BI197" i="3"/>
  <c r="BH197" i="3"/>
  <c r="BG197" i="3"/>
  <c r="BF197" i="3"/>
  <c r="T197" i="3"/>
  <c r="R197" i="3"/>
  <c r="P197" i="3"/>
  <c r="BK197" i="3"/>
  <c r="BK190" i="3" s="1"/>
  <c r="J190" i="3" s="1"/>
  <c r="J66" i="3" s="1"/>
  <c r="J197" i="3"/>
  <c r="BE197" i="3"/>
  <c r="BI191" i="3"/>
  <c r="BH191" i="3"/>
  <c r="BG191" i="3"/>
  <c r="BF191" i="3"/>
  <c r="T191" i="3"/>
  <c r="T190" i="3"/>
  <c r="R191" i="3"/>
  <c r="P191" i="3"/>
  <c r="P190" i="3"/>
  <c r="BK191" i="3"/>
  <c r="J191" i="3"/>
  <c r="BE191" i="3" s="1"/>
  <c r="BI186" i="3"/>
  <c r="BH186" i="3"/>
  <c r="BG186" i="3"/>
  <c r="BF186" i="3"/>
  <c r="T186" i="3"/>
  <c r="R186" i="3"/>
  <c r="R180" i="3" s="1"/>
  <c r="P186" i="3"/>
  <c r="BK186" i="3"/>
  <c r="J186" i="3"/>
  <c r="BE186" i="3"/>
  <c r="BI184" i="3"/>
  <c r="BH184" i="3"/>
  <c r="BG184" i="3"/>
  <c r="BF184" i="3"/>
  <c r="T184" i="3"/>
  <c r="R184" i="3"/>
  <c r="P184" i="3"/>
  <c r="BK184" i="3"/>
  <c r="BK180" i="3" s="1"/>
  <c r="J180" i="3" s="1"/>
  <c r="J65" i="3" s="1"/>
  <c r="J184" i="3"/>
  <c r="BE184" i="3"/>
  <c r="BI181" i="3"/>
  <c r="BH181" i="3"/>
  <c r="BG181" i="3"/>
  <c r="BF181" i="3"/>
  <c r="T181" i="3"/>
  <c r="T180" i="3"/>
  <c r="R181" i="3"/>
  <c r="P181" i="3"/>
  <c r="P180" i="3"/>
  <c r="BK181" i="3"/>
  <c r="J181" i="3"/>
  <c r="BE181" i="3" s="1"/>
  <c r="BI177" i="3"/>
  <c r="BH177" i="3"/>
  <c r="BG177" i="3"/>
  <c r="BF177" i="3"/>
  <c r="T177" i="3"/>
  <c r="R177" i="3"/>
  <c r="R168" i="3" s="1"/>
  <c r="P177" i="3"/>
  <c r="BK177" i="3"/>
  <c r="J177" i="3"/>
  <c r="BE177" i="3"/>
  <c r="BI173" i="3"/>
  <c r="BH173" i="3"/>
  <c r="BG173" i="3"/>
  <c r="BF173" i="3"/>
  <c r="T173" i="3"/>
  <c r="R173" i="3"/>
  <c r="P173" i="3"/>
  <c r="BK173" i="3"/>
  <c r="BK168" i="3" s="1"/>
  <c r="J168" i="3" s="1"/>
  <c r="J64" i="3" s="1"/>
  <c r="J173" i="3"/>
  <c r="BE173" i="3"/>
  <c r="BI169" i="3"/>
  <c r="BH169" i="3"/>
  <c r="BG169" i="3"/>
  <c r="BF169" i="3"/>
  <c r="T169" i="3"/>
  <c r="T168" i="3"/>
  <c r="R169" i="3"/>
  <c r="P169" i="3"/>
  <c r="P168" i="3"/>
  <c r="BK169" i="3"/>
  <c r="J169" i="3"/>
  <c r="BE169" i="3" s="1"/>
  <c r="BI154" i="3"/>
  <c r="BH154" i="3"/>
  <c r="BG154" i="3"/>
  <c r="BF154" i="3"/>
  <c r="T154" i="3"/>
  <c r="T153" i="3"/>
  <c r="T152" i="3" s="1"/>
  <c r="R154" i="3"/>
  <c r="R153" i="3" s="1"/>
  <c r="P154" i="3"/>
  <c r="P153" i="3"/>
  <c r="P152" i="3" s="1"/>
  <c r="BK154" i="3"/>
  <c r="BK153" i="3" s="1"/>
  <c r="J154" i="3"/>
  <c r="BE154" i="3"/>
  <c r="BI148" i="3"/>
  <c r="BH148" i="3"/>
  <c r="BG148" i="3"/>
  <c r="BF148" i="3"/>
  <c r="T148" i="3"/>
  <c r="R148" i="3"/>
  <c r="P148" i="3"/>
  <c r="BK148" i="3"/>
  <c r="BK146" i="3" s="1"/>
  <c r="J146" i="3" s="1"/>
  <c r="J61" i="3" s="1"/>
  <c r="J148" i="3"/>
  <c r="BE148" i="3"/>
  <c r="BI147" i="3"/>
  <c r="BH147" i="3"/>
  <c r="BG147" i="3"/>
  <c r="BF147" i="3"/>
  <c r="T147" i="3"/>
  <c r="T146" i="3"/>
  <c r="R147" i="3"/>
  <c r="R146" i="3"/>
  <c r="P147" i="3"/>
  <c r="P146" i="3"/>
  <c r="BK147" i="3"/>
  <c r="J147" i="3"/>
  <c r="BE147" i="3" s="1"/>
  <c r="BI144" i="3"/>
  <c r="BH144" i="3"/>
  <c r="BG144" i="3"/>
  <c r="BF144" i="3"/>
  <c r="T144" i="3"/>
  <c r="R144" i="3"/>
  <c r="P144" i="3"/>
  <c r="BK144" i="3"/>
  <c r="J144" i="3"/>
  <c r="BE144" i="3"/>
  <c r="BI142" i="3"/>
  <c r="BH142" i="3"/>
  <c r="BG142" i="3"/>
  <c r="BF142" i="3"/>
  <c r="T142" i="3"/>
  <c r="R142" i="3"/>
  <c r="P142" i="3"/>
  <c r="BK142" i="3"/>
  <c r="J142" i="3"/>
  <c r="BE142" i="3"/>
  <c r="BI136" i="3"/>
  <c r="BH136" i="3"/>
  <c r="BG136" i="3"/>
  <c r="BF136" i="3"/>
  <c r="T136" i="3"/>
  <c r="R136" i="3"/>
  <c r="R132" i="3" s="1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BK132" i="3" s="1"/>
  <c r="J132" i="3" s="1"/>
  <c r="J60" i="3" s="1"/>
  <c r="J135" i="3"/>
  <c r="BE135" i="3"/>
  <c r="BI133" i="3"/>
  <c r="BH133" i="3"/>
  <c r="BG133" i="3"/>
  <c r="BF133" i="3"/>
  <c r="T133" i="3"/>
  <c r="T132" i="3"/>
  <c r="R133" i="3"/>
  <c r="P133" i="3"/>
  <c r="P132" i="3"/>
  <c r="BK133" i="3"/>
  <c r="J133" i="3"/>
  <c r="BE133" i="3" s="1"/>
  <c r="BI130" i="3"/>
  <c r="BH130" i="3"/>
  <c r="BG130" i="3"/>
  <c r="BF130" i="3"/>
  <c r="T130" i="3"/>
  <c r="R130" i="3"/>
  <c r="R122" i="3" s="1"/>
  <c r="P130" i="3"/>
  <c r="BK130" i="3"/>
  <c r="J130" i="3"/>
  <c r="BE130" i="3"/>
  <c r="BI125" i="3"/>
  <c r="BH125" i="3"/>
  <c r="BG125" i="3"/>
  <c r="BF125" i="3"/>
  <c r="T125" i="3"/>
  <c r="R125" i="3"/>
  <c r="P125" i="3"/>
  <c r="BK125" i="3"/>
  <c r="BK122" i="3" s="1"/>
  <c r="J122" i="3" s="1"/>
  <c r="J59" i="3" s="1"/>
  <c r="J125" i="3"/>
  <c r="BE125" i="3"/>
  <c r="BI123" i="3"/>
  <c r="BH123" i="3"/>
  <c r="BG123" i="3"/>
  <c r="BF123" i="3"/>
  <c r="T123" i="3"/>
  <c r="T122" i="3"/>
  <c r="R123" i="3"/>
  <c r="P123" i="3"/>
  <c r="P122" i="3"/>
  <c r="BK123" i="3"/>
  <c r="J123" i="3"/>
  <c r="BE123" i="3" s="1"/>
  <c r="BI120" i="3"/>
  <c r="BH120" i="3"/>
  <c r="BG120" i="3"/>
  <c r="BF120" i="3"/>
  <c r="T120" i="3"/>
  <c r="R120" i="3"/>
  <c r="P120" i="3"/>
  <c r="BK120" i="3"/>
  <c r="J120" i="3"/>
  <c r="BE120" i="3"/>
  <c r="BI114" i="3"/>
  <c r="BH114" i="3"/>
  <c r="BG114" i="3"/>
  <c r="BF114" i="3"/>
  <c r="T114" i="3"/>
  <c r="R114" i="3"/>
  <c r="P114" i="3"/>
  <c r="BK114" i="3"/>
  <c r="J114" i="3"/>
  <c r="BE114" i="3"/>
  <c r="BI110" i="3"/>
  <c r="BH110" i="3"/>
  <c r="BG110" i="3"/>
  <c r="BF110" i="3"/>
  <c r="T110" i="3"/>
  <c r="R110" i="3"/>
  <c r="P110" i="3"/>
  <c r="BK110" i="3"/>
  <c r="J110" i="3"/>
  <c r="BE110" i="3"/>
  <c r="BI107" i="3"/>
  <c r="BH107" i="3"/>
  <c r="BG107" i="3"/>
  <c r="BF107" i="3"/>
  <c r="T107" i="3"/>
  <c r="R107" i="3"/>
  <c r="P107" i="3"/>
  <c r="BK107" i="3"/>
  <c r="J107" i="3"/>
  <c r="BE107" i="3"/>
  <c r="BI103" i="3"/>
  <c r="BH103" i="3"/>
  <c r="BG103" i="3"/>
  <c r="BF103" i="3"/>
  <c r="T103" i="3"/>
  <c r="R103" i="3"/>
  <c r="P103" i="3"/>
  <c r="BK103" i="3"/>
  <c r="J103" i="3"/>
  <c r="BE103" i="3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R88" i="3" s="1"/>
  <c r="P98" i="3"/>
  <c r="BK98" i="3"/>
  <c r="J98" i="3"/>
  <c r="BE98" i="3"/>
  <c r="BI93" i="3"/>
  <c r="BH93" i="3"/>
  <c r="BG93" i="3"/>
  <c r="BF93" i="3"/>
  <c r="T93" i="3"/>
  <c r="R93" i="3"/>
  <c r="P93" i="3"/>
  <c r="BK93" i="3"/>
  <c r="J93" i="3"/>
  <c r="BE93" i="3"/>
  <c r="BI89" i="3"/>
  <c r="F34" i="3"/>
  <c r="BD53" i="1" s="1"/>
  <c r="BH89" i="3"/>
  <c r="F33" i="3" s="1"/>
  <c r="BC53" i="1" s="1"/>
  <c r="BG89" i="3"/>
  <c r="F32" i="3"/>
  <c r="BB53" i="1" s="1"/>
  <c r="BF89" i="3"/>
  <c r="J31" i="3" s="1"/>
  <c r="AW53" i="1" s="1"/>
  <c r="T89" i="3"/>
  <c r="T88" i="3"/>
  <c r="T87" i="3" s="1"/>
  <c r="T86" i="3" s="1"/>
  <c r="R89" i="3"/>
  <c r="P89" i="3"/>
  <c r="P88" i="3"/>
  <c r="P87" i="3" s="1"/>
  <c r="BK89" i="3"/>
  <c r="BK88" i="3" s="1"/>
  <c r="J89" i="3"/>
  <c r="BE89" i="3" s="1"/>
  <c r="J82" i="3"/>
  <c r="F82" i="3"/>
  <c r="F80" i="3"/>
  <c r="E78" i="3"/>
  <c r="J51" i="3"/>
  <c r="F51" i="3"/>
  <c r="F49" i="3"/>
  <c r="E47" i="3"/>
  <c r="J18" i="3"/>
  <c r="E18" i="3"/>
  <c r="F83" i="3" s="1"/>
  <c r="F52" i="3"/>
  <c r="J17" i="3"/>
  <c r="J12" i="3"/>
  <c r="J80" i="3" s="1"/>
  <c r="J49" i="3"/>
  <c r="E7" i="3"/>
  <c r="E76" i="3" s="1"/>
  <c r="AY52" i="1"/>
  <c r="AX52" i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T149" i="2" s="1"/>
  <c r="R150" i="2"/>
  <c r="R149" i="2" s="1"/>
  <c r="P150" i="2"/>
  <c r="P149" i="2" s="1"/>
  <c r="BK150" i="2"/>
  <c r="BK149" i="2" s="1"/>
  <c r="J149" i="2" s="1"/>
  <c r="J60" i="2" s="1"/>
  <c r="J150" i="2"/>
  <c r="BE150" i="2" s="1"/>
  <c r="BI146" i="2"/>
  <c r="BH146" i="2"/>
  <c r="BG146" i="2"/>
  <c r="BF146" i="2"/>
  <c r="T146" i="2"/>
  <c r="R146" i="2"/>
  <c r="P146" i="2"/>
  <c r="BK146" i="2"/>
  <c r="J146" i="2"/>
  <c r="BE146" i="2" s="1"/>
  <c r="BI141" i="2"/>
  <c r="BH141" i="2"/>
  <c r="BG141" i="2"/>
  <c r="BF141" i="2"/>
  <c r="T141" i="2"/>
  <c r="R141" i="2"/>
  <c r="P141" i="2"/>
  <c r="BK141" i="2"/>
  <c r="J141" i="2"/>
  <c r="BE141" i="2" s="1"/>
  <c r="BI136" i="2"/>
  <c r="BH136" i="2"/>
  <c r="BG136" i="2"/>
  <c r="BF136" i="2"/>
  <c r="T136" i="2"/>
  <c r="R136" i="2"/>
  <c r="P136" i="2"/>
  <c r="BK136" i="2"/>
  <c r="J136" i="2"/>
  <c r="BE136" i="2" s="1"/>
  <c r="BI131" i="2"/>
  <c r="BH131" i="2"/>
  <c r="BG131" i="2"/>
  <c r="BF131" i="2"/>
  <c r="T131" i="2"/>
  <c r="T130" i="2" s="1"/>
  <c r="R131" i="2"/>
  <c r="R130" i="2" s="1"/>
  <c r="R81" i="2" s="1"/>
  <c r="R80" i="2" s="1"/>
  <c r="P131" i="2"/>
  <c r="P130" i="2" s="1"/>
  <c r="BK131" i="2"/>
  <c r="BK130" i="2" s="1"/>
  <c r="J130" i="2" s="1"/>
  <c r="J59" i="2" s="1"/>
  <c r="J131" i="2"/>
  <c r="BE131" i="2"/>
  <c r="BI127" i="2"/>
  <c r="BH127" i="2"/>
  <c r="BG127" i="2"/>
  <c r="BF127" i="2"/>
  <c r="T127" i="2"/>
  <c r="R127" i="2"/>
  <c r="P127" i="2"/>
  <c r="BK127" i="2"/>
  <c r="J127" i="2"/>
  <c r="BE127" i="2" s="1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06" i="2"/>
  <c r="BH106" i="2"/>
  <c r="BG106" i="2"/>
  <c r="BF106" i="2"/>
  <c r="T106" i="2"/>
  <c r="R106" i="2"/>
  <c r="P106" i="2"/>
  <c r="BK106" i="2"/>
  <c r="J106" i="2"/>
  <c r="BE106" i="2" s="1"/>
  <c r="BI99" i="2"/>
  <c r="BH99" i="2"/>
  <c r="BG99" i="2"/>
  <c r="BF99" i="2"/>
  <c r="T99" i="2"/>
  <c r="R99" i="2"/>
  <c r="P99" i="2"/>
  <c r="BK99" i="2"/>
  <c r="J99" i="2"/>
  <c r="BE99" i="2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BF89" i="2"/>
  <c r="T89" i="2"/>
  <c r="R89" i="2"/>
  <c r="P89" i="2"/>
  <c r="BK89" i="2"/>
  <c r="J89" i="2"/>
  <c r="BE89" i="2"/>
  <c r="BI87" i="2"/>
  <c r="BH87" i="2"/>
  <c r="BG87" i="2"/>
  <c r="BF87" i="2"/>
  <c r="T87" i="2"/>
  <c r="T82" i="2" s="1"/>
  <c r="T81" i="2" s="1"/>
  <c r="T80" i="2" s="1"/>
  <c r="R87" i="2"/>
  <c r="P87" i="2"/>
  <c r="BK87" i="2"/>
  <c r="J87" i="2"/>
  <c r="BE87" i="2" s="1"/>
  <c r="BI85" i="2"/>
  <c r="BH85" i="2"/>
  <c r="BG85" i="2"/>
  <c r="F32" i="2" s="1"/>
  <c r="BB52" i="1" s="1"/>
  <c r="BF85" i="2"/>
  <c r="T85" i="2"/>
  <c r="R85" i="2"/>
  <c r="P85" i="2"/>
  <c r="P82" i="2" s="1"/>
  <c r="P81" i="2" s="1"/>
  <c r="P80" i="2" s="1"/>
  <c r="AU52" i="1" s="1"/>
  <c r="BK85" i="2"/>
  <c r="J85" i="2"/>
  <c r="BE85" i="2"/>
  <c r="BI83" i="2"/>
  <c r="F34" i="2" s="1"/>
  <c r="BD52" i="1" s="1"/>
  <c r="BD51" i="1" s="1"/>
  <c r="W30" i="1" s="1"/>
  <c r="BH83" i="2"/>
  <c r="F33" i="2"/>
  <c r="BC52" i="1" s="1"/>
  <c r="BC51" i="1" s="1"/>
  <c r="BG83" i="2"/>
  <c r="BF83" i="2"/>
  <c r="J31" i="2" s="1"/>
  <c r="AW52" i="1" s="1"/>
  <c r="F31" i="2"/>
  <c r="BA52" i="1" s="1"/>
  <c r="T83" i="2"/>
  <c r="R83" i="2"/>
  <c r="R82" i="2"/>
  <c r="P83" i="2"/>
  <c r="BK83" i="2"/>
  <c r="BK82" i="2"/>
  <c r="J82" i="2" s="1"/>
  <c r="J58" i="2" s="1"/>
  <c r="J83" i="2"/>
  <c r="BE83" i="2" s="1"/>
  <c r="J76" i="2"/>
  <c r="F76" i="2"/>
  <c r="F74" i="2"/>
  <c r="E72" i="2"/>
  <c r="J51" i="2"/>
  <c r="F51" i="2"/>
  <c r="F49" i="2"/>
  <c r="E47" i="2"/>
  <c r="J18" i="2"/>
  <c r="E18" i="2"/>
  <c r="F52" i="2" s="1"/>
  <c r="F77" i="2"/>
  <c r="J17" i="2"/>
  <c r="J12" i="2"/>
  <c r="J49" i="2" s="1"/>
  <c r="J74" i="2"/>
  <c r="E7" i="2"/>
  <c r="E70" i="2"/>
  <c r="E45" i="2"/>
  <c r="AS51" i="1"/>
  <c r="L47" i="1"/>
  <c r="AM46" i="1"/>
  <c r="L46" i="1"/>
  <c r="AM44" i="1"/>
  <c r="L44" i="1"/>
  <c r="L42" i="1"/>
  <c r="L41" i="1"/>
  <c r="W29" i="1" l="1"/>
  <c r="AY51" i="1"/>
  <c r="F30" i="3"/>
  <c r="AZ53" i="1" s="1"/>
  <c r="J30" i="3"/>
  <c r="AV53" i="1" s="1"/>
  <c r="AT53" i="1" s="1"/>
  <c r="BK87" i="3"/>
  <c r="J88" i="3"/>
  <c r="J58" i="3" s="1"/>
  <c r="AU51" i="1"/>
  <c r="BB51" i="1"/>
  <c r="P86" i="3"/>
  <c r="AU53" i="1" s="1"/>
  <c r="R152" i="3"/>
  <c r="F30" i="2"/>
  <c r="AZ52" i="1" s="1"/>
  <c r="AZ51" i="1" s="1"/>
  <c r="J30" i="2"/>
  <c r="AV52" i="1" s="1"/>
  <c r="AT52" i="1" s="1"/>
  <c r="R87" i="3"/>
  <c r="J153" i="3"/>
  <c r="J63" i="3" s="1"/>
  <c r="BK152" i="3"/>
  <c r="J152" i="3" s="1"/>
  <c r="J62" i="3" s="1"/>
  <c r="E45" i="3"/>
  <c r="F31" i="3"/>
  <c r="BA53" i="1" s="1"/>
  <c r="BA51" i="1" s="1"/>
  <c r="BK81" i="2"/>
  <c r="AW51" i="1" l="1"/>
  <c r="AK27" i="1" s="1"/>
  <c r="W27" i="1"/>
  <c r="BK80" i="2"/>
  <c r="J80" i="2" s="1"/>
  <c r="J81" i="2"/>
  <c r="J57" i="2" s="1"/>
  <c r="R86" i="3"/>
  <c r="J87" i="3"/>
  <c r="J57" i="3" s="1"/>
  <c r="BK86" i="3"/>
  <c r="J86" i="3" s="1"/>
  <c r="W26" i="1"/>
  <c r="AV51" i="1"/>
  <c r="W28" i="1"/>
  <c r="AX51" i="1"/>
  <c r="J56" i="3" l="1"/>
  <c r="J27" i="3"/>
  <c r="J56" i="2"/>
  <c r="J27" i="2"/>
  <c r="AK26" i="1"/>
  <c r="AT51" i="1"/>
  <c r="J36" i="2" l="1"/>
  <c r="AG52" i="1"/>
  <c r="J36" i="3"/>
  <c r="AG53" i="1"/>
  <c r="AN53" i="1" s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<sst xmlns="http://schemas.openxmlformats.org/spreadsheetml/2006/main" count="2804" uniqueCount="595">
  <si>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</si>
  <si>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</si>
  <si>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</si>
  <si>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</si>
  <si>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</si>
  <si>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</si>
  <si>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</si>
  <si>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{1b188b66-64b2-464f-93a4-0e879b65007f}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</si>
  <si>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</si>
  <si>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</si>
  <si>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</si>
  <si>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</si>
  <si>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</si>
  <si>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</si>
  <si>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</si>
  <si>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</si>
  <si>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M2017/051Z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</si>
  <si>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</si>
  <si>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</si>
  <si>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Cidlina, Libice n.C., oprava nátrží včetně patek, ř.km 0,000 - 1,600</t>
  </si>
  <si>
    <t>KSO:</t>
  </si>
  <si>
    <t>833 21 29</t>
  </si>
  <si>
    <t>CC-CZ:</t>
  </si>
  <si>
    <t>24208</t>
  </si>
  <si>
    <t>Místo:</t>
  </si>
  <si>
    <t>Libice nad Cidlinou</t>
  </si>
  <si>
    <t>Datum:</t>
  </si>
  <si>
    <t>6.12.2017</t>
  </si>
  <si>
    <t>Zadavatel:</t>
  </si>
  <si>
    <t>IČ:</t>
  </si>
  <si>
    <t/>
  </si>
  <si>
    <t>Povodí Labe, státní podnik,Víta Nejedlého 951, HK3</t>
  </si>
  <si>
    <t>DIČ:</t>
  </si>
  <si>
    <t>Uchazeč:</t>
  </si>
  <si>
    <t>Vyplň údaj</t>
  </si>
  <si>
    <t>Projektant:</t>
  </si>
  <si>
    <t>Multiaqua s.r.o.,Veverkova 1343, HK 2</t>
  </si>
  <si>
    <t>True</t>
  </si>
  <si>
    <t>Poznámka:</t>
  </si>
  <si>
    <t>Předpokládaná cena projektovaného objektu stavby byla stanovena pomocí položkového rozpočtu z aktuální databáze cenové soustavy od firmy ÚRS Praha, a.s., pomocí programu KROS 4 CÚ 2017 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</si>
  <si>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</si>
  <si>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</si>
  <si>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</si>
  <si>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</si>
  <si>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</si>
  <si>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</si>
  <si>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</si>
  <si>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</si>
  <si>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</si>
  <si>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</si>
  <si>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</si>
  <si>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</si>
  <si>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</si>
  <si>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</si>
  <si>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</si>
  <si>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</si>
  <si>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</si>
  <si>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</si>
  <si>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</si>
  <si>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</si>
  <si>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</si>
  <si>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</si>
  <si>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</si>
  <si>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</si>
  <si>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</si>
  <si>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</si>
  <si>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</si>
  <si>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</si>
  <si>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</si>
  <si>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</si>
  <si>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</si>
  <si>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</si>
  <si>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</si>
  <si>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</si>
  <si>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</si>
  <si>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</si>
  <si>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</si>
  <si>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</si>
  <si>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</si>
  <si>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</si>
  <si>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Běžná trať</t>
  </si>
  <si>
    <t>STA</t>
  </si>
  <si>
    <t>{7bc1f674-5517-451a-803a-8bf158a019c5}</t>
  </si>
  <si>
    <t>2</t>
  </si>
  <si>
    <t>VON Vedlejší a ostatní náklady</t>
  </si>
  <si>
    <t>{ec9f542a-f01e-4438-b9af-31d9d46f3b48}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</si>
  <si>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</si>
  <si>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</si>
  <si>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</si>
  <si>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</si>
  <si>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</si>
  <si>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</si>
  <si>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</si>
  <si>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Běžná trať</t>
  </si>
  <si>
    <t>Předpokládaná cena projektovaného objektu stavby byla stanovena pomocí položkového rozpočtu z aktuální databáze cenové soustavy od firmy ÚRS Praha, a.s., pomocí programu KROS 4 CÚ 2017 I. 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</si>
  <si>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</si>
  <si>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</si>
  <si>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</si>
  <si>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</si>
  <si>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</si>
  <si>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</si>
  <si>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</si>
  <si>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</si>
  <si>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</si>
  <si>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</si>
  <si>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</si>
  <si>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</si>
  <si>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</si>
  <si>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</si>
  <si>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</si>
  <si>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</si>
  <si>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</si>
  <si>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</si>
  <si>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</si>
  <si>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</si>
  <si>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</si>
  <si>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</si>
  <si>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</si>
  <si>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</si>
  <si>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</si>
  <si>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</si>
  <si>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</si>
  <si>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</si>
  <si>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112201101</t>
  </si>
  <si>
    <t>Odstranění pařezů s jejich vykopáním, vytrháním nebo odstřelením, s přesekáním kořenů průměru přes 100 do 300 mm</t>
  </si>
  <si>
    <t>kus</t>
  </si>
  <si>
    <t>CS ÚRS 2017 01</t>
  </si>
  <si>
    <t>4</t>
  </si>
  <si>
    <t>365352340</t>
  </si>
  <si>
    <t>VV</t>
  </si>
  <si>
    <t>1 " z Technické zprávy, příloha D.1</t>
  </si>
  <si>
    <t>112201102</t>
  </si>
  <si>
    <t>Odstranění pařezů s jejich vykopáním, vytrháním nebo odstřelením, s přesekáním kořenů průměru přes 300 do 500 mm</t>
  </si>
  <si>
    <t>1595054282</t>
  </si>
  <si>
    <t>3 " z Technické zprávy, příloha D.1</t>
  </si>
  <si>
    <t>3</t>
  </si>
  <si>
    <t>112201104</t>
  </si>
  <si>
    <t>Odstranění pařezů s jejich vykopáním, vytrháním nebo odstřelením, s přesekáním kořenů průměru přes 700 do 900 mm</t>
  </si>
  <si>
    <t>917766930</t>
  </si>
  <si>
    <t>112201105</t>
  </si>
  <si>
    <t>Odstranění pařezů s jejich vykopáním, vytrháním nebo odstřelením, s přesekáním kořenů průměru přes 900 mm</t>
  </si>
  <si>
    <t>-2068433885</t>
  </si>
  <si>
    <t>5</t>
  </si>
  <si>
    <t>162300000R</t>
  </si>
  <si>
    <t>Likvidace pařezů do  D300, naložení vodorovné přemístění, složení a poplatek za skládku</t>
  </si>
  <si>
    <t>11691723</t>
  </si>
  <si>
    <t>1 " z  položky odstranění pařezů D do 300 mm</t>
  </si>
  <si>
    <t>6</t>
  </si>
  <si>
    <t>162301000R</t>
  </si>
  <si>
    <t>Likvidace pařezů do  D500 mm, naložení vodorovné přemístění, složení a poplatek za skládku</t>
  </si>
  <si>
    <t>1184767792</t>
  </si>
  <si>
    <t>3 " z  položky odstranění pařezů D do 500 mm</t>
  </si>
  <si>
    <t>7</t>
  </si>
  <si>
    <t>162301424</t>
  </si>
  <si>
    <t>Likvidace pařezů do  D900 mm, naložení vodorovné přemístění, složení a poplatek za skládku</t>
  </si>
  <si>
    <t>-1285758625</t>
  </si>
  <si>
    <t>1 " z  položky odstranění pařezů D do 900 mm</t>
  </si>
  <si>
    <t>1*1,2 " z  položky odstranění pařezů D přes 900 mm, koef. 1,2</t>
  </si>
  <si>
    <t>Součet</t>
  </si>
  <si>
    <t>11</t>
  </si>
  <si>
    <t>181301101</t>
  </si>
  <si>
    <t>Rozprostření a urovnání ornice v rovině nebo ve svahu sklonu do 1:5 při souvislé ploše do 500 m2, tl. vrstvy do 100 mm</t>
  </si>
  <si>
    <t>m2</t>
  </si>
  <si>
    <t>1596510394</t>
  </si>
  <si>
    <t>pohumusování záhozů</t>
  </si>
  <si>
    <t>z tabulky výkazu kubatur, příl. D.1</t>
  </si>
  <si>
    <t>119,4+28,5+26,3 "LB</t>
  </si>
  <si>
    <t>221,5-174,2 " PB</t>
  </si>
  <si>
    <t>6*2,0 "pohumusování pohozu (po pařezech)</t>
  </si>
  <si>
    <t>12</t>
  </si>
  <si>
    <t>181411121</t>
  </si>
  <si>
    <t>Založení trávníku na půdě předem připravené plochy do 1000 m2 výsevem včetně utažení lučního v rovině nebo na svahu do 1:5</t>
  </si>
  <si>
    <t>971809787</t>
  </si>
  <si>
    <t>6*2,0 " (po pařezech)</t>
  </si>
  <si>
    <t>13</t>
  </si>
  <si>
    <t>M</t>
  </si>
  <si>
    <t>005724700</t>
  </si>
  <si>
    <t>osivo směs travní univerzál</t>
  </si>
  <si>
    <t>kg</t>
  </si>
  <si>
    <t>8</t>
  </si>
  <si>
    <t>819329549</t>
  </si>
  <si>
    <t>233,5*0,015 'Přepočtené koeficientem množství</t>
  </si>
  <si>
    <t>14</t>
  </si>
  <si>
    <t>181411123</t>
  </si>
  <si>
    <t>Založení trávníku na půdě předem připravené plochy do 1000 m2 výsevem včetně utažení lučního na svahu přes 1:2 do 1:1</t>
  </si>
  <si>
    <t>456878297</t>
  </si>
  <si>
    <t>191,7+3,4+22,0 "LB</t>
  </si>
  <si>
    <t>271,3-217,10" PB</t>
  </si>
  <si>
    <t>005724800</t>
  </si>
  <si>
    <t>osivo směs jetelotravní</t>
  </si>
  <si>
    <t>1433279405</t>
  </si>
  <si>
    <t>271,3*0,015 'Přepočtené koeficientem množství</t>
  </si>
  <si>
    <t>16</t>
  </si>
  <si>
    <t>182301121</t>
  </si>
  <si>
    <t>Rozprostření a urovnání ornice ve svahu sklonu přes 1:5 při souvislé ploše do 500 m2, tl. vrstvy do 100 mm</t>
  </si>
  <si>
    <t>-442085618</t>
  </si>
  <si>
    <t>17</t>
  </si>
  <si>
    <t>103211000</t>
  </si>
  <si>
    <t>zahradní substrát pro výsadbu VL</t>
  </si>
  <si>
    <t>m3</t>
  </si>
  <si>
    <t>1780805156</t>
  </si>
  <si>
    <t>pro pohumusování záhozů a pohozů, z pol. rozprostření ornice</t>
  </si>
  <si>
    <t>(233,5+271,3)*0,1</t>
  </si>
  <si>
    <t>Vodorovné konstrukce</t>
  </si>
  <si>
    <t>18</t>
  </si>
  <si>
    <t>462512270</t>
  </si>
  <si>
    <t>Zához z lomového kamene neupraveného záhozového s proštěrkováním z terénu, hmotnosti jednotlivých kamenů do 200 kg</t>
  </si>
  <si>
    <t>551182057</t>
  </si>
  <si>
    <t>181,5+3,2+30,1 "LB</t>
  </si>
  <si>
    <t>278,2-214,8 " PB</t>
  </si>
  <si>
    <t>19</t>
  </si>
  <si>
    <t>462512370</t>
  </si>
  <si>
    <t>Zához z lomového kamene neupraveného záhozového s proštěrkováním z terénu, hmotnosti jednotlivých kamenů přes 200 do 500 kg</t>
  </si>
  <si>
    <t>1625306940</t>
  </si>
  <si>
    <t>pata, z tabulky výkazu kubatur, příl. D.1</t>
  </si>
  <si>
    <t>97,1+1,8+11,7 "LB</t>
  </si>
  <si>
    <t>138,8-110,6 " PB</t>
  </si>
  <si>
    <t>20</t>
  </si>
  <si>
    <t>462519002</t>
  </si>
  <si>
    <t>Zához z lomového kamene neupraveného záhozového Příplatek k cenám za urovnání viditelných ploch záhozu z kamene, hmotnosti jednotlivých kamenů do 200 kg</t>
  </si>
  <si>
    <t>-410052342</t>
  </si>
  <si>
    <t>116,6+440,3+28,5+42,6+26,3+43,0 "LB</t>
  </si>
  <si>
    <t>(218,7+649,6)-697,3 " PB</t>
  </si>
  <si>
    <t>464531112</t>
  </si>
  <si>
    <t>Pohoz dna nebo svahů jakékoliv tloušťky z hrubého drceného kameniva, z terénu, frakce 63 - 125 mm</t>
  </si>
  <si>
    <t>-1979453735</t>
  </si>
  <si>
    <t>zasypání jam po pařezech</t>
  </si>
  <si>
    <t>1*0,8+3*1,0+1*1,2+1*1,2</t>
  </si>
  <si>
    <t>998</t>
  </si>
  <si>
    <t>Přesun hmot</t>
  </si>
  <si>
    <t>23</t>
  </si>
  <si>
    <t>998332011</t>
  </si>
  <si>
    <t>Přesun hmot pro úpravy vodních toků a kanály, hráze rybníků apod. dopravní vzdálenost do 500 m</t>
  </si>
  <si>
    <t>t</t>
  </si>
  <si>
    <t>-37667876</t>
  </si>
  <si>
    <t>24</t>
  </si>
  <si>
    <t>998332091</t>
  </si>
  <si>
    <t>Přesun hmot pro úpravy vodních toků a kanály, hráze rybníků apod. Příplatek k ceně za zvětšený přesun přes vymezenou největší dopravní vzdálenost do 1 000 m</t>
  </si>
  <si>
    <t>2014892407</t>
  </si>
  <si>
    <t>2 - VON Vedlejší a ostatní náklady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</si>
  <si>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</si>
  <si>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</si>
  <si>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</si>
  <si>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</si>
  <si>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</si>
  <si>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</si>
  <si>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</si>
  <si>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</si>
  <si>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111103313</t>
  </si>
  <si>
    <t>Kosení s ponecháním na místě po vegetačním období divokého porostu hustého</t>
  </si>
  <si>
    <t>ha</t>
  </si>
  <si>
    <t>-1078402033</t>
  </si>
  <si>
    <t>200,0*0,0001 "staveniště LB -I, ladem</t>
  </si>
  <si>
    <t>130,0*0,0001 "staveniště, k.ú. Kanín, ladem</t>
  </si>
  <si>
    <t>113151111</t>
  </si>
  <si>
    <t>Rozebírání zpevněných ploch s přemístěním na skládku na vzdálenost do 20 m nebo s naložením na dopravní prostředek ze silničních panelů</t>
  </si>
  <si>
    <t>-18525775</t>
  </si>
  <si>
    <t>odstranění ochranného opatření nad  inženýrskými sítěmi</t>
  </si>
  <si>
    <t>(3,0+3,0)*3,0"na PB optický kabel a NN</t>
  </si>
  <si>
    <t>(35,0+3,0)*3,0 "na LB NN a kanalizace</t>
  </si>
  <si>
    <t>113311121</t>
  </si>
  <si>
    <t>Odstranění geosyntetik s uložením na vzdálenost do 20 m nebo naložením na dopravní prostředek geomříže geotextilie</t>
  </si>
  <si>
    <t>-494061650</t>
  </si>
  <si>
    <t>702,0 "ze skládek kamene z pol.geotextilie pro separaci</t>
  </si>
  <si>
    <t>181151311</t>
  </si>
  <si>
    <t>Plošná úprava terénu v zemině tř. 1 až 4 s urovnáním povrchu bez doplnění ornice souvislé plochy přes 500 m2 při nerovnostech terénu přes 50 do 100 mm v rovině nebo na svahu do 1:5</t>
  </si>
  <si>
    <t>1867444180</t>
  </si>
  <si>
    <t>urovnání bermy</t>
  </si>
  <si>
    <t>(1640,0+190,0+820,0)*3,0*0,60 "60% plochy</t>
  </si>
  <si>
    <t>181451121</t>
  </si>
  <si>
    <t>Založení trávníku na půdě předem připravené plochy přes 1000 m2 výsevem včetně utažení lučního v rovině nebo na svahu do 1:5</t>
  </si>
  <si>
    <t>1619251786</t>
  </si>
  <si>
    <t>4770,0 "osetí bermy, z položky plošná úprava</t>
  </si>
  <si>
    <t>200,0+170,0+130,0 "zařízení staveniště (skládky kamene)</t>
  </si>
  <si>
    <t>-2033520270</t>
  </si>
  <si>
    <t>5270,0</t>
  </si>
  <si>
    <t>5270*0,015 'Přepočtené koeficientem množství</t>
  </si>
  <si>
    <t>181951102</t>
  </si>
  <si>
    <t>Úprava pláně vyrovnáním výškových rozdílů v hornině tř. 1 až 4 se zhutněním</t>
  </si>
  <si>
    <t>-1253134959</t>
  </si>
  <si>
    <t>144,0*3,0 "lesní linka LB</t>
  </si>
  <si>
    <t>(790,0+190,0)*3,0 "nezp. cesta</t>
  </si>
  <si>
    <t>183403152</t>
  </si>
  <si>
    <t>Obdělání půdy vláčením v rovině nebo na svahu do 1:5</t>
  </si>
  <si>
    <t>1396350965</t>
  </si>
  <si>
    <t>200,0 "staveniště LB -I</t>
  </si>
  <si>
    <t>70,0 "staveniště PB -II</t>
  </si>
  <si>
    <t>170,0 "staveniště PB -III</t>
  </si>
  <si>
    <t>130,0 "staveniště k.ú. Kanín -III</t>
  </si>
  <si>
    <t>9</t>
  </si>
  <si>
    <t>183551113</t>
  </si>
  <si>
    <t>Úprava zemědělské půdy - orba první hl. do 0,30 m, na ploše jednotlivě do 5 ha, o sklonu do 5 st.</t>
  </si>
  <si>
    <t>1461356745</t>
  </si>
  <si>
    <t>70,0*0,0001 "zařízení staveniště, orná</t>
  </si>
  <si>
    <t>Komunikace pozemní</t>
  </si>
  <si>
    <t>10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</si>
  <si>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</si>
  <si>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</si>
  <si>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2079212102</t>
  </si>
  <si>
    <t>282,0*3,0*0,4 "40% plochy, oprava výmolů na obecní cestě LB</t>
  </si>
  <si>
    <t>584121111</t>
  </si>
  <si>
    <t>Osazení silničních dílců ze železového betonu s podkladem z kameniva těženého do tl. 40 mm jakéhokoliv druhu a velikosti</t>
  </si>
  <si>
    <t>-1881425518</t>
  </si>
  <si>
    <t>Ochranné opatření - ochrana inženýrských sítí</t>
  </si>
  <si>
    <t>593813310</t>
  </si>
  <si>
    <t>panel silniční 300 x 99 x 15 cm, 6t</t>
  </si>
  <si>
    <t>-2143902576</t>
  </si>
  <si>
    <t>132,0/3,0/2 "dvojnásobná obratovost</t>
  </si>
  <si>
    <t>Ostatní konstrukce a práce, bourání</t>
  </si>
  <si>
    <t>919521013</t>
  </si>
  <si>
    <t>Zřízení propustků a hospodářských přejezdů z trub betonových a železobetonových do DN 400</t>
  </si>
  <si>
    <t>m</t>
  </si>
  <si>
    <t>-774244251</t>
  </si>
  <si>
    <t>2*4,0 "přejezdy příkopů</t>
  </si>
  <si>
    <t>592216140</t>
  </si>
  <si>
    <t>trouba betonová přímá, na pero a polodrážku D30x100x4 cm</t>
  </si>
  <si>
    <t>-1971672726</t>
  </si>
  <si>
    <t>919726122</t>
  </si>
  <si>
    <t>Geotextilie netkaná pro ochranu, separaci nebo filtraci měrná hmotnost přes 200 do 300 g/m2</t>
  </si>
  <si>
    <t>1821184167</t>
  </si>
  <si>
    <t>200,0+70,0+170,0+130,0 "skládky kamene - staveniště</t>
  </si>
  <si>
    <t>(3,0+3,0)*3,0"na PB pod chranné opatření z panelů</t>
  </si>
  <si>
    <t>(35,0+3,0)*3,0 "na LB pod chranné opatření z panelů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</si>
  <si>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</si>
  <si>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</si>
  <si>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-378613630</t>
  </si>
  <si>
    <t>4*100,0*3,0*10 "četnost v závislosti na znečištění vozovek</t>
  </si>
  <si>
    <t>966008111</t>
  </si>
  <si>
    <t>Bourání trubního propustku s odklizením a uložením vybouraného materiálu na skládku na vzdálenost do 3 m nebo s naložením na dopravní prostředek z trub DN do 300 mm</t>
  </si>
  <si>
    <t>-1524164047</t>
  </si>
  <si>
    <t>8,0 "odstranění přejezdů příkopů</t>
  </si>
  <si>
    <t>997</t>
  </si>
  <si>
    <t>Přesun sutě</t>
  </si>
  <si>
    <t>997221571</t>
  </si>
  <si>
    <t>Vodorovná doprava vybouraných hmot bez naložení, ale se složením a s hrubým urovnáním na vzdálenost do 1 km</t>
  </si>
  <si>
    <t>-660980776</t>
  </si>
  <si>
    <t>997221579</t>
  </si>
  <si>
    <t>Vodorovná doprava vybouraných hmot bez naložení, ale se složením a s hrubým urovnáním na vzdálenost Příplatek k ceně za každý další i započatý 1 km přes 1 km</t>
  </si>
  <si>
    <t>-1956680097</t>
  </si>
  <si>
    <t>246,480*14 "rozebrané propustky k dalšímu využití, 14 příplatků</t>
  </si>
  <si>
    <t>46,966 *14 "rozebrané ochranné opatření k dalšímu využití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</si>
  <si>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</si>
  <si>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</si>
  <si>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</si>
  <si>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</si>
  <si>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</si>
  <si>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</si>
  <si>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</si>
  <si>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</si>
  <si>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-837619531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</si>
  <si>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</si>
  <si>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</si>
  <si>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</si>
  <si>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</si>
  <si>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</si>
  <si>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</si>
  <si>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</si>
  <si>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</si>
  <si>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</si>
  <si>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</si>
  <si>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</si>
  <si>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</si>
  <si>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VRN2</t>
  </si>
  <si>
    <t>Projektová dokumentace - ostatní náklady</t>
  </si>
  <si>
    <t>0210</t>
  </si>
  <si>
    <t>Vypracování Plánu opatření pro případ havárie</t>
  </si>
  <si>
    <t>993145106</t>
  </si>
  <si>
    <t xml:space="preserve">Zhotovitelem vypracovaný plán opatření pro případ úniku závadných látek </t>
  </si>
  <si>
    <t>(např. ropné produkty, cementové výluhy, odpadní vody z těsnících clon, atd.)</t>
  </si>
  <si>
    <t>22</t>
  </si>
  <si>
    <t>0221</t>
  </si>
  <si>
    <t>Zpracování povodňového plánu stavby dle §71 zákona č. 254/2001 Sb. včetně zajištění schválení příslušnými orgány správy a Povodím Labe, státní podnik</t>
  </si>
  <si>
    <t>-1863593227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</si>
  <si>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</si>
  <si>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</si>
  <si>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</si>
  <si>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>Vypracování  projektu skutečného provedení díla</t>
  </si>
  <si>
    <t>53615856</t>
  </si>
  <si>
    <t>VRN3</t>
  </si>
  <si>
    <t>Geodetické práce a vytýčení - ostatní náklady</t>
  </si>
  <si>
    <t>031</t>
  </si>
  <si>
    <t>Vypracování geodetického zaměření skutečného stavu</t>
  </si>
  <si>
    <t>972112216</t>
  </si>
  <si>
    <t>Vypracování  geodetického zaměření skutečného stavu</t>
  </si>
  <si>
    <t>25</t>
  </si>
  <si>
    <t>034403000</t>
  </si>
  <si>
    <t>Zařízení staveniště zabezpečení staveniště dopravní značení na staveništi</t>
  </si>
  <si>
    <t>kpl</t>
  </si>
  <si>
    <t>1740837539</t>
  </si>
  <si>
    <t>26</t>
  </si>
  <si>
    <t>035</t>
  </si>
  <si>
    <t>Zajištění veškerých geodetických prací souvisejících s realizací díla</t>
  </si>
  <si>
    <t>-2049108748</t>
  </si>
  <si>
    <t>Vytýčení stavby</t>
  </si>
  <si>
    <t>VRN9</t>
  </si>
  <si>
    <t>Ostatní náklady</t>
  </si>
  <si>
    <t>27</t>
  </si>
  <si>
    <t>0931</t>
  </si>
  <si>
    <t>Provedení pasportizace stávajících nemovitostí</t>
  </si>
  <si>
    <t>-2069708555</t>
  </si>
  <si>
    <t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</si>
  <si>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</si>
  <si>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</si>
  <si>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</si>
  <si>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28</t>
  </si>
  <si>
    <t>094</t>
  </si>
  <si>
    <t>Zajištění vytýčení veškerých podzemních zařízení</t>
  </si>
  <si>
    <t>-1614725657</t>
  </si>
  <si>
    <t>29</t>
  </si>
  <si>
    <t>0992</t>
  </si>
  <si>
    <t>Zajištění průzkumu staveniště zaměřeného na výskyt zvláště chráněných živočichů a rostlin k tomu oprávněnou osobou a jejich transferu</t>
  </si>
  <si>
    <t>-257428204</t>
  </si>
  <si>
    <t>Průzkum staveniště zaměřený na výskyt zvláště chráněných živočichů  vč. jejich transferu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</si>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</sst>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31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5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32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23</v>
      </c>
      <c r="AO7" s="28"/>
      <c r="AP7" s="28"/>
      <c r="AQ7" s="30"/>
      <c r="BE7" s="332"/>
      <c r="BS7" s="23" t="s">
        <v>8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32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2"/>
      <c r="BS9" s="23" t="s">
        <v>8</v>
      </c>
    </row>
    <row r="10" spans="1:74" ht="14.45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30</v>
      </c>
      <c r="AO10" s="28"/>
      <c r="AP10" s="28"/>
      <c r="AQ10" s="30"/>
      <c r="BE10" s="332"/>
      <c r="BS10" s="23" t="s">
        <v>8</v>
      </c>
    </row>
    <row r="11" spans="1:74" ht="18.399999999999999" customHeight="1">
      <c r="B11" s="27"/>
      <c r="C11" s="28"/>
      <c r="D11" s="28"/>
      <c r="E11" s="34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32</v>
      </c>
      <c r="AL11" s="28"/>
      <c r="AM11" s="28"/>
      <c r="AN11" s="34" t="s">
        <v>30</v>
      </c>
      <c r="AO11" s="28"/>
      <c r="AP11" s="28"/>
      <c r="AQ11" s="30"/>
      <c r="BE11" s="332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2"/>
      <c r="BS12" s="23" t="s">
        <v>8</v>
      </c>
    </row>
    <row r="13" spans="1:74" ht="14.45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34</v>
      </c>
      <c r="AO13" s="28"/>
      <c r="AP13" s="28"/>
      <c r="AQ13" s="30"/>
      <c r="BE13" s="332"/>
      <c r="BS13" s="23" t="s">
        <v>8</v>
      </c>
    </row>
    <row r="14" spans="1:74">
      <c r="B14" s="27"/>
      <c r="C14" s="28"/>
      <c r="D14" s="28"/>
      <c r="E14" s="336" t="s">
        <v>34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6" t="s">
        <v>32</v>
      </c>
      <c r="AL14" s="28"/>
      <c r="AM14" s="28"/>
      <c r="AN14" s="38" t="s">
        <v>34</v>
      </c>
      <c r="AO14" s="28"/>
      <c r="AP14" s="28"/>
      <c r="AQ14" s="30"/>
      <c r="BE14" s="332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2"/>
      <c r="BS15" s="23" t="s">
        <v>6</v>
      </c>
    </row>
    <row r="16" spans="1:74" ht="14.45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30</v>
      </c>
      <c r="AO16" s="28"/>
      <c r="AP16" s="28"/>
      <c r="AQ16" s="30"/>
      <c r="BE16" s="332"/>
      <c r="BS16" s="23" t="s">
        <v>6</v>
      </c>
    </row>
    <row r="17" spans="2:71" ht="18.399999999999999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32</v>
      </c>
      <c r="AL17" s="28"/>
      <c r="AM17" s="28"/>
      <c r="AN17" s="34" t="s">
        <v>30</v>
      </c>
      <c r="AO17" s="28"/>
      <c r="AP17" s="28"/>
      <c r="AQ17" s="30"/>
      <c r="BE17" s="332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2"/>
      <c r="BS18" s="23" t="s">
        <v>8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2"/>
      <c r="BS19" s="23" t="s">
        <v>8</v>
      </c>
    </row>
    <row r="20" spans="2:71" ht="42.75" customHeight="1">
      <c r="B20" s="27"/>
      <c r="C20" s="28"/>
      <c r="D20" s="28"/>
      <c r="E20" s="338" t="s">
        <v>39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28"/>
      <c r="AP20" s="28"/>
      <c r="AQ20" s="30"/>
      <c r="BE20" s="332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2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2"/>
    </row>
    <row r="23" spans="2:71" s="1" customFormat="1" ht="25.9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9">
        <f>ROUND(AG51,2)</f>
        <v>0</v>
      </c>
      <c r="AL23" s="340"/>
      <c r="AM23" s="340"/>
      <c r="AN23" s="340"/>
      <c r="AO23" s="340"/>
      <c r="AP23" s="41"/>
      <c r="AQ23" s="44"/>
      <c r="BE23" s="332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2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1" t="s">
        <v>41</v>
      </c>
      <c r="M25" s="341"/>
      <c r="N25" s="341"/>
      <c r="O25" s="341"/>
      <c r="P25" s="41"/>
      <c r="Q25" s="41"/>
      <c r="R25" s="41"/>
      <c r="S25" s="41"/>
      <c r="T25" s="41"/>
      <c r="U25" s="41"/>
      <c r="V25" s="41"/>
      <c r="W25" s="341" t="s">
        <v>42</v>
      </c>
      <c r="X25" s="341"/>
      <c r="Y25" s="341"/>
      <c r="Z25" s="341"/>
      <c r="AA25" s="341"/>
      <c r="AB25" s="341"/>
      <c r="AC25" s="341"/>
      <c r="AD25" s="341"/>
      <c r="AE25" s="341"/>
      <c r="AF25" s="41"/>
      <c r="AG25" s="41"/>
      <c r="AH25" s="41"/>
      <c r="AI25" s="41"/>
      <c r="AJ25" s="41"/>
      <c r="AK25" s="341" t="s">
        <v>43</v>
      </c>
      <c r="AL25" s="341"/>
      <c r="AM25" s="341"/>
      <c r="AN25" s="341"/>
      <c r="AO25" s="341"/>
      <c r="AP25" s="41"/>
      <c r="AQ25" s="44"/>
      <c r="BE25" s="332"/>
    </row>
    <row r="26" spans="2:71" s="2" customFormat="1" ht="14.45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42">
        <v>0.21</v>
      </c>
      <c r="M26" s="343"/>
      <c r="N26" s="343"/>
      <c r="O26" s="343"/>
      <c r="P26" s="47"/>
      <c r="Q26" s="47"/>
      <c r="R26" s="47"/>
      <c r="S26" s="47"/>
      <c r="T26" s="47"/>
      <c r="U26" s="47"/>
      <c r="V26" s="47"/>
      <c r="W26" s="344">
        <f>ROUND(AZ51,2)</f>
        <v>0</v>
      </c>
      <c r="X26" s="343"/>
      <c r="Y26" s="343"/>
      <c r="Z26" s="343"/>
      <c r="AA26" s="343"/>
      <c r="AB26" s="343"/>
      <c r="AC26" s="343"/>
      <c r="AD26" s="343"/>
      <c r="AE26" s="343"/>
      <c r="AF26" s="47"/>
      <c r="AG26" s="47"/>
      <c r="AH26" s="47"/>
      <c r="AI26" s="47"/>
      <c r="AJ26" s="47"/>
      <c r="AK26" s="344">
        <f>ROUND(AV51,2)</f>
        <v>0</v>
      </c>
      <c r="AL26" s="343"/>
      <c r="AM26" s="343"/>
      <c r="AN26" s="343"/>
      <c r="AO26" s="343"/>
      <c r="AP26" s="47"/>
      <c r="AQ26" s="49"/>
      <c r="BE26" s="332"/>
    </row>
    <row r="27" spans="2:71" s="2" customFormat="1" ht="14.45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42">
        <v>0.15</v>
      </c>
      <c r="M27" s="343"/>
      <c r="N27" s="343"/>
      <c r="O27" s="343"/>
      <c r="P27" s="47"/>
      <c r="Q27" s="47"/>
      <c r="R27" s="47"/>
      <c r="S27" s="47"/>
      <c r="T27" s="47"/>
      <c r="U27" s="47"/>
      <c r="V27" s="47"/>
      <c r="W27" s="344">
        <f>ROUND(BA51,2)</f>
        <v>0</v>
      </c>
      <c r="X27" s="343"/>
      <c r="Y27" s="343"/>
      <c r="Z27" s="343"/>
      <c r="AA27" s="343"/>
      <c r="AB27" s="343"/>
      <c r="AC27" s="343"/>
      <c r="AD27" s="343"/>
      <c r="AE27" s="343"/>
      <c r="AF27" s="47"/>
      <c r="AG27" s="47"/>
      <c r="AH27" s="47"/>
      <c r="AI27" s="47"/>
      <c r="AJ27" s="47"/>
      <c r="AK27" s="344">
        <f>ROUND(AW51,2)</f>
        <v>0</v>
      </c>
      <c r="AL27" s="343"/>
      <c r="AM27" s="343"/>
      <c r="AN27" s="343"/>
      <c r="AO27" s="343"/>
      <c r="AP27" s="47"/>
      <c r="AQ27" s="49"/>
      <c r="BE27" s="332"/>
    </row>
    <row r="28" spans="2:71" s="2" customFormat="1" ht="14.45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42">
        <v>0.21</v>
      </c>
      <c r="M28" s="343"/>
      <c r="N28" s="343"/>
      <c r="O28" s="343"/>
      <c r="P28" s="47"/>
      <c r="Q28" s="47"/>
      <c r="R28" s="47"/>
      <c r="S28" s="47"/>
      <c r="T28" s="47"/>
      <c r="U28" s="47"/>
      <c r="V28" s="47"/>
      <c r="W28" s="344">
        <f>ROUND(BB51,2)</f>
        <v>0</v>
      </c>
      <c r="X28" s="343"/>
      <c r="Y28" s="343"/>
      <c r="Z28" s="343"/>
      <c r="AA28" s="343"/>
      <c r="AB28" s="343"/>
      <c r="AC28" s="343"/>
      <c r="AD28" s="343"/>
      <c r="AE28" s="343"/>
      <c r="AF28" s="47"/>
      <c r="AG28" s="47"/>
      <c r="AH28" s="47"/>
      <c r="AI28" s="47"/>
      <c r="AJ28" s="47"/>
      <c r="AK28" s="344">
        <v>0</v>
      </c>
      <c r="AL28" s="343"/>
      <c r="AM28" s="343"/>
      <c r="AN28" s="343"/>
      <c r="AO28" s="343"/>
      <c r="AP28" s="47"/>
      <c r="AQ28" s="49"/>
      <c r="BE28" s="332"/>
    </row>
    <row r="29" spans="2:71" s="2" customFormat="1" ht="14.45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42">
        <v>0.15</v>
      </c>
      <c r="M29" s="343"/>
      <c r="N29" s="343"/>
      <c r="O29" s="343"/>
      <c r="P29" s="47"/>
      <c r="Q29" s="47"/>
      <c r="R29" s="47"/>
      <c r="S29" s="47"/>
      <c r="T29" s="47"/>
      <c r="U29" s="47"/>
      <c r="V29" s="47"/>
      <c r="W29" s="344">
        <f>ROUND(BC51,2)</f>
        <v>0</v>
      </c>
      <c r="X29" s="343"/>
      <c r="Y29" s="343"/>
      <c r="Z29" s="343"/>
      <c r="AA29" s="343"/>
      <c r="AB29" s="343"/>
      <c r="AC29" s="343"/>
      <c r="AD29" s="343"/>
      <c r="AE29" s="343"/>
      <c r="AF29" s="47"/>
      <c r="AG29" s="47"/>
      <c r="AH29" s="47"/>
      <c r="AI29" s="47"/>
      <c r="AJ29" s="47"/>
      <c r="AK29" s="344">
        <v>0</v>
      </c>
      <c r="AL29" s="343"/>
      <c r="AM29" s="343"/>
      <c r="AN29" s="343"/>
      <c r="AO29" s="343"/>
      <c r="AP29" s="47"/>
      <c r="AQ29" s="49"/>
      <c r="BE29" s="332"/>
    </row>
    <row r="30" spans="2:71" s="2" customFormat="1" ht="14.45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42">
        <v>0</v>
      </c>
      <c r="M30" s="343"/>
      <c r="N30" s="343"/>
      <c r="O30" s="343"/>
      <c r="P30" s="47"/>
      <c r="Q30" s="47"/>
      <c r="R30" s="47"/>
      <c r="S30" s="47"/>
      <c r="T30" s="47"/>
      <c r="U30" s="47"/>
      <c r="V30" s="47"/>
      <c r="W30" s="344">
        <f>ROUND(BD51,2)</f>
        <v>0</v>
      </c>
      <c r="X30" s="343"/>
      <c r="Y30" s="343"/>
      <c r="Z30" s="343"/>
      <c r="AA30" s="343"/>
      <c r="AB30" s="343"/>
      <c r="AC30" s="343"/>
      <c r="AD30" s="343"/>
      <c r="AE30" s="343"/>
      <c r="AF30" s="47"/>
      <c r="AG30" s="47"/>
      <c r="AH30" s="47"/>
      <c r="AI30" s="47"/>
      <c r="AJ30" s="47"/>
      <c r="AK30" s="344">
        <v>0</v>
      </c>
      <c r="AL30" s="343"/>
      <c r="AM30" s="343"/>
      <c r="AN30" s="343"/>
      <c r="AO30" s="343"/>
      <c r="AP30" s="47"/>
      <c r="AQ30" s="49"/>
      <c r="BE30" s="332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2"/>
    </row>
    <row r="32" spans="2:71" s="1" customFormat="1" ht="25.9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45" t="s">
        <v>52</v>
      </c>
      <c r="Y32" s="346"/>
      <c r="Z32" s="346"/>
      <c r="AA32" s="346"/>
      <c r="AB32" s="346"/>
      <c r="AC32" s="52"/>
      <c r="AD32" s="52"/>
      <c r="AE32" s="52"/>
      <c r="AF32" s="52"/>
      <c r="AG32" s="52"/>
      <c r="AH32" s="52"/>
      <c r="AI32" s="52"/>
      <c r="AJ32" s="52"/>
      <c r="AK32" s="347">
        <f>SUM(AK23:AK30)</f>
        <v>0</v>
      </c>
      <c r="AL32" s="346"/>
      <c r="AM32" s="346"/>
      <c r="AN32" s="346"/>
      <c r="AO32" s="348"/>
      <c r="AP32" s="50"/>
      <c r="AQ32" s="54"/>
      <c r="BE32" s="332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M2017/051Z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9" t="str">
        <f>K6</f>
        <v>Cidlina, Libice n.C., oprava nátrží včetně patek, ř.km 0,000 - 1,600</v>
      </c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Libice nad Cidlinou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51" t="str">
        <f>IF(AN8= "","",AN8)</f>
        <v>6.12.2017</v>
      </c>
      <c r="AN44" s="351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Povodí Labe, státní podnik,Víta Nejedlého 951, HK3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352" t="str">
        <f>IF(E17="","",E17)</f>
        <v>Multiaqua s.r.o.,Veverkova 1343, HK 2</v>
      </c>
      <c r="AN46" s="352"/>
      <c r="AO46" s="352"/>
      <c r="AP46" s="352"/>
      <c r="AQ46" s="62"/>
      <c r="AR46" s="60"/>
      <c r="AS46" s="353" t="s">
        <v>54</v>
      </c>
      <c r="AT46" s="354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5"/>
      <c r="AT47" s="356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7"/>
      <c r="AT48" s="358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9" t="s">
        <v>55</v>
      </c>
      <c r="D49" s="360"/>
      <c r="E49" s="360"/>
      <c r="F49" s="360"/>
      <c r="G49" s="360"/>
      <c r="H49" s="78"/>
      <c r="I49" s="361" t="s">
        <v>56</v>
      </c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2" t="s">
        <v>57</v>
      </c>
      <c r="AH49" s="360"/>
      <c r="AI49" s="360"/>
      <c r="AJ49" s="360"/>
      <c r="AK49" s="360"/>
      <c r="AL49" s="360"/>
      <c r="AM49" s="360"/>
      <c r="AN49" s="361" t="s">
        <v>58</v>
      </c>
      <c r="AO49" s="360"/>
      <c r="AP49" s="360"/>
      <c r="AQ49" s="79" t="s">
        <v>59</v>
      </c>
      <c r="AR49" s="60"/>
      <c r="AS49" s="80" t="s">
        <v>60</v>
      </c>
      <c r="AT49" s="81" t="s">
        <v>61</v>
      </c>
      <c r="AU49" s="81" t="s">
        <v>62</v>
      </c>
      <c r="AV49" s="81" t="s">
        <v>63</v>
      </c>
      <c r="AW49" s="81" t="s">
        <v>64</v>
      </c>
      <c r="AX49" s="81" t="s">
        <v>65</v>
      </c>
      <c r="AY49" s="81" t="s">
        <v>66</v>
      </c>
      <c r="AZ49" s="81" t="s">
        <v>67</v>
      </c>
      <c r="BA49" s="81" t="s">
        <v>68</v>
      </c>
      <c r="BB49" s="81" t="s">
        <v>69</v>
      </c>
      <c r="BC49" s="81" t="s">
        <v>70</v>
      </c>
      <c r="BD49" s="82" t="s">
        <v>71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6">
        <f>ROUND(SUM(AG52:AG53),2)</f>
        <v>0</v>
      </c>
      <c r="AH51" s="366"/>
      <c r="AI51" s="366"/>
      <c r="AJ51" s="366"/>
      <c r="AK51" s="366"/>
      <c r="AL51" s="366"/>
      <c r="AM51" s="366"/>
      <c r="AN51" s="367">
        <f>SUM(AG51,AT51)</f>
        <v>0</v>
      </c>
      <c r="AO51" s="367"/>
      <c r="AP51" s="367"/>
      <c r="AQ51" s="88" t="s">
        <v>30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73</v>
      </c>
      <c r="BT51" s="93" t="s">
        <v>74</v>
      </c>
      <c r="BU51" s="94" t="s">
        <v>75</v>
      </c>
      <c r="BV51" s="93" t="s">
        <v>76</v>
      </c>
      <c r="BW51" s="93" t="s">
        <v>7</v>
      </c>
      <c r="BX51" s="93" t="s">
        <v>77</v>
      </c>
      <c r="CL51" s="93" t="s">
        <v>21</v>
      </c>
    </row>
    <row r="52" spans="1:91" s="5" customFormat="1" ht="16.5" customHeight="1">
      <c r="A52" s="95" t="s">
        <v>78</v>
      </c>
      <c r="B52" s="96"/>
      <c r="C52" s="97"/>
      <c r="D52" s="365" t="s">
        <v>79</v>
      </c>
      <c r="E52" s="365"/>
      <c r="F52" s="365"/>
      <c r="G52" s="365"/>
      <c r="H52" s="365"/>
      <c r="I52" s="98"/>
      <c r="J52" s="365" t="s">
        <v>80</v>
      </c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3">
        <f>'1 - SO 01 Běžná trať'!J27</f>
        <v>0</v>
      </c>
      <c r="AH52" s="364"/>
      <c r="AI52" s="364"/>
      <c r="AJ52" s="364"/>
      <c r="AK52" s="364"/>
      <c r="AL52" s="364"/>
      <c r="AM52" s="364"/>
      <c r="AN52" s="363">
        <f>SUM(AG52,AT52)</f>
        <v>0</v>
      </c>
      <c r="AO52" s="364"/>
      <c r="AP52" s="364"/>
      <c r="AQ52" s="99" t="s">
        <v>81</v>
      </c>
      <c r="AR52" s="100"/>
      <c r="AS52" s="101">
        <v>0</v>
      </c>
      <c r="AT52" s="102">
        <f>ROUND(SUM(AV52:AW52),2)</f>
        <v>0</v>
      </c>
      <c r="AU52" s="103">
        <f>'1 - SO 01 Běžná trať'!P80</f>
        <v>0</v>
      </c>
      <c r="AV52" s="102">
        <f>'1 - SO 01 Běžná trať'!J30</f>
        <v>0</v>
      </c>
      <c r="AW52" s="102">
        <f>'1 - SO 01 Běžná trať'!J31</f>
        <v>0</v>
      </c>
      <c r="AX52" s="102">
        <f>'1 - SO 01 Běžná trať'!J32</f>
        <v>0</v>
      </c>
      <c r="AY52" s="102">
        <f>'1 - SO 01 Běžná trať'!J33</f>
        <v>0</v>
      </c>
      <c r="AZ52" s="102">
        <f>'1 - SO 01 Běžná trať'!F30</f>
        <v>0</v>
      </c>
      <c r="BA52" s="102">
        <f>'1 - SO 01 Běžná trať'!F31</f>
        <v>0</v>
      </c>
      <c r="BB52" s="102">
        <f>'1 - SO 01 Běžná trať'!F32</f>
        <v>0</v>
      </c>
      <c r="BC52" s="102">
        <f>'1 - SO 01 Běžná trať'!F33</f>
        <v>0</v>
      </c>
      <c r="BD52" s="104">
        <f>'1 - SO 01 Běžná trať'!F34</f>
        <v>0</v>
      </c>
      <c r="BT52" s="105" t="s">
        <v>79</v>
      </c>
      <c r="BV52" s="105" t="s">
        <v>76</v>
      </c>
      <c r="BW52" s="105" t="s">
        <v>82</v>
      </c>
      <c r="BX52" s="105" t="s">
        <v>7</v>
      </c>
      <c r="CL52" s="105" t="s">
        <v>21</v>
      </c>
      <c r="CM52" s="105" t="s">
        <v>83</v>
      </c>
    </row>
    <row r="53" spans="1:91" s="5" customFormat="1" ht="16.5" customHeight="1">
      <c r="A53" s="95" t="s">
        <v>78</v>
      </c>
      <c r="B53" s="96"/>
      <c r="C53" s="97"/>
      <c r="D53" s="365" t="s">
        <v>83</v>
      </c>
      <c r="E53" s="365"/>
      <c r="F53" s="365"/>
      <c r="G53" s="365"/>
      <c r="H53" s="365"/>
      <c r="I53" s="98"/>
      <c r="J53" s="365" t="s">
        <v>84</v>
      </c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3">
        <f>'2 - VON Vedlejší a ostatn...'!J27</f>
        <v>0</v>
      </c>
      <c r="AH53" s="364"/>
      <c r="AI53" s="364"/>
      <c r="AJ53" s="364"/>
      <c r="AK53" s="364"/>
      <c r="AL53" s="364"/>
      <c r="AM53" s="364"/>
      <c r="AN53" s="363">
        <f>SUM(AG53,AT53)</f>
        <v>0</v>
      </c>
      <c r="AO53" s="364"/>
      <c r="AP53" s="364"/>
      <c r="AQ53" s="99" t="s">
        <v>81</v>
      </c>
      <c r="AR53" s="100"/>
      <c r="AS53" s="106">
        <v>0</v>
      </c>
      <c r="AT53" s="107">
        <f>ROUND(SUM(AV53:AW53),2)</f>
        <v>0</v>
      </c>
      <c r="AU53" s="108">
        <f>'2 - VON Vedlejší a ostatn...'!P86</f>
        <v>0</v>
      </c>
      <c r="AV53" s="107">
        <f>'2 - VON Vedlejší a ostatn...'!J30</f>
        <v>0</v>
      </c>
      <c r="AW53" s="107">
        <f>'2 - VON Vedlejší a ostatn...'!J31</f>
        <v>0</v>
      </c>
      <c r="AX53" s="107">
        <f>'2 - VON Vedlejší a ostatn...'!J32</f>
        <v>0</v>
      </c>
      <c r="AY53" s="107">
        <f>'2 - VON Vedlejší a ostatn...'!J33</f>
        <v>0</v>
      </c>
      <c r="AZ53" s="107">
        <f>'2 - VON Vedlejší a ostatn...'!F30</f>
        <v>0</v>
      </c>
      <c r="BA53" s="107">
        <f>'2 - VON Vedlejší a ostatn...'!F31</f>
        <v>0</v>
      </c>
      <c r="BB53" s="107">
        <f>'2 - VON Vedlejší a ostatn...'!F32</f>
        <v>0</v>
      </c>
      <c r="BC53" s="107">
        <f>'2 - VON Vedlejší a ostatn...'!F33</f>
        <v>0</v>
      </c>
      <c r="BD53" s="109">
        <f>'2 - VON Vedlejší a ostatn...'!F34</f>
        <v>0</v>
      </c>
      <c r="BT53" s="105" t="s">
        <v>79</v>
      </c>
      <c r="BV53" s="105" t="s">
        <v>76</v>
      </c>
      <c r="BW53" s="105" t="s">
        <v>85</v>
      </c>
      <c r="BX53" s="105" t="s">
        <v>7</v>
      </c>
      <c r="CL53" s="105" t="s">
        <v>21</v>
      </c>
      <c r="CM53" s="105" t="s">
        <v>83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8k8TxkYz1rcq/28Z5e7DVd1G7o1HF9QW6mKW9TcT4s+q1O9wIILry0zkXxIsHTHyOFg+HIwE47KEFj9RI3rgwg==" saltValue="zAv7vo+X7sernlHvqzv7H5AYHcOECVerSXaotncCBXHdLg8uzRKp37jWfWbiQ8Qlpi0Yp0bmMegwxZbrTQo/qQ==" spinCount="100000" sheet="1" objects="1" scenarios="1" formatColumns="0" formatRows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O 01 Běžná trať'!C2" display="/"/>
    <hyperlink ref="A53" location="'2 - VON Vedlejší a ostat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86</v>
      </c>
      <c r="G1" s="377" t="s">
        <v>87</v>
      </c>
      <c r="H1" s="377"/>
      <c r="I1" s="114"/>
      <c r="J1" s="113" t="s">
        <v>88</v>
      </c>
      <c r="K1" s="112" t="s">
        <v>89</v>
      </c>
      <c r="L1" s="113" t="s">
        <v>90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91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9" t="str">
        <f>'Rekapitulace stavby'!K6</f>
        <v>Cidlina, Libice n.C., oprava nátrží včetně patek, ř.km 0,000 - 1,600</v>
      </c>
      <c r="F7" s="370"/>
      <c r="G7" s="370"/>
      <c r="H7" s="370"/>
      <c r="I7" s="116"/>
      <c r="J7" s="28"/>
      <c r="K7" s="30"/>
    </row>
    <row r="8" spans="1:70" s="1" customFormat="1">
      <c r="B8" s="40"/>
      <c r="C8" s="41"/>
      <c r="D8" s="36" t="s">
        <v>92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1" t="s">
        <v>93</v>
      </c>
      <c r="F9" s="372"/>
      <c r="G9" s="372"/>
      <c r="H9" s="372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6.12.2017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42.75" customHeight="1">
      <c r="B24" s="120"/>
      <c r="C24" s="121"/>
      <c r="D24" s="121"/>
      <c r="E24" s="338" t="s">
        <v>94</v>
      </c>
      <c r="F24" s="338"/>
      <c r="G24" s="338"/>
      <c r="H24" s="338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ROUND(SUM(BE80:BE151), 2)</f>
        <v>0</v>
      </c>
      <c r="G30" s="41"/>
      <c r="H30" s="41"/>
      <c r="I30" s="130">
        <v>0.21</v>
      </c>
      <c r="J30" s="129">
        <f>ROUND(ROUND((SUM(BE80:BE151)),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ROUND(SUM(BF80:BF151), 2)</f>
        <v>0</v>
      </c>
      <c r="G31" s="41"/>
      <c r="H31" s="41"/>
      <c r="I31" s="130">
        <v>0.15</v>
      </c>
      <c r="J31" s="129">
        <f>ROUND(ROUND((SUM(BF80:BF151)),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ROUND(SUM(BG80:BG151),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ROUND(SUM(BH80:BH151),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ROUND(SUM(BI80:BI151),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9" t="str">
        <f>E7</f>
        <v>Cidlina, Libice n.C., oprava nátrží včetně patek, ř.km 0,000 - 1,600</v>
      </c>
      <c r="F45" s="370"/>
      <c r="G45" s="370"/>
      <c r="H45" s="370"/>
      <c r="I45" s="117"/>
      <c r="J45" s="41"/>
      <c r="K45" s="44"/>
    </row>
    <row r="46" spans="2:11" s="1" customFormat="1" ht="14.45" customHeight="1">
      <c r="B46" s="40"/>
      <c r="C46" s="36" t="s">
        <v>92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1" t="str">
        <f>E9</f>
        <v>1 - SO 01 Běžná trať</v>
      </c>
      <c r="F47" s="372"/>
      <c r="G47" s="372"/>
      <c r="H47" s="37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Libice nad Cidlinou</v>
      </c>
      <c r="G49" s="41"/>
      <c r="H49" s="41"/>
      <c r="I49" s="118" t="s">
        <v>26</v>
      </c>
      <c r="J49" s="119" t="str">
        <f>IF(J12="","",J12)</f>
        <v>6.12.2017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28</v>
      </c>
      <c r="D51" s="41"/>
      <c r="E51" s="41"/>
      <c r="F51" s="34" t="str">
        <f>E15</f>
        <v>Povodí Labe, státní podnik,Víta Nejedlého 951, HK3</v>
      </c>
      <c r="G51" s="41"/>
      <c r="H51" s="41"/>
      <c r="I51" s="118" t="s">
        <v>35</v>
      </c>
      <c r="J51" s="338" t="str">
        <f>E21</f>
        <v>Multiaqua s.r.o.,Veverkova 1343, HK 2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3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99</v>
      </c>
    </row>
    <row r="57" spans="2:47" s="7" customFormat="1" ht="24.95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101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102</v>
      </c>
      <c r="E59" s="158"/>
      <c r="F59" s="158"/>
      <c r="G59" s="158"/>
      <c r="H59" s="158"/>
      <c r="I59" s="159"/>
      <c r="J59" s="160">
        <f>J130</f>
        <v>0</v>
      </c>
      <c r="K59" s="161"/>
    </row>
    <row r="60" spans="2:47" s="8" customFormat="1" ht="19.899999999999999" customHeight="1">
      <c r="B60" s="155"/>
      <c r="C60" s="156"/>
      <c r="D60" s="157" t="s">
        <v>103</v>
      </c>
      <c r="E60" s="158"/>
      <c r="F60" s="158"/>
      <c r="G60" s="158"/>
      <c r="H60" s="158"/>
      <c r="I60" s="159"/>
      <c r="J60" s="160">
        <f>J149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104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6.5" customHeight="1">
      <c r="B70" s="40"/>
      <c r="C70" s="62"/>
      <c r="D70" s="62"/>
      <c r="E70" s="374" t="str">
        <f>E7</f>
        <v>Cidlina, Libice n.C., oprava nátrží včetně patek, ř.km 0,000 - 1,600</v>
      </c>
      <c r="F70" s="375"/>
      <c r="G70" s="375"/>
      <c r="H70" s="375"/>
      <c r="I70" s="162"/>
      <c r="J70" s="62"/>
      <c r="K70" s="62"/>
      <c r="L70" s="60"/>
    </row>
    <row r="71" spans="2:63" s="1" customFormat="1" ht="14.45" customHeight="1">
      <c r="B71" s="40"/>
      <c r="C71" s="64" t="s">
        <v>92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7.25" customHeight="1">
      <c r="B72" s="40"/>
      <c r="C72" s="62"/>
      <c r="D72" s="62"/>
      <c r="E72" s="349" t="str">
        <f>E9</f>
        <v>1 - SO 01 Běžná trať</v>
      </c>
      <c r="F72" s="376"/>
      <c r="G72" s="376"/>
      <c r="H72" s="376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24</v>
      </c>
      <c r="D74" s="62"/>
      <c r="E74" s="62"/>
      <c r="F74" s="163" t="str">
        <f>F12</f>
        <v>Libice nad Cidlinou</v>
      </c>
      <c r="G74" s="62"/>
      <c r="H74" s="62"/>
      <c r="I74" s="164" t="s">
        <v>26</v>
      </c>
      <c r="J74" s="72" t="str">
        <f>IF(J12="","",J12)</f>
        <v>6.12.2017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28</v>
      </c>
      <c r="D76" s="62"/>
      <c r="E76" s="62"/>
      <c r="F76" s="163" t="str">
        <f>E15</f>
        <v>Povodí Labe, státní podnik,Víta Nejedlého 951, HK3</v>
      </c>
      <c r="G76" s="62"/>
      <c r="H76" s="62"/>
      <c r="I76" s="164" t="s">
        <v>35</v>
      </c>
      <c r="J76" s="163" t="str">
        <f>E21</f>
        <v>Multiaqua s.r.o.,Veverkova 1343, HK 2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105</v>
      </c>
      <c r="D79" s="167" t="s">
        <v>59</v>
      </c>
      <c r="E79" s="167" t="s">
        <v>55</v>
      </c>
      <c r="F79" s="167" t="s">
        <v>106</v>
      </c>
      <c r="G79" s="167" t="s">
        <v>107</v>
      </c>
      <c r="H79" s="167" t="s">
        <v>108</v>
      </c>
      <c r="I79" s="168" t="s">
        <v>109</v>
      </c>
      <c r="J79" s="167" t="s">
        <v>97</v>
      </c>
      <c r="K79" s="169" t="s">
        <v>110</v>
      </c>
      <c r="L79" s="170"/>
      <c r="M79" s="80" t="s">
        <v>111</v>
      </c>
      <c r="N79" s="81" t="s">
        <v>44</v>
      </c>
      <c r="O79" s="81" t="s">
        <v>112</v>
      </c>
      <c r="P79" s="81" t="s">
        <v>113</v>
      </c>
      <c r="Q79" s="81" t="s">
        <v>114</v>
      </c>
      <c r="R79" s="81" t="s">
        <v>115</v>
      </c>
      <c r="S79" s="81" t="s">
        <v>116</v>
      </c>
      <c r="T79" s="82" t="s">
        <v>117</v>
      </c>
    </row>
    <row r="80" spans="2:63" s="1" customFormat="1" ht="29.25" customHeight="1">
      <c r="B80" s="40"/>
      <c r="C80" s="86" t="s">
        <v>98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1039.5169129999999</v>
      </c>
      <c r="S80" s="84"/>
      <c r="T80" s="173">
        <f>T81</f>
        <v>0</v>
      </c>
      <c r="AT80" s="23" t="s">
        <v>73</v>
      </c>
      <c r="AU80" s="23" t="s">
        <v>99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73</v>
      </c>
      <c r="E81" s="178" t="s">
        <v>118</v>
      </c>
      <c r="F81" s="178" t="s">
        <v>119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P82+P130+P149</f>
        <v>0</v>
      </c>
      <c r="Q81" s="183"/>
      <c r="R81" s="184">
        <f>R82+R130+R149</f>
        <v>1039.5169129999999</v>
      </c>
      <c r="S81" s="183"/>
      <c r="T81" s="185">
        <f>T82+T130+T149</f>
        <v>0</v>
      </c>
      <c r="AR81" s="186" t="s">
        <v>79</v>
      </c>
      <c r="AT81" s="187" t="s">
        <v>73</v>
      </c>
      <c r="AU81" s="187" t="s">
        <v>74</v>
      </c>
      <c r="AY81" s="186" t="s">
        <v>120</v>
      </c>
      <c r="BK81" s="188">
        <f>BK82+BK130+BK149</f>
        <v>0</v>
      </c>
    </row>
    <row r="82" spans="2:65" s="10" customFormat="1" ht="19.899999999999999" customHeight="1">
      <c r="B82" s="175"/>
      <c r="C82" s="176"/>
      <c r="D82" s="177" t="s">
        <v>73</v>
      </c>
      <c r="E82" s="189" t="s">
        <v>79</v>
      </c>
      <c r="F82" s="189" t="s">
        <v>121</v>
      </c>
      <c r="G82" s="176"/>
      <c r="H82" s="176"/>
      <c r="I82" s="179"/>
      <c r="J82" s="190">
        <f>BK82</f>
        <v>0</v>
      </c>
      <c r="K82" s="176"/>
      <c r="L82" s="181"/>
      <c r="M82" s="182"/>
      <c r="N82" s="183"/>
      <c r="O82" s="183"/>
      <c r="P82" s="184">
        <f>SUM(P83:P129)</f>
        <v>0</v>
      </c>
      <c r="Q82" s="183"/>
      <c r="R82" s="184">
        <f>SUM(R83:R129)</f>
        <v>11.113553</v>
      </c>
      <c r="S82" s="183"/>
      <c r="T82" s="185">
        <f>SUM(T83:T129)</f>
        <v>0</v>
      </c>
      <c r="AR82" s="186" t="s">
        <v>79</v>
      </c>
      <c r="AT82" s="187" t="s">
        <v>73</v>
      </c>
      <c r="AU82" s="187" t="s">
        <v>79</v>
      </c>
      <c r="AY82" s="186" t="s">
        <v>120</v>
      </c>
      <c r="BK82" s="188">
        <f>SUM(BK83:BK129)</f>
        <v>0</v>
      </c>
    </row>
    <row r="83" spans="2:65" s="1" customFormat="1" ht="25.5" customHeight="1">
      <c r="B83" s="40"/>
      <c r="C83" s="191" t="s">
        <v>79</v>
      </c>
      <c r="D83" s="191" t="s">
        <v>122</v>
      </c>
      <c r="E83" s="192" t="s">
        <v>123</v>
      </c>
      <c r="F83" s="193" t="s">
        <v>124</v>
      </c>
      <c r="G83" s="194" t="s">
        <v>125</v>
      </c>
      <c r="H83" s="195">
        <v>1</v>
      </c>
      <c r="I83" s="196"/>
      <c r="J83" s="197">
        <f>ROUND(I83*H83,2)</f>
        <v>0</v>
      </c>
      <c r="K83" s="193" t="s">
        <v>126</v>
      </c>
      <c r="L83" s="60"/>
      <c r="M83" s="198" t="s">
        <v>30</v>
      </c>
      <c r="N83" s="199" t="s">
        <v>45</v>
      </c>
      <c r="O83" s="41"/>
      <c r="P83" s="200">
        <f>O83*H83</f>
        <v>0</v>
      </c>
      <c r="Q83" s="200">
        <v>5.0000000000000002E-5</v>
      </c>
      <c r="R83" s="200">
        <f>Q83*H83</f>
        <v>5.0000000000000002E-5</v>
      </c>
      <c r="S83" s="200">
        <v>0</v>
      </c>
      <c r="T83" s="201">
        <f>S83*H83</f>
        <v>0</v>
      </c>
      <c r="AR83" s="23" t="s">
        <v>127</v>
      </c>
      <c r="AT83" s="23" t="s">
        <v>122</v>
      </c>
      <c r="AU83" s="23" t="s">
        <v>83</v>
      </c>
      <c r="AY83" s="23" t="s">
        <v>120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3" t="s">
        <v>79</v>
      </c>
      <c r="BK83" s="202">
        <f>ROUND(I83*H83,2)</f>
        <v>0</v>
      </c>
      <c r="BL83" s="23" t="s">
        <v>127</v>
      </c>
      <c r="BM83" s="23" t="s">
        <v>128</v>
      </c>
    </row>
    <row r="84" spans="2:65" s="11" customFormat="1" ht="13.5">
      <c r="B84" s="203"/>
      <c r="C84" s="204"/>
      <c r="D84" s="205" t="s">
        <v>129</v>
      </c>
      <c r="E84" s="206" t="s">
        <v>30</v>
      </c>
      <c r="F84" s="207" t="s">
        <v>130</v>
      </c>
      <c r="G84" s="204"/>
      <c r="H84" s="208">
        <v>1</v>
      </c>
      <c r="I84" s="209"/>
      <c r="J84" s="204"/>
      <c r="K84" s="204"/>
      <c r="L84" s="210"/>
      <c r="M84" s="211"/>
      <c r="N84" s="212"/>
      <c r="O84" s="212"/>
      <c r="P84" s="212"/>
      <c r="Q84" s="212"/>
      <c r="R84" s="212"/>
      <c r="S84" s="212"/>
      <c r="T84" s="213"/>
      <c r="AT84" s="214" t="s">
        <v>129</v>
      </c>
      <c r="AU84" s="214" t="s">
        <v>83</v>
      </c>
      <c r="AV84" s="11" t="s">
        <v>83</v>
      </c>
      <c r="AW84" s="11" t="s">
        <v>37</v>
      </c>
      <c r="AX84" s="11" t="s">
        <v>79</v>
      </c>
      <c r="AY84" s="214" t="s">
        <v>120</v>
      </c>
    </row>
    <row r="85" spans="2:65" s="1" customFormat="1" ht="25.5" customHeight="1">
      <c r="B85" s="40"/>
      <c r="C85" s="191" t="s">
        <v>83</v>
      </c>
      <c r="D85" s="191" t="s">
        <v>122</v>
      </c>
      <c r="E85" s="192" t="s">
        <v>131</v>
      </c>
      <c r="F85" s="193" t="s">
        <v>132</v>
      </c>
      <c r="G85" s="194" t="s">
        <v>125</v>
      </c>
      <c r="H85" s="195">
        <v>3</v>
      </c>
      <c r="I85" s="196"/>
      <c r="J85" s="197">
        <f>ROUND(I85*H85,2)</f>
        <v>0</v>
      </c>
      <c r="K85" s="193" t="s">
        <v>126</v>
      </c>
      <c r="L85" s="60"/>
      <c r="M85" s="198" t="s">
        <v>30</v>
      </c>
      <c r="N85" s="199" t="s">
        <v>45</v>
      </c>
      <c r="O85" s="41"/>
      <c r="P85" s="200">
        <f>O85*H85</f>
        <v>0</v>
      </c>
      <c r="Q85" s="200">
        <v>5.0000000000000002E-5</v>
      </c>
      <c r="R85" s="200">
        <f>Q85*H85</f>
        <v>1.5000000000000001E-4</v>
      </c>
      <c r="S85" s="200">
        <v>0</v>
      </c>
      <c r="T85" s="201">
        <f>S85*H85</f>
        <v>0</v>
      </c>
      <c r="AR85" s="23" t="s">
        <v>127</v>
      </c>
      <c r="AT85" s="23" t="s">
        <v>122</v>
      </c>
      <c r="AU85" s="23" t="s">
        <v>83</v>
      </c>
      <c r="AY85" s="23" t="s">
        <v>120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79</v>
      </c>
      <c r="BK85" s="202">
        <f>ROUND(I85*H85,2)</f>
        <v>0</v>
      </c>
      <c r="BL85" s="23" t="s">
        <v>127</v>
      </c>
      <c r="BM85" s="23" t="s">
        <v>133</v>
      </c>
    </row>
    <row r="86" spans="2:65" s="11" customFormat="1" ht="13.5">
      <c r="B86" s="203"/>
      <c r="C86" s="204"/>
      <c r="D86" s="205" t="s">
        <v>129</v>
      </c>
      <c r="E86" s="206" t="s">
        <v>30</v>
      </c>
      <c r="F86" s="207" t="s">
        <v>134</v>
      </c>
      <c r="G86" s="204"/>
      <c r="H86" s="208">
        <v>3</v>
      </c>
      <c r="I86" s="209"/>
      <c r="J86" s="204"/>
      <c r="K86" s="204"/>
      <c r="L86" s="210"/>
      <c r="M86" s="211"/>
      <c r="N86" s="212"/>
      <c r="O86" s="212"/>
      <c r="P86" s="212"/>
      <c r="Q86" s="212"/>
      <c r="R86" s="212"/>
      <c r="S86" s="212"/>
      <c r="T86" s="213"/>
      <c r="AT86" s="214" t="s">
        <v>129</v>
      </c>
      <c r="AU86" s="214" t="s">
        <v>83</v>
      </c>
      <c r="AV86" s="11" t="s">
        <v>83</v>
      </c>
      <c r="AW86" s="11" t="s">
        <v>37</v>
      </c>
      <c r="AX86" s="11" t="s">
        <v>79</v>
      </c>
      <c r="AY86" s="214" t="s">
        <v>120</v>
      </c>
    </row>
    <row r="87" spans="2:65" s="1" customFormat="1" ht="25.5" customHeight="1">
      <c r="B87" s="40"/>
      <c r="C87" s="191" t="s">
        <v>135</v>
      </c>
      <c r="D87" s="191" t="s">
        <v>122</v>
      </c>
      <c r="E87" s="192" t="s">
        <v>136</v>
      </c>
      <c r="F87" s="193" t="s">
        <v>137</v>
      </c>
      <c r="G87" s="194" t="s">
        <v>125</v>
      </c>
      <c r="H87" s="195">
        <v>1</v>
      </c>
      <c r="I87" s="196"/>
      <c r="J87" s="197">
        <f>ROUND(I87*H87,2)</f>
        <v>0</v>
      </c>
      <c r="K87" s="193" t="s">
        <v>126</v>
      </c>
      <c r="L87" s="60"/>
      <c r="M87" s="198" t="s">
        <v>30</v>
      </c>
      <c r="N87" s="199" t="s">
        <v>45</v>
      </c>
      <c r="O87" s="41"/>
      <c r="P87" s="200">
        <f>O87*H87</f>
        <v>0</v>
      </c>
      <c r="Q87" s="200">
        <v>9.0000000000000006E-5</v>
      </c>
      <c r="R87" s="200">
        <f>Q87*H87</f>
        <v>9.0000000000000006E-5</v>
      </c>
      <c r="S87" s="200">
        <v>0</v>
      </c>
      <c r="T87" s="201">
        <f>S87*H87</f>
        <v>0</v>
      </c>
      <c r="AR87" s="23" t="s">
        <v>127</v>
      </c>
      <c r="AT87" s="23" t="s">
        <v>122</v>
      </c>
      <c r="AU87" s="23" t="s">
        <v>83</v>
      </c>
      <c r="AY87" s="23" t="s">
        <v>120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79</v>
      </c>
      <c r="BK87" s="202">
        <f>ROUND(I87*H87,2)</f>
        <v>0</v>
      </c>
      <c r="BL87" s="23" t="s">
        <v>127</v>
      </c>
      <c r="BM87" s="23" t="s">
        <v>138</v>
      </c>
    </row>
    <row r="88" spans="2:65" s="11" customFormat="1" ht="13.5">
      <c r="B88" s="203"/>
      <c r="C88" s="204"/>
      <c r="D88" s="205" t="s">
        <v>129</v>
      </c>
      <c r="E88" s="206" t="s">
        <v>30</v>
      </c>
      <c r="F88" s="207" t="s">
        <v>130</v>
      </c>
      <c r="G88" s="204"/>
      <c r="H88" s="208">
        <v>1</v>
      </c>
      <c r="I88" s="209"/>
      <c r="J88" s="204"/>
      <c r="K88" s="204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129</v>
      </c>
      <c r="AU88" s="214" t="s">
        <v>83</v>
      </c>
      <c r="AV88" s="11" t="s">
        <v>83</v>
      </c>
      <c r="AW88" s="11" t="s">
        <v>37</v>
      </c>
      <c r="AX88" s="11" t="s">
        <v>79</v>
      </c>
      <c r="AY88" s="214" t="s">
        <v>120</v>
      </c>
    </row>
    <row r="89" spans="2:65" s="1" customFormat="1" ht="25.5" customHeight="1">
      <c r="B89" s="40"/>
      <c r="C89" s="191" t="s">
        <v>127</v>
      </c>
      <c r="D89" s="191" t="s">
        <v>122</v>
      </c>
      <c r="E89" s="192" t="s">
        <v>139</v>
      </c>
      <c r="F89" s="193" t="s">
        <v>140</v>
      </c>
      <c r="G89" s="194" t="s">
        <v>125</v>
      </c>
      <c r="H89" s="195">
        <v>1</v>
      </c>
      <c r="I89" s="196"/>
      <c r="J89" s="197">
        <f>ROUND(I89*H89,2)</f>
        <v>0</v>
      </c>
      <c r="K89" s="193" t="s">
        <v>126</v>
      </c>
      <c r="L89" s="60"/>
      <c r="M89" s="198" t="s">
        <v>30</v>
      </c>
      <c r="N89" s="199" t="s">
        <v>45</v>
      </c>
      <c r="O89" s="41"/>
      <c r="P89" s="200">
        <f>O89*H89</f>
        <v>0</v>
      </c>
      <c r="Q89" s="200">
        <v>9.0000000000000006E-5</v>
      </c>
      <c r="R89" s="200">
        <f>Q89*H89</f>
        <v>9.0000000000000006E-5</v>
      </c>
      <c r="S89" s="200">
        <v>0</v>
      </c>
      <c r="T89" s="201">
        <f>S89*H89</f>
        <v>0</v>
      </c>
      <c r="AR89" s="23" t="s">
        <v>127</v>
      </c>
      <c r="AT89" s="23" t="s">
        <v>122</v>
      </c>
      <c r="AU89" s="23" t="s">
        <v>83</v>
      </c>
      <c r="AY89" s="23" t="s">
        <v>120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79</v>
      </c>
      <c r="BK89" s="202">
        <f>ROUND(I89*H89,2)</f>
        <v>0</v>
      </c>
      <c r="BL89" s="23" t="s">
        <v>127</v>
      </c>
      <c r="BM89" s="23" t="s">
        <v>141</v>
      </c>
    </row>
    <row r="90" spans="2:65" s="11" customFormat="1" ht="13.5">
      <c r="B90" s="203"/>
      <c r="C90" s="204"/>
      <c r="D90" s="205" t="s">
        <v>129</v>
      </c>
      <c r="E90" s="206" t="s">
        <v>30</v>
      </c>
      <c r="F90" s="207" t="s">
        <v>130</v>
      </c>
      <c r="G90" s="204"/>
      <c r="H90" s="208">
        <v>1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129</v>
      </c>
      <c r="AU90" s="214" t="s">
        <v>83</v>
      </c>
      <c r="AV90" s="11" t="s">
        <v>83</v>
      </c>
      <c r="AW90" s="11" t="s">
        <v>37</v>
      </c>
      <c r="AX90" s="11" t="s">
        <v>79</v>
      </c>
      <c r="AY90" s="214" t="s">
        <v>120</v>
      </c>
    </row>
    <row r="91" spans="2:65" s="1" customFormat="1" ht="25.5" customHeight="1">
      <c r="B91" s="40"/>
      <c r="C91" s="191" t="s">
        <v>142</v>
      </c>
      <c r="D91" s="191" t="s">
        <v>122</v>
      </c>
      <c r="E91" s="192" t="s">
        <v>143</v>
      </c>
      <c r="F91" s="193" t="s">
        <v>144</v>
      </c>
      <c r="G91" s="194" t="s">
        <v>125</v>
      </c>
      <c r="H91" s="195">
        <v>1</v>
      </c>
      <c r="I91" s="196"/>
      <c r="J91" s="197">
        <f>ROUND(I91*H91,2)</f>
        <v>0</v>
      </c>
      <c r="K91" s="193" t="s">
        <v>30</v>
      </c>
      <c r="L91" s="60"/>
      <c r="M91" s="198" t="s">
        <v>30</v>
      </c>
      <c r="N91" s="199" t="s">
        <v>45</v>
      </c>
      <c r="O91" s="41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3" t="s">
        <v>127</v>
      </c>
      <c r="AT91" s="23" t="s">
        <v>122</v>
      </c>
      <c r="AU91" s="23" t="s">
        <v>83</v>
      </c>
      <c r="AY91" s="23" t="s">
        <v>120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79</v>
      </c>
      <c r="BK91" s="202">
        <f>ROUND(I91*H91,2)</f>
        <v>0</v>
      </c>
      <c r="BL91" s="23" t="s">
        <v>127</v>
      </c>
      <c r="BM91" s="23" t="s">
        <v>145</v>
      </c>
    </row>
    <row r="92" spans="2:65" s="11" customFormat="1" ht="13.5">
      <c r="B92" s="203"/>
      <c r="C92" s="204"/>
      <c r="D92" s="205" t="s">
        <v>129</v>
      </c>
      <c r="E92" s="206" t="s">
        <v>30</v>
      </c>
      <c r="F92" s="207" t="s">
        <v>146</v>
      </c>
      <c r="G92" s="204"/>
      <c r="H92" s="208">
        <v>1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129</v>
      </c>
      <c r="AU92" s="214" t="s">
        <v>83</v>
      </c>
      <c r="AV92" s="11" t="s">
        <v>83</v>
      </c>
      <c r="AW92" s="11" t="s">
        <v>37</v>
      </c>
      <c r="AX92" s="11" t="s">
        <v>79</v>
      </c>
      <c r="AY92" s="214" t="s">
        <v>120</v>
      </c>
    </row>
    <row r="93" spans="2:65" s="1" customFormat="1" ht="25.5" customHeight="1">
      <c r="B93" s="40"/>
      <c r="C93" s="191" t="s">
        <v>147</v>
      </c>
      <c r="D93" s="191" t="s">
        <v>122</v>
      </c>
      <c r="E93" s="192" t="s">
        <v>148</v>
      </c>
      <c r="F93" s="193" t="s">
        <v>149</v>
      </c>
      <c r="G93" s="194" t="s">
        <v>125</v>
      </c>
      <c r="H93" s="195">
        <v>3</v>
      </c>
      <c r="I93" s="196"/>
      <c r="J93" s="197">
        <f>ROUND(I93*H93,2)</f>
        <v>0</v>
      </c>
      <c r="K93" s="193" t="s">
        <v>30</v>
      </c>
      <c r="L93" s="60"/>
      <c r="M93" s="198" t="s">
        <v>30</v>
      </c>
      <c r="N93" s="199" t="s">
        <v>45</v>
      </c>
      <c r="O93" s="41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3" t="s">
        <v>127</v>
      </c>
      <c r="AT93" s="23" t="s">
        <v>122</v>
      </c>
      <c r="AU93" s="23" t="s">
        <v>83</v>
      </c>
      <c r="AY93" s="23" t="s">
        <v>120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79</v>
      </c>
      <c r="BK93" s="202">
        <f>ROUND(I93*H93,2)</f>
        <v>0</v>
      </c>
      <c r="BL93" s="23" t="s">
        <v>127</v>
      </c>
      <c r="BM93" s="23" t="s">
        <v>150</v>
      </c>
    </row>
    <row r="94" spans="2:65" s="11" customFormat="1" ht="13.5">
      <c r="B94" s="203"/>
      <c r="C94" s="204"/>
      <c r="D94" s="205" t="s">
        <v>129</v>
      </c>
      <c r="E94" s="206" t="s">
        <v>30</v>
      </c>
      <c r="F94" s="207" t="s">
        <v>151</v>
      </c>
      <c r="G94" s="204"/>
      <c r="H94" s="208">
        <v>3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129</v>
      </c>
      <c r="AU94" s="214" t="s">
        <v>83</v>
      </c>
      <c r="AV94" s="11" t="s">
        <v>83</v>
      </c>
      <c r="AW94" s="11" t="s">
        <v>37</v>
      </c>
      <c r="AX94" s="11" t="s">
        <v>79</v>
      </c>
      <c r="AY94" s="214" t="s">
        <v>120</v>
      </c>
    </row>
    <row r="95" spans="2:65" s="1" customFormat="1" ht="25.5" customHeight="1">
      <c r="B95" s="40"/>
      <c r="C95" s="191" t="s">
        <v>152</v>
      </c>
      <c r="D95" s="191" t="s">
        <v>122</v>
      </c>
      <c r="E95" s="192" t="s">
        <v>153</v>
      </c>
      <c r="F95" s="193" t="s">
        <v>154</v>
      </c>
      <c r="G95" s="194" t="s">
        <v>125</v>
      </c>
      <c r="H95" s="195">
        <v>2.2000000000000002</v>
      </c>
      <c r="I95" s="196"/>
      <c r="J95" s="197">
        <f>ROUND(I95*H95,2)</f>
        <v>0</v>
      </c>
      <c r="K95" s="193" t="s">
        <v>126</v>
      </c>
      <c r="L95" s="60"/>
      <c r="M95" s="198" t="s">
        <v>30</v>
      </c>
      <c r="N95" s="199" t="s">
        <v>45</v>
      </c>
      <c r="O95" s="41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3" t="s">
        <v>127</v>
      </c>
      <c r="AT95" s="23" t="s">
        <v>122</v>
      </c>
      <c r="AU95" s="23" t="s">
        <v>83</v>
      </c>
      <c r="AY95" s="23" t="s">
        <v>120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3" t="s">
        <v>79</v>
      </c>
      <c r="BK95" s="202">
        <f>ROUND(I95*H95,2)</f>
        <v>0</v>
      </c>
      <c r="BL95" s="23" t="s">
        <v>127</v>
      </c>
      <c r="BM95" s="23" t="s">
        <v>155</v>
      </c>
    </row>
    <row r="96" spans="2:65" s="11" customFormat="1" ht="13.5">
      <c r="B96" s="203"/>
      <c r="C96" s="204"/>
      <c r="D96" s="205" t="s">
        <v>129</v>
      </c>
      <c r="E96" s="206" t="s">
        <v>30</v>
      </c>
      <c r="F96" s="207" t="s">
        <v>156</v>
      </c>
      <c r="G96" s="204"/>
      <c r="H96" s="208">
        <v>1</v>
      </c>
      <c r="I96" s="209"/>
      <c r="J96" s="204"/>
      <c r="K96" s="204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129</v>
      </c>
      <c r="AU96" s="214" t="s">
        <v>83</v>
      </c>
      <c r="AV96" s="11" t="s">
        <v>83</v>
      </c>
      <c r="AW96" s="11" t="s">
        <v>37</v>
      </c>
      <c r="AX96" s="11" t="s">
        <v>74</v>
      </c>
      <c r="AY96" s="214" t="s">
        <v>120</v>
      </c>
    </row>
    <row r="97" spans="2:65" s="11" customFormat="1" ht="13.5">
      <c r="B97" s="203"/>
      <c r="C97" s="204"/>
      <c r="D97" s="205" t="s">
        <v>129</v>
      </c>
      <c r="E97" s="206" t="s">
        <v>30</v>
      </c>
      <c r="F97" s="207" t="s">
        <v>157</v>
      </c>
      <c r="G97" s="204"/>
      <c r="H97" s="208">
        <v>1.2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129</v>
      </c>
      <c r="AU97" s="214" t="s">
        <v>83</v>
      </c>
      <c r="AV97" s="11" t="s">
        <v>83</v>
      </c>
      <c r="AW97" s="11" t="s">
        <v>37</v>
      </c>
      <c r="AX97" s="11" t="s">
        <v>74</v>
      </c>
      <c r="AY97" s="214" t="s">
        <v>120</v>
      </c>
    </row>
    <row r="98" spans="2:65" s="12" customFormat="1" ht="13.5">
      <c r="B98" s="215"/>
      <c r="C98" s="216"/>
      <c r="D98" s="205" t="s">
        <v>129</v>
      </c>
      <c r="E98" s="217" t="s">
        <v>30</v>
      </c>
      <c r="F98" s="218" t="s">
        <v>158</v>
      </c>
      <c r="G98" s="216"/>
      <c r="H98" s="219">
        <v>2.2000000000000002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129</v>
      </c>
      <c r="AU98" s="225" t="s">
        <v>83</v>
      </c>
      <c r="AV98" s="12" t="s">
        <v>127</v>
      </c>
      <c r="AW98" s="12" t="s">
        <v>37</v>
      </c>
      <c r="AX98" s="12" t="s">
        <v>79</v>
      </c>
      <c r="AY98" s="225" t="s">
        <v>120</v>
      </c>
    </row>
    <row r="99" spans="2:65" s="1" customFormat="1" ht="25.5" customHeight="1">
      <c r="B99" s="40"/>
      <c r="C99" s="191" t="s">
        <v>159</v>
      </c>
      <c r="D99" s="191" t="s">
        <v>122</v>
      </c>
      <c r="E99" s="192" t="s">
        <v>160</v>
      </c>
      <c r="F99" s="193" t="s">
        <v>161</v>
      </c>
      <c r="G99" s="194" t="s">
        <v>162</v>
      </c>
      <c r="H99" s="195">
        <v>233.5</v>
      </c>
      <c r="I99" s="196"/>
      <c r="J99" s="197">
        <f>ROUND(I99*H99,2)</f>
        <v>0</v>
      </c>
      <c r="K99" s="193" t="s">
        <v>126</v>
      </c>
      <c r="L99" s="60"/>
      <c r="M99" s="198" t="s">
        <v>30</v>
      </c>
      <c r="N99" s="199" t="s">
        <v>45</v>
      </c>
      <c r="O99" s="41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3" t="s">
        <v>127</v>
      </c>
      <c r="AT99" s="23" t="s">
        <v>122</v>
      </c>
      <c r="AU99" s="23" t="s">
        <v>83</v>
      </c>
      <c r="AY99" s="23" t="s">
        <v>120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3" t="s">
        <v>79</v>
      </c>
      <c r="BK99" s="202">
        <f>ROUND(I99*H99,2)</f>
        <v>0</v>
      </c>
      <c r="BL99" s="23" t="s">
        <v>127</v>
      </c>
      <c r="BM99" s="23" t="s">
        <v>163</v>
      </c>
    </row>
    <row r="100" spans="2:65" s="13" customFormat="1" ht="13.5">
      <c r="B100" s="226"/>
      <c r="C100" s="227"/>
      <c r="D100" s="205" t="s">
        <v>129</v>
      </c>
      <c r="E100" s="228" t="s">
        <v>30</v>
      </c>
      <c r="F100" s="229" t="s">
        <v>164</v>
      </c>
      <c r="G100" s="227"/>
      <c r="H100" s="228" t="s">
        <v>30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AT100" s="235" t="s">
        <v>129</v>
      </c>
      <c r="AU100" s="235" t="s">
        <v>83</v>
      </c>
      <c r="AV100" s="13" t="s">
        <v>79</v>
      </c>
      <c r="AW100" s="13" t="s">
        <v>37</v>
      </c>
      <c r="AX100" s="13" t="s">
        <v>74</v>
      </c>
      <c r="AY100" s="235" t="s">
        <v>120</v>
      </c>
    </row>
    <row r="101" spans="2:65" s="13" customFormat="1" ht="13.5">
      <c r="B101" s="226"/>
      <c r="C101" s="227"/>
      <c r="D101" s="205" t="s">
        <v>129</v>
      </c>
      <c r="E101" s="228" t="s">
        <v>30</v>
      </c>
      <c r="F101" s="229" t="s">
        <v>165</v>
      </c>
      <c r="G101" s="227"/>
      <c r="H101" s="228" t="s">
        <v>30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129</v>
      </c>
      <c r="AU101" s="235" t="s">
        <v>83</v>
      </c>
      <c r="AV101" s="13" t="s">
        <v>79</v>
      </c>
      <c r="AW101" s="13" t="s">
        <v>37</v>
      </c>
      <c r="AX101" s="13" t="s">
        <v>74</v>
      </c>
      <c r="AY101" s="235" t="s">
        <v>120</v>
      </c>
    </row>
    <row r="102" spans="2:65" s="11" customFormat="1" ht="13.5">
      <c r="B102" s="203"/>
      <c r="C102" s="204"/>
      <c r="D102" s="205" t="s">
        <v>129</v>
      </c>
      <c r="E102" s="206" t="s">
        <v>30</v>
      </c>
      <c r="F102" s="207" t="s">
        <v>166</v>
      </c>
      <c r="G102" s="204"/>
      <c r="H102" s="208">
        <v>174.2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129</v>
      </c>
      <c r="AU102" s="214" t="s">
        <v>83</v>
      </c>
      <c r="AV102" s="11" t="s">
        <v>83</v>
      </c>
      <c r="AW102" s="11" t="s">
        <v>37</v>
      </c>
      <c r="AX102" s="11" t="s">
        <v>74</v>
      </c>
      <c r="AY102" s="214" t="s">
        <v>120</v>
      </c>
    </row>
    <row r="103" spans="2:65" s="11" customFormat="1" ht="13.5">
      <c r="B103" s="203"/>
      <c r="C103" s="204"/>
      <c r="D103" s="205" t="s">
        <v>129</v>
      </c>
      <c r="E103" s="206" t="s">
        <v>30</v>
      </c>
      <c r="F103" s="207" t="s">
        <v>167</v>
      </c>
      <c r="G103" s="204"/>
      <c r="H103" s="208">
        <v>47.3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129</v>
      </c>
      <c r="AU103" s="214" t="s">
        <v>83</v>
      </c>
      <c r="AV103" s="11" t="s">
        <v>83</v>
      </c>
      <c r="AW103" s="11" t="s">
        <v>37</v>
      </c>
      <c r="AX103" s="11" t="s">
        <v>74</v>
      </c>
      <c r="AY103" s="214" t="s">
        <v>120</v>
      </c>
    </row>
    <row r="104" spans="2:65" s="11" customFormat="1" ht="13.5">
      <c r="B104" s="203"/>
      <c r="C104" s="204"/>
      <c r="D104" s="205" t="s">
        <v>129</v>
      </c>
      <c r="E104" s="206" t="s">
        <v>30</v>
      </c>
      <c r="F104" s="207" t="s">
        <v>168</v>
      </c>
      <c r="G104" s="204"/>
      <c r="H104" s="208">
        <v>12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129</v>
      </c>
      <c r="AU104" s="214" t="s">
        <v>83</v>
      </c>
      <c r="AV104" s="11" t="s">
        <v>83</v>
      </c>
      <c r="AW104" s="11" t="s">
        <v>37</v>
      </c>
      <c r="AX104" s="11" t="s">
        <v>74</v>
      </c>
      <c r="AY104" s="214" t="s">
        <v>120</v>
      </c>
    </row>
    <row r="105" spans="2:65" s="12" customFormat="1" ht="13.5">
      <c r="B105" s="215"/>
      <c r="C105" s="216"/>
      <c r="D105" s="205" t="s">
        <v>129</v>
      </c>
      <c r="E105" s="217" t="s">
        <v>30</v>
      </c>
      <c r="F105" s="218" t="s">
        <v>158</v>
      </c>
      <c r="G105" s="216"/>
      <c r="H105" s="219">
        <v>233.5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129</v>
      </c>
      <c r="AU105" s="225" t="s">
        <v>83</v>
      </c>
      <c r="AV105" s="12" t="s">
        <v>127</v>
      </c>
      <c r="AW105" s="12" t="s">
        <v>37</v>
      </c>
      <c r="AX105" s="12" t="s">
        <v>79</v>
      </c>
      <c r="AY105" s="225" t="s">
        <v>120</v>
      </c>
    </row>
    <row r="106" spans="2:65" s="1" customFormat="1" ht="25.5" customHeight="1">
      <c r="B106" s="40"/>
      <c r="C106" s="191" t="s">
        <v>169</v>
      </c>
      <c r="D106" s="191" t="s">
        <v>122</v>
      </c>
      <c r="E106" s="192" t="s">
        <v>170</v>
      </c>
      <c r="F106" s="193" t="s">
        <v>171</v>
      </c>
      <c r="G106" s="194" t="s">
        <v>162</v>
      </c>
      <c r="H106" s="195">
        <v>233.5</v>
      </c>
      <c r="I106" s="196"/>
      <c r="J106" s="197">
        <f>ROUND(I106*H106,2)</f>
        <v>0</v>
      </c>
      <c r="K106" s="193" t="s">
        <v>126</v>
      </c>
      <c r="L106" s="60"/>
      <c r="M106" s="198" t="s">
        <v>30</v>
      </c>
      <c r="N106" s="199" t="s">
        <v>45</v>
      </c>
      <c r="O106" s="41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3" t="s">
        <v>127</v>
      </c>
      <c r="AT106" s="23" t="s">
        <v>122</v>
      </c>
      <c r="AU106" s="23" t="s">
        <v>83</v>
      </c>
      <c r="AY106" s="23" t="s">
        <v>120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3" t="s">
        <v>79</v>
      </c>
      <c r="BK106" s="202">
        <f>ROUND(I106*H106,2)</f>
        <v>0</v>
      </c>
      <c r="BL106" s="23" t="s">
        <v>127</v>
      </c>
      <c r="BM106" s="23" t="s">
        <v>172</v>
      </c>
    </row>
    <row r="107" spans="2:65" s="13" customFormat="1" ht="13.5">
      <c r="B107" s="226"/>
      <c r="C107" s="227"/>
      <c r="D107" s="205" t="s">
        <v>129</v>
      </c>
      <c r="E107" s="228" t="s">
        <v>30</v>
      </c>
      <c r="F107" s="229" t="s">
        <v>165</v>
      </c>
      <c r="G107" s="227"/>
      <c r="H107" s="228" t="s">
        <v>30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129</v>
      </c>
      <c r="AU107" s="235" t="s">
        <v>83</v>
      </c>
      <c r="AV107" s="13" t="s">
        <v>79</v>
      </c>
      <c r="AW107" s="13" t="s">
        <v>37</v>
      </c>
      <c r="AX107" s="13" t="s">
        <v>74</v>
      </c>
      <c r="AY107" s="235" t="s">
        <v>120</v>
      </c>
    </row>
    <row r="108" spans="2:65" s="11" customFormat="1" ht="13.5">
      <c r="B108" s="203"/>
      <c r="C108" s="204"/>
      <c r="D108" s="205" t="s">
        <v>129</v>
      </c>
      <c r="E108" s="206" t="s">
        <v>30</v>
      </c>
      <c r="F108" s="207" t="s">
        <v>166</v>
      </c>
      <c r="G108" s="204"/>
      <c r="H108" s="208">
        <v>174.2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129</v>
      </c>
      <c r="AU108" s="214" t="s">
        <v>83</v>
      </c>
      <c r="AV108" s="11" t="s">
        <v>83</v>
      </c>
      <c r="AW108" s="11" t="s">
        <v>37</v>
      </c>
      <c r="AX108" s="11" t="s">
        <v>74</v>
      </c>
      <c r="AY108" s="214" t="s">
        <v>120</v>
      </c>
    </row>
    <row r="109" spans="2:65" s="11" customFormat="1" ht="13.5">
      <c r="B109" s="203"/>
      <c r="C109" s="204"/>
      <c r="D109" s="205" t="s">
        <v>129</v>
      </c>
      <c r="E109" s="206" t="s">
        <v>30</v>
      </c>
      <c r="F109" s="207" t="s">
        <v>167</v>
      </c>
      <c r="G109" s="204"/>
      <c r="H109" s="208">
        <v>47.3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129</v>
      </c>
      <c r="AU109" s="214" t="s">
        <v>83</v>
      </c>
      <c r="AV109" s="11" t="s">
        <v>83</v>
      </c>
      <c r="AW109" s="11" t="s">
        <v>37</v>
      </c>
      <c r="AX109" s="11" t="s">
        <v>74</v>
      </c>
      <c r="AY109" s="214" t="s">
        <v>120</v>
      </c>
    </row>
    <row r="110" spans="2:65" s="11" customFormat="1" ht="13.5">
      <c r="B110" s="203"/>
      <c r="C110" s="204"/>
      <c r="D110" s="205" t="s">
        <v>129</v>
      </c>
      <c r="E110" s="206" t="s">
        <v>30</v>
      </c>
      <c r="F110" s="207" t="s">
        <v>173</v>
      </c>
      <c r="G110" s="204"/>
      <c r="H110" s="208">
        <v>12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129</v>
      </c>
      <c r="AU110" s="214" t="s">
        <v>83</v>
      </c>
      <c r="AV110" s="11" t="s">
        <v>83</v>
      </c>
      <c r="AW110" s="11" t="s">
        <v>37</v>
      </c>
      <c r="AX110" s="11" t="s">
        <v>74</v>
      </c>
      <c r="AY110" s="214" t="s">
        <v>120</v>
      </c>
    </row>
    <row r="111" spans="2:65" s="12" customFormat="1" ht="13.5">
      <c r="B111" s="215"/>
      <c r="C111" s="216"/>
      <c r="D111" s="205" t="s">
        <v>129</v>
      </c>
      <c r="E111" s="217" t="s">
        <v>30</v>
      </c>
      <c r="F111" s="218" t="s">
        <v>158</v>
      </c>
      <c r="G111" s="216"/>
      <c r="H111" s="219">
        <v>233.5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129</v>
      </c>
      <c r="AU111" s="225" t="s">
        <v>83</v>
      </c>
      <c r="AV111" s="12" t="s">
        <v>127</v>
      </c>
      <c r="AW111" s="12" t="s">
        <v>37</v>
      </c>
      <c r="AX111" s="12" t="s">
        <v>79</v>
      </c>
      <c r="AY111" s="225" t="s">
        <v>120</v>
      </c>
    </row>
    <row r="112" spans="2:65" s="1" customFormat="1" ht="16.5" customHeight="1">
      <c r="B112" s="40"/>
      <c r="C112" s="236" t="s">
        <v>174</v>
      </c>
      <c r="D112" s="236" t="s">
        <v>175</v>
      </c>
      <c r="E112" s="237" t="s">
        <v>176</v>
      </c>
      <c r="F112" s="238" t="s">
        <v>177</v>
      </c>
      <c r="G112" s="239" t="s">
        <v>178</v>
      </c>
      <c r="H112" s="240">
        <v>3.5030000000000001</v>
      </c>
      <c r="I112" s="241"/>
      <c r="J112" s="242">
        <f>ROUND(I112*H112,2)</f>
        <v>0</v>
      </c>
      <c r="K112" s="238" t="s">
        <v>126</v>
      </c>
      <c r="L112" s="243"/>
      <c r="M112" s="244" t="s">
        <v>30</v>
      </c>
      <c r="N112" s="245" t="s">
        <v>45</v>
      </c>
      <c r="O112" s="41"/>
      <c r="P112" s="200">
        <f>O112*H112</f>
        <v>0</v>
      </c>
      <c r="Q112" s="200">
        <v>1E-3</v>
      </c>
      <c r="R112" s="200">
        <f>Q112*H112</f>
        <v>3.503E-3</v>
      </c>
      <c r="S112" s="200">
        <v>0</v>
      </c>
      <c r="T112" s="201">
        <f>S112*H112</f>
        <v>0</v>
      </c>
      <c r="AR112" s="23" t="s">
        <v>179</v>
      </c>
      <c r="AT112" s="23" t="s">
        <v>175</v>
      </c>
      <c r="AU112" s="23" t="s">
        <v>83</v>
      </c>
      <c r="AY112" s="23" t="s">
        <v>120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3" t="s">
        <v>79</v>
      </c>
      <c r="BK112" s="202">
        <f>ROUND(I112*H112,2)</f>
        <v>0</v>
      </c>
      <c r="BL112" s="23" t="s">
        <v>127</v>
      </c>
      <c r="BM112" s="23" t="s">
        <v>180</v>
      </c>
    </row>
    <row r="113" spans="2:65" s="11" customFormat="1" ht="13.5">
      <c r="B113" s="203"/>
      <c r="C113" s="204"/>
      <c r="D113" s="205" t="s">
        <v>129</v>
      </c>
      <c r="E113" s="204"/>
      <c r="F113" s="207" t="s">
        <v>181</v>
      </c>
      <c r="G113" s="204"/>
      <c r="H113" s="208">
        <v>3.5030000000000001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129</v>
      </c>
      <c r="AU113" s="214" t="s">
        <v>83</v>
      </c>
      <c r="AV113" s="11" t="s">
        <v>83</v>
      </c>
      <c r="AW113" s="11" t="s">
        <v>6</v>
      </c>
      <c r="AX113" s="11" t="s">
        <v>79</v>
      </c>
      <c r="AY113" s="214" t="s">
        <v>120</v>
      </c>
    </row>
    <row r="114" spans="2:65" s="1" customFormat="1" ht="25.5" customHeight="1">
      <c r="B114" s="40"/>
      <c r="C114" s="191" t="s">
        <v>182</v>
      </c>
      <c r="D114" s="191" t="s">
        <v>122</v>
      </c>
      <c r="E114" s="192" t="s">
        <v>183</v>
      </c>
      <c r="F114" s="193" t="s">
        <v>184</v>
      </c>
      <c r="G114" s="194" t="s">
        <v>162</v>
      </c>
      <c r="H114" s="195">
        <v>271.3</v>
      </c>
      <c r="I114" s="196"/>
      <c r="J114" s="197">
        <f>ROUND(I114*H114,2)</f>
        <v>0</v>
      </c>
      <c r="K114" s="193" t="s">
        <v>126</v>
      </c>
      <c r="L114" s="60"/>
      <c r="M114" s="198" t="s">
        <v>30</v>
      </c>
      <c r="N114" s="199" t="s">
        <v>45</v>
      </c>
      <c r="O114" s="41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3" t="s">
        <v>127</v>
      </c>
      <c r="AT114" s="23" t="s">
        <v>122</v>
      </c>
      <c r="AU114" s="23" t="s">
        <v>83</v>
      </c>
      <c r="AY114" s="23" t="s">
        <v>120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3" t="s">
        <v>79</v>
      </c>
      <c r="BK114" s="202">
        <f>ROUND(I114*H114,2)</f>
        <v>0</v>
      </c>
      <c r="BL114" s="23" t="s">
        <v>127</v>
      </c>
      <c r="BM114" s="23" t="s">
        <v>185</v>
      </c>
    </row>
    <row r="115" spans="2:65" s="13" customFormat="1" ht="13.5">
      <c r="B115" s="226"/>
      <c r="C115" s="227"/>
      <c r="D115" s="205" t="s">
        <v>129</v>
      </c>
      <c r="E115" s="228" t="s">
        <v>30</v>
      </c>
      <c r="F115" s="229" t="s">
        <v>165</v>
      </c>
      <c r="G115" s="227"/>
      <c r="H115" s="228" t="s">
        <v>30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AT115" s="235" t="s">
        <v>129</v>
      </c>
      <c r="AU115" s="235" t="s">
        <v>83</v>
      </c>
      <c r="AV115" s="13" t="s">
        <v>79</v>
      </c>
      <c r="AW115" s="13" t="s">
        <v>37</v>
      </c>
      <c r="AX115" s="13" t="s">
        <v>74</v>
      </c>
      <c r="AY115" s="235" t="s">
        <v>120</v>
      </c>
    </row>
    <row r="116" spans="2:65" s="11" customFormat="1" ht="13.5">
      <c r="B116" s="203"/>
      <c r="C116" s="204"/>
      <c r="D116" s="205" t="s">
        <v>129</v>
      </c>
      <c r="E116" s="206" t="s">
        <v>30</v>
      </c>
      <c r="F116" s="207" t="s">
        <v>186</v>
      </c>
      <c r="G116" s="204"/>
      <c r="H116" s="208">
        <v>217.1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129</v>
      </c>
      <c r="AU116" s="214" t="s">
        <v>83</v>
      </c>
      <c r="AV116" s="11" t="s">
        <v>83</v>
      </c>
      <c r="AW116" s="11" t="s">
        <v>37</v>
      </c>
      <c r="AX116" s="11" t="s">
        <v>74</v>
      </c>
      <c r="AY116" s="214" t="s">
        <v>120</v>
      </c>
    </row>
    <row r="117" spans="2:65" s="11" customFormat="1" ht="13.5">
      <c r="B117" s="203"/>
      <c r="C117" s="204"/>
      <c r="D117" s="205" t="s">
        <v>129</v>
      </c>
      <c r="E117" s="206" t="s">
        <v>30</v>
      </c>
      <c r="F117" s="207" t="s">
        <v>187</v>
      </c>
      <c r="G117" s="204"/>
      <c r="H117" s="208">
        <v>54.2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129</v>
      </c>
      <c r="AU117" s="214" t="s">
        <v>83</v>
      </c>
      <c r="AV117" s="11" t="s">
        <v>83</v>
      </c>
      <c r="AW117" s="11" t="s">
        <v>37</v>
      </c>
      <c r="AX117" s="11" t="s">
        <v>74</v>
      </c>
      <c r="AY117" s="214" t="s">
        <v>120</v>
      </c>
    </row>
    <row r="118" spans="2:65" s="12" customFormat="1" ht="13.5">
      <c r="B118" s="215"/>
      <c r="C118" s="216"/>
      <c r="D118" s="205" t="s">
        <v>129</v>
      </c>
      <c r="E118" s="217" t="s">
        <v>30</v>
      </c>
      <c r="F118" s="218" t="s">
        <v>158</v>
      </c>
      <c r="G118" s="216"/>
      <c r="H118" s="219">
        <v>271.3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129</v>
      </c>
      <c r="AU118" s="225" t="s">
        <v>83</v>
      </c>
      <c r="AV118" s="12" t="s">
        <v>127</v>
      </c>
      <c r="AW118" s="12" t="s">
        <v>37</v>
      </c>
      <c r="AX118" s="12" t="s">
        <v>79</v>
      </c>
      <c r="AY118" s="225" t="s">
        <v>120</v>
      </c>
    </row>
    <row r="119" spans="2:65" s="1" customFormat="1" ht="16.5" customHeight="1">
      <c r="B119" s="40"/>
      <c r="C119" s="236" t="s">
        <v>10</v>
      </c>
      <c r="D119" s="236" t="s">
        <v>175</v>
      </c>
      <c r="E119" s="237" t="s">
        <v>188</v>
      </c>
      <c r="F119" s="238" t="s">
        <v>189</v>
      </c>
      <c r="G119" s="239" t="s">
        <v>178</v>
      </c>
      <c r="H119" s="240">
        <v>4.07</v>
      </c>
      <c r="I119" s="241"/>
      <c r="J119" s="242">
        <f>ROUND(I119*H119,2)</f>
        <v>0</v>
      </c>
      <c r="K119" s="238" t="s">
        <v>126</v>
      </c>
      <c r="L119" s="243"/>
      <c r="M119" s="244" t="s">
        <v>30</v>
      </c>
      <c r="N119" s="245" t="s">
        <v>45</v>
      </c>
      <c r="O119" s="41"/>
      <c r="P119" s="200">
        <f>O119*H119</f>
        <v>0</v>
      </c>
      <c r="Q119" s="200">
        <v>1E-3</v>
      </c>
      <c r="R119" s="200">
        <f>Q119*H119</f>
        <v>4.0700000000000007E-3</v>
      </c>
      <c r="S119" s="200">
        <v>0</v>
      </c>
      <c r="T119" s="201">
        <f>S119*H119</f>
        <v>0</v>
      </c>
      <c r="AR119" s="23" t="s">
        <v>179</v>
      </c>
      <c r="AT119" s="23" t="s">
        <v>175</v>
      </c>
      <c r="AU119" s="23" t="s">
        <v>83</v>
      </c>
      <c r="AY119" s="23" t="s">
        <v>120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79</v>
      </c>
      <c r="BK119" s="202">
        <f>ROUND(I119*H119,2)</f>
        <v>0</v>
      </c>
      <c r="BL119" s="23" t="s">
        <v>127</v>
      </c>
      <c r="BM119" s="23" t="s">
        <v>190</v>
      </c>
    </row>
    <row r="120" spans="2:65" s="11" customFormat="1" ht="13.5">
      <c r="B120" s="203"/>
      <c r="C120" s="204"/>
      <c r="D120" s="205" t="s">
        <v>129</v>
      </c>
      <c r="E120" s="204"/>
      <c r="F120" s="207" t="s">
        <v>191</v>
      </c>
      <c r="G120" s="204"/>
      <c r="H120" s="208">
        <v>4.07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129</v>
      </c>
      <c r="AU120" s="214" t="s">
        <v>83</v>
      </c>
      <c r="AV120" s="11" t="s">
        <v>83</v>
      </c>
      <c r="AW120" s="11" t="s">
        <v>6</v>
      </c>
      <c r="AX120" s="11" t="s">
        <v>79</v>
      </c>
      <c r="AY120" s="214" t="s">
        <v>120</v>
      </c>
    </row>
    <row r="121" spans="2:65" s="1" customFormat="1" ht="25.5" customHeight="1">
      <c r="B121" s="40"/>
      <c r="C121" s="191" t="s">
        <v>192</v>
      </c>
      <c r="D121" s="191" t="s">
        <v>122</v>
      </c>
      <c r="E121" s="192" t="s">
        <v>193</v>
      </c>
      <c r="F121" s="193" t="s">
        <v>194</v>
      </c>
      <c r="G121" s="194" t="s">
        <v>162</v>
      </c>
      <c r="H121" s="195">
        <v>271.3</v>
      </c>
      <c r="I121" s="196"/>
      <c r="J121" s="197">
        <f>ROUND(I121*H121,2)</f>
        <v>0</v>
      </c>
      <c r="K121" s="193" t="s">
        <v>126</v>
      </c>
      <c r="L121" s="60"/>
      <c r="M121" s="198" t="s">
        <v>30</v>
      </c>
      <c r="N121" s="199" t="s">
        <v>45</v>
      </c>
      <c r="O121" s="4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3" t="s">
        <v>127</v>
      </c>
      <c r="AT121" s="23" t="s">
        <v>122</v>
      </c>
      <c r="AU121" s="23" t="s">
        <v>83</v>
      </c>
      <c r="AY121" s="23" t="s">
        <v>120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3" t="s">
        <v>79</v>
      </c>
      <c r="BK121" s="202">
        <f>ROUND(I121*H121,2)</f>
        <v>0</v>
      </c>
      <c r="BL121" s="23" t="s">
        <v>127</v>
      </c>
      <c r="BM121" s="23" t="s">
        <v>195</v>
      </c>
    </row>
    <row r="122" spans="2:65" s="13" customFormat="1" ht="13.5">
      <c r="B122" s="226"/>
      <c r="C122" s="227"/>
      <c r="D122" s="205" t="s">
        <v>129</v>
      </c>
      <c r="E122" s="228" t="s">
        <v>30</v>
      </c>
      <c r="F122" s="229" t="s">
        <v>164</v>
      </c>
      <c r="G122" s="227"/>
      <c r="H122" s="228" t="s">
        <v>30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129</v>
      </c>
      <c r="AU122" s="235" t="s">
        <v>83</v>
      </c>
      <c r="AV122" s="13" t="s">
        <v>79</v>
      </c>
      <c r="AW122" s="13" t="s">
        <v>37</v>
      </c>
      <c r="AX122" s="13" t="s">
        <v>74</v>
      </c>
      <c r="AY122" s="235" t="s">
        <v>120</v>
      </c>
    </row>
    <row r="123" spans="2:65" s="13" customFormat="1" ht="13.5">
      <c r="B123" s="226"/>
      <c r="C123" s="227"/>
      <c r="D123" s="205" t="s">
        <v>129</v>
      </c>
      <c r="E123" s="228" t="s">
        <v>30</v>
      </c>
      <c r="F123" s="229" t="s">
        <v>165</v>
      </c>
      <c r="G123" s="227"/>
      <c r="H123" s="228" t="s">
        <v>30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AT123" s="235" t="s">
        <v>129</v>
      </c>
      <c r="AU123" s="235" t="s">
        <v>83</v>
      </c>
      <c r="AV123" s="13" t="s">
        <v>79</v>
      </c>
      <c r="AW123" s="13" t="s">
        <v>37</v>
      </c>
      <c r="AX123" s="13" t="s">
        <v>74</v>
      </c>
      <c r="AY123" s="235" t="s">
        <v>120</v>
      </c>
    </row>
    <row r="124" spans="2:65" s="11" customFormat="1" ht="13.5">
      <c r="B124" s="203"/>
      <c r="C124" s="204"/>
      <c r="D124" s="205" t="s">
        <v>129</v>
      </c>
      <c r="E124" s="206" t="s">
        <v>30</v>
      </c>
      <c r="F124" s="207" t="s">
        <v>186</v>
      </c>
      <c r="G124" s="204"/>
      <c r="H124" s="208">
        <v>217.1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129</v>
      </c>
      <c r="AU124" s="214" t="s">
        <v>83</v>
      </c>
      <c r="AV124" s="11" t="s">
        <v>83</v>
      </c>
      <c r="AW124" s="11" t="s">
        <v>37</v>
      </c>
      <c r="AX124" s="11" t="s">
        <v>74</v>
      </c>
      <c r="AY124" s="214" t="s">
        <v>120</v>
      </c>
    </row>
    <row r="125" spans="2:65" s="11" customFormat="1" ht="13.5">
      <c r="B125" s="203"/>
      <c r="C125" s="204"/>
      <c r="D125" s="205" t="s">
        <v>129</v>
      </c>
      <c r="E125" s="206" t="s">
        <v>30</v>
      </c>
      <c r="F125" s="207" t="s">
        <v>187</v>
      </c>
      <c r="G125" s="204"/>
      <c r="H125" s="208">
        <v>54.2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129</v>
      </c>
      <c r="AU125" s="214" t="s">
        <v>83</v>
      </c>
      <c r="AV125" s="11" t="s">
        <v>83</v>
      </c>
      <c r="AW125" s="11" t="s">
        <v>37</v>
      </c>
      <c r="AX125" s="11" t="s">
        <v>74</v>
      </c>
      <c r="AY125" s="214" t="s">
        <v>120</v>
      </c>
    </row>
    <row r="126" spans="2:65" s="12" customFormat="1" ht="13.5">
      <c r="B126" s="215"/>
      <c r="C126" s="216"/>
      <c r="D126" s="205" t="s">
        <v>129</v>
      </c>
      <c r="E126" s="217" t="s">
        <v>30</v>
      </c>
      <c r="F126" s="218" t="s">
        <v>158</v>
      </c>
      <c r="G126" s="216"/>
      <c r="H126" s="219">
        <v>271.3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129</v>
      </c>
      <c r="AU126" s="225" t="s">
        <v>83</v>
      </c>
      <c r="AV126" s="12" t="s">
        <v>127</v>
      </c>
      <c r="AW126" s="12" t="s">
        <v>37</v>
      </c>
      <c r="AX126" s="12" t="s">
        <v>79</v>
      </c>
      <c r="AY126" s="225" t="s">
        <v>120</v>
      </c>
    </row>
    <row r="127" spans="2:65" s="1" customFormat="1" ht="16.5" customHeight="1">
      <c r="B127" s="40"/>
      <c r="C127" s="236" t="s">
        <v>196</v>
      </c>
      <c r="D127" s="236" t="s">
        <v>175</v>
      </c>
      <c r="E127" s="237" t="s">
        <v>197</v>
      </c>
      <c r="F127" s="238" t="s">
        <v>198</v>
      </c>
      <c r="G127" s="239" t="s">
        <v>199</v>
      </c>
      <c r="H127" s="240">
        <v>50.48</v>
      </c>
      <c r="I127" s="241"/>
      <c r="J127" s="242">
        <f>ROUND(I127*H127,2)</f>
        <v>0</v>
      </c>
      <c r="K127" s="238" t="s">
        <v>126</v>
      </c>
      <c r="L127" s="243"/>
      <c r="M127" s="244" t="s">
        <v>30</v>
      </c>
      <c r="N127" s="245" t="s">
        <v>45</v>
      </c>
      <c r="O127" s="41"/>
      <c r="P127" s="200">
        <f>O127*H127</f>
        <v>0</v>
      </c>
      <c r="Q127" s="200">
        <v>0.22</v>
      </c>
      <c r="R127" s="200">
        <f>Q127*H127</f>
        <v>11.105599999999999</v>
      </c>
      <c r="S127" s="200">
        <v>0</v>
      </c>
      <c r="T127" s="201">
        <f>S127*H127</f>
        <v>0</v>
      </c>
      <c r="AR127" s="23" t="s">
        <v>179</v>
      </c>
      <c r="AT127" s="23" t="s">
        <v>175</v>
      </c>
      <c r="AU127" s="23" t="s">
        <v>83</v>
      </c>
      <c r="AY127" s="23" t="s">
        <v>120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3" t="s">
        <v>79</v>
      </c>
      <c r="BK127" s="202">
        <f>ROUND(I127*H127,2)</f>
        <v>0</v>
      </c>
      <c r="BL127" s="23" t="s">
        <v>127</v>
      </c>
      <c r="BM127" s="23" t="s">
        <v>200</v>
      </c>
    </row>
    <row r="128" spans="2:65" s="13" customFormat="1" ht="13.5">
      <c r="B128" s="226"/>
      <c r="C128" s="227"/>
      <c r="D128" s="205" t="s">
        <v>129</v>
      </c>
      <c r="E128" s="228" t="s">
        <v>30</v>
      </c>
      <c r="F128" s="229" t="s">
        <v>201</v>
      </c>
      <c r="G128" s="227"/>
      <c r="H128" s="228" t="s">
        <v>30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129</v>
      </c>
      <c r="AU128" s="235" t="s">
        <v>83</v>
      </c>
      <c r="AV128" s="13" t="s">
        <v>79</v>
      </c>
      <c r="AW128" s="13" t="s">
        <v>37</v>
      </c>
      <c r="AX128" s="13" t="s">
        <v>74</v>
      </c>
      <c r="AY128" s="235" t="s">
        <v>120</v>
      </c>
    </row>
    <row r="129" spans="2:65" s="11" customFormat="1" ht="13.5">
      <c r="B129" s="203"/>
      <c r="C129" s="204"/>
      <c r="D129" s="205" t="s">
        <v>129</v>
      </c>
      <c r="E129" s="206" t="s">
        <v>30</v>
      </c>
      <c r="F129" s="207" t="s">
        <v>202</v>
      </c>
      <c r="G129" s="204"/>
      <c r="H129" s="208">
        <v>50.48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129</v>
      </c>
      <c r="AU129" s="214" t="s">
        <v>83</v>
      </c>
      <c r="AV129" s="11" t="s">
        <v>83</v>
      </c>
      <c r="AW129" s="11" t="s">
        <v>37</v>
      </c>
      <c r="AX129" s="11" t="s">
        <v>79</v>
      </c>
      <c r="AY129" s="214" t="s">
        <v>120</v>
      </c>
    </row>
    <row r="130" spans="2:65" s="10" customFormat="1" ht="29.85" customHeight="1">
      <c r="B130" s="175"/>
      <c r="C130" s="176"/>
      <c r="D130" s="177" t="s">
        <v>73</v>
      </c>
      <c r="E130" s="189" t="s">
        <v>127</v>
      </c>
      <c r="F130" s="189" t="s">
        <v>203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SUM(P131:P148)</f>
        <v>0</v>
      </c>
      <c r="Q130" s="183"/>
      <c r="R130" s="184">
        <f>SUM(R131:R148)</f>
        <v>1028.40336</v>
      </c>
      <c r="S130" s="183"/>
      <c r="T130" s="185">
        <f>SUM(T131:T148)</f>
        <v>0</v>
      </c>
      <c r="AR130" s="186" t="s">
        <v>79</v>
      </c>
      <c r="AT130" s="187" t="s">
        <v>73</v>
      </c>
      <c r="AU130" s="187" t="s">
        <v>79</v>
      </c>
      <c r="AY130" s="186" t="s">
        <v>120</v>
      </c>
      <c r="BK130" s="188">
        <f>SUM(BK131:BK148)</f>
        <v>0</v>
      </c>
    </row>
    <row r="131" spans="2:65" s="1" customFormat="1" ht="25.5" customHeight="1">
      <c r="B131" s="40"/>
      <c r="C131" s="191" t="s">
        <v>204</v>
      </c>
      <c r="D131" s="191" t="s">
        <v>122</v>
      </c>
      <c r="E131" s="192" t="s">
        <v>205</v>
      </c>
      <c r="F131" s="193" t="s">
        <v>206</v>
      </c>
      <c r="G131" s="194" t="s">
        <v>199</v>
      </c>
      <c r="H131" s="195">
        <v>278.2</v>
      </c>
      <c r="I131" s="196"/>
      <c r="J131" s="197">
        <f>ROUND(I131*H131,2)</f>
        <v>0</v>
      </c>
      <c r="K131" s="193" t="s">
        <v>126</v>
      </c>
      <c r="L131" s="60"/>
      <c r="M131" s="198" t="s">
        <v>30</v>
      </c>
      <c r="N131" s="199" t="s">
        <v>45</v>
      </c>
      <c r="O131" s="41"/>
      <c r="P131" s="200">
        <f>O131*H131</f>
        <v>0</v>
      </c>
      <c r="Q131" s="200">
        <v>2.4340799999999998</v>
      </c>
      <c r="R131" s="200">
        <f>Q131*H131</f>
        <v>677.16105599999992</v>
      </c>
      <c r="S131" s="200">
        <v>0</v>
      </c>
      <c r="T131" s="201">
        <f>S131*H131</f>
        <v>0</v>
      </c>
      <c r="AR131" s="23" t="s">
        <v>127</v>
      </c>
      <c r="AT131" s="23" t="s">
        <v>122</v>
      </c>
      <c r="AU131" s="23" t="s">
        <v>83</v>
      </c>
      <c r="AY131" s="23" t="s">
        <v>120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3" t="s">
        <v>79</v>
      </c>
      <c r="BK131" s="202">
        <f>ROUND(I131*H131,2)</f>
        <v>0</v>
      </c>
      <c r="BL131" s="23" t="s">
        <v>127</v>
      </c>
      <c r="BM131" s="23" t="s">
        <v>207</v>
      </c>
    </row>
    <row r="132" spans="2:65" s="13" customFormat="1" ht="13.5">
      <c r="B132" s="226"/>
      <c r="C132" s="227"/>
      <c r="D132" s="205" t="s">
        <v>129</v>
      </c>
      <c r="E132" s="228" t="s">
        <v>30</v>
      </c>
      <c r="F132" s="229" t="s">
        <v>165</v>
      </c>
      <c r="G132" s="227"/>
      <c r="H132" s="228" t="s">
        <v>30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129</v>
      </c>
      <c r="AU132" s="235" t="s">
        <v>83</v>
      </c>
      <c r="AV132" s="13" t="s">
        <v>79</v>
      </c>
      <c r="AW132" s="13" t="s">
        <v>37</v>
      </c>
      <c r="AX132" s="13" t="s">
        <v>74</v>
      </c>
      <c r="AY132" s="235" t="s">
        <v>120</v>
      </c>
    </row>
    <row r="133" spans="2:65" s="11" customFormat="1" ht="13.5">
      <c r="B133" s="203"/>
      <c r="C133" s="204"/>
      <c r="D133" s="205" t="s">
        <v>129</v>
      </c>
      <c r="E133" s="206" t="s">
        <v>30</v>
      </c>
      <c r="F133" s="207" t="s">
        <v>208</v>
      </c>
      <c r="G133" s="204"/>
      <c r="H133" s="208">
        <v>214.8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129</v>
      </c>
      <c r="AU133" s="214" t="s">
        <v>83</v>
      </c>
      <c r="AV133" s="11" t="s">
        <v>83</v>
      </c>
      <c r="AW133" s="11" t="s">
        <v>37</v>
      </c>
      <c r="AX133" s="11" t="s">
        <v>74</v>
      </c>
      <c r="AY133" s="214" t="s">
        <v>120</v>
      </c>
    </row>
    <row r="134" spans="2:65" s="11" customFormat="1" ht="13.5">
      <c r="B134" s="203"/>
      <c r="C134" s="204"/>
      <c r="D134" s="205" t="s">
        <v>129</v>
      </c>
      <c r="E134" s="206" t="s">
        <v>30</v>
      </c>
      <c r="F134" s="207" t="s">
        <v>209</v>
      </c>
      <c r="G134" s="204"/>
      <c r="H134" s="208">
        <v>63.4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129</v>
      </c>
      <c r="AU134" s="214" t="s">
        <v>83</v>
      </c>
      <c r="AV134" s="11" t="s">
        <v>83</v>
      </c>
      <c r="AW134" s="11" t="s">
        <v>37</v>
      </c>
      <c r="AX134" s="11" t="s">
        <v>74</v>
      </c>
      <c r="AY134" s="214" t="s">
        <v>120</v>
      </c>
    </row>
    <row r="135" spans="2:65" s="12" customFormat="1" ht="13.5">
      <c r="B135" s="215"/>
      <c r="C135" s="216"/>
      <c r="D135" s="205" t="s">
        <v>129</v>
      </c>
      <c r="E135" s="217" t="s">
        <v>30</v>
      </c>
      <c r="F135" s="218" t="s">
        <v>158</v>
      </c>
      <c r="G135" s="216"/>
      <c r="H135" s="219">
        <v>278.2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129</v>
      </c>
      <c r="AU135" s="225" t="s">
        <v>83</v>
      </c>
      <c r="AV135" s="12" t="s">
        <v>127</v>
      </c>
      <c r="AW135" s="12" t="s">
        <v>37</v>
      </c>
      <c r="AX135" s="12" t="s">
        <v>79</v>
      </c>
      <c r="AY135" s="225" t="s">
        <v>120</v>
      </c>
    </row>
    <row r="136" spans="2:65" s="1" customFormat="1" ht="25.5" customHeight="1">
      <c r="B136" s="40"/>
      <c r="C136" s="191" t="s">
        <v>210</v>
      </c>
      <c r="D136" s="191" t="s">
        <v>122</v>
      </c>
      <c r="E136" s="192" t="s">
        <v>211</v>
      </c>
      <c r="F136" s="193" t="s">
        <v>212</v>
      </c>
      <c r="G136" s="194" t="s">
        <v>199</v>
      </c>
      <c r="H136" s="195">
        <v>138.80000000000001</v>
      </c>
      <c r="I136" s="196"/>
      <c r="J136" s="197">
        <f>ROUND(I136*H136,2)</f>
        <v>0</v>
      </c>
      <c r="K136" s="193" t="s">
        <v>126</v>
      </c>
      <c r="L136" s="60"/>
      <c r="M136" s="198" t="s">
        <v>30</v>
      </c>
      <c r="N136" s="199" t="s">
        <v>45</v>
      </c>
      <c r="O136" s="41"/>
      <c r="P136" s="200">
        <f>O136*H136</f>
        <v>0</v>
      </c>
      <c r="Q136" s="200">
        <v>2.4340799999999998</v>
      </c>
      <c r="R136" s="200">
        <f>Q136*H136</f>
        <v>337.85030399999999</v>
      </c>
      <c r="S136" s="200">
        <v>0</v>
      </c>
      <c r="T136" s="201">
        <f>S136*H136</f>
        <v>0</v>
      </c>
      <c r="AR136" s="23" t="s">
        <v>127</v>
      </c>
      <c r="AT136" s="23" t="s">
        <v>122</v>
      </c>
      <c r="AU136" s="23" t="s">
        <v>83</v>
      </c>
      <c r="AY136" s="23" t="s">
        <v>120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79</v>
      </c>
      <c r="BK136" s="202">
        <f>ROUND(I136*H136,2)</f>
        <v>0</v>
      </c>
      <c r="BL136" s="23" t="s">
        <v>127</v>
      </c>
      <c r="BM136" s="23" t="s">
        <v>213</v>
      </c>
    </row>
    <row r="137" spans="2:65" s="13" customFormat="1" ht="13.5">
      <c r="B137" s="226"/>
      <c r="C137" s="227"/>
      <c r="D137" s="205" t="s">
        <v>129</v>
      </c>
      <c r="E137" s="228" t="s">
        <v>30</v>
      </c>
      <c r="F137" s="229" t="s">
        <v>214</v>
      </c>
      <c r="G137" s="227"/>
      <c r="H137" s="228" t="s">
        <v>30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129</v>
      </c>
      <c r="AU137" s="235" t="s">
        <v>83</v>
      </c>
      <c r="AV137" s="13" t="s">
        <v>79</v>
      </c>
      <c r="AW137" s="13" t="s">
        <v>37</v>
      </c>
      <c r="AX137" s="13" t="s">
        <v>74</v>
      </c>
      <c r="AY137" s="235" t="s">
        <v>120</v>
      </c>
    </row>
    <row r="138" spans="2:65" s="11" customFormat="1" ht="13.5">
      <c r="B138" s="203"/>
      <c r="C138" s="204"/>
      <c r="D138" s="205" t="s">
        <v>129</v>
      </c>
      <c r="E138" s="206" t="s">
        <v>30</v>
      </c>
      <c r="F138" s="207" t="s">
        <v>215</v>
      </c>
      <c r="G138" s="204"/>
      <c r="H138" s="208">
        <v>110.6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129</v>
      </c>
      <c r="AU138" s="214" t="s">
        <v>83</v>
      </c>
      <c r="AV138" s="11" t="s">
        <v>83</v>
      </c>
      <c r="AW138" s="11" t="s">
        <v>37</v>
      </c>
      <c r="AX138" s="11" t="s">
        <v>74</v>
      </c>
      <c r="AY138" s="214" t="s">
        <v>120</v>
      </c>
    </row>
    <row r="139" spans="2:65" s="11" customFormat="1" ht="13.5">
      <c r="B139" s="203"/>
      <c r="C139" s="204"/>
      <c r="D139" s="205" t="s">
        <v>129</v>
      </c>
      <c r="E139" s="206" t="s">
        <v>30</v>
      </c>
      <c r="F139" s="207" t="s">
        <v>216</v>
      </c>
      <c r="G139" s="204"/>
      <c r="H139" s="208">
        <v>28.2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129</v>
      </c>
      <c r="AU139" s="214" t="s">
        <v>83</v>
      </c>
      <c r="AV139" s="11" t="s">
        <v>83</v>
      </c>
      <c r="AW139" s="11" t="s">
        <v>37</v>
      </c>
      <c r="AX139" s="11" t="s">
        <v>74</v>
      </c>
      <c r="AY139" s="214" t="s">
        <v>120</v>
      </c>
    </row>
    <row r="140" spans="2:65" s="12" customFormat="1" ht="13.5">
      <c r="B140" s="215"/>
      <c r="C140" s="216"/>
      <c r="D140" s="205" t="s">
        <v>129</v>
      </c>
      <c r="E140" s="217" t="s">
        <v>30</v>
      </c>
      <c r="F140" s="218" t="s">
        <v>158</v>
      </c>
      <c r="G140" s="216"/>
      <c r="H140" s="219">
        <v>138.80000000000001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129</v>
      </c>
      <c r="AU140" s="225" t="s">
        <v>83</v>
      </c>
      <c r="AV140" s="12" t="s">
        <v>127</v>
      </c>
      <c r="AW140" s="12" t="s">
        <v>37</v>
      </c>
      <c r="AX140" s="12" t="s">
        <v>79</v>
      </c>
      <c r="AY140" s="225" t="s">
        <v>120</v>
      </c>
    </row>
    <row r="141" spans="2:65" s="1" customFormat="1" ht="38.25" customHeight="1">
      <c r="B141" s="40"/>
      <c r="C141" s="191" t="s">
        <v>217</v>
      </c>
      <c r="D141" s="191" t="s">
        <v>122</v>
      </c>
      <c r="E141" s="192" t="s">
        <v>218</v>
      </c>
      <c r="F141" s="193" t="s">
        <v>219</v>
      </c>
      <c r="G141" s="194" t="s">
        <v>162</v>
      </c>
      <c r="H141" s="195">
        <v>868.3</v>
      </c>
      <c r="I141" s="196"/>
      <c r="J141" s="197">
        <f>ROUND(I141*H141,2)</f>
        <v>0</v>
      </c>
      <c r="K141" s="193" t="s">
        <v>126</v>
      </c>
      <c r="L141" s="60"/>
      <c r="M141" s="198" t="s">
        <v>30</v>
      </c>
      <c r="N141" s="199" t="s">
        <v>45</v>
      </c>
      <c r="O141" s="4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3" t="s">
        <v>127</v>
      </c>
      <c r="AT141" s="23" t="s">
        <v>122</v>
      </c>
      <c r="AU141" s="23" t="s">
        <v>83</v>
      </c>
      <c r="AY141" s="23" t="s">
        <v>120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3" t="s">
        <v>79</v>
      </c>
      <c r="BK141" s="202">
        <f>ROUND(I141*H141,2)</f>
        <v>0</v>
      </c>
      <c r="BL141" s="23" t="s">
        <v>127</v>
      </c>
      <c r="BM141" s="23" t="s">
        <v>220</v>
      </c>
    </row>
    <row r="142" spans="2:65" s="13" customFormat="1" ht="13.5">
      <c r="B142" s="226"/>
      <c r="C142" s="227"/>
      <c r="D142" s="205" t="s">
        <v>129</v>
      </c>
      <c r="E142" s="228" t="s">
        <v>30</v>
      </c>
      <c r="F142" s="229" t="s">
        <v>165</v>
      </c>
      <c r="G142" s="227"/>
      <c r="H142" s="228" t="s">
        <v>30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129</v>
      </c>
      <c r="AU142" s="235" t="s">
        <v>83</v>
      </c>
      <c r="AV142" s="13" t="s">
        <v>79</v>
      </c>
      <c r="AW142" s="13" t="s">
        <v>37</v>
      </c>
      <c r="AX142" s="13" t="s">
        <v>74</v>
      </c>
      <c r="AY142" s="235" t="s">
        <v>120</v>
      </c>
    </row>
    <row r="143" spans="2:65" s="11" customFormat="1" ht="13.5">
      <c r="B143" s="203"/>
      <c r="C143" s="204"/>
      <c r="D143" s="205" t="s">
        <v>129</v>
      </c>
      <c r="E143" s="206" t="s">
        <v>30</v>
      </c>
      <c r="F143" s="207" t="s">
        <v>221</v>
      </c>
      <c r="G143" s="204"/>
      <c r="H143" s="208">
        <v>697.3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129</v>
      </c>
      <c r="AU143" s="214" t="s">
        <v>83</v>
      </c>
      <c r="AV143" s="11" t="s">
        <v>83</v>
      </c>
      <c r="AW143" s="11" t="s">
        <v>37</v>
      </c>
      <c r="AX143" s="11" t="s">
        <v>74</v>
      </c>
      <c r="AY143" s="214" t="s">
        <v>120</v>
      </c>
    </row>
    <row r="144" spans="2:65" s="11" customFormat="1" ht="13.5">
      <c r="B144" s="203"/>
      <c r="C144" s="204"/>
      <c r="D144" s="205" t="s">
        <v>129</v>
      </c>
      <c r="E144" s="206" t="s">
        <v>30</v>
      </c>
      <c r="F144" s="207" t="s">
        <v>222</v>
      </c>
      <c r="G144" s="204"/>
      <c r="H144" s="208">
        <v>171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129</v>
      </c>
      <c r="AU144" s="214" t="s">
        <v>83</v>
      </c>
      <c r="AV144" s="11" t="s">
        <v>83</v>
      </c>
      <c r="AW144" s="11" t="s">
        <v>37</v>
      </c>
      <c r="AX144" s="11" t="s">
        <v>74</v>
      </c>
      <c r="AY144" s="214" t="s">
        <v>120</v>
      </c>
    </row>
    <row r="145" spans="2:65" s="12" customFormat="1" ht="13.5">
      <c r="B145" s="215"/>
      <c r="C145" s="216"/>
      <c r="D145" s="205" t="s">
        <v>129</v>
      </c>
      <c r="E145" s="217" t="s">
        <v>30</v>
      </c>
      <c r="F145" s="218" t="s">
        <v>158</v>
      </c>
      <c r="G145" s="216"/>
      <c r="H145" s="219">
        <v>868.3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129</v>
      </c>
      <c r="AU145" s="225" t="s">
        <v>83</v>
      </c>
      <c r="AV145" s="12" t="s">
        <v>127</v>
      </c>
      <c r="AW145" s="12" t="s">
        <v>37</v>
      </c>
      <c r="AX145" s="12" t="s">
        <v>79</v>
      </c>
      <c r="AY145" s="225" t="s">
        <v>120</v>
      </c>
    </row>
    <row r="146" spans="2:65" s="1" customFormat="1" ht="25.5" customHeight="1">
      <c r="B146" s="40"/>
      <c r="C146" s="191" t="s">
        <v>9</v>
      </c>
      <c r="D146" s="191" t="s">
        <v>122</v>
      </c>
      <c r="E146" s="192" t="s">
        <v>223</v>
      </c>
      <c r="F146" s="193" t="s">
        <v>224</v>
      </c>
      <c r="G146" s="194" t="s">
        <v>199</v>
      </c>
      <c r="H146" s="195">
        <v>6.2</v>
      </c>
      <c r="I146" s="196"/>
      <c r="J146" s="197">
        <f>ROUND(I146*H146,2)</f>
        <v>0</v>
      </c>
      <c r="K146" s="193" t="s">
        <v>126</v>
      </c>
      <c r="L146" s="60"/>
      <c r="M146" s="198" t="s">
        <v>30</v>
      </c>
      <c r="N146" s="199" t="s">
        <v>45</v>
      </c>
      <c r="O146" s="41"/>
      <c r="P146" s="200">
        <f>O146*H146</f>
        <v>0</v>
      </c>
      <c r="Q146" s="200">
        <v>2.16</v>
      </c>
      <c r="R146" s="200">
        <f>Q146*H146</f>
        <v>13.392000000000001</v>
      </c>
      <c r="S146" s="200">
        <v>0</v>
      </c>
      <c r="T146" s="201">
        <f>S146*H146</f>
        <v>0</v>
      </c>
      <c r="AR146" s="23" t="s">
        <v>127</v>
      </c>
      <c r="AT146" s="23" t="s">
        <v>122</v>
      </c>
      <c r="AU146" s="23" t="s">
        <v>83</v>
      </c>
      <c r="AY146" s="23" t="s">
        <v>120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3" t="s">
        <v>79</v>
      </c>
      <c r="BK146" s="202">
        <f>ROUND(I146*H146,2)</f>
        <v>0</v>
      </c>
      <c r="BL146" s="23" t="s">
        <v>127</v>
      </c>
      <c r="BM146" s="23" t="s">
        <v>225</v>
      </c>
    </row>
    <row r="147" spans="2:65" s="13" customFormat="1" ht="13.5">
      <c r="B147" s="226"/>
      <c r="C147" s="227"/>
      <c r="D147" s="205" t="s">
        <v>129</v>
      </c>
      <c r="E147" s="228" t="s">
        <v>30</v>
      </c>
      <c r="F147" s="229" t="s">
        <v>226</v>
      </c>
      <c r="G147" s="227"/>
      <c r="H147" s="228" t="s">
        <v>30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129</v>
      </c>
      <c r="AU147" s="235" t="s">
        <v>83</v>
      </c>
      <c r="AV147" s="13" t="s">
        <v>79</v>
      </c>
      <c r="AW147" s="13" t="s">
        <v>37</v>
      </c>
      <c r="AX147" s="13" t="s">
        <v>74</v>
      </c>
      <c r="AY147" s="235" t="s">
        <v>120</v>
      </c>
    </row>
    <row r="148" spans="2:65" s="11" customFormat="1" ht="13.5">
      <c r="B148" s="203"/>
      <c r="C148" s="204"/>
      <c r="D148" s="205" t="s">
        <v>129</v>
      </c>
      <c r="E148" s="206" t="s">
        <v>30</v>
      </c>
      <c r="F148" s="207" t="s">
        <v>227</v>
      </c>
      <c r="G148" s="204"/>
      <c r="H148" s="208">
        <v>6.2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129</v>
      </c>
      <c r="AU148" s="214" t="s">
        <v>83</v>
      </c>
      <c r="AV148" s="11" t="s">
        <v>83</v>
      </c>
      <c r="AW148" s="11" t="s">
        <v>37</v>
      </c>
      <c r="AX148" s="11" t="s">
        <v>79</v>
      </c>
      <c r="AY148" s="214" t="s">
        <v>120</v>
      </c>
    </row>
    <row r="149" spans="2:65" s="10" customFormat="1" ht="29.85" customHeight="1">
      <c r="B149" s="175"/>
      <c r="C149" s="176"/>
      <c r="D149" s="177" t="s">
        <v>73</v>
      </c>
      <c r="E149" s="189" t="s">
        <v>228</v>
      </c>
      <c r="F149" s="189" t="s">
        <v>229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SUM(P150:P151)</f>
        <v>0</v>
      </c>
      <c r="Q149" s="183"/>
      <c r="R149" s="184">
        <f>SUM(R150:R151)</f>
        <v>0</v>
      </c>
      <c r="S149" s="183"/>
      <c r="T149" s="185">
        <f>SUM(T150:T151)</f>
        <v>0</v>
      </c>
      <c r="AR149" s="186" t="s">
        <v>79</v>
      </c>
      <c r="AT149" s="187" t="s">
        <v>73</v>
      </c>
      <c r="AU149" s="187" t="s">
        <v>79</v>
      </c>
      <c r="AY149" s="186" t="s">
        <v>120</v>
      </c>
      <c r="BK149" s="188">
        <f>SUM(BK150:BK151)</f>
        <v>0</v>
      </c>
    </row>
    <row r="150" spans="2:65" s="1" customFormat="1" ht="25.5" customHeight="1">
      <c r="B150" s="40"/>
      <c r="C150" s="191" t="s">
        <v>230</v>
      </c>
      <c r="D150" s="191" t="s">
        <v>122</v>
      </c>
      <c r="E150" s="192" t="s">
        <v>231</v>
      </c>
      <c r="F150" s="193" t="s">
        <v>232</v>
      </c>
      <c r="G150" s="194" t="s">
        <v>233</v>
      </c>
      <c r="H150" s="195">
        <v>1039.5170000000001</v>
      </c>
      <c r="I150" s="196"/>
      <c r="J150" s="197">
        <f>ROUND(I150*H150,2)</f>
        <v>0</v>
      </c>
      <c r="K150" s="193" t="s">
        <v>126</v>
      </c>
      <c r="L150" s="60"/>
      <c r="M150" s="198" t="s">
        <v>30</v>
      </c>
      <c r="N150" s="199" t="s">
        <v>45</v>
      </c>
      <c r="O150" s="4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3" t="s">
        <v>127</v>
      </c>
      <c r="AT150" s="23" t="s">
        <v>122</v>
      </c>
      <c r="AU150" s="23" t="s">
        <v>83</v>
      </c>
      <c r="AY150" s="23" t="s">
        <v>120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3" t="s">
        <v>79</v>
      </c>
      <c r="BK150" s="202">
        <f>ROUND(I150*H150,2)</f>
        <v>0</v>
      </c>
      <c r="BL150" s="23" t="s">
        <v>127</v>
      </c>
      <c r="BM150" s="23" t="s">
        <v>234</v>
      </c>
    </row>
    <row r="151" spans="2:65" s="1" customFormat="1" ht="38.25" customHeight="1">
      <c r="B151" s="40"/>
      <c r="C151" s="191" t="s">
        <v>235</v>
      </c>
      <c r="D151" s="191" t="s">
        <v>122</v>
      </c>
      <c r="E151" s="192" t="s">
        <v>236</v>
      </c>
      <c r="F151" s="193" t="s">
        <v>237</v>
      </c>
      <c r="G151" s="194" t="s">
        <v>233</v>
      </c>
      <c r="H151" s="195">
        <v>1039.5170000000001</v>
      </c>
      <c r="I151" s="196"/>
      <c r="J151" s="197">
        <f>ROUND(I151*H151,2)</f>
        <v>0</v>
      </c>
      <c r="K151" s="193" t="s">
        <v>126</v>
      </c>
      <c r="L151" s="60"/>
      <c r="M151" s="198" t="s">
        <v>30</v>
      </c>
      <c r="N151" s="246" t="s">
        <v>45</v>
      </c>
      <c r="O151" s="247"/>
      <c r="P151" s="248">
        <f>O151*H151</f>
        <v>0</v>
      </c>
      <c r="Q151" s="248">
        <v>0</v>
      </c>
      <c r="R151" s="248">
        <f>Q151*H151</f>
        <v>0</v>
      </c>
      <c r="S151" s="248">
        <v>0</v>
      </c>
      <c r="T151" s="249">
        <f>S151*H151</f>
        <v>0</v>
      </c>
      <c r="AR151" s="23" t="s">
        <v>127</v>
      </c>
      <c r="AT151" s="23" t="s">
        <v>122</v>
      </c>
      <c r="AU151" s="23" t="s">
        <v>83</v>
      </c>
      <c r="AY151" s="23" t="s">
        <v>120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3" t="s">
        <v>79</v>
      </c>
      <c r="BK151" s="202">
        <f>ROUND(I151*H151,2)</f>
        <v>0</v>
      </c>
      <c r="BL151" s="23" t="s">
        <v>127</v>
      </c>
      <c r="BM151" s="23" t="s">
        <v>238</v>
      </c>
    </row>
    <row r="152" spans="2:65" s="1" customFormat="1" ht="6.95" customHeight="1">
      <c r="B152" s="55"/>
      <c r="C152" s="56"/>
      <c r="D152" s="56"/>
      <c r="E152" s="56"/>
      <c r="F152" s="56"/>
      <c r="G152" s="56"/>
      <c r="H152" s="56"/>
      <c r="I152" s="138"/>
      <c r="J152" s="56"/>
      <c r="K152" s="56"/>
      <c r="L152" s="60"/>
    </row>
  </sheetData>
  <sheetProtection algorithmName="SHA-512" hashValue="WrxfuHkRlfCXVwi8PYmNm3QA0zGZOKL1M60pjIsnBpAek+VPXf66W+24+Bo6SDDOQLxzvPPne6glvl4kd6s6WA==" saltValue="QkvmK4m3/d7jofO01kOKqiSmrJ88VkcV9yySSat6d1XtCZpPG4JceJydmKCICHyHwg3DrNy2FFhHbSu4uEasLA==" spinCount="100000" sheet="1" objects="1" scenarios="1" formatColumns="0" formatRows="0" autoFilter="0"/>
  <autoFilter ref="C79:K151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3"/>
  <sheetViews>
    <sheetView showGridLines="0" tabSelected="1" workbookViewId="0">
      <pane ySplit="1" topLeftCell="A122" activePane="bottomLeft" state="frozen"/>
      <selection pane="bottomLeft" activeCell="F161" sqref="F16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86</v>
      </c>
      <c r="G1" s="377" t="s">
        <v>87</v>
      </c>
      <c r="H1" s="377"/>
      <c r="I1" s="114"/>
      <c r="J1" s="113" t="s">
        <v>88</v>
      </c>
      <c r="K1" s="112" t="s">
        <v>89</v>
      </c>
      <c r="L1" s="113" t="s">
        <v>90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91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9" t="str">
        <f>'Rekapitulace stavby'!K6</f>
        <v>Cidlina, Libice n.C., oprava nátrží včetně patek, ř.km 0,000 - 1,600</v>
      </c>
      <c r="F7" s="370"/>
      <c r="G7" s="370"/>
      <c r="H7" s="370"/>
      <c r="I7" s="116"/>
      <c r="J7" s="28"/>
      <c r="K7" s="30"/>
    </row>
    <row r="8" spans="1:70" s="1" customFormat="1">
      <c r="B8" s="40"/>
      <c r="C8" s="41"/>
      <c r="D8" s="36" t="s">
        <v>92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1" t="s">
        <v>239</v>
      </c>
      <c r="F9" s="372"/>
      <c r="G9" s="372"/>
      <c r="H9" s="372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6.12.2017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42.75" customHeight="1">
      <c r="B24" s="120"/>
      <c r="C24" s="121"/>
      <c r="D24" s="121"/>
      <c r="E24" s="338" t="s">
        <v>94</v>
      </c>
      <c r="F24" s="338"/>
      <c r="G24" s="338"/>
      <c r="H24" s="338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ROUND(SUM(BE86:BE202), 2)</f>
        <v>0</v>
      </c>
      <c r="G30" s="41"/>
      <c r="H30" s="41"/>
      <c r="I30" s="130">
        <v>0.21</v>
      </c>
      <c r="J30" s="129">
        <f>ROUND(ROUND((SUM(BE86:BE202)),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ROUND(SUM(BF86:BF202), 2)</f>
        <v>0</v>
      </c>
      <c r="G31" s="41"/>
      <c r="H31" s="41"/>
      <c r="I31" s="130">
        <v>0.15</v>
      </c>
      <c r="J31" s="129">
        <f>ROUND(ROUND((SUM(BF86:BF202)),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ROUND(SUM(BG86:BG202),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ROUND(SUM(BH86:BH202),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ROUND(SUM(BI86:BI202),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9" t="str">
        <f>E7</f>
        <v>Cidlina, Libice n.C., oprava nátrží včetně patek, ř.km 0,000 - 1,600</v>
      </c>
      <c r="F45" s="370"/>
      <c r="G45" s="370"/>
      <c r="H45" s="370"/>
      <c r="I45" s="117"/>
      <c r="J45" s="41"/>
      <c r="K45" s="44"/>
    </row>
    <row r="46" spans="2:11" s="1" customFormat="1" ht="14.45" customHeight="1">
      <c r="B46" s="40"/>
      <c r="C46" s="36" t="s">
        <v>92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1" t="str">
        <f>E9</f>
        <v>2 - VON Vedlejší a ostatní náklady</v>
      </c>
      <c r="F47" s="372"/>
      <c r="G47" s="372"/>
      <c r="H47" s="37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Libice nad Cidlinou</v>
      </c>
      <c r="G49" s="41"/>
      <c r="H49" s="41"/>
      <c r="I49" s="118" t="s">
        <v>26</v>
      </c>
      <c r="J49" s="119" t="str">
        <f>IF(J12="","",J12)</f>
        <v>6.12.2017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28</v>
      </c>
      <c r="D51" s="41"/>
      <c r="E51" s="41"/>
      <c r="F51" s="34" t="str">
        <f>E15</f>
        <v>Povodí Labe, státní podnik,Víta Nejedlého 951, HK3</v>
      </c>
      <c r="G51" s="41"/>
      <c r="H51" s="41"/>
      <c r="I51" s="118" t="s">
        <v>35</v>
      </c>
      <c r="J51" s="338" t="str">
        <f>E21</f>
        <v>Multiaqua s.r.o.,Veverkova 1343, HK 2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3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J86</f>
        <v>0</v>
      </c>
      <c r="K56" s="44"/>
      <c r="AU56" s="23" t="s">
        <v>99</v>
      </c>
    </row>
    <row r="57" spans="2:47" s="7" customFormat="1" ht="24.95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8" customFormat="1" ht="19.899999999999999" customHeight="1">
      <c r="B58" s="155"/>
      <c r="C58" s="156"/>
      <c r="D58" s="157" t="s">
        <v>101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8" customFormat="1" ht="19.899999999999999" customHeight="1">
      <c r="B59" s="155"/>
      <c r="C59" s="156"/>
      <c r="D59" s="157" t="s">
        <v>240</v>
      </c>
      <c r="E59" s="158"/>
      <c r="F59" s="158"/>
      <c r="G59" s="158"/>
      <c r="H59" s="158"/>
      <c r="I59" s="159"/>
      <c r="J59" s="160">
        <f>J122</f>
        <v>0</v>
      </c>
      <c r="K59" s="161"/>
    </row>
    <row r="60" spans="2:47" s="8" customFormat="1" ht="19.899999999999999" customHeight="1">
      <c r="B60" s="155"/>
      <c r="C60" s="156"/>
      <c r="D60" s="157" t="s">
        <v>241</v>
      </c>
      <c r="E60" s="158"/>
      <c r="F60" s="158"/>
      <c r="G60" s="158"/>
      <c r="H60" s="158"/>
      <c r="I60" s="159"/>
      <c r="J60" s="160">
        <f>J132</f>
        <v>0</v>
      </c>
      <c r="K60" s="161"/>
    </row>
    <row r="61" spans="2:47" s="8" customFormat="1" ht="19.899999999999999" customHeight="1">
      <c r="B61" s="155"/>
      <c r="C61" s="156"/>
      <c r="D61" s="157" t="s">
        <v>242</v>
      </c>
      <c r="E61" s="158"/>
      <c r="F61" s="158"/>
      <c r="G61" s="158"/>
      <c r="H61" s="158"/>
      <c r="I61" s="159"/>
      <c r="J61" s="160">
        <f>J146</f>
        <v>0</v>
      </c>
      <c r="K61" s="161"/>
    </row>
    <row r="62" spans="2:47" s="7" customFormat="1" ht="24.95" customHeight="1">
      <c r="B62" s="148"/>
      <c r="C62" s="149"/>
      <c r="D62" s="150" t="s">
        <v>243</v>
      </c>
      <c r="E62" s="151"/>
      <c r="F62" s="151"/>
      <c r="G62" s="151"/>
      <c r="H62" s="151"/>
      <c r="I62" s="152"/>
      <c r="J62" s="153">
        <f>J152</f>
        <v>0</v>
      </c>
      <c r="K62" s="154"/>
    </row>
    <row r="63" spans="2:47" s="8" customFormat="1" ht="19.899999999999999" customHeight="1">
      <c r="B63" s="155"/>
      <c r="C63" s="156"/>
      <c r="D63" s="157" t="s">
        <v>244</v>
      </c>
      <c r="E63" s="158"/>
      <c r="F63" s="158"/>
      <c r="G63" s="158"/>
      <c r="H63" s="158"/>
      <c r="I63" s="159"/>
      <c r="J63" s="160">
        <f>J153</f>
        <v>0</v>
      </c>
      <c r="K63" s="161"/>
    </row>
    <row r="64" spans="2:47" s="8" customFormat="1" ht="19.899999999999999" customHeight="1">
      <c r="B64" s="155"/>
      <c r="C64" s="156"/>
      <c r="D64" s="157" t="s">
        <v>245</v>
      </c>
      <c r="E64" s="158"/>
      <c r="F64" s="158"/>
      <c r="G64" s="158"/>
      <c r="H64" s="158"/>
      <c r="I64" s="159"/>
      <c r="J64" s="160">
        <f>J168</f>
        <v>0</v>
      </c>
      <c r="K64" s="161"/>
    </row>
    <row r="65" spans="2:12" s="8" customFormat="1" ht="19.899999999999999" customHeight="1">
      <c r="B65" s="155"/>
      <c r="C65" s="156"/>
      <c r="D65" s="157" t="s">
        <v>246</v>
      </c>
      <c r="E65" s="158"/>
      <c r="F65" s="158"/>
      <c r="G65" s="158"/>
      <c r="H65" s="158"/>
      <c r="I65" s="159"/>
      <c r="J65" s="160">
        <f>J180</f>
        <v>0</v>
      </c>
      <c r="K65" s="161"/>
    </row>
    <row r="66" spans="2:12" s="8" customFormat="1" ht="19.899999999999999" customHeight="1">
      <c r="B66" s="155"/>
      <c r="C66" s="156"/>
      <c r="D66" s="157" t="s">
        <v>247</v>
      </c>
      <c r="E66" s="158"/>
      <c r="F66" s="158"/>
      <c r="G66" s="158"/>
      <c r="H66" s="158"/>
      <c r="I66" s="159"/>
      <c r="J66" s="160">
        <f>J190</f>
        <v>0</v>
      </c>
      <c r="K66" s="161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7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8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1"/>
      <c r="J72" s="59"/>
      <c r="K72" s="59"/>
      <c r="L72" s="60"/>
    </row>
    <row r="73" spans="2:12" s="1" customFormat="1" ht="36.950000000000003" customHeight="1">
      <c r="B73" s="40"/>
      <c r="C73" s="61" t="s">
        <v>104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6.5" customHeight="1">
      <c r="B76" s="40"/>
      <c r="C76" s="62"/>
      <c r="D76" s="62"/>
      <c r="E76" s="374" t="str">
        <f>E7</f>
        <v>Cidlina, Libice n.C., oprava nátrží včetně patek, ř.km 0,000 - 1,600</v>
      </c>
      <c r="F76" s="375"/>
      <c r="G76" s="375"/>
      <c r="H76" s="375"/>
      <c r="I76" s="162"/>
      <c r="J76" s="62"/>
      <c r="K76" s="62"/>
      <c r="L76" s="60"/>
    </row>
    <row r="77" spans="2:12" s="1" customFormat="1" ht="14.45" customHeight="1">
      <c r="B77" s="40"/>
      <c r="C77" s="64" t="s">
        <v>92</v>
      </c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7.25" customHeight="1">
      <c r="B78" s="40"/>
      <c r="C78" s="62"/>
      <c r="D78" s="62"/>
      <c r="E78" s="349" t="str">
        <f>E9</f>
        <v>2 - VON Vedlejší a ostatní náklady</v>
      </c>
      <c r="F78" s="376"/>
      <c r="G78" s="376"/>
      <c r="H78" s="376"/>
      <c r="I78" s="162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8" customHeight="1">
      <c r="B80" s="40"/>
      <c r="C80" s="64" t="s">
        <v>24</v>
      </c>
      <c r="D80" s="62"/>
      <c r="E80" s="62"/>
      <c r="F80" s="163" t="str">
        <f>F12</f>
        <v>Libice nad Cidlinou</v>
      </c>
      <c r="G80" s="62"/>
      <c r="H80" s="62"/>
      <c r="I80" s="164" t="s">
        <v>26</v>
      </c>
      <c r="J80" s="72" t="str">
        <f>IF(J12="","",J12)</f>
        <v>6.12.2017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>
      <c r="B82" s="40"/>
      <c r="C82" s="64" t="s">
        <v>28</v>
      </c>
      <c r="D82" s="62"/>
      <c r="E82" s="62"/>
      <c r="F82" s="163" t="str">
        <f>E15</f>
        <v>Povodí Labe, státní podnik,Víta Nejedlého 951, HK3</v>
      </c>
      <c r="G82" s="62"/>
      <c r="H82" s="62"/>
      <c r="I82" s="164" t="s">
        <v>35</v>
      </c>
      <c r="J82" s="163" t="str">
        <f>E21</f>
        <v>Multiaqua s.r.o.,Veverkova 1343, HK 2</v>
      </c>
      <c r="K82" s="62"/>
      <c r="L82" s="60"/>
    </row>
    <row r="83" spans="2:65" s="1" customFormat="1" ht="14.45" customHeight="1">
      <c r="B83" s="40"/>
      <c r="C83" s="64" t="s">
        <v>33</v>
      </c>
      <c r="D83" s="62"/>
      <c r="E83" s="62"/>
      <c r="F83" s="163" t="str">
        <f>IF(E18="","",E18)</f>
        <v/>
      </c>
      <c r="G83" s="62"/>
      <c r="H83" s="62"/>
      <c r="I83" s="162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9" customFormat="1" ht="29.25" customHeight="1">
      <c r="B85" s="165"/>
      <c r="C85" s="166" t="s">
        <v>105</v>
      </c>
      <c r="D85" s="167" t="s">
        <v>59</v>
      </c>
      <c r="E85" s="167" t="s">
        <v>55</v>
      </c>
      <c r="F85" s="167" t="s">
        <v>106</v>
      </c>
      <c r="G85" s="167" t="s">
        <v>107</v>
      </c>
      <c r="H85" s="167" t="s">
        <v>108</v>
      </c>
      <c r="I85" s="168" t="s">
        <v>109</v>
      </c>
      <c r="J85" s="167" t="s">
        <v>97</v>
      </c>
      <c r="K85" s="169" t="s">
        <v>110</v>
      </c>
      <c r="L85" s="170"/>
      <c r="M85" s="80" t="s">
        <v>111</v>
      </c>
      <c r="N85" s="81" t="s">
        <v>44</v>
      </c>
      <c r="O85" s="81" t="s">
        <v>112</v>
      </c>
      <c r="P85" s="81" t="s">
        <v>113</v>
      </c>
      <c r="Q85" s="81" t="s">
        <v>114</v>
      </c>
      <c r="R85" s="81" t="s">
        <v>115</v>
      </c>
      <c r="S85" s="81" t="s">
        <v>116</v>
      </c>
      <c r="T85" s="82" t="s">
        <v>117</v>
      </c>
    </row>
    <row r="86" spans="2:65" s="1" customFormat="1" ht="29.25" customHeight="1">
      <c r="B86" s="40"/>
      <c r="C86" s="86" t="s">
        <v>98</v>
      </c>
      <c r="D86" s="62"/>
      <c r="E86" s="62"/>
      <c r="F86" s="62"/>
      <c r="G86" s="62"/>
      <c r="H86" s="62"/>
      <c r="I86" s="162"/>
      <c r="J86" s="171">
        <f>BK86</f>
        <v>0</v>
      </c>
      <c r="K86" s="62"/>
      <c r="L86" s="60"/>
      <c r="M86" s="83"/>
      <c r="N86" s="84"/>
      <c r="O86" s="84"/>
      <c r="P86" s="172">
        <f>P87+P152</f>
        <v>0</v>
      </c>
      <c r="Q86" s="84"/>
      <c r="R86" s="172">
        <f>R87+R152</f>
        <v>63.693205999999996</v>
      </c>
      <c r="S86" s="84"/>
      <c r="T86" s="173">
        <f>T87+T152</f>
        <v>293.44560000000001</v>
      </c>
      <c r="AT86" s="23" t="s">
        <v>73</v>
      </c>
      <c r="AU86" s="23" t="s">
        <v>99</v>
      </c>
      <c r="BK86" s="174">
        <f>BK87+BK152</f>
        <v>0</v>
      </c>
    </row>
    <row r="87" spans="2:65" s="10" customFormat="1" ht="37.35" customHeight="1">
      <c r="B87" s="175"/>
      <c r="C87" s="176"/>
      <c r="D87" s="177" t="s">
        <v>73</v>
      </c>
      <c r="E87" s="178" t="s">
        <v>118</v>
      </c>
      <c r="F87" s="178" t="s">
        <v>119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P88+P122+P132+P146</f>
        <v>0</v>
      </c>
      <c r="Q87" s="183"/>
      <c r="R87" s="184">
        <f>R88+R122+R132+R146</f>
        <v>63.693205999999996</v>
      </c>
      <c r="S87" s="183"/>
      <c r="T87" s="185">
        <f>T88+T122+T132+T146</f>
        <v>293.44560000000001</v>
      </c>
      <c r="AR87" s="186" t="s">
        <v>79</v>
      </c>
      <c r="AT87" s="187" t="s">
        <v>73</v>
      </c>
      <c r="AU87" s="187" t="s">
        <v>74</v>
      </c>
      <c r="AY87" s="186" t="s">
        <v>120</v>
      </c>
      <c r="BK87" s="188">
        <f>BK88+BK122+BK132+BK146</f>
        <v>0</v>
      </c>
    </row>
    <row r="88" spans="2:65" s="10" customFormat="1" ht="19.899999999999999" customHeight="1">
      <c r="B88" s="175"/>
      <c r="C88" s="176"/>
      <c r="D88" s="177" t="s">
        <v>73</v>
      </c>
      <c r="E88" s="189" t="s">
        <v>79</v>
      </c>
      <c r="F88" s="189" t="s">
        <v>121</v>
      </c>
      <c r="G88" s="176"/>
      <c r="H88" s="176"/>
      <c r="I88" s="179"/>
      <c r="J88" s="190">
        <f>BK88</f>
        <v>0</v>
      </c>
      <c r="K88" s="176"/>
      <c r="L88" s="181"/>
      <c r="M88" s="182"/>
      <c r="N88" s="183"/>
      <c r="O88" s="183"/>
      <c r="P88" s="184">
        <f>SUM(P89:P121)</f>
        <v>0</v>
      </c>
      <c r="Q88" s="183"/>
      <c r="R88" s="184">
        <f>SUM(R89:R121)</f>
        <v>7.9049999999999995E-2</v>
      </c>
      <c r="S88" s="183"/>
      <c r="T88" s="185">
        <f>SUM(T89:T121)</f>
        <v>47.421599999999998</v>
      </c>
      <c r="AR88" s="186" t="s">
        <v>79</v>
      </c>
      <c r="AT88" s="187" t="s">
        <v>73</v>
      </c>
      <c r="AU88" s="187" t="s">
        <v>79</v>
      </c>
      <c r="AY88" s="186" t="s">
        <v>120</v>
      </c>
      <c r="BK88" s="188">
        <f>SUM(BK89:BK121)</f>
        <v>0</v>
      </c>
    </row>
    <row r="89" spans="2:65" s="1" customFormat="1" ht="25.5" customHeight="1">
      <c r="B89" s="40"/>
      <c r="C89" s="191" t="s">
        <v>79</v>
      </c>
      <c r="D89" s="191" t="s">
        <v>122</v>
      </c>
      <c r="E89" s="192" t="s">
        <v>248</v>
      </c>
      <c r="F89" s="193" t="s">
        <v>249</v>
      </c>
      <c r="G89" s="194" t="s">
        <v>250</v>
      </c>
      <c r="H89" s="195">
        <v>3.3000000000000002E-2</v>
      </c>
      <c r="I89" s="196"/>
      <c r="J89" s="197">
        <f>ROUND(I89*H89,2)</f>
        <v>0</v>
      </c>
      <c r="K89" s="193" t="s">
        <v>126</v>
      </c>
      <c r="L89" s="60"/>
      <c r="M89" s="198" t="s">
        <v>30</v>
      </c>
      <c r="N89" s="199" t="s">
        <v>45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127</v>
      </c>
      <c r="AT89" s="23" t="s">
        <v>122</v>
      </c>
      <c r="AU89" s="23" t="s">
        <v>83</v>
      </c>
      <c r="AY89" s="23" t="s">
        <v>120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79</v>
      </c>
      <c r="BK89" s="202">
        <f>ROUND(I89*H89,2)</f>
        <v>0</v>
      </c>
      <c r="BL89" s="23" t="s">
        <v>127</v>
      </c>
      <c r="BM89" s="23" t="s">
        <v>251</v>
      </c>
    </row>
    <row r="90" spans="2:65" s="11" customFormat="1" ht="13.5">
      <c r="B90" s="203"/>
      <c r="C90" s="204"/>
      <c r="D90" s="205" t="s">
        <v>129</v>
      </c>
      <c r="E90" s="206" t="s">
        <v>30</v>
      </c>
      <c r="F90" s="207" t="s">
        <v>252</v>
      </c>
      <c r="G90" s="204"/>
      <c r="H90" s="208">
        <v>0.02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129</v>
      </c>
      <c r="AU90" s="214" t="s">
        <v>83</v>
      </c>
      <c r="AV90" s="11" t="s">
        <v>83</v>
      </c>
      <c r="AW90" s="11" t="s">
        <v>37</v>
      </c>
      <c r="AX90" s="11" t="s">
        <v>74</v>
      </c>
      <c r="AY90" s="214" t="s">
        <v>120</v>
      </c>
    </row>
    <row r="91" spans="2:65" s="11" customFormat="1" ht="13.5">
      <c r="B91" s="203"/>
      <c r="C91" s="204"/>
      <c r="D91" s="205" t="s">
        <v>129</v>
      </c>
      <c r="E91" s="206" t="s">
        <v>30</v>
      </c>
      <c r="F91" s="207" t="s">
        <v>253</v>
      </c>
      <c r="G91" s="204"/>
      <c r="H91" s="208">
        <v>1.2999999999999999E-2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129</v>
      </c>
      <c r="AU91" s="214" t="s">
        <v>83</v>
      </c>
      <c r="AV91" s="11" t="s">
        <v>83</v>
      </c>
      <c r="AW91" s="11" t="s">
        <v>37</v>
      </c>
      <c r="AX91" s="11" t="s">
        <v>74</v>
      </c>
      <c r="AY91" s="214" t="s">
        <v>120</v>
      </c>
    </row>
    <row r="92" spans="2:65" s="12" customFormat="1" ht="13.5">
      <c r="B92" s="215"/>
      <c r="C92" s="216"/>
      <c r="D92" s="205" t="s">
        <v>129</v>
      </c>
      <c r="E92" s="217" t="s">
        <v>30</v>
      </c>
      <c r="F92" s="218" t="s">
        <v>158</v>
      </c>
      <c r="G92" s="216"/>
      <c r="H92" s="219">
        <v>3.3000000000000002E-2</v>
      </c>
      <c r="I92" s="220"/>
      <c r="J92" s="216"/>
      <c r="K92" s="216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129</v>
      </c>
      <c r="AU92" s="225" t="s">
        <v>83</v>
      </c>
      <c r="AV92" s="12" t="s">
        <v>127</v>
      </c>
      <c r="AW92" s="12" t="s">
        <v>37</v>
      </c>
      <c r="AX92" s="12" t="s">
        <v>79</v>
      </c>
      <c r="AY92" s="225" t="s">
        <v>120</v>
      </c>
    </row>
    <row r="93" spans="2:65" s="1" customFormat="1" ht="25.5" customHeight="1">
      <c r="B93" s="40"/>
      <c r="C93" s="191" t="s">
        <v>83</v>
      </c>
      <c r="D93" s="191" t="s">
        <v>122</v>
      </c>
      <c r="E93" s="192" t="s">
        <v>254</v>
      </c>
      <c r="F93" s="193" t="s">
        <v>255</v>
      </c>
      <c r="G93" s="194" t="s">
        <v>162</v>
      </c>
      <c r="H93" s="195">
        <v>132</v>
      </c>
      <c r="I93" s="196"/>
      <c r="J93" s="197">
        <f>ROUND(I93*H93,2)</f>
        <v>0</v>
      </c>
      <c r="K93" s="193" t="s">
        <v>126</v>
      </c>
      <c r="L93" s="60"/>
      <c r="M93" s="198" t="s">
        <v>30</v>
      </c>
      <c r="N93" s="199" t="s">
        <v>45</v>
      </c>
      <c r="O93" s="41"/>
      <c r="P93" s="200">
        <f>O93*H93</f>
        <v>0</v>
      </c>
      <c r="Q93" s="200">
        <v>0</v>
      </c>
      <c r="R93" s="200">
        <f>Q93*H93</f>
        <v>0</v>
      </c>
      <c r="S93" s="200">
        <v>0.35499999999999998</v>
      </c>
      <c r="T93" s="201">
        <f>S93*H93</f>
        <v>46.86</v>
      </c>
      <c r="AR93" s="23" t="s">
        <v>127</v>
      </c>
      <c r="AT93" s="23" t="s">
        <v>122</v>
      </c>
      <c r="AU93" s="23" t="s">
        <v>83</v>
      </c>
      <c r="AY93" s="23" t="s">
        <v>120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79</v>
      </c>
      <c r="BK93" s="202">
        <f>ROUND(I93*H93,2)</f>
        <v>0</v>
      </c>
      <c r="BL93" s="23" t="s">
        <v>127</v>
      </c>
      <c r="BM93" s="23" t="s">
        <v>256</v>
      </c>
    </row>
    <row r="94" spans="2:65" s="13" customFormat="1" ht="13.5">
      <c r="B94" s="226"/>
      <c r="C94" s="227"/>
      <c r="D94" s="205" t="s">
        <v>129</v>
      </c>
      <c r="E94" s="228" t="s">
        <v>30</v>
      </c>
      <c r="F94" s="229" t="s">
        <v>257</v>
      </c>
      <c r="G94" s="227"/>
      <c r="H94" s="228" t="s">
        <v>30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AT94" s="235" t="s">
        <v>129</v>
      </c>
      <c r="AU94" s="235" t="s">
        <v>83</v>
      </c>
      <c r="AV94" s="13" t="s">
        <v>79</v>
      </c>
      <c r="AW94" s="13" t="s">
        <v>37</v>
      </c>
      <c r="AX94" s="13" t="s">
        <v>74</v>
      </c>
      <c r="AY94" s="235" t="s">
        <v>120</v>
      </c>
    </row>
    <row r="95" spans="2:65" s="11" customFormat="1" ht="13.5">
      <c r="B95" s="203"/>
      <c r="C95" s="204"/>
      <c r="D95" s="205" t="s">
        <v>129</v>
      </c>
      <c r="E95" s="206" t="s">
        <v>30</v>
      </c>
      <c r="F95" s="207" t="s">
        <v>258</v>
      </c>
      <c r="G95" s="204"/>
      <c r="H95" s="208">
        <v>18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129</v>
      </c>
      <c r="AU95" s="214" t="s">
        <v>83</v>
      </c>
      <c r="AV95" s="11" t="s">
        <v>83</v>
      </c>
      <c r="AW95" s="11" t="s">
        <v>37</v>
      </c>
      <c r="AX95" s="11" t="s">
        <v>74</v>
      </c>
      <c r="AY95" s="214" t="s">
        <v>120</v>
      </c>
    </row>
    <row r="96" spans="2:65" s="11" customFormat="1" ht="13.5">
      <c r="B96" s="203"/>
      <c r="C96" s="204"/>
      <c r="D96" s="205" t="s">
        <v>129</v>
      </c>
      <c r="E96" s="206" t="s">
        <v>30</v>
      </c>
      <c r="F96" s="207" t="s">
        <v>259</v>
      </c>
      <c r="G96" s="204"/>
      <c r="H96" s="208">
        <v>114</v>
      </c>
      <c r="I96" s="209"/>
      <c r="J96" s="204"/>
      <c r="K96" s="204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129</v>
      </c>
      <c r="AU96" s="214" t="s">
        <v>83</v>
      </c>
      <c r="AV96" s="11" t="s">
        <v>83</v>
      </c>
      <c r="AW96" s="11" t="s">
        <v>37</v>
      </c>
      <c r="AX96" s="11" t="s">
        <v>74</v>
      </c>
      <c r="AY96" s="214" t="s">
        <v>120</v>
      </c>
    </row>
    <row r="97" spans="2:65" s="12" customFormat="1" ht="13.5">
      <c r="B97" s="215"/>
      <c r="C97" s="216"/>
      <c r="D97" s="205" t="s">
        <v>129</v>
      </c>
      <c r="E97" s="217" t="s">
        <v>30</v>
      </c>
      <c r="F97" s="218" t="s">
        <v>158</v>
      </c>
      <c r="G97" s="216"/>
      <c r="H97" s="219">
        <v>132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129</v>
      </c>
      <c r="AU97" s="225" t="s">
        <v>83</v>
      </c>
      <c r="AV97" s="12" t="s">
        <v>127</v>
      </c>
      <c r="AW97" s="12" t="s">
        <v>37</v>
      </c>
      <c r="AX97" s="12" t="s">
        <v>79</v>
      </c>
      <c r="AY97" s="225" t="s">
        <v>120</v>
      </c>
    </row>
    <row r="98" spans="2:65" s="1" customFormat="1" ht="25.5" customHeight="1">
      <c r="B98" s="40"/>
      <c r="C98" s="191" t="s">
        <v>135</v>
      </c>
      <c r="D98" s="191" t="s">
        <v>122</v>
      </c>
      <c r="E98" s="192" t="s">
        <v>260</v>
      </c>
      <c r="F98" s="193" t="s">
        <v>261</v>
      </c>
      <c r="G98" s="194" t="s">
        <v>162</v>
      </c>
      <c r="H98" s="195">
        <v>702</v>
      </c>
      <c r="I98" s="196"/>
      <c r="J98" s="197">
        <f>ROUND(I98*H98,2)</f>
        <v>0</v>
      </c>
      <c r="K98" s="193" t="s">
        <v>126</v>
      </c>
      <c r="L98" s="60"/>
      <c r="M98" s="198" t="s">
        <v>30</v>
      </c>
      <c r="N98" s="199" t="s">
        <v>45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8.0000000000000004E-4</v>
      </c>
      <c r="T98" s="201">
        <f>S98*H98</f>
        <v>0.56159999999999999</v>
      </c>
      <c r="AR98" s="23" t="s">
        <v>127</v>
      </c>
      <c r="AT98" s="23" t="s">
        <v>122</v>
      </c>
      <c r="AU98" s="23" t="s">
        <v>83</v>
      </c>
      <c r="AY98" s="23" t="s">
        <v>120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79</v>
      </c>
      <c r="BK98" s="202">
        <f>ROUND(I98*H98,2)</f>
        <v>0</v>
      </c>
      <c r="BL98" s="23" t="s">
        <v>127</v>
      </c>
      <c r="BM98" s="23" t="s">
        <v>262</v>
      </c>
    </row>
    <row r="99" spans="2:65" s="11" customFormat="1" ht="13.5">
      <c r="B99" s="203"/>
      <c r="C99" s="204"/>
      <c r="D99" s="205" t="s">
        <v>129</v>
      </c>
      <c r="E99" s="206" t="s">
        <v>30</v>
      </c>
      <c r="F99" s="207" t="s">
        <v>263</v>
      </c>
      <c r="G99" s="204"/>
      <c r="H99" s="208">
        <v>702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129</v>
      </c>
      <c r="AU99" s="214" t="s">
        <v>83</v>
      </c>
      <c r="AV99" s="11" t="s">
        <v>83</v>
      </c>
      <c r="AW99" s="11" t="s">
        <v>37</v>
      </c>
      <c r="AX99" s="11" t="s">
        <v>79</v>
      </c>
      <c r="AY99" s="214" t="s">
        <v>120</v>
      </c>
    </row>
    <row r="100" spans="2:65" s="1" customFormat="1" ht="38.25" customHeight="1">
      <c r="B100" s="40"/>
      <c r="C100" s="191" t="s">
        <v>127</v>
      </c>
      <c r="D100" s="191" t="s">
        <v>122</v>
      </c>
      <c r="E100" s="192" t="s">
        <v>264</v>
      </c>
      <c r="F100" s="193" t="s">
        <v>265</v>
      </c>
      <c r="G100" s="194" t="s">
        <v>162</v>
      </c>
      <c r="H100" s="195">
        <v>4770</v>
      </c>
      <c r="I100" s="196"/>
      <c r="J100" s="197">
        <f>ROUND(I100*H100,2)</f>
        <v>0</v>
      </c>
      <c r="K100" s="193" t="s">
        <v>126</v>
      </c>
      <c r="L100" s="60"/>
      <c r="M100" s="198" t="s">
        <v>30</v>
      </c>
      <c r="N100" s="199" t="s">
        <v>45</v>
      </c>
      <c r="O100" s="41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3" t="s">
        <v>127</v>
      </c>
      <c r="AT100" s="23" t="s">
        <v>122</v>
      </c>
      <c r="AU100" s="23" t="s">
        <v>83</v>
      </c>
      <c r="AY100" s="23" t="s">
        <v>120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79</v>
      </c>
      <c r="BK100" s="202">
        <f>ROUND(I100*H100,2)</f>
        <v>0</v>
      </c>
      <c r="BL100" s="23" t="s">
        <v>127</v>
      </c>
      <c r="BM100" s="23" t="s">
        <v>266</v>
      </c>
    </row>
    <row r="101" spans="2:65" s="13" customFormat="1" ht="13.5">
      <c r="B101" s="226"/>
      <c r="C101" s="227"/>
      <c r="D101" s="205" t="s">
        <v>129</v>
      </c>
      <c r="E101" s="228" t="s">
        <v>30</v>
      </c>
      <c r="F101" s="229" t="s">
        <v>267</v>
      </c>
      <c r="G101" s="227"/>
      <c r="H101" s="228" t="s">
        <v>30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129</v>
      </c>
      <c r="AU101" s="235" t="s">
        <v>83</v>
      </c>
      <c r="AV101" s="13" t="s">
        <v>79</v>
      </c>
      <c r="AW101" s="13" t="s">
        <v>37</v>
      </c>
      <c r="AX101" s="13" t="s">
        <v>74</v>
      </c>
      <c r="AY101" s="235" t="s">
        <v>120</v>
      </c>
    </row>
    <row r="102" spans="2:65" s="11" customFormat="1" ht="13.5">
      <c r="B102" s="203"/>
      <c r="C102" s="204"/>
      <c r="D102" s="205" t="s">
        <v>129</v>
      </c>
      <c r="E102" s="206" t="s">
        <v>30</v>
      </c>
      <c r="F102" s="207" t="s">
        <v>268</v>
      </c>
      <c r="G102" s="204"/>
      <c r="H102" s="208">
        <v>4770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129</v>
      </c>
      <c r="AU102" s="214" t="s">
        <v>83</v>
      </c>
      <c r="AV102" s="11" t="s">
        <v>83</v>
      </c>
      <c r="AW102" s="11" t="s">
        <v>37</v>
      </c>
      <c r="AX102" s="11" t="s">
        <v>79</v>
      </c>
      <c r="AY102" s="214" t="s">
        <v>120</v>
      </c>
    </row>
    <row r="103" spans="2:65" s="1" customFormat="1" ht="25.5" customHeight="1">
      <c r="B103" s="40"/>
      <c r="C103" s="191" t="s">
        <v>142</v>
      </c>
      <c r="D103" s="191" t="s">
        <v>122</v>
      </c>
      <c r="E103" s="192" t="s">
        <v>269</v>
      </c>
      <c r="F103" s="193" t="s">
        <v>270</v>
      </c>
      <c r="G103" s="194" t="s">
        <v>162</v>
      </c>
      <c r="H103" s="195">
        <v>5270</v>
      </c>
      <c r="I103" s="196"/>
      <c r="J103" s="197">
        <f>ROUND(I103*H103,2)</f>
        <v>0</v>
      </c>
      <c r="K103" s="193" t="s">
        <v>126</v>
      </c>
      <c r="L103" s="60"/>
      <c r="M103" s="198" t="s">
        <v>30</v>
      </c>
      <c r="N103" s="199" t="s">
        <v>45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3" t="s">
        <v>127</v>
      </c>
      <c r="AT103" s="23" t="s">
        <v>122</v>
      </c>
      <c r="AU103" s="23" t="s">
        <v>83</v>
      </c>
      <c r="AY103" s="23" t="s">
        <v>120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79</v>
      </c>
      <c r="BK103" s="202">
        <f>ROUND(I103*H103,2)</f>
        <v>0</v>
      </c>
      <c r="BL103" s="23" t="s">
        <v>127</v>
      </c>
      <c r="BM103" s="23" t="s">
        <v>271</v>
      </c>
    </row>
    <row r="104" spans="2:65" s="11" customFormat="1" ht="13.5">
      <c r="B104" s="203"/>
      <c r="C104" s="204"/>
      <c r="D104" s="205" t="s">
        <v>129</v>
      </c>
      <c r="E104" s="206" t="s">
        <v>30</v>
      </c>
      <c r="F104" s="207" t="s">
        <v>272</v>
      </c>
      <c r="G104" s="204"/>
      <c r="H104" s="208">
        <v>4770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129</v>
      </c>
      <c r="AU104" s="214" t="s">
        <v>83</v>
      </c>
      <c r="AV104" s="11" t="s">
        <v>83</v>
      </c>
      <c r="AW104" s="11" t="s">
        <v>37</v>
      </c>
      <c r="AX104" s="11" t="s">
        <v>74</v>
      </c>
      <c r="AY104" s="214" t="s">
        <v>120</v>
      </c>
    </row>
    <row r="105" spans="2:65" s="11" customFormat="1" ht="13.5">
      <c r="B105" s="203"/>
      <c r="C105" s="204"/>
      <c r="D105" s="205" t="s">
        <v>129</v>
      </c>
      <c r="E105" s="206" t="s">
        <v>30</v>
      </c>
      <c r="F105" s="207" t="s">
        <v>273</v>
      </c>
      <c r="G105" s="204"/>
      <c r="H105" s="208">
        <v>500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129</v>
      </c>
      <c r="AU105" s="214" t="s">
        <v>83</v>
      </c>
      <c r="AV105" s="11" t="s">
        <v>83</v>
      </c>
      <c r="AW105" s="11" t="s">
        <v>37</v>
      </c>
      <c r="AX105" s="11" t="s">
        <v>74</v>
      </c>
      <c r="AY105" s="214" t="s">
        <v>120</v>
      </c>
    </row>
    <row r="106" spans="2:65" s="12" customFormat="1" ht="13.5">
      <c r="B106" s="215"/>
      <c r="C106" s="216"/>
      <c r="D106" s="205" t="s">
        <v>129</v>
      </c>
      <c r="E106" s="217" t="s">
        <v>30</v>
      </c>
      <c r="F106" s="218" t="s">
        <v>158</v>
      </c>
      <c r="G106" s="216"/>
      <c r="H106" s="219">
        <v>5270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129</v>
      </c>
      <c r="AU106" s="225" t="s">
        <v>83</v>
      </c>
      <c r="AV106" s="12" t="s">
        <v>127</v>
      </c>
      <c r="AW106" s="12" t="s">
        <v>37</v>
      </c>
      <c r="AX106" s="12" t="s">
        <v>79</v>
      </c>
      <c r="AY106" s="225" t="s">
        <v>120</v>
      </c>
    </row>
    <row r="107" spans="2:65" s="1" customFormat="1" ht="16.5" customHeight="1">
      <c r="B107" s="40"/>
      <c r="C107" s="236" t="s">
        <v>147</v>
      </c>
      <c r="D107" s="236" t="s">
        <v>175</v>
      </c>
      <c r="E107" s="237" t="s">
        <v>176</v>
      </c>
      <c r="F107" s="238" t="s">
        <v>177</v>
      </c>
      <c r="G107" s="239" t="s">
        <v>178</v>
      </c>
      <c r="H107" s="240">
        <v>79.05</v>
      </c>
      <c r="I107" s="241"/>
      <c r="J107" s="242">
        <f>ROUND(I107*H107,2)</f>
        <v>0</v>
      </c>
      <c r="K107" s="238" t="s">
        <v>126</v>
      </c>
      <c r="L107" s="243"/>
      <c r="M107" s="244" t="s">
        <v>30</v>
      </c>
      <c r="N107" s="245" t="s">
        <v>45</v>
      </c>
      <c r="O107" s="41"/>
      <c r="P107" s="200">
        <f>O107*H107</f>
        <v>0</v>
      </c>
      <c r="Q107" s="200">
        <v>1E-3</v>
      </c>
      <c r="R107" s="200">
        <f>Q107*H107</f>
        <v>7.9049999999999995E-2</v>
      </c>
      <c r="S107" s="200">
        <v>0</v>
      </c>
      <c r="T107" s="201">
        <f>S107*H107</f>
        <v>0</v>
      </c>
      <c r="AR107" s="23" t="s">
        <v>179</v>
      </c>
      <c r="AT107" s="23" t="s">
        <v>175</v>
      </c>
      <c r="AU107" s="23" t="s">
        <v>83</v>
      </c>
      <c r="AY107" s="23" t="s">
        <v>120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79</v>
      </c>
      <c r="BK107" s="202">
        <f>ROUND(I107*H107,2)</f>
        <v>0</v>
      </c>
      <c r="BL107" s="23" t="s">
        <v>127</v>
      </c>
      <c r="BM107" s="23" t="s">
        <v>274</v>
      </c>
    </row>
    <row r="108" spans="2:65" s="11" customFormat="1" ht="13.5">
      <c r="B108" s="203"/>
      <c r="C108" s="204"/>
      <c r="D108" s="205" t="s">
        <v>129</v>
      </c>
      <c r="E108" s="206" t="s">
        <v>30</v>
      </c>
      <c r="F108" s="207" t="s">
        <v>275</v>
      </c>
      <c r="G108" s="204"/>
      <c r="H108" s="208">
        <v>5270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129</v>
      </c>
      <c r="AU108" s="214" t="s">
        <v>83</v>
      </c>
      <c r="AV108" s="11" t="s">
        <v>83</v>
      </c>
      <c r="AW108" s="11" t="s">
        <v>37</v>
      </c>
      <c r="AX108" s="11" t="s">
        <v>79</v>
      </c>
      <c r="AY108" s="214" t="s">
        <v>120</v>
      </c>
    </row>
    <row r="109" spans="2:65" s="11" customFormat="1" ht="13.5">
      <c r="B109" s="203"/>
      <c r="C109" s="204"/>
      <c r="D109" s="205" t="s">
        <v>129</v>
      </c>
      <c r="E109" s="204"/>
      <c r="F109" s="207" t="s">
        <v>276</v>
      </c>
      <c r="G109" s="204"/>
      <c r="H109" s="208">
        <v>79.05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129</v>
      </c>
      <c r="AU109" s="214" t="s">
        <v>83</v>
      </c>
      <c r="AV109" s="11" t="s">
        <v>83</v>
      </c>
      <c r="AW109" s="11" t="s">
        <v>6</v>
      </c>
      <c r="AX109" s="11" t="s">
        <v>79</v>
      </c>
      <c r="AY109" s="214" t="s">
        <v>120</v>
      </c>
    </row>
    <row r="110" spans="2:65" s="1" customFormat="1" ht="25.5" customHeight="1">
      <c r="B110" s="40"/>
      <c r="C110" s="191" t="s">
        <v>152</v>
      </c>
      <c r="D110" s="191" t="s">
        <v>122</v>
      </c>
      <c r="E110" s="192" t="s">
        <v>277</v>
      </c>
      <c r="F110" s="193" t="s">
        <v>278</v>
      </c>
      <c r="G110" s="194" t="s">
        <v>162</v>
      </c>
      <c r="H110" s="195">
        <v>3372</v>
      </c>
      <c r="I110" s="196"/>
      <c r="J110" s="197">
        <f>ROUND(I110*H110,2)</f>
        <v>0</v>
      </c>
      <c r="K110" s="193" t="s">
        <v>126</v>
      </c>
      <c r="L110" s="60"/>
      <c r="M110" s="198" t="s">
        <v>30</v>
      </c>
      <c r="N110" s="199" t="s">
        <v>45</v>
      </c>
      <c r="O110" s="41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3" t="s">
        <v>127</v>
      </c>
      <c r="AT110" s="23" t="s">
        <v>122</v>
      </c>
      <c r="AU110" s="23" t="s">
        <v>83</v>
      </c>
      <c r="AY110" s="23" t="s">
        <v>120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79</v>
      </c>
      <c r="BK110" s="202">
        <f>ROUND(I110*H110,2)</f>
        <v>0</v>
      </c>
      <c r="BL110" s="23" t="s">
        <v>127</v>
      </c>
      <c r="BM110" s="23" t="s">
        <v>279</v>
      </c>
    </row>
    <row r="111" spans="2:65" s="11" customFormat="1" ht="13.5">
      <c r="B111" s="203"/>
      <c r="C111" s="204"/>
      <c r="D111" s="205" t="s">
        <v>129</v>
      </c>
      <c r="E111" s="206" t="s">
        <v>30</v>
      </c>
      <c r="F111" s="207" t="s">
        <v>280</v>
      </c>
      <c r="G111" s="204"/>
      <c r="H111" s="208">
        <v>432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129</v>
      </c>
      <c r="AU111" s="214" t="s">
        <v>83</v>
      </c>
      <c r="AV111" s="11" t="s">
        <v>83</v>
      </c>
      <c r="AW111" s="11" t="s">
        <v>37</v>
      </c>
      <c r="AX111" s="11" t="s">
        <v>74</v>
      </c>
      <c r="AY111" s="214" t="s">
        <v>120</v>
      </c>
    </row>
    <row r="112" spans="2:65" s="11" customFormat="1" ht="13.5">
      <c r="B112" s="203"/>
      <c r="C112" s="204"/>
      <c r="D112" s="205" t="s">
        <v>129</v>
      </c>
      <c r="E112" s="206" t="s">
        <v>30</v>
      </c>
      <c r="F112" s="207" t="s">
        <v>281</v>
      </c>
      <c r="G112" s="204"/>
      <c r="H112" s="208">
        <v>2940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129</v>
      </c>
      <c r="AU112" s="214" t="s">
        <v>83</v>
      </c>
      <c r="AV112" s="11" t="s">
        <v>83</v>
      </c>
      <c r="AW112" s="11" t="s">
        <v>37</v>
      </c>
      <c r="AX112" s="11" t="s">
        <v>74</v>
      </c>
      <c r="AY112" s="214" t="s">
        <v>120</v>
      </c>
    </row>
    <row r="113" spans="2:65" s="12" customFormat="1" ht="13.5">
      <c r="B113" s="215"/>
      <c r="C113" s="216"/>
      <c r="D113" s="205" t="s">
        <v>129</v>
      </c>
      <c r="E113" s="217" t="s">
        <v>30</v>
      </c>
      <c r="F113" s="218" t="s">
        <v>158</v>
      </c>
      <c r="G113" s="216"/>
      <c r="H113" s="219">
        <v>3372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129</v>
      </c>
      <c r="AU113" s="225" t="s">
        <v>83</v>
      </c>
      <c r="AV113" s="12" t="s">
        <v>127</v>
      </c>
      <c r="AW113" s="12" t="s">
        <v>37</v>
      </c>
      <c r="AX113" s="12" t="s">
        <v>79</v>
      </c>
      <c r="AY113" s="225" t="s">
        <v>120</v>
      </c>
    </row>
    <row r="114" spans="2:65" s="1" customFormat="1" ht="16.5" customHeight="1">
      <c r="B114" s="40"/>
      <c r="C114" s="191" t="s">
        <v>179</v>
      </c>
      <c r="D114" s="191" t="s">
        <v>122</v>
      </c>
      <c r="E114" s="192" t="s">
        <v>282</v>
      </c>
      <c r="F114" s="193" t="s">
        <v>283</v>
      </c>
      <c r="G114" s="194" t="s">
        <v>162</v>
      </c>
      <c r="H114" s="195">
        <v>570</v>
      </c>
      <c r="I114" s="196"/>
      <c r="J114" s="197">
        <f>ROUND(I114*H114,2)</f>
        <v>0</v>
      </c>
      <c r="K114" s="193" t="s">
        <v>126</v>
      </c>
      <c r="L114" s="60"/>
      <c r="M114" s="198" t="s">
        <v>30</v>
      </c>
      <c r="N114" s="199" t="s">
        <v>45</v>
      </c>
      <c r="O114" s="41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3" t="s">
        <v>127</v>
      </c>
      <c r="AT114" s="23" t="s">
        <v>122</v>
      </c>
      <c r="AU114" s="23" t="s">
        <v>83</v>
      </c>
      <c r="AY114" s="23" t="s">
        <v>120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3" t="s">
        <v>79</v>
      </c>
      <c r="BK114" s="202">
        <f>ROUND(I114*H114,2)</f>
        <v>0</v>
      </c>
      <c r="BL114" s="23" t="s">
        <v>127</v>
      </c>
      <c r="BM114" s="23" t="s">
        <v>284</v>
      </c>
    </row>
    <row r="115" spans="2:65" s="11" customFormat="1" ht="13.5">
      <c r="B115" s="203"/>
      <c r="C115" s="204"/>
      <c r="D115" s="205" t="s">
        <v>129</v>
      </c>
      <c r="E115" s="206" t="s">
        <v>30</v>
      </c>
      <c r="F115" s="207" t="s">
        <v>285</v>
      </c>
      <c r="G115" s="204"/>
      <c r="H115" s="208">
        <v>200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129</v>
      </c>
      <c r="AU115" s="214" t="s">
        <v>83</v>
      </c>
      <c r="AV115" s="11" t="s">
        <v>83</v>
      </c>
      <c r="AW115" s="11" t="s">
        <v>37</v>
      </c>
      <c r="AX115" s="11" t="s">
        <v>74</v>
      </c>
      <c r="AY115" s="214" t="s">
        <v>120</v>
      </c>
    </row>
    <row r="116" spans="2:65" s="11" customFormat="1" ht="13.5">
      <c r="B116" s="203"/>
      <c r="C116" s="204"/>
      <c r="D116" s="205" t="s">
        <v>129</v>
      </c>
      <c r="E116" s="206" t="s">
        <v>30</v>
      </c>
      <c r="F116" s="207" t="s">
        <v>286</v>
      </c>
      <c r="G116" s="204"/>
      <c r="H116" s="208">
        <v>70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129</v>
      </c>
      <c r="AU116" s="214" t="s">
        <v>83</v>
      </c>
      <c r="AV116" s="11" t="s">
        <v>83</v>
      </c>
      <c r="AW116" s="11" t="s">
        <v>37</v>
      </c>
      <c r="AX116" s="11" t="s">
        <v>74</v>
      </c>
      <c r="AY116" s="214" t="s">
        <v>120</v>
      </c>
    </row>
    <row r="117" spans="2:65" s="11" customFormat="1" ht="13.5">
      <c r="B117" s="203"/>
      <c r="C117" s="204"/>
      <c r="D117" s="205" t="s">
        <v>129</v>
      </c>
      <c r="E117" s="206" t="s">
        <v>30</v>
      </c>
      <c r="F117" s="207" t="s">
        <v>287</v>
      </c>
      <c r="G117" s="204"/>
      <c r="H117" s="208">
        <v>170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129</v>
      </c>
      <c r="AU117" s="214" t="s">
        <v>83</v>
      </c>
      <c r="AV117" s="11" t="s">
        <v>83</v>
      </c>
      <c r="AW117" s="11" t="s">
        <v>37</v>
      </c>
      <c r="AX117" s="11" t="s">
        <v>74</v>
      </c>
      <c r="AY117" s="214" t="s">
        <v>120</v>
      </c>
    </row>
    <row r="118" spans="2:65" s="11" customFormat="1" ht="13.5">
      <c r="B118" s="203"/>
      <c r="C118" s="204"/>
      <c r="D118" s="205" t="s">
        <v>129</v>
      </c>
      <c r="E118" s="206" t="s">
        <v>30</v>
      </c>
      <c r="F118" s="207" t="s">
        <v>288</v>
      </c>
      <c r="G118" s="204"/>
      <c r="H118" s="208">
        <v>130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129</v>
      </c>
      <c r="AU118" s="214" t="s">
        <v>83</v>
      </c>
      <c r="AV118" s="11" t="s">
        <v>83</v>
      </c>
      <c r="AW118" s="11" t="s">
        <v>37</v>
      </c>
      <c r="AX118" s="11" t="s">
        <v>74</v>
      </c>
      <c r="AY118" s="214" t="s">
        <v>120</v>
      </c>
    </row>
    <row r="119" spans="2:65" s="12" customFormat="1" ht="13.5">
      <c r="B119" s="215"/>
      <c r="C119" s="216"/>
      <c r="D119" s="205" t="s">
        <v>129</v>
      </c>
      <c r="E119" s="217" t="s">
        <v>30</v>
      </c>
      <c r="F119" s="218" t="s">
        <v>158</v>
      </c>
      <c r="G119" s="216"/>
      <c r="H119" s="219">
        <v>570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129</v>
      </c>
      <c r="AU119" s="225" t="s">
        <v>83</v>
      </c>
      <c r="AV119" s="12" t="s">
        <v>127</v>
      </c>
      <c r="AW119" s="12" t="s">
        <v>37</v>
      </c>
      <c r="AX119" s="12" t="s">
        <v>79</v>
      </c>
      <c r="AY119" s="225" t="s">
        <v>120</v>
      </c>
    </row>
    <row r="120" spans="2:65" s="1" customFormat="1" ht="25.5" customHeight="1">
      <c r="B120" s="40"/>
      <c r="C120" s="191" t="s">
        <v>289</v>
      </c>
      <c r="D120" s="191" t="s">
        <v>122</v>
      </c>
      <c r="E120" s="192" t="s">
        <v>290</v>
      </c>
      <c r="F120" s="193" t="s">
        <v>291</v>
      </c>
      <c r="G120" s="194" t="s">
        <v>250</v>
      </c>
      <c r="H120" s="195">
        <v>7.0000000000000001E-3</v>
      </c>
      <c r="I120" s="196"/>
      <c r="J120" s="197">
        <f>ROUND(I120*H120,2)</f>
        <v>0</v>
      </c>
      <c r="K120" s="193" t="s">
        <v>126</v>
      </c>
      <c r="L120" s="60"/>
      <c r="M120" s="198" t="s">
        <v>30</v>
      </c>
      <c r="N120" s="199" t="s">
        <v>45</v>
      </c>
      <c r="O120" s="41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3" t="s">
        <v>127</v>
      </c>
      <c r="AT120" s="23" t="s">
        <v>122</v>
      </c>
      <c r="AU120" s="23" t="s">
        <v>83</v>
      </c>
      <c r="AY120" s="23" t="s">
        <v>120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3" t="s">
        <v>79</v>
      </c>
      <c r="BK120" s="202">
        <f>ROUND(I120*H120,2)</f>
        <v>0</v>
      </c>
      <c r="BL120" s="23" t="s">
        <v>127</v>
      </c>
      <c r="BM120" s="23" t="s">
        <v>292</v>
      </c>
    </row>
    <row r="121" spans="2:65" s="11" customFormat="1" ht="13.5">
      <c r="B121" s="203"/>
      <c r="C121" s="204"/>
      <c r="D121" s="205" t="s">
        <v>129</v>
      </c>
      <c r="E121" s="206" t="s">
        <v>30</v>
      </c>
      <c r="F121" s="207" t="s">
        <v>293</v>
      </c>
      <c r="G121" s="204"/>
      <c r="H121" s="208">
        <v>7.0000000000000001E-3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129</v>
      </c>
      <c r="AU121" s="214" t="s">
        <v>83</v>
      </c>
      <c r="AV121" s="11" t="s">
        <v>83</v>
      </c>
      <c r="AW121" s="11" t="s">
        <v>37</v>
      </c>
      <c r="AX121" s="11" t="s">
        <v>79</v>
      </c>
      <c r="AY121" s="214" t="s">
        <v>120</v>
      </c>
    </row>
    <row r="122" spans="2:65" s="10" customFormat="1" ht="29.85" customHeight="1">
      <c r="B122" s="175"/>
      <c r="C122" s="176"/>
      <c r="D122" s="177" t="s">
        <v>73</v>
      </c>
      <c r="E122" s="189" t="s">
        <v>142</v>
      </c>
      <c r="F122" s="189" t="s">
        <v>294</v>
      </c>
      <c r="G122" s="176"/>
      <c r="H122" s="176"/>
      <c r="I122" s="179"/>
      <c r="J122" s="190">
        <f>BK122</f>
        <v>0</v>
      </c>
      <c r="K122" s="176"/>
      <c r="L122" s="181"/>
      <c r="M122" s="182"/>
      <c r="N122" s="183"/>
      <c r="O122" s="183"/>
      <c r="P122" s="184">
        <f>SUM(P123:P131)</f>
        <v>0</v>
      </c>
      <c r="Q122" s="183"/>
      <c r="R122" s="184">
        <f>SUM(R123:R131)</f>
        <v>54.844055999999995</v>
      </c>
      <c r="S122" s="183"/>
      <c r="T122" s="185">
        <f>SUM(T123:T131)</f>
        <v>0</v>
      </c>
      <c r="AR122" s="186" t="s">
        <v>79</v>
      </c>
      <c r="AT122" s="187" t="s">
        <v>73</v>
      </c>
      <c r="AU122" s="187" t="s">
        <v>79</v>
      </c>
      <c r="AY122" s="186" t="s">
        <v>120</v>
      </c>
      <c r="BK122" s="188">
        <f>SUM(BK123:BK131)</f>
        <v>0</v>
      </c>
    </row>
    <row r="123" spans="2:65" s="1" customFormat="1" ht="51" customHeight="1">
      <c r="B123" s="40"/>
      <c r="C123" s="191" t="s">
        <v>295</v>
      </c>
      <c r="D123" s="191" t="s">
        <v>122</v>
      </c>
      <c r="E123" s="192" t="s">
        <v>296</v>
      </c>
      <c r="F123" s="193" t="s">
        <v>297</v>
      </c>
      <c r="G123" s="194" t="s">
        <v>162</v>
      </c>
      <c r="H123" s="195">
        <v>338.4</v>
      </c>
      <c r="I123" s="196"/>
      <c r="J123" s="197">
        <f>ROUND(I123*H123,2)</f>
        <v>0</v>
      </c>
      <c r="K123" s="193" t="s">
        <v>126</v>
      </c>
      <c r="L123" s="60"/>
      <c r="M123" s="198" t="s">
        <v>30</v>
      </c>
      <c r="N123" s="199" t="s">
        <v>45</v>
      </c>
      <c r="O123" s="41"/>
      <c r="P123" s="200">
        <f>O123*H123</f>
        <v>0</v>
      </c>
      <c r="Q123" s="200">
        <v>5.9089999999999997E-2</v>
      </c>
      <c r="R123" s="200">
        <f>Q123*H123</f>
        <v>19.996055999999996</v>
      </c>
      <c r="S123" s="200">
        <v>0</v>
      </c>
      <c r="T123" s="201">
        <f>S123*H123</f>
        <v>0</v>
      </c>
      <c r="AR123" s="23" t="s">
        <v>127</v>
      </c>
      <c r="AT123" s="23" t="s">
        <v>122</v>
      </c>
      <c r="AU123" s="23" t="s">
        <v>83</v>
      </c>
      <c r="AY123" s="23" t="s">
        <v>120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3" t="s">
        <v>79</v>
      </c>
      <c r="BK123" s="202">
        <f>ROUND(I123*H123,2)</f>
        <v>0</v>
      </c>
      <c r="BL123" s="23" t="s">
        <v>127</v>
      </c>
      <c r="BM123" s="23" t="s">
        <v>298</v>
      </c>
    </row>
    <row r="124" spans="2:65" s="11" customFormat="1" ht="13.5">
      <c r="B124" s="203"/>
      <c r="C124" s="204"/>
      <c r="D124" s="205" t="s">
        <v>129</v>
      </c>
      <c r="E124" s="206" t="s">
        <v>30</v>
      </c>
      <c r="F124" s="207" t="s">
        <v>299</v>
      </c>
      <c r="G124" s="204"/>
      <c r="H124" s="208">
        <v>338.4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129</v>
      </c>
      <c r="AU124" s="214" t="s">
        <v>83</v>
      </c>
      <c r="AV124" s="11" t="s">
        <v>83</v>
      </c>
      <c r="AW124" s="11" t="s">
        <v>37</v>
      </c>
      <c r="AX124" s="11" t="s">
        <v>79</v>
      </c>
      <c r="AY124" s="214" t="s">
        <v>120</v>
      </c>
    </row>
    <row r="125" spans="2:65" s="1" customFormat="1" ht="25.5" customHeight="1">
      <c r="B125" s="40"/>
      <c r="C125" s="191" t="s">
        <v>159</v>
      </c>
      <c r="D125" s="191" t="s">
        <v>122</v>
      </c>
      <c r="E125" s="192" t="s">
        <v>300</v>
      </c>
      <c r="F125" s="193" t="s">
        <v>301</v>
      </c>
      <c r="G125" s="194" t="s">
        <v>162</v>
      </c>
      <c r="H125" s="195">
        <v>132</v>
      </c>
      <c r="I125" s="196"/>
      <c r="J125" s="197">
        <f>ROUND(I125*H125,2)</f>
        <v>0</v>
      </c>
      <c r="K125" s="193" t="s">
        <v>126</v>
      </c>
      <c r="L125" s="60"/>
      <c r="M125" s="198" t="s">
        <v>30</v>
      </c>
      <c r="N125" s="199" t="s">
        <v>45</v>
      </c>
      <c r="O125" s="41"/>
      <c r="P125" s="200">
        <f>O125*H125</f>
        <v>0</v>
      </c>
      <c r="Q125" s="200">
        <v>8.3500000000000005E-2</v>
      </c>
      <c r="R125" s="200">
        <f>Q125*H125</f>
        <v>11.022</v>
      </c>
      <c r="S125" s="200">
        <v>0</v>
      </c>
      <c r="T125" s="201">
        <f>S125*H125</f>
        <v>0</v>
      </c>
      <c r="AR125" s="23" t="s">
        <v>127</v>
      </c>
      <c r="AT125" s="23" t="s">
        <v>122</v>
      </c>
      <c r="AU125" s="23" t="s">
        <v>83</v>
      </c>
      <c r="AY125" s="23" t="s">
        <v>120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79</v>
      </c>
      <c r="BK125" s="202">
        <f>ROUND(I125*H125,2)</f>
        <v>0</v>
      </c>
      <c r="BL125" s="23" t="s">
        <v>127</v>
      </c>
      <c r="BM125" s="23" t="s">
        <v>302</v>
      </c>
    </row>
    <row r="126" spans="2:65" s="13" customFormat="1" ht="13.5">
      <c r="B126" s="226"/>
      <c r="C126" s="227"/>
      <c r="D126" s="205" t="s">
        <v>129</v>
      </c>
      <c r="E126" s="228" t="s">
        <v>30</v>
      </c>
      <c r="F126" s="229" t="s">
        <v>303</v>
      </c>
      <c r="G126" s="227"/>
      <c r="H126" s="228" t="s">
        <v>30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129</v>
      </c>
      <c r="AU126" s="235" t="s">
        <v>83</v>
      </c>
      <c r="AV126" s="13" t="s">
        <v>79</v>
      </c>
      <c r="AW126" s="13" t="s">
        <v>37</v>
      </c>
      <c r="AX126" s="13" t="s">
        <v>74</v>
      </c>
      <c r="AY126" s="235" t="s">
        <v>120</v>
      </c>
    </row>
    <row r="127" spans="2:65" s="11" customFormat="1" ht="13.5">
      <c r="B127" s="203"/>
      <c r="C127" s="204"/>
      <c r="D127" s="205" t="s">
        <v>129</v>
      </c>
      <c r="E127" s="206" t="s">
        <v>30</v>
      </c>
      <c r="F127" s="207" t="s">
        <v>258</v>
      </c>
      <c r="G127" s="204"/>
      <c r="H127" s="208">
        <v>18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129</v>
      </c>
      <c r="AU127" s="214" t="s">
        <v>83</v>
      </c>
      <c r="AV127" s="11" t="s">
        <v>83</v>
      </c>
      <c r="AW127" s="11" t="s">
        <v>37</v>
      </c>
      <c r="AX127" s="11" t="s">
        <v>74</v>
      </c>
      <c r="AY127" s="214" t="s">
        <v>120</v>
      </c>
    </row>
    <row r="128" spans="2:65" s="11" customFormat="1" ht="13.5">
      <c r="B128" s="203"/>
      <c r="C128" s="204"/>
      <c r="D128" s="205" t="s">
        <v>129</v>
      </c>
      <c r="E128" s="206" t="s">
        <v>30</v>
      </c>
      <c r="F128" s="207" t="s">
        <v>259</v>
      </c>
      <c r="G128" s="204"/>
      <c r="H128" s="208">
        <v>114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129</v>
      </c>
      <c r="AU128" s="214" t="s">
        <v>83</v>
      </c>
      <c r="AV128" s="11" t="s">
        <v>83</v>
      </c>
      <c r="AW128" s="11" t="s">
        <v>37</v>
      </c>
      <c r="AX128" s="11" t="s">
        <v>74</v>
      </c>
      <c r="AY128" s="214" t="s">
        <v>120</v>
      </c>
    </row>
    <row r="129" spans="2:65" s="12" customFormat="1" ht="13.5">
      <c r="B129" s="215"/>
      <c r="C129" s="216"/>
      <c r="D129" s="205" t="s">
        <v>129</v>
      </c>
      <c r="E129" s="217" t="s">
        <v>30</v>
      </c>
      <c r="F129" s="218" t="s">
        <v>158</v>
      </c>
      <c r="G129" s="216"/>
      <c r="H129" s="219">
        <v>132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129</v>
      </c>
      <c r="AU129" s="225" t="s">
        <v>83</v>
      </c>
      <c r="AV129" s="12" t="s">
        <v>127</v>
      </c>
      <c r="AW129" s="12" t="s">
        <v>37</v>
      </c>
      <c r="AX129" s="12" t="s">
        <v>79</v>
      </c>
      <c r="AY129" s="225" t="s">
        <v>120</v>
      </c>
    </row>
    <row r="130" spans="2:65" s="1" customFormat="1" ht="16.5" customHeight="1">
      <c r="B130" s="40"/>
      <c r="C130" s="236" t="s">
        <v>169</v>
      </c>
      <c r="D130" s="236" t="s">
        <v>175</v>
      </c>
      <c r="E130" s="237" t="s">
        <v>304</v>
      </c>
      <c r="F130" s="238" t="s">
        <v>305</v>
      </c>
      <c r="G130" s="239" t="s">
        <v>125</v>
      </c>
      <c r="H130" s="240">
        <v>22</v>
      </c>
      <c r="I130" s="241"/>
      <c r="J130" s="242">
        <f>ROUND(I130*H130,2)</f>
        <v>0</v>
      </c>
      <c r="K130" s="238" t="s">
        <v>126</v>
      </c>
      <c r="L130" s="243"/>
      <c r="M130" s="244" t="s">
        <v>30</v>
      </c>
      <c r="N130" s="245" t="s">
        <v>45</v>
      </c>
      <c r="O130" s="41"/>
      <c r="P130" s="200">
        <f>O130*H130</f>
        <v>0</v>
      </c>
      <c r="Q130" s="200">
        <v>1.083</v>
      </c>
      <c r="R130" s="200">
        <f>Q130*H130</f>
        <v>23.826000000000001</v>
      </c>
      <c r="S130" s="200">
        <v>0</v>
      </c>
      <c r="T130" s="201">
        <f>S130*H130</f>
        <v>0</v>
      </c>
      <c r="AR130" s="23" t="s">
        <v>179</v>
      </c>
      <c r="AT130" s="23" t="s">
        <v>175</v>
      </c>
      <c r="AU130" s="23" t="s">
        <v>83</v>
      </c>
      <c r="AY130" s="23" t="s">
        <v>120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79</v>
      </c>
      <c r="BK130" s="202">
        <f>ROUND(I130*H130,2)</f>
        <v>0</v>
      </c>
      <c r="BL130" s="23" t="s">
        <v>127</v>
      </c>
      <c r="BM130" s="23" t="s">
        <v>306</v>
      </c>
    </row>
    <row r="131" spans="2:65" s="11" customFormat="1" ht="13.5">
      <c r="B131" s="203"/>
      <c r="C131" s="204"/>
      <c r="D131" s="205" t="s">
        <v>129</v>
      </c>
      <c r="E131" s="206" t="s">
        <v>30</v>
      </c>
      <c r="F131" s="207" t="s">
        <v>307</v>
      </c>
      <c r="G131" s="204"/>
      <c r="H131" s="208">
        <v>22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129</v>
      </c>
      <c r="AU131" s="214" t="s">
        <v>83</v>
      </c>
      <c r="AV131" s="11" t="s">
        <v>83</v>
      </c>
      <c r="AW131" s="11" t="s">
        <v>37</v>
      </c>
      <c r="AX131" s="11" t="s">
        <v>79</v>
      </c>
      <c r="AY131" s="214" t="s">
        <v>120</v>
      </c>
    </row>
    <row r="132" spans="2:65" s="10" customFormat="1" ht="29.85" customHeight="1">
      <c r="B132" s="175"/>
      <c r="C132" s="176"/>
      <c r="D132" s="177" t="s">
        <v>73</v>
      </c>
      <c r="E132" s="189" t="s">
        <v>289</v>
      </c>
      <c r="F132" s="189" t="s">
        <v>308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SUM(P133:P145)</f>
        <v>0</v>
      </c>
      <c r="Q132" s="183"/>
      <c r="R132" s="184">
        <f>SUM(R133:R145)</f>
        <v>8.7701000000000011</v>
      </c>
      <c r="S132" s="183"/>
      <c r="T132" s="185">
        <f>SUM(T133:T145)</f>
        <v>246.024</v>
      </c>
      <c r="AR132" s="186" t="s">
        <v>79</v>
      </c>
      <c r="AT132" s="187" t="s">
        <v>73</v>
      </c>
      <c r="AU132" s="187" t="s">
        <v>79</v>
      </c>
      <c r="AY132" s="186" t="s">
        <v>120</v>
      </c>
      <c r="BK132" s="188">
        <f>SUM(BK133:BK145)</f>
        <v>0</v>
      </c>
    </row>
    <row r="133" spans="2:65" s="1" customFormat="1" ht="25.5" customHeight="1">
      <c r="B133" s="40"/>
      <c r="C133" s="191" t="s">
        <v>174</v>
      </c>
      <c r="D133" s="191" t="s">
        <v>122</v>
      </c>
      <c r="E133" s="192" t="s">
        <v>309</v>
      </c>
      <c r="F133" s="193" t="s">
        <v>310</v>
      </c>
      <c r="G133" s="194" t="s">
        <v>311</v>
      </c>
      <c r="H133" s="195">
        <v>8</v>
      </c>
      <c r="I133" s="196"/>
      <c r="J133" s="197">
        <f>ROUND(I133*H133,2)</f>
        <v>0</v>
      </c>
      <c r="K133" s="193" t="s">
        <v>126</v>
      </c>
      <c r="L133" s="60"/>
      <c r="M133" s="198" t="s">
        <v>30</v>
      </c>
      <c r="N133" s="199" t="s">
        <v>45</v>
      </c>
      <c r="O133" s="41"/>
      <c r="P133" s="200">
        <f>O133*H133</f>
        <v>0</v>
      </c>
      <c r="Q133" s="200">
        <v>0.95352000000000003</v>
      </c>
      <c r="R133" s="200">
        <f>Q133*H133</f>
        <v>7.6281600000000003</v>
      </c>
      <c r="S133" s="200">
        <v>0</v>
      </c>
      <c r="T133" s="201">
        <f>S133*H133</f>
        <v>0</v>
      </c>
      <c r="AR133" s="23" t="s">
        <v>127</v>
      </c>
      <c r="AT133" s="23" t="s">
        <v>122</v>
      </c>
      <c r="AU133" s="23" t="s">
        <v>83</v>
      </c>
      <c r="AY133" s="23" t="s">
        <v>120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3" t="s">
        <v>79</v>
      </c>
      <c r="BK133" s="202">
        <f>ROUND(I133*H133,2)</f>
        <v>0</v>
      </c>
      <c r="BL133" s="23" t="s">
        <v>127</v>
      </c>
      <c r="BM133" s="23" t="s">
        <v>312</v>
      </c>
    </row>
    <row r="134" spans="2:65" s="11" customFormat="1" ht="13.5">
      <c r="B134" s="203"/>
      <c r="C134" s="204"/>
      <c r="D134" s="205" t="s">
        <v>129</v>
      </c>
      <c r="E134" s="206" t="s">
        <v>30</v>
      </c>
      <c r="F134" s="207" t="s">
        <v>313</v>
      </c>
      <c r="G134" s="204"/>
      <c r="H134" s="208">
        <v>8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129</v>
      </c>
      <c r="AU134" s="214" t="s">
        <v>83</v>
      </c>
      <c r="AV134" s="11" t="s">
        <v>83</v>
      </c>
      <c r="AW134" s="11" t="s">
        <v>37</v>
      </c>
      <c r="AX134" s="11" t="s">
        <v>79</v>
      </c>
      <c r="AY134" s="214" t="s">
        <v>120</v>
      </c>
    </row>
    <row r="135" spans="2:65" s="1" customFormat="1" ht="16.5" customHeight="1">
      <c r="B135" s="40"/>
      <c r="C135" s="236" t="s">
        <v>182</v>
      </c>
      <c r="D135" s="236" t="s">
        <v>175</v>
      </c>
      <c r="E135" s="237" t="s">
        <v>314</v>
      </c>
      <c r="F135" s="238" t="s">
        <v>315</v>
      </c>
      <c r="G135" s="239" t="s">
        <v>125</v>
      </c>
      <c r="H135" s="240">
        <v>8</v>
      </c>
      <c r="I135" s="241"/>
      <c r="J135" s="242">
        <f>ROUND(I135*H135,2)</f>
        <v>0</v>
      </c>
      <c r="K135" s="238" t="s">
        <v>126</v>
      </c>
      <c r="L135" s="243"/>
      <c r="M135" s="244" t="s">
        <v>30</v>
      </c>
      <c r="N135" s="245" t="s">
        <v>45</v>
      </c>
      <c r="O135" s="41"/>
      <c r="P135" s="200">
        <f>O135*H135</f>
        <v>0</v>
      </c>
      <c r="Q135" s="200">
        <v>0.10150000000000001</v>
      </c>
      <c r="R135" s="200">
        <f>Q135*H135</f>
        <v>0.81200000000000006</v>
      </c>
      <c r="S135" s="200">
        <v>0</v>
      </c>
      <c r="T135" s="201">
        <f>S135*H135</f>
        <v>0</v>
      </c>
      <c r="AR135" s="23" t="s">
        <v>179</v>
      </c>
      <c r="AT135" s="23" t="s">
        <v>175</v>
      </c>
      <c r="AU135" s="23" t="s">
        <v>83</v>
      </c>
      <c r="AY135" s="23" t="s">
        <v>120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79</v>
      </c>
      <c r="BK135" s="202">
        <f>ROUND(I135*H135,2)</f>
        <v>0</v>
      </c>
      <c r="BL135" s="23" t="s">
        <v>127</v>
      </c>
      <c r="BM135" s="23" t="s">
        <v>316</v>
      </c>
    </row>
    <row r="136" spans="2:65" s="1" customFormat="1" ht="25.5" customHeight="1">
      <c r="B136" s="40"/>
      <c r="C136" s="191" t="s">
        <v>10</v>
      </c>
      <c r="D136" s="191" t="s">
        <v>122</v>
      </c>
      <c r="E136" s="192" t="s">
        <v>317</v>
      </c>
      <c r="F136" s="193" t="s">
        <v>318</v>
      </c>
      <c r="G136" s="194" t="s">
        <v>162</v>
      </c>
      <c r="H136" s="195">
        <v>702</v>
      </c>
      <c r="I136" s="196"/>
      <c r="J136" s="197">
        <f>ROUND(I136*H136,2)</f>
        <v>0</v>
      </c>
      <c r="K136" s="193" t="s">
        <v>126</v>
      </c>
      <c r="L136" s="60"/>
      <c r="M136" s="198" t="s">
        <v>30</v>
      </c>
      <c r="N136" s="199" t="s">
        <v>45</v>
      </c>
      <c r="O136" s="41"/>
      <c r="P136" s="200">
        <f>O136*H136</f>
        <v>0</v>
      </c>
      <c r="Q136" s="200">
        <v>4.6999999999999999E-4</v>
      </c>
      <c r="R136" s="200">
        <f>Q136*H136</f>
        <v>0.32994000000000001</v>
      </c>
      <c r="S136" s="200">
        <v>0</v>
      </c>
      <c r="T136" s="201">
        <f>S136*H136</f>
        <v>0</v>
      </c>
      <c r="AR136" s="23" t="s">
        <v>127</v>
      </c>
      <c r="AT136" s="23" t="s">
        <v>122</v>
      </c>
      <c r="AU136" s="23" t="s">
        <v>83</v>
      </c>
      <c r="AY136" s="23" t="s">
        <v>120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79</v>
      </c>
      <c r="BK136" s="202">
        <f>ROUND(I136*H136,2)</f>
        <v>0</v>
      </c>
      <c r="BL136" s="23" t="s">
        <v>127</v>
      </c>
      <c r="BM136" s="23" t="s">
        <v>319</v>
      </c>
    </row>
    <row r="137" spans="2:65" s="11" customFormat="1" ht="13.5">
      <c r="B137" s="203"/>
      <c r="C137" s="204"/>
      <c r="D137" s="205" t="s">
        <v>129</v>
      </c>
      <c r="E137" s="206" t="s">
        <v>30</v>
      </c>
      <c r="F137" s="207" t="s">
        <v>320</v>
      </c>
      <c r="G137" s="204"/>
      <c r="H137" s="208">
        <v>570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129</v>
      </c>
      <c r="AU137" s="214" t="s">
        <v>83</v>
      </c>
      <c r="AV137" s="11" t="s">
        <v>83</v>
      </c>
      <c r="AW137" s="11" t="s">
        <v>37</v>
      </c>
      <c r="AX137" s="11" t="s">
        <v>74</v>
      </c>
      <c r="AY137" s="214" t="s">
        <v>120</v>
      </c>
    </row>
    <row r="138" spans="2:65" s="13" customFormat="1" ht="13.5">
      <c r="B138" s="226"/>
      <c r="C138" s="227"/>
      <c r="D138" s="205" t="s">
        <v>129</v>
      </c>
      <c r="E138" s="228" t="s">
        <v>30</v>
      </c>
      <c r="F138" s="229" t="s">
        <v>303</v>
      </c>
      <c r="G138" s="227"/>
      <c r="H138" s="228" t="s">
        <v>30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129</v>
      </c>
      <c r="AU138" s="235" t="s">
        <v>83</v>
      </c>
      <c r="AV138" s="13" t="s">
        <v>79</v>
      </c>
      <c r="AW138" s="13" t="s">
        <v>37</v>
      </c>
      <c r="AX138" s="13" t="s">
        <v>74</v>
      </c>
      <c r="AY138" s="235" t="s">
        <v>120</v>
      </c>
    </row>
    <row r="139" spans="2:65" s="11" customFormat="1" ht="13.5">
      <c r="B139" s="203"/>
      <c r="C139" s="204"/>
      <c r="D139" s="205" t="s">
        <v>129</v>
      </c>
      <c r="E139" s="206" t="s">
        <v>30</v>
      </c>
      <c r="F139" s="207" t="s">
        <v>321</v>
      </c>
      <c r="G139" s="204"/>
      <c r="H139" s="208">
        <v>18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129</v>
      </c>
      <c r="AU139" s="214" t="s">
        <v>83</v>
      </c>
      <c r="AV139" s="11" t="s">
        <v>83</v>
      </c>
      <c r="AW139" s="11" t="s">
        <v>37</v>
      </c>
      <c r="AX139" s="11" t="s">
        <v>74</v>
      </c>
      <c r="AY139" s="214" t="s">
        <v>120</v>
      </c>
    </row>
    <row r="140" spans="2:65" s="11" customFormat="1" ht="13.5">
      <c r="B140" s="203"/>
      <c r="C140" s="204"/>
      <c r="D140" s="205" t="s">
        <v>129</v>
      </c>
      <c r="E140" s="206" t="s">
        <v>30</v>
      </c>
      <c r="F140" s="207" t="s">
        <v>322</v>
      </c>
      <c r="G140" s="204"/>
      <c r="H140" s="208">
        <v>114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129</v>
      </c>
      <c r="AU140" s="214" t="s">
        <v>83</v>
      </c>
      <c r="AV140" s="11" t="s">
        <v>83</v>
      </c>
      <c r="AW140" s="11" t="s">
        <v>37</v>
      </c>
      <c r="AX140" s="11" t="s">
        <v>74</v>
      </c>
      <c r="AY140" s="214" t="s">
        <v>120</v>
      </c>
    </row>
    <row r="141" spans="2:65" s="12" customFormat="1" ht="13.5">
      <c r="B141" s="215"/>
      <c r="C141" s="216"/>
      <c r="D141" s="205" t="s">
        <v>129</v>
      </c>
      <c r="E141" s="217" t="s">
        <v>30</v>
      </c>
      <c r="F141" s="218" t="s">
        <v>158</v>
      </c>
      <c r="G141" s="216"/>
      <c r="H141" s="219">
        <v>702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129</v>
      </c>
      <c r="AU141" s="225" t="s">
        <v>83</v>
      </c>
      <c r="AV141" s="12" t="s">
        <v>127</v>
      </c>
      <c r="AW141" s="12" t="s">
        <v>37</v>
      </c>
      <c r="AX141" s="12" t="s">
        <v>79</v>
      </c>
      <c r="AY141" s="225" t="s">
        <v>120</v>
      </c>
    </row>
    <row r="142" spans="2:65" s="1" customFormat="1" ht="38.25" customHeight="1">
      <c r="B142" s="40"/>
      <c r="C142" s="191" t="s">
        <v>192</v>
      </c>
      <c r="D142" s="191" t="s">
        <v>122</v>
      </c>
      <c r="E142" s="192" t="s">
        <v>323</v>
      </c>
      <c r="F142" s="193" t="s">
        <v>324</v>
      </c>
      <c r="G142" s="194" t="s">
        <v>162</v>
      </c>
      <c r="H142" s="195">
        <v>12000</v>
      </c>
      <c r="I142" s="196"/>
      <c r="J142" s="197">
        <f>ROUND(I142*H142,2)</f>
        <v>0</v>
      </c>
      <c r="K142" s="193" t="s">
        <v>126</v>
      </c>
      <c r="L142" s="60"/>
      <c r="M142" s="198" t="s">
        <v>30</v>
      </c>
      <c r="N142" s="199" t="s">
        <v>45</v>
      </c>
      <c r="O142" s="41"/>
      <c r="P142" s="200">
        <f>O142*H142</f>
        <v>0</v>
      </c>
      <c r="Q142" s="200">
        <v>0</v>
      </c>
      <c r="R142" s="200">
        <f>Q142*H142</f>
        <v>0</v>
      </c>
      <c r="S142" s="200">
        <v>0.02</v>
      </c>
      <c r="T142" s="201">
        <f>S142*H142</f>
        <v>240</v>
      </c>
      <c r="AR142" s="23" t="s">
        <v>127</v>
      </c>
      <c r="AT142" s="23" t="s">
        <v>122</v>
      </c>
      <c r="AU142" s="23" t="s">
        <v>83</v>
      </c>
      <c r="AY142" s="23" t="s">
        <v>120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3" t="s">
        <v>79</v>
      </c>
      <c r="BK142" s="202">
        <f>ROUND(I142*H142,2)</f>
        <v>0</v>
      </c>
      <c r="BL142" s="23" t="s">
        <v>127</v>
      </c>
      <c r="BM142" s="23" t="s">
        <v>325</v>
      </c>
    </row>
    <row r="143" spans="2:65" s="11" customFormat="1" ht="13.5">
      <c r="B143" s="203"/>
      <c r="C143" s="204"/>
      <c r="D143" s="205" t="s">
        <v>129</v>
      </c>
      <c r="E143" s="206" t="s">
        <v>30</v>
      </c>
      <c r="F143" s="207" t="s">
        <v>326</v>
      </c>
      <c r="G143" s="204"/>
      <c r="H143" s="208">
        <v>12000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129</v>
      </c>
      <c r="AU143" s="214" t="s">
        <v>83</v>
      </c>
      <c r="AV143" s="11" t="s">
        <v>83</v>
      </c>
      <c r="AW143" s="11" t="s">
        <v>37</v>
      </c>
      <c r="AX143" s="11" t="s">
        <v>79</v>
      </c>
      <c r="AY143" s="214" t="s">
        <v>120</v>
      </c>
    </row>
    <row r="144" spans="2:65" s="1" customFormat="1" ht="38.25" customHeight="1">
      <c r="B144" s="40"/>
      <c r="C144" s="191" t="s">
        <v>196</v>
      </c>
      <c r="D144" s="191" t="s">
        <v>122</v>
      </c>
      <c r="E144" s="192" t="s">
        <v>327</v>
      </c>
      <c r="F144" s="193" t="s">
        <v>328</v>
      </c>
      <c r="G144" s="194" t="s">
        <v>311</v>
      </c>
      <c r="H144" s="195">
        <v>8</v>
      </c>
      <c r="I144" s="196"/>
      <c r="J144" s="197">
        <f>ROUND(I144*H144,2)</f>
        <v>0</v>
      </c>
      <c r="K144" s="193" t="s">
        <v>126</v>
      </c>
      <c r="L144" s="60"/>
      <c r="M144" s="198" t="s">
        <v>30</v>
      </c>
      <c r="N144" s="199" t="s">
        <v>45</v>
      </c>
      <c r="O144" s="41"/>
      <c r="P144" s="200">
        <f>O144*H144</f>
        <v>0</v>
      </c>
      <c r="Q144" s="200">
        <v>0</v>
      </c>
      <c r="R144" s="200">
        <f>Q144*H144</f>
        <v>0</v>
      </c>
      <c r="S144" s="200">
        <v>0.753</v>
      </c>
      <c r="T144" s="201">
        <f>S144*H144</f>
        <v>6.024</v>
      </c>
      <c r="AR144" s="23" t="s">
        <v>127</v>
      </c>
      <c r="AT144" s="23" t="s">
        <v>122</v>
      </c>
      <c r="AU144" s="23" t="s">
        <v>83</v>
      </c>
      <c r="AY144" s="23" t="s">
        <v>120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79</v>
      </c>
      <c r="BK144" s="202">
        <f>ROUND(I144*H144,2)</f>
        <v>0</v>
      </c>
      <c r="BL144" s="23" t="s">
        <v>127</v>
      </c>
      <c r="BM144" s="23" t="s">
        <v>329</v>
      </c>
    </row>
    <row r="145" spans="2:65" s="11" customFormat="1" ht="13.5">
      <c r="B145" s="203"/>
      <c r="C145" s="204"/>
      <c r="D145" s="205" t="s">
        <v>129</v>
      </c>
      <c r="E145" s="206" t="s">
        <v>30</v>
      </c>
      <c r="F145" s="207" t="s">
        <v>330</v>
      </c>
      <c r="G145" s="204"/>
      <c r="H145" s="208">
        <v>8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129</v>
      </c>
      <c r="AU145" s="214" t="s">
        <v>83</v>
      </c>
      <c r="AV145" s="11" t="s">
        <v>83</v>
      </c>
      <c r="AW145" s="11" t="s">
        <v>37</v>
      </c>
      <c r="AX145" s="11" t="s">
        <v>79</v>
      </c>
      <c r="AY145" s="214" t="s">
        <v>120</v>
      </c>
    </row>
    <row r="146" spans="2:65" s="10" customFormat="1" ht="29.85" customHeight="1">
      <c r="B146" s="175"/>
      <c r="C146" s="176"/>
      <c r="D146" s="177" t="s">
        <v>73</v>
      </c>
      <c r="E146" s="189" t="s">
        <v>331</v>
      </c>
      <c r="F146" s="189" t="s">
        <v>332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SUM(P147:P151)</f>
        <v>0</v>
      </c>
      <c r="Q146" s="183"/>
      <c r="R146" s="184">
        <f>SUM(R147:R151)</f>
        <v>0</v>
      </c>
      <c r="S146" s="183"/>
      <c r="T146" s="185">
        <f>SUM(T147:T151)</f>
        <v>0</v>
      </c>
      <c r="AR146" s="186" t="s">
        <v>79</v>
      </c>
      <c r="AT146" s="187" t="s">
        <v>73</v>
      </c>
      <c r="AU146" s="187" t="s">
        <v>79</v>
      </c>
      <c r="AY146" s="186" t="s">
        <v>120</v>
      </c>
      <c r="BK146" s="188">
        <f>SUM(BK147:BK151)</f>
        <v>0</v>
      </c>
    </row>
    <row r="147" spans="2:65" s="1" customFormat="1" ht="25.5" customHeight="1">
      <c r="B147" s="40"/>
      <c r="C147" s="191" t="s">
        <v>204</v>
      </c>
      <c r="D147" s="191" t="s">
        <v>122</v>
      </c>
      <c r="E147" s="192" t="s">
        <v>333</v>
      </c>
      <c r="F147" s="193" t="s">
        <v>334</v>
      </c>
      <c r="G147" s="194" t="s">
        <v>233</v>
      </c>
      <c r="H147" s="195">
        <v>293.44600000000003</v>
      </c>
      <c r="I147" s="196"/>
      <c r="J147" s="197">
        <f>ROUND(I147*H147,2)</f>
        <v>0</v>
      </c>
      <c r="K147" s="193" t="s">
        <v>126</v>
      </c>
      <c r="L147" s="60"/>
      <c r="M147" s="198" t="s">
        <v>30</v>
      </c>
      <c r="N147" s="199" t="s">
        <v>45</v>
      </c>
      <c r="O147" s="4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3" t="s">
        <v>127</v>
      </c>
      <c r="AT147" s="23" t="s">
        <v>122</v>
      </c>
      <c r="AU147" s="23" t="s">
        <v>83</v>
      </c>
      <c r="AY147" s="23" t="s">
        <v>120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3" t="s">
        <v>79</v>
      </c>
      <c r="BK147" s="202">
        <f>ROUND(I147*H147,2)</f>
        <v>0</v>
      </c>
      <c r="BL147" s="23" t="s">
        <v>127</v>
      </c>
      <c r="BM147" s="23" t="s">
        <v>335</v>
      </c>
    </row>
    <row r="148" spans="2:65" s="1" customFormat="1" ht="38.25" customHeight="1">
      <c r="B148" s="40"/>
      <c r="C148" s="191" t="s">
        <v>210</v>
      </c>
      <c r="D148" s="191" t="s">
        <v>122</v>
      </c>
      <c r="E148" s="192" t="s">
        <v>336</v>
      </c>
      <c r="F148" s="193" t="s">
        <v>337</v>
      </c>
      <c r="G148" s="194" t="s">
        <v>233</v>
      </c>
      <c r="H148" s="195">
        <v>4108.2439999999997</v>
      </c>
      <c r="I148" s="196"/>
      <c r="J148" s="197">
        <f>ROUND(I148*H148,2)</f>
        <v>0</v>
      </c>
      <c r="K148" s="193" t="s">
        <v>126</v>
      </c>
      <c r="L148" s="60"/>
      <c r="M148" s="198" t="s">
        <v>30</v>
      </c>
      <c r="N148" s="199" t="s">
        <v>45</v>
      </c>
      <c r="O148" s="4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3" t="s">
        <v>127</v>
      </c>
      <c r="AT148" s="23" t="s">
        <v>122</v>
      </c>
      <c r="AU148" s="23" t="s">
        <v>83</v>
      </c>
      <c r="AY148" s="23" t="s">
        <v>120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3" t="s">
        <v>79</v>
      </c>
      <c r="BK148" s="202">
        <f>ROUND(I148*H148,2)</f>
        <v>0</v>
      </c>
      <c r="BL148" s="23" t="s">
        <v>127</v>
      </c>
      <c r="BM148" s="23" t="s">
        <v>338</v>
      </c>
    </row>
    <row r="149" spans="2:65" s="11" customFormat="1" ht="13.5">
      <c r="B149" s="203"/>
      <c r="C149" s="204"/>
      <c r="D149" s="205" t="s">
        <v>129</v>
      </c>
      <c r="E149" s="206" t="s">
        <v>30</v>
      </c>
      <c r="F149" s="207" t="s">
        <v>339</v>
      </c>
      <c r="G149" s="204"/>
      <c r="H149" s="208">
        <v>3450.72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129</v>
      </c>
      <c r="AU149" s="214" t="s">
        <v>83</v>
      </c>
      <c r="AV149" s="11" t="s">
        <v>83</v>
      </c>
      <c r="AW149" s="11" t="s">
        <v>37</v>
      </c>
      <c r="AX149" s="11" t="s">
        <v>74</v>
      </c>
      <c r="AY149" s="214" t="s">
        <v>120</v>
      </c>
    </row>
    <row r="150" spans="2:65" s="11" customFormat="1" ht="13.5">
      <c r="B150" s="203"/>
      <c r="C150" s="204"/>
      <c r="D150" s="205" t="s">
        <v>129</v>
      </c>
      <c r="E150" s="206" t="s">
        <v>30</v>
      </c>
      <c r="F150" s="207" t="s">
        <v>340</v>
      </c>
      <c r="G150" s="204"/>
      <c r="H150" s="208">
        <v>657.524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129</v>
      </c>
      <c r="AU150" s="214" t="s">
        <v>83</v>
      </c>
      <c r="AV150" s="11" t="s">
        <v>83</v>
      </c>
      <c r="AW150" s="11" t="s">
        <v>37</v>
      </c>
      <c r="AX150" s="11" t="s">
        <v>74</v>
      </c>
      <c r="AY150" s="214" t="s">
        <v>120</v>
      </c>
    </row>
    <row r="151" spans="2:65" s="12" customFormat="1" ht="13.5">
      <c r="B151" s="215"/>
      <c r="C151" s="216"/>
      <c r="D151" s="205" t="s">
        <v>129</v>
      </c>
      <c r="E151" s="217" t="s">
        <v>30</v>
      </c>
      <c r="F151" s="218" t="s">
        <v>158</v>
      </c>
      <c r="G151" s="216"/>
      <c r="H151" s="219">
        <v>4108.2439999999997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129</v>
      </c>
      <c r="AU151" s="225" t="s">
        <v>83</v>
      </c>
      <c r="AV151" s="12" t="s">
        <v>127</v>
      </c>
      <c r="AW151" s="12" t="s">
        <v>37</v>
      </c>
      <c r="AX151" s="12" t="s">
        <v>79</v>
      </c>
      <c r="AY151" s="225" t="s">
        <v>120</v>
      </c>
    </row>
    <row r="152" spans="2:65" s="10" customFormat="1" ht="37.35" customHeight="1">
      <c r="B152" s="175"/>
      <c r="C152" s="176"/>
      <c r="D152" s="177" t="s">
        <v>73</v>
      </c>
      <c r="E152" s="178" t="s">
        <v>341</v>
      </c>
      <c r="F152" s="178" t="s">
        <v>342</v>
      </c>
      <c r="G152" s="176"/>
      <c r="H152" s="176"/>
      <c r="I152" s="179"/>
      <c r="J152" s="180">
        <f>BK152</f>
        <v>0</v>
      </c>
      <c r="K152" s="176"/>
      <c r="L152" s="181"/>
      <c r="M152" s="182"/>
      <c r="N152" s="183"/>
      <c r="O152" s="183"/>
      <c r="P152" s="184">
        <f>P153+P168+P180+P190</f>
        <v>0</v>
      </c>
      <c r="Q152" s="183"/>
      <c r="R152" s="184">
        <f>R153+R168+R180+R190</f>
        <v>0</v>
      </c>
      <c r="S152" s="183"/>
      <c r="T152" s="185">
        <f>T153+T168+T180+T190</f>
        <v>0</v>
      </c>
      <c r="AR152" s="186" t="s">
        <v>142</v>
      </c>
      <c r="AT152" s="187" t="s">
        <v>73</v>
      </c>
      <c r="AU152" s="187" t="s">
        <v>74</v>
      </c>
      <c r="AY152" s="186" t="s">
        <v>120</v>
      </c>
      <c r="BK152" s="188">
        <f>BK153+BK168+BK180+BK190</f>
        <v>0</v>
      </c>
    </row>
    <row r="153" spans="2:65" s="10" customFormat="1" ht="19.899999999999999" customHeight="1">
      <c r="B153" s="175"/>
      <c r="C153" s="176"/>
      <c r="D153" s="177" t="s">
        <v>73</v>
      </c>
      <c r="E153" s="189" t="s">
        <v>343</v>
      </c>
      <c r="F153" s="189" t="s">
        <v>344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SUM(P154:P167)</f>
        <v>0</v>
      </c>
      <c r="Q153" s="183"/>
      <c r="R153" s="184">
        <f>SUM(R154:R167)</f>
        <v>0</v>
      </c>
      <c r="S153" s="183"/>
      <c r="T153" s="185">
        <f>SUM(T154:T167)</f>
        <v>0</v>
      </c>
      <c r="AR153" s="186" t="s">
        <v>142</v>
      </c>
      <c r="AT153" s="187" t="s">
        <v>73</v>
      </c>
      <c r="AU153" s="187" t="s">
        <v>79</v>
      </c>
      <c r="AY153" s="186" t="s">
        <v>120</v>
      </c>
      <c r="BK153" s="188">
        <f>SUM(BK154:BK167)</f>
        <v>0</v>
      </c>
    </row>
    <row r="154" spans="2:65" s="1" customFormat="1" ht="16.5" customHeight="1">
      <c r="B154" s="40"/>
      <c r="C154" s="191" t="s">
        <v>217</v>
      </c>
      <c r="D154" s="191" t="s">
        <v>122</v>
      </c>
      <c r="E154" s="192" t="s">
        <v>345</v>
      </c>
      <c r="F154" s="193" t="s">
        <v>346</v>
      </c>
      <c r="G154" s="194" t="s">
        <v>347</v>
      </c>
      <c r="H154" s="195">
        <v>1</v>
      </c>
      <c r="I154" s="196"/>
      <c r="J154" s="197">
        <f>ROUND(I154*H154,2)</f>
        <v>0</v>
      </c>
      <c r="K154" s="193" t="s">
        <v>30</v>
      </c>
      <c r="L154" s="60"/>
      <c r="M154" s="198" t="s">
        <v>30</v>
      </c>
      <c r="N154" s="199" t="s">
        <v>45</v>
      </c>
      <c r="O154" s="4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3" t="s">
        <v>348</v>
      </c>
      <c r="AT154" s="23" t="s">
        <v>122</v>
      </c>
      <c r="AU154" s="23" t="s">
        <v>83</v>
      </c>
      <c r="AY154" s="23" t="s">
        <v>120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3" t="s">
        <v>79</v>
      </c>
      <c r="BK154" s="202">
        <f>ROUND(I154*H154,2)</f>
        <v>0</v>
      </c>
      <c r="BL154" s="23" t="s">
        <v>348</v>
      </c>
      <c r="BM154" s="23" t="s">
        <v>349</v>
      </c>
    </row>
    <row r="155" spans="2:65" s="13" customFormat="1" ht="13.5">
      <c r="B155" s="226"/>
      <c r="C155" s="227"/>
      <c r="D155" s="205" t="s">
        <v>129</v>
      </c>
      <c r="E155" s="228" t="s">
        <v>30</v>
      </c>
      <c r="F155" s="229" t="s">
        <v>350</v>
      </c>
      <c r="G155" s="227"/>
      <c r="H155" s="228" t="s">
        <v>30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129</v>
      </c>
      <c r="AU155" s="235" t="s">
        <v>83</v>
      </c>
      <c r="AV155" s="13" t="s">
        <v>79</v>
      </c>
      <c r="AW155" s="13" t="s">
        <v>37</v>
      </c>
      <c r="AX155" s="13" t="s">
        <v>74</v>
      </c>
      <c r="AY155" s="235" t="s">
        <v>120</v>
      </c>
    </row>
    <row r="156" spans="2:65" s="13" customFormat="1" ht="13.5">
      <c r="B156" s="226"/>
      <c r="C156" s="227"/>
      <c r="D156" s="205" t="s">
        <v>129</v>
      </c>
      <c r="E156" s="228" t="s">
        <v>30</v>
      </c>
      <c r="F156" s="229" t="s">
        <v>351</v>
      </c>
      <c r="G156" s="227"/>
      <c r="H156" s="228" t="s">
        <v>30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129</v>
      </c>
      <c r="AU156" s="235" t="s">
        <v>83</v>
      </c>
      <c r="AV156" s="13" t="s">
        <v>79</v>
      </c>
      <c r="AW156" s="13" t="s">
        <v>37</v>
      </c>
      <c r="AX156" s="13" t="s">
        <v>74</v>
      </c>
      <c r="AY156" s="235" t="s">
        <v>120</v>
      </c>
    </row>
    <row r="157" spans="2:65" s="13" customFormat="1" ht="27">
      <c r="B157" s="226"/>
      <c r="C157" s="227"/>
      <c r="D157" s="205" t="s">
        <v>129</v>
      </c>
      <c r="E157" s="228" t="s">
        <v>30</v>
      </c>
      <c r="F157" s="229" t="s">
        <v>352</v>
      </c>
      <c r="G157" s="227"/>
      <c r="H157" s="228" t="s">
        <v>30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129</v>
      </c>
      <c r="AU157" s="235" t="s">
        <v>83</v>
      </c>
      <c r="AV157" s="13" t="s">
        <v>79</v>
      </c>
      <c r="AW157" s="13" t="s">
        <v>37</v>
      </c>
      <c r="AX157" s="13" t="s">
        <v>74</v>
      </c>
      <c r="AY157" s="235" t="s">
        <v>120</v>
      </c>
    </row>
    <row r="158" spans="2:65" s="13" customFormat="1" ht="13.5">
      <c r="B158" s="226"/>
      <c r="C158" s="227"/>
      <c r="D158" s="205" t="s">
        <v>129</v>
      </c>
      <c r="E158" s="228" t="s">
        <v>30</v>
      </c>
      <c r="F158" s="229" t="s">
        <v>353</v>
      </c>
      <c r="G158" s="227"/>
      <c r="H158" s="228" t="s">
        <v>30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129</v>
      </c>
      <c r="AU158" s="235" t="s">
        <v>83</v>
      </c>
      <c r="AV158" s="13" t="s">
        <v>79</v>
      </c>
      <c r="AW158" s="13" t="s">
        <v>37</v>
      </c>
      <c r="AX158" s="13" t="s">
        <v>74</v>
      </c>
      <c r="AY158" s="235" t="s">
        <v>120</v>
      </c>
    </row>
    <row r="159" spans="2:65" s="13" customFormat="1" ht="13.5">
      <c r="B159" s="226"/>
      <c r="C159" s="227"/>
      <c r="D159" s="205" t="s">
        <v>129</v>
      </c>
      <c r="E159" s="228" t="s">
        <v>30</v>
      </c>
      <c r="F159" s="229" t="s">
        <v>354</v>
      </c>
      <c r="G159" s="227"/>
      <c r="H159" s="228" t="s">
        <v>30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129</v>
      </c>
      <c r="AU159" s="235" t="s">
        <v>83</v>
      </c>
      <c r="AV159" s="13" t="s">
        <v>79</v>
      </c>
      <c r="AW159" s="13" t="s">
        <v>37</v>
      </c>
      <c r="AX159" s="13" t="s">
        <v>74</v>
      </c>
      <c r="AY159" s="235" t="s">
        <v>120</v>
      </c>
    </row>
    <row r="160" spans="2:65" s="13" customFormat="1" ht="13.5">
      <c r="B160" s="226"/>
      <c r="C160" s="227"/>
      <c r="D160" s="205" t="s">
        <v>129</v>
      </c>
      <c r="E160" s="228" t="s">
        <v>30</v>
      </c>
      <c r="F160" s="229" t="s">
        <v>355</v>
      </c>
      <c r="G160" s="227"/>
      <c r="H160" s="228" t="s">
        <v>30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129</v>
      </c>
      <c r="AU160" s="235" t="s">
        <v>83</v>
      </c>
      <c r="AV160" s="13" t="s">
        <v>79</v>
      </c>
      <c r="AW160" s="13" t="s">
        <v>37</v>
      </c>
      <c r="AX160" s="13" t="s">
        <v>74</v>
      </c>
      <c r="AY160" s="235" t="s">
        <v>120</v>
      </c>
    </row>
    <row r="161" spans="2:65" s="13" customFormat="1" ht="27">
      <c r="B161" s="226"/>
      <c r="C161" s="227"/>
      <c r="D161" s="205" t="s">
        <v>129</v>
      </c>
      <c r="E161" s="228" t="s">
        <v>30</v>
      </c>
      <c r="F161" s="229" t="s">
        <v>356</v>
      </c>
      <c r="G161" s="227"/>
      <c r="H161" s="228" t="s">
        <v>30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129</v>
      </c>
      <c r="AU161" s="235" t="s">
        <v>83</v>
      </c>
      <c r="AV161" s="13" t="s">
        <v>79</v>
      </c>
      <c r="AW161" s="13" t="s">
        <v>37</v>
      </c>
      <c r="AX161" s="13" t="s">
        <v>74</v>
      </c>
      <c r="AY161" s="235" t="s">
        <v>120</v>
      </c>
    </row>
    <row r="162" spans="2:65" s="13" customFormat="1" ht="13.5">
      <c r="B162" s="226"/>
      <c r="C162" s="227"/>
      <c r="D162" s="205" t="s">
        <v>129</v>
      </c>
      <c r="E162" s="228" t="s">
        <v>30</v>
      </c>
      <c r="F162" s="229" t="s">
        <v>357</v>
      </c>
      <c r="G162" s="227"/>
      <c r="H162" s="228" t="s">
        <v>30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129</v>
      </c>
      <c r="AU162" s="235" t="s">
        <v>83</v>
      </c>
      <c r="AV162" s="13" t="s">
        <v>79</v>
      </c>
      <c r="AW162" s="13" t="s">
        <v>37</v>
      </c>
      <c r="AX162" s="13" t="s">
        <v>74</v>
      </c>
      <c r="AY162" s="235" t="s">
        <v>120</v>
      </c>
    </row>
    <row r="163" spans="2:65" s="13" customFormat="1" ht="27">
      <c r="B163" s="226"/>
      <c r="C163" s="227"/>
      <c r="D163" s="205" t="s">
        <v>129</v>
      </c>
      <c r="E163" s="228" t="s">
        <v>30</v>
      </c>
      <c r="F163" s="229" t="s">
        <v>358</v>
      </c>
      <c r="G163" s="227"/>
      <c r="H163" s="228" t="s">
        <v>30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129</v>
      </c>
      <c r="AU163" s="235" t="s">
        <v>83</v>
      </c>
      <c r="AV163" s="13" t="s">
        <v>79</v>
      </c>
      <c r="AW163" s="13" t="s">
        <v>37</v>
      </c>
      <c r="AX163" s="13" t="s">
        <v>74</v>
      </c>
      <c r="AY163" s="235" t="s">
        <v>120</v>
      </c>
    </row>
    <row r="164" spans="2:65" s="13" customFormat="1" ht="27">
      <c r="B164" s="226"/>
      <c r="C164" s="227"/>
      <c r="D164" s="205" t="s">
        <v>129</v>
      </c>
      <c r="E164" s="228" t="s">
        <v>30</v>
      </c>
      <c r="F164" s="229" t="s">
        <v>359</v>
      </c>
      <c r="G164" s="227"/>
      <c r="H164" s="228" t="s">
        <v>30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129</v>
      </c>
      <c r="AU164" s="235" t="s">
        <v>83</v>
      </c>
      <c r="AV164" s="13" t="s">
        <v>79</v>
      </c>
      <c r="AW164" s="13" t="s">
        <v>37</v>
      </c>
      <c r="AX164" s="13" t="s">
        <v>74</v>
      </c>
      <c r="AY164" s="235" t="s">
        <v>120</v>
      </c>
    </row>
    <row r="165" spans="2:65" s="13" customFormat="1" ht="27">
      <c r="B165" s="226"/>
      <c r="C165" s="227"/>
      <c r="D165" s="205" t="s">
        <v>129</v>
      </c>
      <c r="E165" s="228" t="s">
        <v>30</v>
      </c>
      <c r="F165" s="229" t="s">
        <v>360</v>
      </c>
      <c r="G165" s="227"/>
      <c r="H165" s="228" t="s">
        <v>30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129</v>
      </c>
      <c r="AU165" s="235" t="s">
        <v>83</v>
      </c>
      <c r="AV165" s="13" t="s">
        <v>79</v>
      </c>
      <c r="AW165" s="13" t="s">
        <v>37</v>
      </c>
      <c r="AX165" s="13" t="s">
        <v>74</v>
      </c>
      <c r="AY165" s="235" t="s">
        <v>120</v>
      </c>
    </row>
    <row r="166" spans="2:65" s="13" customFormat="1" ht="27">
      <c r="B166" s="226"/>
      <c r="C166" s="227"/>
      <c r="D166" s="205" t="s">
        <v>129</v>
      </c>
      <c r="E166" s="228" t="s">
        <v>30</v>
      </c>
      <c r="F166" s="229" t="s">
        <v>361</v>
      </c>
      <c r="G166" s="227"/>
      <c r="H166" s="228" t="s">
        <v>30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129</v>
      </c>
      <c r="AU166" s="235" t="s">
        <v>83</v>
      </c>
      <c r="AV166" s="13" t="s">
        <v>79</v>
      </c>
      <c r="AW166" s="13" t="s">
        <v>37</v>
      </c>
      <c r="AX166" s="13" t="s">
        <v>74</v>
      </c>
      <c r="AY166" s="235" t="s">
        <v>120</v>
      </c>
    </row>
    <row r="167" spans="2:65" s="11" customFormat="1" ht="13.5">
      <c r="B167" s="203"/>
      <c r="C167" s="204"/>
      <c r="D167" s="205" t="s">
        <v>129</v>
      </c>
      <c r="E167" s="206" t="s">
        <v>30</v>
      </c>
      <c r="F167" s="207" t="s">
        <v>79</v>
      </c>
      <c r="G167" s="204"/>
      <c r="H167" s="208">
        <v>1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129</v>
      </c>
      <c r="AU167" s="214" t="s">
        <v>83</v>
      </c>
      <c r="AV167" s="11" t="s">
        <v>83</v>
      </c>
      <c r="AW167" s="11" t="s">
        <v>37</v>
      </c>
      <c r="AX167" s="11" t="s">
        <v>79</v>
      </c>
      <c r="AY167" s="214" t="s">
        <v>120</v>
      </c>
    </row>
    <row r="168" spans="2:65" s="10" customFormat="1" ht="29.85" customHeight="1">
      <c r="B168" s="175"/>
      <c r="C168" s="176"/>
      <c r="D168" s="177" t="s">
        <v>73</v>
      </c>
      <c r="E168" s="189" t="s">
        <v>362</v>
      </c>
      <c r="F168" s="189" t="s">
        <v>363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SUM(P169:P179)</f>
        <v>0</v>
      </c>
      <c r="Q168" s="183"/>
      <c r="R168" s="184">
        <f>SUM(R169:R179)</f>
        <v>0</v>
      </c>
      <c r="S168" s="183"/>
      <c r="T168" s="185">
        <f>SUM(T169:T179)</f>
        <v>0</v>
      </c>
      <c r="AR168" s="186" t="s">
        <v>142</v>
      </c>
      <c r="AT168" s="187" t="s">
        <v>73</v>
      </c>
      <c r="AU168" s="187" t="s">
        <v>79</v>
      </c>
      <c r="AY168" s="186" t="s">
        <v>120</v>
      </c>
      <c r="BK168" s="188">
        <f>SUM(BK169:BK179)</f>
        <v>0</v>
      </c>
    </row>
    <row r="169" spans="2:65" s="1" customFormat="1" ht="16.5" customHeight="1">
      <c r="B169" s="40"/>
      <c r="C169" s="191" t="s">
        <v>9</v>
      </c>
      <c r="D169" s="191" t="s">
        <v>122</v>
      </c>
      <c r="E169" s="192" t="s">
        <v>364</v>
      </c>
      <c r="F169" s="193" t="s">
        <v>365</v>
      </c>
      <c r="G169" s="194" t="s">
        <v>125</v>
      </c>
      <c r="H169" s="195">
        <v>1</v>
      </c>
      <c r="I169" s="196"/>
      <c r="J169" s="197">
        <f>ROUND(I169*H169,2)</f>
        <v>0</v>
      </c>
      <c r="K169" s="193" t="s">
        <v>30</v>
      </c>
      <c r="L169" s="60"/>
      <c r="M169" s="198" t="s">
        <v>30</v>
      </c>
      <c r="N169" s="199" t="s">
        <v>45</v>
      </c>
      <c r="O169" s="4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3" t="s">
        <v>348</v>
      </c>
      <c r="AT169" s="23" t="s">
        <v>122</v>
      </c>
      <c r="AU169" s="23" t="s">
        <v>83</v>
      </c>
      <c r="AY169" s="23" t="s">
        <v>120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3" t="s">
        <v>79</v>
      </c>
      <c r="BK169" s="202">
        <f>ROUND(I169*H169,2)</f>
        <v>0</v>
      </c>
      <c r="BL169" s="23" t="s">
        <v>348</v>
      </c>
      <c r="BM169" s="23" t="s">
        <v>366</v>
      </c>
    </row>
    <row r="170" spans="2:65" s="13" customFormat="1" ht="13.5">
      <c r="B170" s="226"/>
      <c r="C170" s="227"/>
      <c r="D170" s="205" t="s">
        <v>129</v>
      </c>
      <c r="E170" s="228" t="s">
        <v>30</v>
      </c>
      <c r="F170" s="229" t="s">
        <v>367</v>
      </c>
      <c r="G170" s="227"/>
      <c r="H170" s="228" t="s">
        <v>30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129</v>
      </c>
      <c r="AU170" s="235" t="s">
        <v>83</v>
      </c>
      <c r="AV170" s="13" t="s">
        <v>79</v>
      </c>
      <c r="AW170" s="13" t="s">
        <v>37</v>
      </c>
      <c r="AX170" s="13" t="s">
        <v>74</v>
      </c>
      <c r="AY170" s="235" t="s">
        <v>120</v>
      </c>
    </row>
    <row r="171" spans="2:65" s="13" customFormat="1" ht="13.5">
      <c r="B171" s="226"/>
      <c r="C171" s="227"/>
      <c r="D171" s="205" t="s">
        <v>129</v>
      </c>
      <c r="E171" s="228" t="s">
        <v>30</v>
      </c>
      <c r="F171" s="229" t="s">
        <v>368</v>
      </c>
      <c r="G171" s="227"/>
      <c r="H171" s="228" t="s">
        <v>30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129</v>
      </c>
      <c r="AU171" s="235" t="s">
        <v>83</v>
      </c>
      <c r="AV171" s="13" t="s">
        <v>79</v>
      </c>
      <c r="AW171" s="13" t="s">
        <v>37</v>
      </c>
      <c r="AX171" s="13" t="s">
        <v>74</v>
      </c>
      <c r="AY171" s="235" t="s">
        <v>120</v>
      </c>
    </row>
    <row r="172" spans="2:65" s="11" customFormat="1" ht="13.5">
      <c r="B172" s="203"/>
      <c r="C172" s="204"/>
      <c r="D172" s="205" t="s">
        <v>129</v>
      </c>
      <c r="E172" s="206" t="s">
        <v>30</v>
      </c>
      <c r="F172" s="207" t="s">
        <v>79</v>
      </c>
      <c r="G172" s="204"/>
      <c r="H172" s="208">
        <v>1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129</v>
      </c>
      <c r="AU172" s="214" t="s">
        <v>83</v>
      </c>
      <c r="AV172" s="11" t="s">
        <v>83</v>
      </c>
      <c r="AW172" s="11" t="s">
        <v>37</v>
      </c>
      <c r="AX172" s="11" t="s">
        <v>79</v>
      </c>
      <c r="AY172" s="214" t="s">
        <v>120</v>
      </c>
    </row>
    <row r="173" spans="2:65" s="1" customFormat="1" ht="38.25" customHeight="1">
      <c r="B173" s="40"/>
      <c r="C173" s="191" t="s">
        <v>369</v>
      </c>
      <c r="D173" s="191" t="s">
        <v>122</v>
      </c>
      <c r="E173" s="192" t="s">
        <v>370</v>
      </c>
      <c r="F173" s="193" t="s">
        <v>371</v>
      </c>
      <c r="G173" s="194" t="s">
        <v>125</v>
      </c>
      <c r="H173" s="195">
        <v>1</v>
      </c>
      <c r="I173" s="196"/>
      <c r="J173" s="197">
        <f>ROUND(I173*H173,2)</f>
        <v>0</v>
      </c>
      <c r="K173" s="193" t="s">
        <v>30</v>
      </c>
      <c r="L173" s="60"/>
      <c r="M173" s="198" t="s">
        <v>30</v>
      </c>
      <c r="N173" s="199" t="s">
        <v>45</v>
      </c>
      <c r="O173" s="4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3" t="s">
        <v>348</v>
      </c>
      <c r="AT173" s="23" t="s">
        <v>122</v>
      </c>
      <c r="AU173" s="23" t="s">
        <v>83</v>
      </c>
      <c r="AY173" s="23" t="s">
        <v>120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3" t="s">
        <v>79</v>
      </c>
      <c r="BK173" s="202">
        <f>ROUND(I173*H173,2)</f>
        <v>0</v>
      </c>
      <c r="BL173" s="23" t="s">
        <v>348</v>
      </c>
      <c r="BM173" s="23" t="s">
        <v>372</v>
      </c>
    </row>
    <row r="174" spans="2:65" s="13" customFormat="1" ht="13.5">
      <c r="B174" s="226"/>
      <c r="C174" s="227"/>
      <c r="D174" s="205" t="s">
        <v>129</v>
      </c>
      <c r="E174" s="228" t="s">
        <v>30</v>
      </c>
      <c r="F174" s="229" t="s">
        <v>373</v>
      </c>
      <c r="G174" s="227"/>
      <c r="H174" s="228" t="s">
        <v>30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129</v>
      </c>
      <c r="AU174" s="235" t="s">
        <v>83</v>
      </c>
      <c r="AV174" s="13" t="s">
        <v>79</v>
      </c>
      <c r="AW174" s="13" t="s">
        <v>37</v>
      </c>
      <c r="AX174" s="13" t="s">
        <v>74</v>
      </c>
      <c r="AY174" s="235" t="s">
        <v>120</v>
      </c>
    </row>
    <row r="175" spans="2:65" s="13" customFormat="1" ht="13.5">
      <c r="B175" s="226"/>
      <c r="C175" s="227"/>
      <c r="D175" s="205" t="s">
        <v>129</v>
      </c>
      <c r="E175" s="228" t="s">
        <v>30</v>
      </c>
      <c r="F175" s="229" t="s">
        <v>374</v>
      </c>
      <c r="G175" s="227"/>
      <c r="H175" s="228" t="s">
        <v>30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129</v>
      </c>
      <c r="AU175" s="235" t="s">
        <v>83</v>
      </c>
      <c r="AV175" s="13" t="s">
        <v>79</v>
      </c>
      <c r="AW175" s="13" t="s">
        <v>37</v>
      </c>
      <c r="AX175" s="13" t="s">
        <v>74</v>
      </c>
      <c r="AY175" s="235" t="s">
        <v>120</v>
      </c>
    </row>
    <row r="176" spans="2:65" s="11" customFormat="1" ht="13.5">
      <c r="B176" s="203"/>
      <c r="C176" s="204"/>
      <c r="D176" s="205" t="s">
        <v>129</v>
      </c>
      <c r="E176" s="206" t="s">
        <v>30</v>
      </c>
      <c r="F176" s="207" t="s">
        <v>79</v>
      </c>
      <c r="G176" s="204"/>
      <c r="H176" s="208">
        <v>1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129</v>
      </c>
      <c r="AU176" s="214" t="s">
        <v>83</v>
      </c>
      <c r="AV176" s="11" t="s">
        <v>83</v>
      </c>
      <c r="AW176" s="11" t="s">
        <v>37</v>
      </c>
      <c r="AX176" s="11" t="s">
        <v>79</v>
      </c>
      <c r="AY176" s="214" t="s">
        <v>120</v>
      </c>
    </row>
    <row r="177" spans="2:65" s="1" customFormat="1" ht="16.5" customHeight="1">
      <c r="B177" s="40"/>
      <c r="C177" s="191" t="s">
        <v>230</v>
      </c>
      <c r="D177" s="191" t="s">
        <v>122</v>
      </c>
      <c r="E177" s="192" t="s">
        <v>375</v>
      </c>
      <c r="F177" s="193" t="s">
        <v>376</v>
      </c>
      <c r="G177" s="194" t="s">
        <v>347</v>
      </c>
      <c r="H177" s="195">
        <v>1</v>
      </c>
      <c r="I177" s="196"/>
      <c r="J177" s="197">
        <f>ROUND(I177*H177,2)</f>
        <v>0</v>
      </c>
      <c r="K177" s="193" t="s">
        <v>30</v>
      </c>
      <c r="L177" s="60"/>
      <c r="M177" s="198" t="s">
        <v>30</v>
      </c>
      <c r="N177" s="199" t="s">
        <v>45</v>
      </c>
      <c r="O177" s="41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3" t="s">
        <v>348</v>
      </c>
      <c r="AT177" s="23" t="s">
        <v>122</v>
      </c>
      <c r="AU177" s="23" t="s">
        <v>83</v>
      </c>
      <c r="AY177" s="23" t="s">
        <v>120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3" t="s">
        <v>79</v>
      </c>
      <c r="BK177" s="202">
        <f>ROUND(I177*H177,2)</f>
        <v>0</v>
      </c>
      <c r="BL177" s="23" t="s">
        <v>348</v>
      </c>
      <c r="BM177" s="23" t="s">
        <v>377</v>
      </c>
    </row>
    <row r="178" spans="2:65" s="13" customFormat="1" ht="13.5">
      <c r="B178" s="226"/>
      <c r="C178" s="227"/>
      <c r="D178" s="205" t="s">
        <v>129</v>
      </c>
      <c r="E178" s="228" t="s">
        <v>30</v>
      </c>
      <c r="F178" s="229" t="s">
        <v>376</v>
      </c>
      <c r="G178" s="227"/>
      <c r="H178" s="228" t="s">
        <v>30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129</v>
      </c>
      <c r="AU178" s="235" t="s">
        <v>83</v>
      </c>
      <c r="AV178" s="13" t="s">
        <v>79</v>
      </c>
      <c r="AW178" s="13" t="s">
        <v>37</v>
      </c>
      <c r="AX178" s="13" t="s">
        <v>74</v>
      </c>
      <c r="AY178" s="235" t="s">
        <v>120</v>
      </c>
    </row>
    <row r="179" spans="2:65" s="11" customFormat="1" ht="13.5">
      <c r="B179" s="203"/>
      <c r="C179" s="204"/>
      <c r="D179" s="205" t="s">
        <v>129</v>
      </c>
      <c r="E179" s="206" t="s">
        <v>30</v>
      </c>
      <c r="F179" s="207" t="s">
        <v>79</v>
      </c>
      <c r="G179" s="204"/>
      <c r="H179" s="208">
        <v>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129</v>
      </c>
      <c r="AU179" s="214" t="s">
        <v>83</v>
      </c>
      <c r="AV179" s="11" t="s">
        <v>83</v>
      </c>
      <c r="AW179" s="11" t="s">
        <v>37</v>
      </c>
      <c r="AX179" s="11" t="s">
        <v>79</v>
      </c>
      <c r="AY179" s="214" t="s">
        <v>120</v>
      </c>
    </row>
    <row r="180" spans="2:65" s="10" customFormat="1" ht="29.85" customHeight="1">
      <c r="B180" s="175"/>
      <c r="C180" s="176"/>
      <c r="D180" s="177" t="s">
        <v>73</v>
      </c>
      <c r="E180" s="189" t="s">
        <v>378</v>
      </c>
      <c r="F180" s="189" t="s">
        <v>379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SUM(P181:P189)</f>
        <v>0</v>
      </c>
      <c r="Q180" s="183"/>
      <c r="R180" s="184">
        <f>SUM(R181:R189)</f>
        <v>0</v>
      </c>
      <c r="S180" s="183"/>
      <c r="T180" s="185">
        <f>SUM(T181:T189)</f>
        <v>0</v>
      </c>
      <c r="AR180" s="186" t="s">
        <v>142</v>
      </c>
      <c r="AT180" s="187" t="s">
        <v>73</v>
      </c>
      <c r="AU180" s="187" t="s">
        <v>79</v>
      </c>
      <c r="AY180" s="186" t="s">
        <v>120</v>
      </c>
      <c r="BK180" s="188">
        <f>SUM(BK181:BK189)</f>
        <v>0</v>
      </c>
    </row>
    <row r="181" spans="2:65" s="1" customFormat="1" ht="16.5" customHeight="1">
      <c r="B181" s="40"/>
      <c r="C181" s="191" t="s">
        <v>235</v>
      </c>
      <c r="D181" s="191" t="s">
        <v>122</v>
      </c>
      <c r="E181" s="192" t="s">
        <v>380</v>
      </c>
      <c r="F181" s="193" t="s">
        <v>381</v>
      </c>
      <c r="G181" s="194" t="s">
        <v>125</v>
      </c>
      <c r="H181" s="195">
        <v>1</v>
      </c>
      <c r="I181" s="196"/>
      <c r="J181" s="197">
        <f>ROUND(I181*H181,2)</f>
        <v>0</v>
      </c>
      <c r="K181" s="193" t="s">
        <v>30</v>
      </c>
      <c r="L181" s="60"/>
      <c r="M181" s="198" t="s">
        <v>30</v>
      </c>
      <c r="N181" s="199" t="s">
        <v>45</v>
      </c>
      <c r="O181" s="4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3" t="s">
        <v>348</v>
      </c>
      <c r="AT181" s="23" t="s">
        <v>122</v>
      </c>
      <c r="AU181" s="23" t="s">
        <v>83</v>
      </c>
      <c r="AY181" s="23" t="s">
        <v>120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3" t="s">
        <v>79</v>
      </c>
      <c r="BK181" s="202">
        <f>ROUND(I181*H181,2)</f>
        <v>0</v>
      </c>
      <c r="BL181" s="23" t="s">
        <v>348</v>
      </c>
      <c r="BM181" s="23" t="s">
        <v>382</v>
      </c>
    </row>
    <row r="182" spans="2:65" s="13" customFormat="1" ht="13.5">
      <c r="B182" s="226"/>
      <c r="C182" s="227"/>
      <c r="D182" s="205" t="s">
        <v>129</v>
      </c>
      <c r="E182" s="228" t="s">
        <v>30</v>
      </c>
      <c r="F182" s="229" t="s">
        <v>383</v>
      </c>
      <c r="G182" s="227"/>
      <c r="H182" s="228" t="s">
        <v>30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129</v>
      </c>
      <c r="AU182" s="235" t="s">
        <v>83</v>
      </c>
      <c r="AV182" s="13" t="s">
        <v>79</v>
      </c>
      <c r="AW182" s="13" t="s">
        <v>37</v>
      </c>
      <c r="AX182" s="13" t="s">
        <v>74</v>
      </c>
      <c r="AY182" s="235" t="s">
        <v>120</v>
      </c>
    </row>
    <row r="183" spans="2:65" s="11" customFormat="1" ht="13.5">
      <c r="B183" s="203"/>
      <c r="C183" s="204"/>
      <c r="D183" s="205" t="s">
        <v>129</v>
      </c>
      <c r="E183" s="206" t="s">
        <v>30</v>
      </c>
      <c r="F183" s="207" t="s">
        <v>79</v>
      </c>
      <c r="G183" s="204"/>
      <c r="H183" s="208">
        <v>1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129</v>
      </c>
      <c r="AU183" s="214" t="s">
        <v>83</v>
      </c>
      <c r="AV183" s="11" t="s">
        <v>83</v>
      </c>
      <c r="AW183" s="11" t="s">
        <v>37</v>
      </c>
      <c r="AX183" s="11" t="s">
        <v>79</v>
      </c>
      <c r="AY183" s="214" t="s">
        <v>120</v>
      </c>
    </row>
    <row r="184" spans="2:65" s="1" customFormat="1" ht="16.5" customHeight="1">
      <c r="B184" s="40"/>
      <c r="C184" s="191" t="s">
        <v>384</v>
      </c>
      <c r="D184" s="191" t="s">
        <v>122</v>
      </c>
      <c r="E184" s="192" t="s">
        <v>385</v>
      </c>
      <c r="F184" s="193" t="s">
        <v>386</v>
      </c>
      <c r="G184" s="194" t="s">
        <v>387</v>
      </c>
      <c r="H184" s="195">
        <v>1</v>
      </c>
      <c r="I184" s="196"/>
      <c r="J184" s="197">
        <f>ROUND(I184*H184,2)</f>
        <v>0</v>
      </c>
      <c r="K184" s="193" t="s">
        <v>126</v>
      </c>
      <c r="L184" s="60"/>
      <c r="M184" s="198" t="s">
        <v>30</v>
      </c>
      <c r="N184" s="199" t="s">
        <v>45</v>
      </c>
      <c r="O184" s="4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3" t="s">
        <v>348</v>
      </c>
      <c r="AT184" s="23" t="s">
        <v>122</v>
      </c>
      <c r="AU184" s="23" t="s">
        <v>83</v>
      </c>
      <c r="AY184" s="23" t="s">
        <v>120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3" t="s">
        <v>79</v>
      </c>
      <c r="BK184" s="202">
        <f>ROUND(I184*H184,2)</f>
        <v>0</v>
      </c>
      <c r="BL184" s="23" t="s">
        <v>348</v>
      </c>
      <c r="BM184" s="23" t="s">
        <v>388</v>
      </c>
    </row>
    <row r="185" spans="2:65" s="11" customFormat="1" ht="13.5">
      <c r="B185" s="203"/>
      <c r="C185" s="204"/>
      <c r="D185" s="205" t="s">
        <v>129</v>
      </c>
      <c r="E185" s="206" t="s">
        <v>30</v>
      </c>
      <c r="F185" s="207" t="s">
        <v>79</v>
      </c>
      <c r="G185" s="204"/>
      <c r="H185" s="208">
        <v>1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129</v>
      </c>
      <c r="AU185" s="214" t="s">
        <v>83</v>
      </c>
      <c r="AV185" s="11" t="s">
        <v>83</v>
      </c>
      <c r="AW185" s="11" t="s">
        <v>37</v>
      </c>
      <c r="AX185" s="11" t="s">
        <v>79</v>
      </c>
      <c r="AY185" s="214" t="s">
        <v>120</v>
      </c>
    </row>
    <row r="186" spans="2:65" s="1" customFormat="1" ht="16.5" customHeight="1">
      <c r="B186" s="40"/>
      <c r="C186" s="191" t="s">
        <v>389</v>
      </c>
      <c r="D186" s="191" t="s">
        <v>122</v>
      </c>
      <c r="E186" s="192" t="s">
        <v>390</v>
      </c>
      <c r="F186" s="193" t="s">
        <v>391</v>
      </c>
      <c r="G186" s="194" t="s">
        <v>347</v>
      </c>
      <c r="H186" s="195">
        <v>1</v>
      </c>
      <c r="I186" s="196"/>
      <c r="J186" s="197">
        <f>ROUND(I186*H186,2)</f>
        <v>0</v>
      </c>
      <c r="K186" s="193" t="s">
        <v>30</v>
      </c>
      <c r="L186" s="60"/>
      <c r="M186" s="198" t="s">
        <v>30</v>
      </c>
      <c r="N186" s="199" t="s">
        <v>45</v>
      </c>
      <c r="O186" s="4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3" t="s">
        <v>348</v>
      </c>
      <c r="AT186" s="23" t="s">
        <v>122</v>
      </c>
      <c r="AU186" s="23" t="s">
        <v>83</v>
      </c>
      <c r="AY186" s="23" t="s">
        <v>120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3" t="s">
        <v>79</v>
      </c>
      <c r="BK186" s="202">
        <f>ROUND(I186*H186,2)</f>
        <v>0</v>
      </c>
      <c r="BL186" s="23" t="s">
        <v>348</v>
      </c>
      <c r="BM186" s="23" t="s">
        <v>392</v>
      </c>
    </row>
    <row r="187" spans="2:65" s="13" customFormat="1" ht="13.5">
      <c r="B187" s="226"/>
      <c r="C187" s="227"/>
      <c r="D187" s="205" t="s">
        <v>129</v>
      </c>
      <c r="E187" s="228" t="s">
        <v>30</v>
      </c>
      <c r="F187" s="229" t="s">
        <v>391</v>
      </c>
      <c r="G187" s="227"/>
      <c r="H187" s="228" t="s">
        <v>30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129</v>
      </c>
      <c r="AU187" s="235" t="s">
        <v>83</v>
      </c>
      <c r="AV187" s="13" t="s">
        <v>79</v>
      </c>
      <c r="AW187" s="13" t="s">
        <v>37</v>
      </c>
      <c r="AX187" s="13" t="s">
        <v>74</v>
      </c>
      <c r="AY187" s="235" t="s">
        <v>120</v>
      </c>
    </row>
    <row r="188" spans="2:65" s="13" customFormat="1" ht="13.5">
      <c r="B188" s="226"/>
      <c r="C188" s="227"/>
      <c r="D188" s="205" t="s">
        <v>129</v>
      </c>
      <c r="E188" s="228" t="s">
        <v>30</v>
      </c>
      <c r="F188" s="229" t="s">
        <v>393</v>
      </c>
      <c r="G188" s="227"/>
      <c r="H188" s="228" t="s">
        <v>30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129</v>
      </c>
      <c r="AU188" s="235" t="s">
        <v>83</v>
      </c>
      <c r="AV188" s="13" t="s">
        <v>79</v>
      </c>
      <c r="AW188" s="13" t="s">
        <v>37</v>
      </c>
      <c r="AX188" s="13" t="s">
        <v>74</v>
      </c>
      <c r="AY188" s="235" t="s">
        <v>120</v>
      </c>
    </row>
    <row r="189" spans="2:65" s="11" customFormat="1" ht="13.5">
      <c r="B189" s="203"/>
      <c r="C189" s="204"/>
      <c r="D189" s="205" t="s">
        <v>129</v>
      </c>
      <c r="E189" s="206" t="s">
        <v>30</v>
      </c>
      <c r="F189" s="207" t="s">
        <v>79</v>
      </c>
      <c r="G189" s="204"/>
      <c r="H189" s="208">
        <v>1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129</v>
      </c>
      <c r="AU189" s="214" t="s">
        <v>83</v>
      </c>
      <c r="AV189" s="11" t="s">
        <v>83</v>
      </c>
      <c r="AW189" s="11" t="s">
        <v>37</v>
      </c>
      <c r="AX189" s="11" t="s">
        <v>79</v>
      </c>
      <c r="AY189" s="214" t="s">
        <v>120</v>
      </c>
    </row>
    <row r="190" spans="2:65" s="10" customFormat="1" ht="29.85" customHeight="1">
      <c r="B190" s="175"/>
      <c r="C190" s="176"/>
      <c r="D190" s="177" t="s">
        <v>73</v>
      </c>
      <c r="E190" s="189" t="s">
        <v>394</v>
      </c>
      <c r="F190" s="189" t="s">
        <v>395</v>
      </c>
      <c r="G190" s="176"/>
      <c r="H190" s="176"/>
      <c r="I190" s="179"/>
      <c r="J190" s="190">
        <f>BK190</f>
        <v>0</v>
      </c>
      <c r="K190" s="176"/>
      <c r="L190" s="181"/>
      <c r="M190" s="182"/>
      <c r="N190" s="183"/>
      <c r="O190" s="183"/>
      <c r="P190" s="184">
        <f>SUM(P191:P202)</f>
        <v>0</v>
      </c>
      <c r="Q190" s="183"/>
      <c r="R190" s="184">
        <f>SUM(R191:R202)</f>
        <v>0</v>
      </c>
      <c r="S190" s="183"/>
      <c r="T190" s="185">
        <f>SUM(T191:T202)</f>
        <v>0</v>
      </c>
      <c r="AR190" s="186" t="s">
        <v>142</v>
      </c>
      <c r="AT190" s="187" t="s">
        <v>73</v>
      </c>
      <c r="AU190" s="187" t="s">
        <v>79</v>
      </c>
      <c r="AY190" s="186" t="s">
        <v>120</v>
      </c>
      <c r="BK190" s="188">
        <f>SUM(BK191:BK202)</f>
        <v>0</v>
      </c>
    </row>
    <row r="191" spans="2:65" s="1" customFormat="1" ht="16.5" customHeight="1">
      <c r="B191" s="40"/>
      <c r="C191" s="191" t="s">
        <v>396</v>
      </c>
      <c r="D191" s="191" t="s">
        <v>122</v>
      </c>
      <c r="E191" s="192" t="s">
        <v>397</v>
      </c>
      <c r="F191" s="193" t="s">
        <v>398</v>
      </c>
      <c r="G191" s="194" t="s">
        <v>125</v>
      </c>
      <c r="H191" s="195">
        <v>1</v>
      </c>
      <c r="I191" s="196"/>
      <c r="J191" s="197">
        <f>ROUND(I191*H191,2)</f>
        <v>0</v>
      </c>
      <c r="K191" s="193" t="s">
        <v>30</v>
      </c>
      <c r="L191" s="60"/>
      <c r="M191" s="198" t="s">
        <v>30</v>
      </c>
      <c r="N191" s="199" t="s">
        <v>45</v>
      </c>
      <c r="O191" s="41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3" t="s">
        <v>348</v>
      </c>
      <c r="AT191" s="23" t="s">
        <v>122</v>
      </c>
      <c r="AU191" s="23" t="s">
        <v>83</v>
      </c>
      <c r="AY191" s="23" t="s">
        <v>120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3" t="s">
        <v>79</v>
      </c>
      <c r="BK191" s="202">
        <f>ROUND(I191*H191,2)</f>
        <v>0</v>
      </c>
      <c r="BL191" s="23" t="s">
        <v>348</v>
      </c>
      <c r="BM191" s="23" t="s">
        <v>399</v>
      </c>
    </row>
    <row r="192" spans="2:65" s="13" customFormat="1" ht="13.5">
      <c r="B192" s="226"/>
      <c r="C192" s="227"/>
      <c r="D192" s="205" t="s">
        <v>129</v>
      </c>
      <c r="E192" s="228" t="s">
        <v>30</v>
      </c>
      <c r="F192" s="229" t="s">
        <v>400</v>
      </c>
      <c r="G192" s="227"/>
      <c r="H192" s="228" t="s">
        <v>30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129</v>
      </c>
      <c r="AU192" s="235" t="s">
        <v>83</v>
      </c>
      <c r="AV192" s="13" t="s">
        <v>79</v>
      </c>
      <c r="AW192" s="13" t="s">
        <v>37</v>
      </c>
      <c r="AX192" s="13" t="s">
        <v>74</v>
      </c>
      <c r="AY192" s="235" t="s">
        <v>120</v>
      </c>
    </row>
    <row r="193" spans="2:65" s="13" customFormat="1" ht="13.5">
      <c r="B193" s="226"/>
      <c r="C193" s="227"/>
      <c r="D193" s="205" t="s">
        <v>129</v>
      </c>
      <c r="E193" s="228" t="s">
        <v>30</v>
      </c>
      <c r="F193" s="229" t="s">
        <v>401</v>
      </c>
      <c r="G193" s="227"/>
      <c r="H193" s="228" t="s">
        <v>30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129</v>
      </c>
      <c r="AU193" s="235" t="s">
        <v>83</v>
      </c>
      <c r="AV193" s="13" t="s">
        <v>79</v>
      </c>
      <c r="AW193" s="13" t="s">
        <v>37</v>
      </c>
      <c r="AX193" s="13" t="s">
        <v>74</v>
      </c>
      <c r="AY193" s="235" t="s">
        <v>120</v>
      </c>
    </row>
    <row r="194" spans="2:65" s="13" customFormat="1" ht="13.5">
      <c r="B194" s="226"/>
      <c r="C194" s="227"/>
      <c r="D194" s="205" t="s">
        <v>129</v>
      </c>
      <c r="E194" s="228" t="s">
        <v>30</v>
      </c>
      <c r="F194" s="229" t="s">
        <v>402</v>
      </c>
      <c r="G194" s="227"/>
      <c r="H194" s="228" t="s">
        <v>30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129</v>
      </c>
      <c r="AU194" s="235" t="s">
        <v>83</v>
      </c>
      <c r="AV194" s="13" t="s">
        <v>79</v>
      </c>
      <c r="AW194" s="13" t="s">
        <v>37</v>
      </c>
      <c r="AX194" s="13" t="s">
        <v>74</v>
      </c>
      <c r="AY194" s="235" t="s">
        <v>120</v>
      </c>
    </row>
    <row r="195" spans="2:65" s="13" customFormat="1" ht="13.5">
      <c r="B195" s="226"/>
      <c r="C195" s="227"/>
      <c r="D195" s="205" t="s">
        <v>129</v>
      </c>
      <c r="E195" s="228" t="s">
        <v>30</v>
      </c>
      <c r="F195" s="229" t="s">
        <v>403</v>
      </c>
      <c r="G195" s="227"/>
      <c r="H195" s="228" t="s">
        <v>30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129</v>
      </c>
      <c r="AU195" s="235" t="s">
        <v>83</v>
      </c>
      <c r="AV195" s="13" t="s">
        <v>79</v>
      </c>
      <c r="AW195" s="13" t="s">
        <v>37</v>
      </c>
      <c r="AX195" s="13" t="s">
        <v>74</v>
      </c>
      <c r="AY195" s="235" t="s">
        <v>120</v>
      </c>
    </row>
    <row r="196" spans="2:65" s="11" customFormat="1" ht="13.5">
      <c r="B196" s="203"/>
      <c r="C196" s="204"/>
      <c r="D196" s="205" t="s">
        <v>129</v>
      </c>
      <c r="E196" s="206" t="s">
        <v>30</v>
      </c>
      <c r="F196" s="207" t="s">
        <v>79</v>
      </c>
      <c r="G196" s="204"/>
      <c r="H196" s="208">
        <v>1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129</v>
      </c>
      <c r="AU196" s="214" t="s">
        <v>83</v>
      </c>
      <c r="AV196" s="11" t="s">
        <v>83</v>
      </c>
      <c r="AW196" s="11" t="s">
        <v>37</v>
      </c>
      <c r="AX196" s="11" t="s">
        <v>79</v>
      </c>
      <c r="AY196" s="214" t="s">
        <v>120</v>
      </c>
    </row>
    <row r="197" spans="2:65" s="1" customFormat="1" ht="16.5" customHeight="1">
      <c r="B197" s="40"/>
      <c r="C197" s="191" t="s">
        <v>404</v>
      </c>
      <c r="D197" s="191" t="s">
        <v>122</v>
      </c>
      <c r="E197" s="192" t="s">
        <v>405</v>
      </c>
      <c r="F197" s="193" t="s">
        <v>406</v>
      </c>
      <c r="G197" s="194" t="s">
        <v>125</v>
      </c>
      <c r="H197" s="195">
        <v>1</v>
      </c>
      <c r="I197" s="196"/>
      <c r="J197" s="197">
        <f>ROUND(I197*H197,2)</f>
        <v>0</v>
      </c>
      <c r="K197" s="193" t="s">
        <v>30</v>
      </c>
      <c r="L197" s="60"/>
      <c r="M197" s="198" t="s">
        <v>30</v>
      </c>
      <c r="N197" s="199" t="s">
        <v>45</v>
      </c>
      <c r="O197" s="41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AR197" s="23" t="s">
        <v>348</v>
      </c>
      <c r="AT197" s="23" t="s">
        <v>122</v>
      </c>
      <c r="AU197" s="23" t="s">
        <v>83</v>
      </c>
      <c r="AY197" s="23" t="s">
        <v>120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3" t="s">
        <v>79</v>
      </c>
      <c r="BK197" s="202">
        <f>ROUND(I197*H197,2)</f>
        <v>0</v>
      </c>
      <c r="BL197" s="23" t="s">
        <v>348</v>
      </c>
      <c r="BM197" s="23" t="s">
        <v>407</v>
      </c>
    </row>
    <row r="198" spans="2:65" s="13" customFormat="1" ht="13.5">
      <c r="B198" s="226"/>
      <c r="C198" s="227"/>
      <c r="D198" s="205" t="s">
        <v>129</v>
      </c>
      <c r="E198" s="228" t="s">
        <v>30</v>
      </c>
      <c r="F198" s="229" t="s">
        <v>406</v>
      </c>
      <c r="G198" s="227"/>
      <c r="H198" s="228" t="s">
        <v>30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129</v>
      </c>
      <c r="AU198" s="235" t="s">
        <v>83</v>
      </c>
      <c r="AV198" s="13" t="s">
        <v>79</v>
      </c>
      <c r="AW198" s="13" t="s">
        <v>37</v>
      </c>
      <c r="AX198" s="13" t="s">
        <v>74</v>
      </c>
      <c r="AY198" s="235" t="s">
        <v>120</v>
      </c>
    </row>
    <row r="199" spans="2:65" s="11" customFormat="1" ht="13.5">
      <c r="B199" s="203"/>
      <c r="C199" s="204"/>
      <c r="D199" s="205" t="s">
        <v>129</v>
      </c>
      <c r="E199" s="206" t="s">
        <v>30</v>
      </c>
      <c r="F199" s="207" t="s">
        <v>79</v>
      </c>
      <c r="G199" s="204"/>
      <c r="H199" s="208">
        <v>1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129</v>
      </c>
      <c r="AU199" s="214" t="s">
        <v>83</v>
      </c>
      <c r="AV199" s="11" t="s">
        <v>83</v>
      </c>
      <c r="AW199" s="11" t="s">
        <v>37</v>
      </c>
      <c r="AX199" s="11" t="s">
        <v>79</v>
      </c>
      <c r="AY199" s="214" t="s">
        <v>120</v>
      </c>
    </row>
    <row r="200" spans="2:65" s="1" customFormat="1" ht="25.5" customHeight="1">
      <c r="B200" s="40"/>
      <c r="C200" s="191" t="s">
        <v>408</v>
      </c>
      <c r="D200" s="191" t="s">
        <v>122</v>
      </c>
      <c r="E200" s="192" t="s">
        <v>409</v>
      </c>
      <c r="F200" s="193" t="s">
        <v>410</v>
      </c>
      <c r="G200" s="194" t="s">
        <v>347</v>
      </c>
      <c r="H200" s="195">
        <v>1</v>
      </c>
      <c r="I200" s="196"/>
      <c r="J200" s="197">
        <f>ROUND(I200*H200,2)</f>
        <v>0</v>
      </c>
      <c r="K200" s="193" t="s">
        <v>30</v>
      </c>
      <c r="L200" s="60"/>
      <c r="M200" s="198" t="s">
        <v>30</v>
      </c>
      <c r="N200" s="199" t="s">
        <v>45</v>
      </c>
      <c r="O200" s="4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23" t="s">
        <v>348</v>
      </c>
      <c r="AT200" s="23" t="s">
        <v>122</v>
      </c>
      <c r="AU200" s="23" t="s">
        <v>83</v>
      </c>
      <c r="AY200" s="23" t="s">
        <v>120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3" t="s">
        <v>79</v>
      </c>
      <c r="BK200" s="202">
        <f>ROUND(I200*H200,2)</f>
        <v>0</v>
      </c>
      <c r="BL200" s="23" t="s">
        <v>348</v>
      </c>
      <c r="BM200" s="23" t="s">
        <v>411</v>
      </c>
    </row>
    <row r="201" spans="2:65" s="13" customFormat="1" ht="27">
      <c r="B201" s="226"/>
      <c r="C201" s="227"/>
      <c r="D201" s="205" t="s">
        <v>129</v>
      </c>
      <c r="E201" s="228" t="s">
        <v>30</v>
      </c>
      <c r="F201" s="229" t="s">
        <v>412</v>
      </c>
      <c r="G201" s="227"/>
      <c r="H201" s="228" t="s">
        <v>30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129</v>
      </c>
      <c r="AU201" s="235" t="s">
        <v>83</v>
      </c>
      <c r="AV201" s="13" t="s">
        <v>79</v>
      </c>
      <c r="AW201" s="13" t="s">
        <v>37</v>
      </c>
      <c r="AX201" s="13" t="s">
        <v>74</v>
      </c>
      <c r="AY201" s="235" t="s">
        <v>120</v>
      </c>
    </row>
    <row r="202" spans="2:65" s="11" customFormat="1" ht="13.5">
      <c r="B202" s="203"/>
      <c r="C202" s="204"/>
      <c r="D202" s="205" t="s">
        <v>129</v>
      </c>
      <c r="E202" s="206" t="s">
        <v>30</v>
      </c>
      <c r="F202" s="207" t="s">
        <v>79</v>
      </c>
      <c r="G202" s="204"/>
      <c r="H202" s="208">
        <v>1</v>
      </c>
      <c r="I202" s="209"/>
      <c r="J202" s="204"/>
      <c r="K202" s="204"/>
      <c r="L202" s="210"/>
      <c r="M202" s="250"/>
      <c r="N202" s="251"/>
      <c r="O202" s="251"/>
      <c r="P202" s="251"/>
      <c r="Q202" s="251"/>
      <c r="R202" s="251"/>
      <c r="S202" s="251"/>
      <c r="T202" s="252"/>
      <c r="AT202" s="214" t="s">
        <v>129</v>
      </c>
      <c r="AU202" s="214" t="s">
        <v>83</v>
      </c>
      <c r="AV202" s="11" t="s">
        <v>83</v>
      </c>
      <c r="AW202" s="11" t="s">
        <v>37</v>
      </c>
      <c r="AX202" s="11" t="s">
        <v>79</v>
      </c>
      <c r="AY202" s="214" t="s">
        <v>120</v>
      </c>
    </row>
    <row r="203" spans="2:65" s="1" customFormat="1" ht="6.95" customHeight="1">
      <c r="B203" s="55"/>
      <c r="C203" s="56"/>
      <c r="D203" s="56"/>
      <c r="E203" s="56"/>
      <c r="F203" s="56"/>
      <c r="G203" s="56"/>
      <c r="H203" s="56"/>
      <c r="I203" s="138"/>
      <c r="J203" s="56"/>
      <c r="K203" s="56"/>
      <c r="L203" s="60"/>
    </row>
  </sheetData>
  <sheetProtection algorithmName="SHA-512" hashValue="G4dYz8+a4Amhn3ejmUrBTFhq1C9LU24wwiAveqcbNK88O+nSwH0AtOmD4XTi9GWppECHazNkhPpQgNd8TuExVQ==" saltValue="GfDgbLjgPEzdRWTjVHWDRGQP3WvcQScudXV6MCbEQ4IjByo0w5Gc6Pnrj9qVZAUoayEhpOyTBq2/OGML3he33w==" spinCount="100000" sheet="1" objects="1" scenarios="1" formatColumns="0" formatRows="0" autoFilter="0"/>
  <autoFilter ref="C85:K202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ht="37.5" customHeight="1"/>
    <row r="2" spans="2:1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4" customFormat="1" ht="45" customHeight="1">
      <c r="B3" s="257"/>
      <c r="C3" s="381" t="s">
        <v>413</v>
      </c>
      <c r="D3" s="381"/>
      <c r="E3" s="381"/>
      <c r="F3" s="381"/>
      <c r="G3" s="381"/>
      <c r="H3" s="381"/>
      <c r="I3" s="381"/>
      <c r="J3" s="381"/>
      <c r="K3" s="258"/>
    </row>
    <row r="4" spans="2:11" ht="25.5" customHeight="1">
      <c r="B4" s="259"/>
      <c r="C4" s="385" t="s">
        <v>414</v>
      </c>
      <c r="D4" s="385"/>
      <c r="E4" s="385"/>
      <c r="F4" s="385"/>
      <c r="G4" s="385"/>
      <c r="H4" s="385"/>
      <c r="I4" s="385"/>
      <c r="J4" s="385"/>
      <c r="K4" s="260"/>
    </row>
    <row r="5" spans="2:11" ht="5.25" customHeight="1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ht="15" customHeight="1">
      <c r="B6" s="259"/>
      <c r="C6" s="384" t="s">
        <v>415</v>
      </c>
      <c r="D6" s="384"/>
      <c r="E6" s="384"/>
      <c r="F6" s="384"/>
      <c r="G6" s="384"/>
      <c r="H6" s="384"/>
      <c r="I6" s="384"/>
      <c r="J6" s="384"/>
      <c r="K6" s="260"/>
    </row>
    <row r="7" spans="2:11" ht="15" customHeight="1">
      <c r="B7" s="263"/>
      <c r="C7" s="384" t="s">
        <v>416</v>
      </c>
      <c r="D7" s="384"/>
      <c r="E7" s="384"/>
      <c r="F7" s="384"/>
      <c r="G7" s="384"/>
      <c r="H7" s="384"/>
      <c r="I7" s="384"/>
      <c r="J7" s="384"/>
      <c r="K7" s="260"/>
    </row>
    <row r="8" spans="2:1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ht="15" customHeight="1">
      <c r="B9" s="263"/>
      <c r="C9" s="384" t="s">
        <v>417</v>
      </c>
      <c r="D9" s="384"/>
      <c r="E9" s="384"/>
      <c r="F9" s="384"/>
      <c r="G9" s="384"/>
      <c r="H9" s="384"/>
      <c r="I9" s="384"/>
      <c r="J9" s="384"/>
      <c r="K9" s="260"/>
    </row>
    <row r="10" spans="2:11" ht="15" customHeight="1">
      <c r="B10" s="263"/>
      <c r="C10" s="262"/>
      <c r="D10" s="384" t="s">
        <v>418</v>
      </c>
      <c r="E10" s="384"/>
      <c r="F10" s="384"/>
      <c r="G10" s="384"/>
      <c r="H10" s="384"/>
      <c r="I10" s="384"/>
      <c r="J10" s="384"/>
      <c r="K10" s="260"/>
    </row>
    <row r="11" spans="2:11" ht="15" customHeight="1">
      <c r="B11" s="263"/>
      <c r="C11" s="264"/>
      <c r="D11" s="384" t="s">
        <v>419</v>
      </c>
      <c r="E11" s="384"/>
      <c r="F11" s="384"/>
      <c r="G11" s="384"/>
      <c r="H11" s="384"/>
      <c r="I11" s="384"/>
      <c r="J11" s="384"/>
      <c r="K11" s="260"/>
    </row>
    <row r="12" spans="2:11" ht="12.75" customHeight="1">
      <c r="B12" s="263"/>
      <c r="C12" s="264"/>
      <c r="D12" s="264"/>
      <c r="E12" s="264"/>
      <c r="F12" s="264"/>
      <c r="G12" s="264"/>
      <c r="H12" s="264"/>
      <c r="I12" s="264"/>
      <c r="J12" s="264"/>
      <c r="K12" s="260"/>
    </row>
    <row r="13" spans="2:11" ht="15" customHeight="1">
      <c r="B13" s="263"/>
      <c r="C13" s="264"/>
      <c r="D13" s="384" t="s">
        <v>420</v>
      </c>
      <c r="E13" s="384"/>
      <c r="F13" s="384"/>
      <c r="G13" s="384"/>
      <c r="H13" s="384"/>
      <c r="I13" s="384"/>
      <c r="J13" s="384"/>
      <c r="K13" s="260"/>
    </row>
    <row r="14" spans="2:11" ht="15" customHeight="1">
      <c r="B14" s="263"/>
      <c r="C14" s="264"/>
      <c r="D14" s="384" t="s">
        <v>421</v>
      </c>
      <c r="E14" s="384"/>
      <c r="F14" s="384"/>
      <c r="G14" s="384"/>
      <c r="H14" s="384"/>
      <c r="I14" s="384"/>
      <c r="J14" s="384"/>
      <c r="K14" s="260"/>
    </row>
    <row r="15" spans="2:11" ht="15" customHeight="1">
      <c r="B15" s="263"/>
      <c r="C15" s="264"/>
      <c r="D15" s="384" t="s">
        <v>422</v>
      </c>
      <c r="E15" s="384"/>
      <c r="F15" s="384"/>
      <c r="G15" s="384"/>
      <c r="H15" s="384"/>
      <c r="I15" s="384"/>
      <c r="J15" s="384"/>
      <c r="K15" s="260"/>
    </row>
    <row r="16" spans="2:11" ht="15" customHeight="1">
      <c r="B16" s="263"/>
      <c r="C16" s="264"/>
      <c r="D16" s="264"/>
      <c r="E16" s="265" t="s">
        <v>81</v>
      </c>
      <c r="F16" s="384" t="s">
        <v>423</v>
      </c>
      <c r="G16" s="384"/>
      <c r="H16" s="384"/>
      <c r="I16" s="384"/>
      <c r="J16" s="384"/>
      <c r="K16" s="260"/>
    </row>
    <row r="17" spans="2:11" ht="15" customHeight="1">
      <c r="B17" s="263"/>
      <c r="C17" s="264"/>
      <c r="D17" s="264"/>
      <c r="E17" s="265" t="s">
        <v>424</v>
      </c>
      <c r="F17" s="384" t="s">
        <v>425</v>
      </c>
      <c r="G17" s="384"/>
      <c r="H17" s="384"/>
      <c r="I17" s="384"/>
      <c r="J17" s="384"/>
      <c r="K17" s="260"/>
    </row>
    <row r="18" spans="2:11" ht="15" customHeight="1">
      <c r="B18" s="263"/>
      <c r="C18" s="264"/>
      <c r="D18" s="264"/>
      <c r="E18" s="265" t="s">
        <v>426</v>
      </c>
      <c r="F18" s="384" t="s">
        <v>427</v>
      </c>
      <c r="G18" s="384"/>
      <c r="H18" s="384"/>
      <c r="I18" s="384"/>
      <c r="J18" s="384"/>
      <c r="K18" s="260"/>
    </row>
    <row r="19" spans="2:11" ht="15" customHeight="1">
      <c r="B19" s="263"/>
      <c r="C19" s="264"/>
      <c r="D19" s="264"/>
      <c r="E19" s="265" t="s">
        <v>428</v>
      </c>
      <c r="F19" s="384" t="s">
        <v>429</v>
      </c>
      <c r="G19" s="384"/>
      <c r="H19" s="384"/>
      <c r="I19" s="384"/>
      <c r="J19" s="384"/>
      <c r="K19" s="260"/>
    </row>
    <row r="20" spans="2:11" ht="15" customHeight="1">
      <c r="B20" s="263"/>
      <c r="C20" s="264"/>
      <c r="D20" s="264"/>
      <c r="E20" s="265" t="s">
        <v>430</v>
      </c>
      <c r="F20" s="384" t="s">
        <v>431</v>
      </c>
      <c r="G20" s="384"/>
      <c r="H20" s="384"/>
      <c r="I20" s="384"/>
      <c r="J20" s="384"/>
      <c r="K20" s="260"/>
    </row>
    <row r="21" spans="2:11" ht="15" customHeight="1">
      <c r="B21" s="263"/>
      <c r="C21" s="264"/>
      <c r="D21" s="264"/>
      <c r="E21" s="265" t="s">
        <v>432</v>
      </c>
      <c r="F21" s="384" t="s">
        <v>433</v>
      </c>
      <c r="G21" s="384"/>
      <c r="H21" s="384"/>
      <c r="I21" s="384"/>
      <c r="J21" s="384"/>
      <c r="K21" s="260"/>
    </row>
    <row r="22" spans="2:11" ht="12.75" customHeight="1">
      <c r="B22" s="263"/>
      <c r="C22" s="264"/>
      <c r="D22" s="264"/>
      <c r="E22" s="264"/>
      <c r="F22" s="264"/>
      <c r="G22" s="264"/>
      <c r="H22" s="264"/>
      <c r="I22" s="264"/>
      <c r="J22" s="264"/>
      <c r="K22" s="260"/>
    </row>
    <row r="23" spans="2:11" ht="15" customHeight="1">
      <c r="B23" s="263"/>
      <c r="C23" s="384" t="s">
        <v>434</v>
      </c>
      <c r="D23" s="384"/>
      <c r="E23" s="384"/>
      <c r="F23" s="384"/>
      <c r="G23" s="384"/>
      <c r="H23" s="384"/>
      <c r="I23" s="384"/>
      <c r="J23" s="384"/>
      <c r="K23" s="260"/>
    </row>
    <row r="24" spans="2:11" ht="15" customHeight="1">
      <c r="B24" s="263"/>
      <c r="C24" s="384" t="s">
        <v>435</v>
      </c>
      <c r="D24" s="384"/>
      <c r="E24" s="384"/>
      <c r="F24" s="384"/>
      <c r="G24" s="384"/>
      <c r="H24" s="384"/>
      <c r="I24" s="384"/>
      <c r="J24" s="384"/>
      <c r="K24" s="260"/>
    </row>
    <row r="25" spans="2:11" ht="15" customHeight="1">
      <c r="B25" s="263"/>
      <c r="C25" s="262"/>
      <c r="D25" s="384" t="s">
        <v>436</v>
      </c>
      <c r="E25" s="384"/>
      <c r="F25" s="384"/>
      <c r="G25" s="384"/>
      <c r="H25" s="384"/>
      <c r="I25" s="384"/>
      <c r="J25" s="384"/>
      <c r="K25" s="260"/>
    </row>
    <row r="26" spans="2:11" ht="15" customHeight="1">
      <c r="B26" s="263"/>
      <c r="C26" s="264"/>
      <c r="D26" s="384" t="s">
        <v>437</v>
      </c>
      <c r="E26" s="384"/>
      <c r="F26" s="384"/>
      <c r="G26" s="384"/>
      <c r="H26" s="384"/>
      <c r="I26" s="384"/>
      <c r="J26" s="384"/>
      <c r="K26" s="260"/>
    </row>
    <row r="27" spans="2:11" ht="12.75" customHeight="1">
      <c r="B27" s="263"/>
      <c r="C27" s="264"/>
      <c r="D27" s="264"/>
      <c r="E27" s="264"/>
      <c r="F27" s="264"/>
      <c r="G27" s="264"/>
      <c r="H27" s="264"/>
      <c r="I27" s="264"/>
      <c r="J27" s="264"/>
      <c r="K27" s="260"/>
    </row>
    <row r="28" spans="2:11" ht="15" customHeight="1">
      <c r="B28" s="263"/>
      <c r="C28" s="264"/>
      <c r="D28" s="384" t="s">
        <v>438</v>
      </c>
      <c r="E28" s="384"/>
      <c r="F28" s="384"/>
      <c r="G28" s="384"/>
      <c r="H28" s="384"/>
      <c r="I28" s="384"/>
      <c r="J28" s="384"/>
      <c r="K28" s="260"/>
    </row>
    <row r="29" spans="2:11" ht="15" customHeight="1">
      <c r="B29" s="263"/>
      <c r="C29" s="264"/>
      <c r="D29" s="384" t="s">
        <v>439</v>
      </c>
      <c r="E29" s="384"/>
      <c r="F29" s="384"/>
      <c r="G29" s="384"/>
      <c r="H29" s="384"/>
      <c r="I29" s="384"/>
      <c r="J29" s="384"/>
      <c r="K29" s="260"/>
    </row>
    <row r="30" spans="2:11" ht="12.75" customHeight="1">
      <c r="B30" s="263"/>
      <c r="C30" s="264"/>
      <c r="D30" s="264"/>
      <c r="E30" s="264"/>
      <c r="F30" s="264"/>
      <c r="G30" s="264"/>
      <c r="H30" s="264"/>
      <c r="I30" s="264"/>
      <c r="J30" s="264"/>
      <c r="K30" s="260"/>
    </row>
    <row r="31" spans="2:11" ht="15" customHeight="1">
      <c r="B31" s="263"/>
      <c r="C31" s="264"/>
      <c r="D31" s="384" t="s">
        <v>440</v>
      </c>
      <c r="E31" s="384"/>
      <c r="F31" s="384"/>
      <c r="G31" s="384"/>
      <c r="H31" s="384"/>
      <c r="I31" s="384"/>
      <c r="J31" s="384"/>
      <c r="K31" s="260"/>
    </row>
    <row r="32" spans="2:11" ht="15" customHeight="1">
      <c r="B32" s="263"/>
      <c r="C32" s="264"/>
      <c r="D32" s="384" t="s">
        <v>441</v>
      </c>
      <c r="E32" s="384"/>
      <c r="F32" s="384"/>
      <c r="G32" s="384"/>
      <c r="H32" s="384"/>
      <c r="I32" s="384"/>
      <c r="J32" s="384"/>
      <c r="K32" s="260"/>
    </row>
    <row r="33" spans="2:11" ht="15" customHeight="1">
      <c r="B33" s="263"/>
      <c r="C33" s="264"/>
      <c r="D33" s="384" t="s">
        <v>442</v>
      </c>
      <c r="E33" s="384"/>
      <c r="F33" s="384"/>
      <c r="G33" s="384"/>
      <c r="H33" s="384"/>
      <c r="I33" s="384"/>
      <c r="J33" s="384"/>
      <c r="K33" s="260"/>
    </row>
    <row r="34" spans="2:11" ht="15" customHeight="1">
      <c r="B34" s="263"/>
      <c r="C34" s="264"/>
      <c r="D34" s="262"/>
      <c r="E34" s="266" t="s">
        <v>105</v>
      </c>
      <c r="F34" s="262"/>
      <c r="G34" s="384" t="s">
        <v>443</v>
      </c>
      <c r="H34" s="384"/>
      <c r="I34" s="384"/>
      <c r="J34" s="384"/>
      <c r="K34" s="260"/>
    </row>
    <row r="35" spans="2:11" ht="30.75" customHeight="1">
      <c r="B35" s="263"/>
      <c r="C35" s="264"/>
      <c r="D35" s="262"/>
      <c r="E35" s="266" t="s">
        <v>444</v>
      </c>
      <c r="F35" s="262"/>
      <c r="G35" s="384" t="s">
        <v>445</v>
      </c>
      <c r="H35" s="384"/>
      <c r="I35" s="384"/>
      <c r="J35" s="384"/>
      <c r="K35" s="260"/>
    </row>
    <row r="36" spans="2:11" ht="15" customHeight="1">
      <c r="B36" s="263"/>
      <c r="C36" s="264"/>
      <c r="D36" s="262"/>
      <c r="E36" s="266" t="s">
        <v>55</v>
      </c>
      <c r="F36" s="262"/>
      <c r="G36" s="384" t="s">
        <v>446</v>
      </c>
      <c r="H36" s="384"/>
      <c r="I36" s="384"/>
      <c r="J36" s="384"/>
      <c r="K36" s="260"/>
    </row>
    <row r="37" spans="2:11" ht="15" customHeight="1">
      <c r="B37" s="263"/>
      <c r="C37" s="264"/>
      <c r="D37" s="262"/>
      <c r="E37" s="266" t="s">
        <v>106</v>
      </c>
      <c r="F37" s="262"/>
      <c r="G37" s="384" t="s">
        <v>447</v>
      </c>
      <c r="H37" s="384"/>
      <c r="I37" s="384"/>
      <c r="J37" s="384"/>
      <c r="K37" s="260"/>
    </row>
    <row r="38" spans="2:11" ht="15" customHeight="1">
      <c r="B38" s="263"/>
      <c r="C38" s="264"/>
      <c r="D38" s="262"/>
      <c r="E38" s="266" t="s">
        <v>107</v>
      </c>
      <c r="F38" s="262"/>
      <c r="G38" s="384" t="s">
        <v>448</v>
      </c>
      <c r="H38" s="384"/>
      <c r="I38" s="384"/>
      <c r="J38" s="384"/>
      <c r="K38" s="260"/>
    </row>
    <row r="39" spans="2:11" ht="15" customHeight="1">
      <c r="B39" s="263"/>
      <c r="C39" s="264"/>
      <c r="D39" s="262"/>
      <c r="E39" s="266" t="s">
        <v>108</v>
      </c>
      <c r="F39" s="262"/>
      <c r="G39" s="384" t="s">
        <v>449</v>
      </c>
      <c r="H39" s="384"/>
      <c r="I39" s="384"/>
      <c r="J39" s="384"/>
      <c r="K39" s="260"/>
    </row>
    <row r="40" spans="2:11" ht="15" customHeight="1">
      <c r="B40" s="263"/>
      <c r="C40" s="264"/>
      <c r="D40" s="262"/>
      <c r="E40" s="266" t="s">
        <v>450</v>
      </c>
      <c r="F40" s="262"/>
      <c r="G40" s="384" t="s">
        <v>451</v>
      </c>
      <c r="H40" s="384"/>
      <c r="I40" s="384"/>
      <c r="J40" s="384"/>
      <c r="K40" s="260"/>
    </row>
    <row r="41" spans="2:11" ht="15" customHeight="1">
      <c r="B41" s="263"/>
      <c r="C41" s="264"/>
      <c r="D41" s="262"/>
      <c r="E41" s="266"/>
      <c r="F41" s="262"/>
      <c r="G41" s="384" t="s">
        <v>452</v>
      </c>
      <c r="H41" s="384"/>
      <c r="I41" s="384"/>
      <c r="J41" s="384"/>
      <c r="K41" s="260"/>
    </row>
    <row r="42" spans="2:11" ht="15" customHeight="1">
      <c r="B42" s="263"/>
      <c r="C42" s="264"/>
      <c r="D42" s="262"/>
      <c r="E42" s="266" t="s">
        <v>453</v>
      </c>
      <c r="F42" s="262"/>
      <c r="G42" s="384" t="s">
        <v>454</v>
      </c>
      <c r="H42" s="384"/>
      <c r="I42" s="384"/>
      <c r="J42" s="384"/>
      <c r="K42" s="260"/>
    </row>
    <row r="43" spans="2:11" ht="15" customHeight="1">
      <c r="B43" s="263"/>
      <c r="C43" s="264"/>
      <c r="D43" s="262"/>
      <c r="E43" s="266" t="s">
        <v>110</v>
      </c>
      <c r="F43" s="262"/>
      <c r="G43" s="384" t="s">
        <v>455</v>
      </c>
      <c r="H43" s="384"/>
      <c r="I43" s="384"/>
      <c r="J43" s="384"/>
      <c r="K43" s="260"/>
    </row>
    <row r="44" spans="2:11" ht="12.75" customHeight="1">
      <c r="B44" s="263"/>
      <c r="C44" s="264"/>
      <c r="D44" s="262"/>
      <c r="E44" s="262"/>
      <c r="F44" s="262"/>
      <c r="G44" s="262"/>
      <c r="H44" s="262"/>
      <c r="I44" s="262"/>
      <c r="J44" s="262"/>
      <c r="K44" s="260"/>
    </row>
    <row r="45" spans="2:11" ht="15" customHeight="1">
      <c r="B45" s="263"/>
      <c r="C45" s="264"/>
      <c r="D45" s="384" t="s">
        <v>456</v>
      </c>
      <c r="E45" s="384"/>
      <c r="F45" s="384"/>
      <c r="G45" s="384"/>
      <c r="H45" s="384"/>
      <c r="I45" s="384"/>
      <c r="J45" s="384"/>
      <c r="K45" s="260"/>
    </row>
    <row r="46" spans="2:11" ht="15" customHeight="1">
      <c r="B46" s="263"/>
      <c r="C46" s="264"/>
      <c r="D46" s="264"/>
      <c r="E46" s="384" t="s">
        <v>457</v>
      </c>
      <c r="F46" s="384"/>
      <c r="G46" s="384"/>
      <c r="H46" s="384"/>
      <c r="I46" s="384"/>
      <c r="J46" s="384"/>
      <c r="K46" s="260"/>
    </row>
    <row r="47" spans="2:11" ht="15" customHeight="1">
      <c r="B47" s="263"/>
      <c r="C47" s="264"/>
      <c r="D47" s="264"/>
      <c r="E47" s="384" t="s">
        <v>458</v>
      </c>
      <c r="F47" s="384"/>
      <c r="G47" s="384"/>
      <c r="H47" s="384"/>
      <c r="I47" s="384"/>
      <c r="J47" s="384"/>
      <c r="K47" s="260"/>
    </row>
    <row r="48" spans="2:11" ht="15" customHeight="1">
      <c r="B48" s="263"/>
      <c r="C48" s="264"/>
      <c r="D48" s="264"/>
      <c r="E48" s="384" t="s">
        <v>459</v>
      </c>
      <c r="F48" s="384"/>
      <c r="G48" s="384"/>
      <c r="H48" s="384"/>
      <c r="I48" s="384"/>
      <c r="J48" s="384"/>
      <c r="K48" s="260"/>
    </row>
    <row r="49" spans="2:11" ht="15" customHeight="1">
      <c r="B49" s="263"/>
      <c r="C49" s="264"/>
      <c r="D49" s="384" t="s">
        <v>460</v>
      </c>
      <c r="E49" s="384"/>
      <c r="F49" s="384"/>
      <c r="G49" s="384"/>
      <c r="H49" s="384"/>
      <c r="I49" s="384"/>
      <c r="J49" s="384"/>
      <c r="K49" s="260"/>
    </row>
    <row r="50" spans="2:11" ht="25.5" customHeight="1">
      <c r="B50" s="259"/>
      <c r="C50" s="385" t="s">
        <v>461</v>
      </c>
      <c r="D50" s="385"/>
      <c r="E50" s="385"/>
      <c r="F50" s="385"/>
      <c r="G50" s="385"/>
      <c r="H50" s="385"/>
      <c r="I50" s="385"/>
      <c r="J50" s="385"/>
      <c r="K50" s="260"/>
    </row>
    <row r="51" spans="2:11" ht="5.25" customHeight="1">
      <c r="B51" s="259"/>
      <c r="C51" s="261"/>
      <c r="D51" s="261"/>
      <c r="E51" s="261"/>
      <c r="F51" s="261"/>
      <c r="G51" s="261"/>
      <c r="H51" s="261"/>
      <c r="I51" s="261"/>
      <c r="J51" s="261"/>
      <c r="K51" s="260"/>
    </row>
    <row r="52" spans="2:11" ht="15" customHeight="1">
      <c r="B52" s="259"/>
      <c r="C52" s="384" t="s">
        <v>462</v>
      </c>
      <c r="D52" s="384"/>
      <c r="E52" s="384"/>
      <c r="F52" s="384"/>
      <c r="G52" s="384"/>
      <c r="H52" s="384"/>
      <c r="I52" s="384"/>
      <c r="J52" s="384"/>
      <c r="K52" s="260"/>
    </row>
    <row r="53" spans="2:11" ht="15" customHeight="1">
      <c r="B53" s="259"/>
      <c r="C53" s="384" t="s">
        <v>463</v>
      </c>
      <c r="D53" s="384"/>
      <c r="E53" s="384"/>
      <c r="F53" s="384"/>
      <c r="G53" s="384"/>
      <c r="H53" s="384"/>
      <c r="I53" s="384"/>
      <c r="J53" s="384"/>
      <c r="K53" s="260"/>
    </row>
    <row r="54" spans="2:11" ht="12.75" customHeight="1">
      <c r="B54" s="259"/>
      <c r="C54" s="262"/>
      <c r="D54" s="262"/>
      <c r="E54" s="262"/>
      <c r="F54" s="262"/>
      <c r="G54" s="262"/>
      <c r="H54" s="262"/>
      <c r="I54" s="262"/>
      <c r="J54" s="262"/>
      <c r="K54" s="260"/>
    </row>
    <row r="55" spans="2:11" ht="15" customHeight="1">
      <c r="B55" s="259"/>
      <c r="C55" s="384" t="s">
        <v>464</v>
      </c>
      <c r="D55" s="384"/>
      <c r="E55" s="384"/>
      <c r="F55" s="384"/>
      <c r="G55" s="384"/>
      <c r="H55" s="384"/>
      <c r="I55" s="384"/>
      <c r="J55" s="384"/>
      <c r="K55" s="260"/>
    </row>
    <row r="56" spans="2:11" ht="15" customHeight="1">
      <c r="B56" s="259"/>
      <c r="C56" s="264"/>
      <c r="D56" s="384" t="s">
        <v>465</v>
      </c>
      <c r="E56" s="384"/>
      <c r="F56" s="384"/>
      <c r="G56" s="384"/>
      <c r="H56" s="384"/>
      <c r="I56" s="384"/>
      <c r="J56" s="384"/>
      <c r="K56" s="260"/>
    </row>
    <row r="57" spans="2:11" ht="15" customHeight="1">
      <c r="B57" s="259"/>
      <c r="C57" s="264"/>
      <c r="D57" s="384" t="s">
        <v>466</v>
      </c>
      <c r="E57" s="384"/>
      <c r="F57" s="384"/>
      <c r="G57" s="384"/>
      <c r="H57" s="384"/>
      <c r="I57" s="384"/>
      <c r="J57" s="384"/>
      <c r="K57" s="260"/>
    </row>
    <row r="58" spans="2:11" ht="15" customHeight="1">
      <c r="B58" s="259"/>
      <c r="C58" s="264"/>
      <c r="D58" s="384" t="s">
        <v>467</v>
      </c>
      <c r="E58" s="384"/>
      <c r="F58" s="384"/>
      <c r="G58" s="384"/>
      <c r="H58" s="384"/>
      <c r="I58" s="384"/>
      <c r="J58" s="384"/>
      <c r="K58" s="260"/>
    </row>
    <row r="59" spans="2:11" ht="15" customHeight="1">
      <c r="B59" s="259"/>
      <c r="C59" s="264"/>
      <c r="D59" s="384" t="s">
        <v>468</v>
      </c>
      <c r="E59" s="384"/>
      <c r="F59" s="384"/>
      <c r="G59" s="384"/>
      <c r="H59" s="384"/>
      <c r="I59" s="384"/>
      <c r="J59" s="384"/>
      <c r="K59" s="260"/>
    </row>
    <row r="60" spans="2:11" ht="15" customHeight="1">
      <c r="B60" s="259"/>
      <c r="C60" s="264"/>
      <c r="D60" s="383" t="s">
        <v>469</v>
      </c>
      <c r="E60" s="383"/>
      <c r="F60" s="383"/>
      <c r="G60" s="383"/>
      <c r="H60" s="383"/>
      <c r="I60" s="383"/>
      <c r="J60" s="383"/>
      <c r="K60" s="260"/>
    </row>
    <row r="61" spans="2:11" ht="15" customHeight="1">
      <c r="B61" s="259"/>
      <c r="C61" s="264"/>
      <c r="D61" s="384" t="s">
        <v>470</v>
      </c>
      <c r="E61" s="384"/>
      <c r="F61" s="384"/>
      <c r="G61" s="384"/>
      <c r="H61" s="384"/>
      <c r="I61" s="384"/>
      <c r="J61" s="384"/>
      <c r="K61" s="260"/>
    </row>
    <row r="62" spans="2:11" ht="12.75" customHeight="1">
      <c r="B62" s="259"/>
      <c r="C62" s="264"/>
      <c r="D62" s="264"/>
      <c r="E62" s="267"/>
      <c r="F62" s="264"/>
      <c r="G62" s="264"/>
      <c r="H62" s="264"/>
      <c r="I62" s="264"/>
      <c r="J62" s="264"/>
      <c r="K62" s="260"/>
    </row>
    <row r="63" spans="2:11" ht="15" customHeight="1">
      <c r="B63" s="259"/>
      <c r="C63" s="264"/>
      <c r="D63" s="384" t="s">
        <v>471</v>
      </c>
      <c r="E63" s="384"/>
      <c r="F63" s="384"/>
      <c r="G63" s="384"/>
      <c r="H63" s="384"/>
      <c r="I63" s="384"/>
      <c r="J63" s="384"/>
      <c r="K63" s="260"/>
    </row>
    <row r="64" spans="2:11" ht="15" customHeight="1">
      <c r="B64" s="259"/>
      <c r="C64" s="264"/>
      <c r="D64" s="383" t="s">
        <v>472</v>
      </c>
      <c r="E64" s="383"/>
      <c r="F64" s="383"/>
      <c r="G64" s="383"/>
      <c r="H64" s="383"/>
      <c r="I64" s="383"/>
      <c r="J64" s="383"/>
      <c r="K64" s="260"/>
    </row>
    <row r="65" spans="2:11" ht="15" customHeight="1">
      <c r="B65" s="259"/>
      <c r="C65" s="264"/>
      <c r="D65" s="384" t="s">
        <v>473</v>
      </c>
      <c r="E65" s="384"/>
      <c r="F65" s="384"/>
      <c r="G65" s="384"/>
      <c r="H65" s="384"/>
      <c r="I65" s="384"/>
      <c r="J65" s="384"/>
      <c r="K65" s="260"/>
    </row>
    <row r="66" spans="2:11" ht="15" customHeight="1">
      <c r="B66" s="259"/>
      <c r="C66" s="264"/>
      <c r="D66" s="384" t="s">
        <v>474</v>
      </c>
      <c r="E66" s="384"/>
      <c r="F66" s="384"/>
      <c r="G66" s="384"/>
      <c r="H66" s="384"/>
      <c r="I66" s="384"/>
      <c r="J66" s="384"/>
      <c r="K66" s="260"/>
    </row>
    <row r="67" spans="2:11" ht="15" customHeight="1">
      <c r="B67" s="259"/>
      <c r="C67" s="264"/>
      <c r="D67" s="384" t="s">
        <v>475</v>
      </c>
      <c r="E67" s="384"/>
      <c r="F67" s="384"/>
      <c r="G67" s="384"/>
      <c r="H67" s="384"/>
      <c r="I67" s="384"/>
      <c r="J67" s="384"/>
      <c r="K67" s="260"/>
    </row>
    <row r="68" spans="2:11" ht="15" customHeight="1">
      <c r="B68" s="259"/>
      <c r="C68" s="264"/>
      <c r="D68" s="384" t="s">
        <v>476</v>
      </c>
      <c r="E68" s="384"/>
      <c r="F68" s="384"/>
      <c r="G68" s="384"/>
      <c r="H68" s="384"/>
      <c r="I68" s="384"/>
      <c r="J68" s="384"/>
      <c r="K68" s="260"/>
    </row>
    <row r="69" spans="2:11" ht="12.75" customHeight="1">
      <c r="B69" s="268"/>
      <c r="C69" s="269"/>
      <c r="D69" s="269"/>
      <c r="E69" s="269"/>
      <c r="F69" s="269"/>
      <c r="G69" s="269"/>
      <c r="H69" s="269"/>
      <c r="I69" s="269"/>
      <c r="J69" s="269"/>
      <c r="K69" s="270"/>
    </row>
    <row r="70" spans="2:11" ht="18.75" customHeight="1">
      <c r="B70" s="271"/>
      <c r="C70" s="271"/>
      <c r="D70" s="271"/>
      <c r="E70" s="271"/>
      <c r="F70" s="271"/>
      <c r="G70" s="271"/>
      <c r="H70" s="271"/>
      <c r="I70" s="271"/>
      <c r="J70" s="271"/>
      <c r="K70" s="272"/>
    </row>
    <row r="71" spans="2:11" ht="18.75" customHeight="1">
      <c r="B71" s="272"/>
      <c r="C71" s="272"/>
      <c r="D71" s="272"/>
      <c r="E71" s="272"/>
      <c r="F71" s="272"/>
      <c r="G71" s="272"/>
      <c r="H71" s="272"/>
      <c r="I71" s="272"/>
      <c r="J71" s="272"/>
      <c r="K71" s="272"/>
    </row>
    <row r="72" spans="2:11" ht="7.5" customHeight="1">
      <c r="B72" s="273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ht="45" customHeight="1">
      <c r="B73" s="276"/>
      <c r="C73" s="382" t="s">
        <v>90</v>
      </c>
      <c r="D73" s="382"/>
      <c r="E73" s="382"/>
      <c r="F73" s="382"/>
      <c r="G73" s="382"/>
      <c r="H73" s="382"/>
      <c r="I73" s="382"/>
      <c r="J73" s="382"/>
      <c r="K73" s="277"/>
    </row>
    <row r="74" spans="2:11" ht="17.25" customHeight="1">
      <c r="B74" s="276"/>
      <c r="C74" s="278" t="s">
        <v>477</v>
      </c>
      <c r="D74" s="278"/>
      <c r="E74" s="278"/>
      <c r="F74" s="278" t="s">
        <v>478</v>
      </c>
      <c r="G74" s="279"/>
      <c r="H74" s="278" t="s">
        <v>106</v>
      </c>
      <c r="I74" s="278" t="s">
        <v>59</v>
      </c>
      <c r="J74" s="278" t="s">
        <v>479</v>
      </c>
      <c r="K74" s="277"/>
    </row>
    <row r="75" spans="2:11" ht="17.25" customHeight="1">
      <c r="B75" s="276"/>
      <c r="C75" s="280" t="s">
        <v>480</v>
      </c>
      <c r="D75" s="280"/>
      <c r="E75" s="280"/>
      <c r="F75" s="281" t="s">
        <v>481</v>
      </c>
      <c r="G75" s="282"/>
      <c r="H75" s="280"/>
      <c r="I75" s="280"/>
      <c r="J75" s="280" t="s">
        <v>482</v>
      </c>
      <c r="K75" s="277"/>
    </row>
    <row r="76" spans="2:11" ht="5.25" customHeight="1">
      <c r="B76" s="276"/>
      <c r="C76" s="283"/>
      <c r="D76" s="283"/>
      <c r="E76" s="283"/>
      <c r="F76" s="283"/>
      <c r="G76" s="284"/>
      <c r="H76" s="283"/>
      <c r="I76" s="283"/>
      <c r="J76" s="283"/>
      <c r="K76" s="277"/>
    </row>
    <row r="77" spans="2:11" ht="15" customHeight="1">
      <c r="B77" s="276"/>
      <c r="C77" s="266" t="s">
        <v>55</v>
      </c>
      <c r="D77" s="283"/>
      <c r="E77" s="283"/>
      <c r="F77" s="285" t="s">
        <v>483</v>
      </c>
      <c r="G77" s="284"/>
      <c r="H77" s="266" t="s">
        <v>484</v>
      </c>
      <c r="I77" s="266" t="s">
        <v>485</v>
      </c>
      <c r="J77" s="266">
        <v>20</v>
      </c>
      <c r="K77" s="277"/>
    </row>
    <row r="78" spans="2:11" ht="15" customHeight="1">
      <c r="B78" s="276"/>
      <c r="C78" s="266" t="s">
        <v>486</v>
      </c>
      <c r="D78" s="266"/>
      <c r="E78" s="266"/>
      <c r="F78" s="285" t="s">
        <v>483</v>
      </c>
      <c r="G78" s="284"/>
      <c r="H78" s="266" t="s">
        <v>487</v>
      </c>
      <c r="I78" s="266" t="s">
        <v>485</v>
      </c>
      <c r="J78" s="266">
        <v>120</v>
      </c>
      <c r="K78" s="277"/>
    </row>
    <row r="79" spans="2:11" ht="15" customHeight="1">
      <c r="B79" s="286"/>
      <c r="C79" s="266" t="s">
        <v>488</v>
      </c>
      <c r="D79" s="266"/>
      <c r="E79" s="266"/>
      <c r="F79" s="285" t="s">
        <v>489</v>
      </c>
      <c r="G79" s="284"/>
      <c r="H79" s="266" t="s">
        <v>490</v>
      </c>
      <c r="I79" s="266" t="s">
        <v>485</v>
      </c>
      <c r="J79" s="266">
        <v>50</v>
      </c>
      <c r="K79" s="277"/>
    </row>
    <row r="80" spans="2:11" ht="15" customHeight="1">
      <c r="B80" s="286"/>
      <c r="C80" s="266" t="s">
        <v>491</v>
      </c>
      <c r="D80" s="266"/>
      <c r="E80" s="266"/>
      <c r="F80" s="285" t="s">
        <v>483</v>
      </c>
      <c r="G80" s="284"/>
      <c r="H80" s="266" t="s">
        <v>492</v>
      </c>
      <c r="I80" s="266" t="s">
        <v>493</v>
      </c>
      <c r="J80" s="266"/>
      <c r="K80" s="277"/>
    </row>
    <row r="81" spans="2:11" ht="15" customHeight="1">
      <c r="B81" s="286"/>
      <c r="C81" s="287" t="s">
        <v>494</v>
      </c>
      <c r="D81" s="287"/>
      <c r="E81" s="287"/>
      <c r="F81" s="288" t="s">
        <v>489</v>
      </c>
      <c r="G81" s="287"/>
      <c r="H81" s="287" t="s">
        <v>495</v>
      </c>
      <c r="I81" s="287" t="s">
        <v>485</v>
      </c>
      <c r="J81" s="287">
        <v>15</v>
      </c>
      <c r="K81" s="277"/>
    </row>
    <row r="82" spans="2:11" ht="15" customHeight="1">
      <c r="B82" s="286"/>
      <c r="C82" s="287" t="s">
        <v>496</v>
      </c>
      <c r="D82" s="287"/>
      <c r="E82" s="287"/>
      <c r="F82" s="288" t="s">
        <v>489</v>
      </c>
      <c r="G82" s="287"/>
      <c r="H82" s="287" t="s">
        <v>497</v>
      </c>
      <c r="I82" s="287" t="s">
        <v>485</v>
      </c>
      <c r="J82" s="287">
        <v>15</v>
      </c>
      <c r="K82" s="277"/>
    </row>
    <row r="83" spans="2:11" ht="15" customHeight="1">
      <c r="B83" s="286"/>
      <c r="C83" s="287" t="s">
        <v>498</v>
      </c>
      <c r="D83" s="287"/>
      <c r="E83" s="287"/>
      <c r="F83" s="288" t="s">
        <v>489</v>
      </c>
      <c r="G83" s="287"/>
      <c r="H83" s="287" t="s">
        <v>499</v>
      </c>
      <c r="I83" s="287" t="s">
        <v>485</v>
      </c>
      <c r="J83" s="287">
        <v>20</v>
      </c>
      <c r="K83" s="277"/>
    </row>
    <row r="84" spans="2:11" ht="15" customHeight="1">
      <c r="B84" s="286"/>
      <c r="C84" s="287" t="s">
        <v>500</v>
      </c>
      <c r="D84" s="287"/>
      <c r="E84" s="287"/>
      <c r="F84" s="288" t="s">
        <v>489</v>
      </c>
      <c r="G84" s="287"/>
      <c r="H84" s="287" t="s">
        <v>501</v>
      </c>
      <c r="I84" s="287" t="s">
        <v>485</v>
      </c>
      <c r="J84" s="287">
        <v>20</v>
      </c>
      <c r="K84" s="277"/>
    </row>
    <row r="85" spans="2:11" ht="15" customHeight="1">
      <c r="B85" s="286"/>
      <c r="C85" s="266" t="s">
        <v>502</v>
      </c>
      <c r="D85" s="266"/>
      <c r="E85" s="266"/>
      <c r="F85" s="285" t="s">
        <v>489</v>
      </c>
      <c r="G85" s="284"/>
      <c r="H85" s="266" t="s">
        <v>503</v>
      </c>
      <c r="I85" s="266" t="s">
        <v>485</v>
      </c>
      <c r="J85" s="266">
        <v>50</v>
      </c>
      <c r="K85" s="277"/>
    </row>
    <row r="86" spans="2:11" ht="15" customHeight="1">
      <c r="B86" s="286"/>
      <c r="C86" s="266" t="s">
        <v>504</v>
      </c>
      <c r="D86" s="266"/>
      <c r="E86" s="266"/>
      <c r="F86" s="285" t="s">
        <v>489</v>
      </c>
      <c r="G86" s="284"/>
      <c r="H86" s="266" t="s">
        <v>505</v>
      </c>
      <c r="I86" s="266" t="s">
        <v>485</v>
      </c>
      <c r="J86" s="266">
        <v>20</v>
      </c>
      <c r="K86" s="277"/>
    </row>
    <row r="87" spans="2:11" ht="15" customHeight="1">
      <c r="B87" s="286"/>
      <c r="C87" s="266" t="s">
        <v>506</v>
      </c>
      <c r="D87" s="266"/>
      <c r="E87" s="266"/>
      <c r="F87" s="285" t="s">
        <v>489</v>
      </c>
      <c r="G87" s="284"/>
      <c r="H87" s="266" t="s">
        <v>507</v>
      </c>
      <c r="I87" s="266" t="s">
        <v>485</v>
      </c>
      <c r="J87" s="266">
        <v>20</v>
      </c>
      <c r="K87" s="277"/>
    </row>
    <row r="88" spans="2:11" ht="15" customHeight="1">
      <c r="B88" s="286"/>
      <c r="C88" s="266" t="s">
        <v>508</v>
      </c>
      <c r="D88" s="266"/>
      <c r="E88" s="266"/>
      <c r="F88" s="285" t="s">
        <v>489</v>
      </c>
      <c r="G88" s="284"/>
      <c r="H88" s="266" t="s">
        <v>509</v>
      </c>
      <c r="I88" s="266" t="s">
        <v>485</v>
      </c>
      <c r="J88" s="266">
        <v>50</v>
      </c>
      <c r="K88" s="277"/>
    </row>
    <row r="89" spans="2:11" ht="15" customHeight="1">
      <c r="B89" s="286"/>
      <c r="C89" s="266" t="s">
        <v>510</v>
      </c>
      <c r="D89" s="266"/>
      <c r="E89" s="266"/>
      <c r="F89" s="285" t="s">
        <v>489</v>
      </c>
      <c r="G89" s="284"/>
      <c r="H89" s="266" t="s">
        <v>510</v>
      </c>
      <c r="I89" s="266" t="s">
        <v>485</v>
      </c>
      <c r="J89" s="266">
        <v>50</v>
      </c>
      <c r="K89" s="277"/>
    </row>
    <row r="90" spans="2:11" ht="15" customHeight="1">
      <c r="B90" s="286"/>
      <c r="C90" s="266" t="s">
        <v>111</v>
      </c>
      <c r="D90" s="266"/>
      <c r="E90" s="266"/>
      <c r="F90" s="285" t="s">
        <v>489</v>
      </c>
      <c r="G90" s="284"/>
      <c r="H90" s="266" t="s">
        <v>511</v>
      </c>
      <c r="I90" s="266" t="s">
        <v>485</v>
      </c>
      <c r="J90" s="266">
        <v>255</v>
      </c>
      <c r="K90" s="277"/>
    </row>
    <row r="91" spans="2:11" ht="15" customHeight="1">
      <c r="B91" s="286"/>
      <c r="C91" s="266" t="s">
        <v>512</v>
      </c>
      <c r="D91" s="266"/>
      <c r="E91" s="266"/>
      <c r="F91" s="285" t="s">
        <v>483</v>
      </c>
      <c r="G91" s="284"/>
      <c r="H91" s="266" t="s">
        <v>513</v>
      </c>
      <c r="I91" s="266" t="s">
        <v>514</v>
      </c>
      <c r="J91" s="266"/>
      <c r="K91" s="277"/>
    </row>
    <row r="92" spans="2:11" ht="15" customHeight="1">
      <c r="B92" s="286"/>
      <c r="C92" s="266" t="s">
        <v>515</v>
      </c>
      <c r="D92" s="266"/>
      <c r="E92" s="266"/>
      <c r="F92" s="285" t="s">
        <v>483</v>
      </c>
      <c r="G92" s="284"/>
      <c r="H92" s="266" t="s">
        <v>516</v>
      </c>
      <c r="I92" s="266" t="s">
        <v>517</v>
      </c>
      <c r="J92" s="266"/>
      <c r="K92" s="277"/>
    </row>
    <row r="93" spans="2:11" ht="15" customHeight="1">
      <c r="B93" s="286"/>
      <c r="C93" s="266" t="s">
        <v>518</v>
      </c>
      <c r="D93" s="266"/>
      <c r="E93" s="266"/>
      <c r="F93" s="285" t="s">
        <v>483</v>
      </c>
      <c r="G93" s="284"/>
      <c r="H93" s="266" t="s">
        <v>518</v>
      </c>
      <c r="I93" s="266" t="s">
        <v>517</v>
      </c>
      <c r="J93" s="266"/>
      <c r="K93" s="277"/>
    </row>
    <row r="94" spans="2:11" ht="15" customHeight="1">
      <c r="B94" s="286"/>
      <c r="C94" s="266" t="s">
        <v>40</v>
      </c>
      <c r="D94" s="266"/>
      <c r="E94" s="266"/>
      <c r="F94" s="285" t="s">
        <v>483</v>
      </c>
      <c r="G94" s="284"/>
      <c r="H94" s="266" t="s">
        <v>519</v>
      </c>
      <c r="I94" s="266" t="s">
        <v>517</v>
      </c>
      <c r="J94" s="266"/>
      <c r="K94" s="277"/>
    </row>
    <row r="95" spans="2:11" ht="15" customHeight="1">
      <c r="B95" s="286"/>
      <c r="C95" s="266" t="s">
        <v>50</v>
      </c>
      <c r="D95" s="266"/>
      <c r="E95" s="266"/>
      <c r="F95" s="285" t="s">
        <v>483</v>
      </c>
      <c r="G95" s="284"/>
      <c r="H95" s="266" t="s">
        <v>520</v>
      </c>
      <c r="I95" s="266" t="s">
        <v>517</v>
      </c>
      <c r="J95" s="266"/>
      <c r="K95" s="277"/>
    </row>
    <row r="96" spans="2:11" ht="15" customHeight="1">
      <c r="B96" s="289"/>
      <c r="C96" s="290"/>
      <c r="D96" s="290"/>
      <c r="E96" s="290"/>
      <c r="F96" s="290"/>
      <c r="G96" s="290"/>
      <c r="H96" s="290"/>
      <c r="I96" s="290"/>
      <c r="J96" s="290"/>
      <c r="K96" s="291"/>
    </row>
    <row r="97" spans="2:11" ht="18.75" customHeight="1">
      <c r="B97" s="292"/>
      <c r="C97" s="293"/>
      <c r="D97" s="293"/>
      <c r="E97" s="293"/>
      <c r="F97" s="293"/>
      <c r="G97" s="293"/>
      <c r="H97" s="293"/>
      <c r="I97" s="293"/>
      <c r="J97" s="293"/>
      <c r="K97" s="292"/>
    </row>
    <row r="98" spans="2:11" ht="18.75" customHeight="1">
      <c r="B98" s="272"/>
      <c r="C98" s="272"/>
      <c r="D98" s="272"/>
      <c r="E98" s="272"/>
      <c r="F98" s="272"/>
      <c r="G98" s="272"/>
      <c r="H98" s="272"/>
      <c r="I98" s="272"/>
      <c r="J98" s="272"/>
      <c r="K98" s="272"/>
    </row>
    <row r="99" spans="2:11" ht="7.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5"/>
    </row>
    <row r="100" spans="2:11" ht="45" customHeight="1">
      <c r="B100" s="276"/>
      <c r="C100" s="382" t="s">
        <v>521</v>
      </c>
      <c r="D100" s="382"/>
      <c r="E100" s="382"/>
      <c r="F100" s="382"/>
      <c r="G100" s="382"/>
      <c r="H100" s="382"/>
      <c r="I100" s="382"/>
      <c r="J100" s="382"/>
      <c r="K100" s="277"/>
    </row>
    <row r="101" spans="2:11" ht="17.25" customHeight="1">
      <c r="B101" s="276"/>
      <c r="C101" s="278" t="s">
        <v>477</v>
      </c>
      <c r="D101" s="278"/>
      <c r="E101" s="278"/>
      <c r="F101" s="278" t="s">
        <v>478</v>
      </c>
      <c r="G101" s="279"/>
      <c r="H101" s="278" t="s">
        <v>106</v>
      </c>
      <c r="I101" s="278" t="s">
        <v>59</v>
      </c>
      <c r="J101" s="278" t="s">
        <v>479</v>
      </c>
      <c r="K101" s="277"/>
    </row>
    <row r="102" spans="2:11" ht="17.25" customHeight="1">
      <c r="B102" s="276"/>
      <c r="C102" s="280" t="s">
        <v>480</v>
      </c>
      <c r="D102" s="280"/>
      <c r="E102" s="280"/>
      <c r="F102" s="281" t="s">
        <v>481</v>
      </c>
      <c r="G102" s="282"/>
      <c r="H102" s="280"/>
      <c r="I102" s="280"/>
      <c r="J102" s="280" t="s">
        <v>482</v>
      </c>
      <c r="K102" s="277"/>
    </row>
    <row r="103" spans="2:11" ht="5.25" customHeight="1">
      <c r="B103" s="276"/>
      <c r="C103" s="278"/>
      <c r="D103" s="278"/>
      <c r="E103" s="278"/>
      <c r="F103" s="278"/>
      <c r="G103" s="294"/>
      <c r="H103" s="278"/>
      <c r="I103" s="278"/>
      <c r="J103" s="278"/>
      <c r="K103" s="277"/>
    </row>
    <row r="104" spans="2:11" ht="15" customHeight="1">
      <c r="B104" s="276"/>
      <c r="C104" s="266" t="s">
        <v>55</v>
      </c>
      <c r="D104" s="283"/>
      <c r="E104" s="283"/>
      <c r="F104" s="285" t="s">
        <v>483</v>
      </c>
      <c r="G104" s="294"/>
      <c r="H104" s="266" t="s">
        <v>522</v>
      </c>
      <c r="I104" s="266" t="s">
        <v>485</v>
      </c>
      <c r="J104" s="266">
        <v>20</v>
      </c>
      <c r="K104" s="277"/>
    </row>
    <row r="105" spans="2:11" ht="15" customHeight="1">
      <c r="B105" s="276"/>
      <c r="C105" s="266" t="s">
        <v>486</v>
      </c>
      <c r="D105" s="266"/>
      <c r="E105" s="266"/>
      <c r="F105" s="285" t="s">
        <v>483</v>
      </c>
      <c r="G105" s="266"/>
      <c r="H105" s="266" t="s">
        <v>522</v>
      </c>
      <c r="I105" s="266" t="s">
        <v>485</v>
      </c>
      <c r="J105" s="266">
        <v>120</v>
      </c>
      <c r="K105" s="277"/>
    </row>
    <row r="106" spans="2:11" ht="15" customHeight="1">
      <c r="B106" s="286"/>
      <c r="C106" s="266" t="s">
        <v>488</v>
      </c>
      <c r="D106" s="266"/>
      <c r="E106" s="266"/>
      <c r="F106" s="285" t="s">
        <v>489</v>
      </c>
      <c r="G106" s="266"/>
      <c r="H106" s="266" t="s">
        <v>522</v>
      </c>
      <c r="I106" s="266" t="s">
        <v>485</v>
      </c>
      <c r="J106" s="266">
        <v>50</v>
      </c>
      <c r="K106" s="277"/>
    </row>
    <row r="107" spans="2:11" ht="15" customHeight="1">
      <c r="B107" s="286"/>
      <c r="C107" s="266" t="s">
        <v>491</v>
      </c>
      <c r="D107" s="266"/>
      <c r="E107" s="266"/>
      <c r="F107" s="285" t="s">
        <v>483</v>
      </c>
      <c r="G107" s="266"/>
      <c r="H107" s="266" t="s">
        <v>522</v>
      </c>
      <c r="I107" s="266" t="s">
        <v>493</v>
      </c>
      <c r="J107" s="266"/>
      <c r="K107" s="277"/>
    </row>
    <row r="108" spans="2:11" ht="15" customHeight="1">
      <c r="B108" s="286"/>
      <c r="C108" s="266" t="s">
        <v>502</v>
      </c>
      <c r="D108" s="266"/>
      <c r="E108" s="266"/>
      <c r="F108" s="285" t="s">
        <v>489</v>
      </c>
      <c r="G108" s="266"/>
      <c r="H108" s="266" t="s">
        <v>522</v>
      </c>
      <c r="I108" s="266" t="s">
        <v>485</v>
      </c>
      <c r="J108" s="266">
        <v>50</v>
      </c>
      <c r="K108" s="277"/>
    </row>
    <row r="109" spans="2:11" ht="15" customHeight="1">
      <c r="B109" s="286"/>
      <c r="C109" s="266" t="s">
        <v>510</v>
      </c>
      <c r="D109" s="266"/>
      <c r="E109" s="266"/>
      <c r="F109" s="285" t="s">
        <v>489</v>
      </c>
      <c r="G109" s="266"/>
      <c r="H109" s="266" t="s">
        <v>522</v>
      </c>
      <c r="I109" s="266" t="s">
        <v>485</v>
      </c>
      <c r="J109" s="266">
        <v>50</v>
      </c>
      <c r="K109" s="277"/>
    </row>
    <row r="110" spans="2:11" ht="15" customHeight="1">
      <c r="B110" s="286"/>
      <c r="C110" s="266" t="s">
        <v>508</v>
      </c>
      <c r="D110" s="266"/>
      <c r="E110" s="266"/>
      <c r="F110" s="285" t="s">
        <v>489</v>
      </c>
      <c r="G110" s="266"/>
      <c r="H110" s="266" t="s">
        <v>522</v>
      </c>
      <c r="I110" s="266" t="s">
        <v>485</v>
      </c>
      <c r="J110" s="266">
        <v>50</v>
      </c>
      <c r="K110" s="277"/>
    </row>
    <row r="111" spans="2:11" ht="15" customHeight="1">
      <c r="B111" s="286"/>
      <c r="C111" s="266" t="s">
        <v>55</v>
      </c>
      <c r="D111" s="266"/>
      <c r="E111" s="266"/>
      <c r="F111" s="285" t="s">
        <v>483</v>
      </c>
      <c r="G111" s="266"/>
      <c r="H111" s="266" t="s">
        <v>523</v>
      </c>
      <c r="I111" s="266" t="s">
        <v>485</v>
      </c>
      <c r="J111" s="266">
        <v>20</v>
      </c>
      <c r="K111" s="277"/>
    </row>
    <row r="112" spans="2:11" ht="15" customHeight="1">
      <c r="B112" s="286"/>
      <c r="C112" s="266" t="s">
        <v>524</v>
      </c>
      <c r="D112" s="266"/>
      <c r="E112" s="266"/>
      <c r="F112" s="285" t="s">
        <v>483</v>
      </c>
      <c r="G112" s="266"/>
      <c r="H112" s="266" t="s">
        <v>525</v>
      </c>
      <c r="I112" s="266" t="s">
        <v>485</v>
      </c>
      <c r="J112" s="266">
        <v>120</v>
      </c>
      <c r="K112" s="277"/>
    </row>
    <row r="113" spans="2:11" ht="15" customHeight="1">
      <c r="B113" s="286"/>
      <c r="C113" s="266" t="s">
        <v>40</v>
      </c>
      <c r="D113" s="266"/>
      <c r="E113" s="266"/>
      <c r="F113" s="285" t="s">
        <v>483</v>
      </c>
      <c r="G113" s="266"/>
      <c r="H113" s="266" t="s">
        <v>526</v>
      </c>
      <c r="I113" s="266" t="s">
        <v>517</v>
      </c>
      <c r="J113" s="266"/>
      <c r="K113" s="277"/>
    </row>
    <row r="114" spans="2:11" ht="15" customHeight="1">
      <c r="B114" s="286"/>
      <c r="C114" s="266" t="s">
        <v>50</v>
      </c>
      <c r="D114" s="266"/>
      <c r="E114" s="266"/>
      <c r="F114" s="285" t="s">
        <v>483</v>
      </c>
      <c r="G114" s="266"/>
      <c r="H114" s="266" t="s">
        <v>527</v>
      </c>
      <c r="I114" s="266" t="s">
        <v>517</v>
      </c>
      <c r="J114" s="266"/>
      <c r="K114" s="277"/>
    </row>
    <row r="115" spans="2:11" ht="15" customHeight="1">
      <c r="B115" s="286"/>
      <c r="C115" s="266" t="s">
        <v>59</v>
      </c>
      <c r="D115" s="266"/>
      <c r="E115" s="266"/>
      <c r="F115" s="285" t="s">
        <v>483</v>
      </c>
      <c r="G115" s="266"/>
      <c r="H115" s="266" t="s">
        <v>528</v>
      </c>
      <c r="I115" s="266" t="s">
        <v>529</v>
      </c>
      <c r="J115" s="266"/>
      <c r="K115" s="277"/>
    </row>
    <row r="116" spans="2:11" ht="15" customHeight="1">
      <c r="B116" s="289"/>
      <c r="C116" s="295"/>
      <c r="D116" s="295"/>
      <c r="E116" s="295"/>
      <c r="F116" s="295"/>
      <c r="G116" s="295"/>
      <c r="H116" s="295"/>
      <c r="I116" s="295"/>
      <c r="J116" s="295"/>
      <c r="K116" s="291"/>
    </row>
    <row r="117" spans="2:11" ht="18.75" customHeight="1">
      <c r="B117" s="296"/>
      <c r="C117" s="262"/>
      <c r="D117" s="262"/>
      <c r="E117" s="262"/>
      <c r="F117" s="297"/>
      <c r="G117" s="262"/>
      <c r="H117" s="262"/>
      <c r="I117" s="262"/>
      <c r="J117" s="262"/>
      <c r="K117" s="296"/>
    </row>
    <row r="118" spans="2:11" ht="18.75" customHeight="1"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</row>
    <row r="119" spans="2:11" ht="7.5" customHeight="1">
      <c r="B119" s="298"/>
      <c r="C119" s="299"/>
      <c r="D119" s="299"/>
      <c r="E119" s="299"/>
      <c r="F119" s="299"/>
      <c r="G119" s="299"/>
      <c r="H119" s="299"/>
      <c r="I119" s="299"/>
      <c r="J119" s="299"/>
      <c r="K119" s="300"/>
    </row>
    <row r="120" spans="2:11" ht="45" customHeight="1">
      <c r="B120" s="301"/>
      <c r="C120" s="381" t="s">
        <v>530</v>
      </c>
      <c r="D120" s="381"/>
      <c r="E120" s="381"/>
      <c r="F120" s="381"/>
      <c r="G120" s="381"/>
      <c r="H120" s="381"/>
      <c r="I120" s="381"/>
      <c r="J120" s="381"/>
      <c r="K120" s="302"/>
    </row>
    <row r="121" spans="2:11" ht="17.25" customHeight="1">
      <c r="B121" s="303"/>
      <c r="C121" s="278" t="s">
        <v>477</v>
      </c>
      <c r="D121" s="278"/>
      <c r="E121" s="278"/>
      <c r="F121" s="278" t="s">
        <v>478</v>
      </c>
      <c r="G121" s="279"/>
      <c r="H121" s="278" t="s">
        <v>106</v>
      </c>
      <c r="I121" s="278" t="s">
        <v>59</v>
      </c>
      <c r="J121" s="278" t="s">
        <v>479</v>
      </c>
      <c r="K121" s="304"/>
    </row>
    <row r="122" spans="2:11" ht="17.25" customHeight="1">
      <c r="B122" s="303"/>
      <c r="C122" s="280" t="s">
        <v>480</v>
      </c>
      <c r="D122" s="280"/>
      <c r="E122" s="280"/>
      <c r="F122" s="281" t="s">
        <v>481</v>
      </c>
      <c r="G122" s="282"/>
      <c r="H122" s="280"/>
      <c r="I122" s="280"/>
      <c r="J122" s="280" t="s">
        <v>482</v>
      </c>
      <c r="K122" s="304"/>
    </row>
    <row r="123" spans="2:11" ht="5.25" customHeight="1">
      <c r="B123" s="305"/>
      <c r="C123" s="283"/>
      <c r="D123" s="283"/>
      <c r="E123" s="283"/>
      <c r="F123" s="283"/>
      <c r="G123" s="266"/>
      <c r="H123" s="283"/>
      <c r="I123" s="283"/>
      <c r="J123" s="283"/>
      <c r="K123" s="306"/>
    </row>
    <row r="124" spans="2:11" ht="15" customHeight="1">
      <c r="B124" s="305"/>
      <c r="C124" s="266" t="s">
        <v>486</v>
      </c>
      <c r="D124" s="283"/>
      <c r="E124" s="283"/>
      <c r="F124" s="285" t="s">
        <v>483</v>
      </c>
      <c r="G124" s="266"/>
      <c r="H124" s="266" t="s">
        <v>522</v>
      </c>
      <c r="I124" s="266" t="s">
        <v>485</v>
      </c>
      <c r="J124" s="266">
        <v>120</v>
      </c>
      <c r="K124" s="307"/>
    </row>
    <row r="125" spans="2:11" ht="15" customHeight="1">
      <c r="B125" s="305"/>
      <c r="C125" s="266" t="s">
        <v>531</v>
      </c>
      <c r="D125" s="266"/>
      <c r="E125" s="266"/>
      <c r="F125" s="285" t="s">
        <v>483</v>
      </c>
      <c r="G125" s="266"/>
      <c r="H125" s="266" t="s">
        <v>532</v>
      </c>
      <c r="I125" s="266" t="s">
        <v>485</v>
      </c>
      <c r="J125" s="266" t="s">
        <v>533</v>
      </c>
      <c r="K125" s="307"/>
    </row>
    <row r="126" spans="2:11" ht="15" customHeight="1">
      <c r="B126" s="305"/>
      <c r="C126" s="266" t="s">
        <v>432</v>
      </c>
      <c r="D126" s="266"/>
      <c r="E126" s="266"/>
      <c r="F126" s="285" t="s">
        <v>483</v>
      </c>
      <c r="G126" s="266"/>
      <c r="H126" s="266" t="s">
        <v>534</v>
      </c>
      <c r="I126" s="266" t="s">
        <v>485</v>
      </c>
      <c r="J126" s="266" t="s">
        <v>533</v>
      </c>
      <c r="K126" s="307"/>
    </row>
    <row r="127" spans="2:11" ht="15" customHeight="1">
      <c r="B127" s="305"/>
      <c r="C127" s="266" t="s">
        <v>494</v>
      </c>
      <c r="D127" s="266"/>
      <c r="E127" s="266"/>
      <c r="F127" s="285" t="s">
        <v>489</v>
      </c>
      <c r="G127" s="266"/>
      <c r="H127" s="266" t="s">
        <v>495</v>
      </c>
      <c r="I127" s="266" t="s">
        <v>485</v>
      </c>
      <c r="J127" s="266">
        <v>15</v>
      </c>
      <c r="K127" s="307"/>
    </row>
    <row r="128" spans="2:11" ht="15" customHeight="1">
      <c r="B128" s="305"/>
      <c r="C128" s="287" t="s">
        <v>496</v>
      </c>
      <c r="D128" s="287"/>
      <c r="E128" s="287"/>
      <c r="F128" s="288" t="s">
        <v>489</v>
      </c>
      <c r="G128" s="287"/>
      <c r="H128" s="287" t="s">
        <v>497</v>
      </c>
      <c r="I128" s="287" t="s">
        <v>485</v>
      </c>
      <c r="J128" s="287">
        <v>15</v>
      </c>
      <c r="K128" s="307"/>
    </row>
    <row r="129" spans="2:11" ht="15" customHeight="1">
      <c r="B129" s="305"/>
      <c r="C129" s="287" t="s">
        <v>498</v>
      </c>
      <c r="D129" s="287"/>
      <c r="E129" s="287"/>
      <c r="F129" s="288" t="s">
        <v>489</v>
      </c>
      <c r="G129" s="287"/>
      <c r="H129" s="287" t="s">
        <v>499</v>
      </c>
      <c r="I129" s="287" t="s">
        <v>485</v>
      </c>
      <c r="J129" s="287">
        <v>20</v>
      </c>
      <c r="K129" s="307"/>
    </row>
    <row r="130" spans="2:11" ht="15" customHeight="1">
      <c r="B130" s="305"/>
      <c r="C130" s="287" t="s">
        <v>500</v>
      </c>
      <c r="D130" s="287"/>
      <c r="E130" s="287"/>
      <c r="F130" s="288" t="s">
        <v>489</v>
      </c>
      <c r="G130" s="287"/>
      <c r="H130" s="287" t="s">
        <v>501</v>
      </c>
      <c r="I130" s="287" t="s">
        <v>485</v>
      </c>
      <c r="J130" s="287">
        <v>20</v>
      </c>
      <c r="K130" s="307"/>
    </row>
    <row r="131" spans="2:11" ht="15" customHeight="1">
      <c r="B131" s="305"/>
      <c r="C131" s="266" t="s">
        <v>488</v>
      </c>
      <c r="D131" s="266"/>
      <c r="E131" s="266"/>
      <c r="F131" s="285" t="s">
        <v>489</v>
      </c>
      <c r="G131" s="266"/>
      <c r="H131" s="266" t="s">
        <v>522</v>
      </c>
      <c r="I131" s="266" t="s">
        <v>485</v>
      </c>
      <c r="J131" s="266">
        <v>50</v>
      </c>
      <c r="K131" s="307"/>
    </row>
    <row r="132" spans="2:11" ht="15" customHeight="1">
      <c r="B132" s="305"/>
      <c r="C132" s="266" t="s">
        <v>502</v>
      </c>
      <c r="D132" s="266"/>
      <c r="E132" s="266"/>
      <c r="F132" s="285" t="s">
        <v>489</v>
      </c>
      <c r="G132" s="266"/>
      <c r="H132" s="266" t="s">
        <v>522</v>
      </c>
      <c r="I132" s="266" t="s">
        <v>485</v>
      </c>
      <c r="J132" s="266">
        <v>50</v>
      </c>
      <c r="K132" s="307"/>
    </row>
    <row r="133" spans="2:11" ht="15" customHeight="1">
      <c r="B133" s="305"/>
      <c r="C133" s="266" t="s">
        <v>508</v>
      </c>
      <c r="D133" s="266"/>
      <c r="E133" s="266"/>
      <c r="F133" s="285" t="s">
        <v>489</v>
      </c>
      <c r="G133" s="266"/>
      <c r="H133" s="266" t="s">
        <v>522</v>
      </c>
      <c r="I133" s="266" t="s">
        <v>485</v>
      </c>
      <c r="J133" s="266">
        <v>50</v>
      </c>
      <c r="K133" s="307"/>
    </row>
    <row r="134" spans="2:11" ht="15" customHeight="1">
      <c r="B134" s="305"/>
      <c r="C134" s="266" t="s">
        <v>510</v>
      </c>
      <c r="D134" s="266"/>
      <c r="E134" s="266"/>
      <c r="F134" s="285" t="s">
        <v>489</v>
      </c>
      <c r="G134" s="266"/>
      <c r="H134" s="266" t="s">
        <v>522</v>
      </c>
      <c r="I134" s="266" t="s">
        <v>485</v>
      </c>
      <c r="J134" s="266">
        <v>50</v>
      </c>
      <c r="K134" s="307"/>
    </row>
    <row r="135" spans="2:11" ht="15" customHeight="1">
      <c r="B135" s="305"/>
      <c r="C135" s="266" t="s">
        <v>111</v>
      </c>
      <c r="D135" s="266"/>
      <c r="E135" s="266"/>
      <c r="F135" s="285" t="s">
        <v>489</v>
      </c>
      <c r="G135" s="266"/>
      <c r="H135" s="266" t="s">
        <v>535</v>
      </c>
      <c r="I135" s="266" t="s">
        <v>485</v>
      </c>
      <c r="J135" s="266">
        <v>255</v>
      </c>
      <c r="K135" s="307"/>
    </row>
    <row r="136" spans="2:11" ht="15" customHeight="1">
      <c r="B136" s="305"/>
      <c r="C136" s="266" t="s">
        <v>512</v>
      </c>
      <c r="D136" s="266"/>
      <c r="E136" s="266"/>
      <c r="F136" s="285" t="s">
        <v>483</v>
      </c>
      <c r="G136" s="266"/>
      <c r="H136" s="266" t="s">
        <v>536</v>
      </c>
      <c r="I136" s="266" t="s">
        <v>514</v>
      </c>
      <c r="J136" s="266"/>
      <c r="K136" s="307"/>
    </row>
    <row r="137" spans="2:11" ht="15" customHeight="1">
      <c r="B137" s="305"/>
      <c r="C137" s="266" t="s">
        <v>515</v>
      </c>
      <c r="D137" s="266"/>
      <c r="E137" s="266"/>
      <c r="F137" s="285" t="s">
        <v>483</v>
      </c>
      <c r="G137" s="266"/>
      <c r="H137" s="266" t="s">
        <v>537</v>
      </c>
      <c r="I137" s="266" t="s">
        <v>517</v>
      </c>
      <c r="J137" s="266"/>
      <c r="K137" s="307"/>
    </row>
    <row r="138" spans="2:11" ht="15" customHeight="1">
      <c r="B138" s="305"/>
      <c r="C138" s="266" t="s">
        <v>518</v>
      </c>
      <c r="D138" s="266"/>
      <c r="E138" s="266"/>
      <c r="F138" s="285" t="s">
        <v>483</v>
      </c>
      <c r="G138" s="266"/>
      <c r="H138" s="266" t="s">
        <v>518</v>
      </c>
      <c r="I138" s="266" t="s">
        <v>517</v>
      </c>
      <c r="J138" s="266"/>
      <c r="K138" s="307"/>
    </row>
    <row r="139" spans="2:11" ht="15" customHeight="1">
      <c r="B139" s="305"/>
      <c r="C139" s="266" t="s">
        <v>40</v>
      </c>
      <c r="D139" s="266"/>
      <c r="E139" s="266"/>
      <c r="F139" s="285" t="s">
        <v>483</v>
      </c>
      <c r="G139" s="266"/>
      <c r="H139" s="266" t="s">
        <v>538</v>
      </c>
      <c r="I139" s="266" t="s">
        <v>517</v>
      </c>
      <c r="J139" s="266"/>
      <c r="K139" s="307"/>
    </row>
    <row r="140" spans="2:11" ht="15" customHeight="1">
      <c r="B140" s="305"/>
      <c r="C140" s="266" t="s">
        <v>539</v>
      </c>
      <c r="D140" s="266"/>
      <c r="E140" s="266"/>
      <c r="F140" s="285" t="s">
        <v>483</v>
      </c>
      <c r="G140" s="266"/>
      <c r="H140" s="266" t="s">
        <v>540</v>
      </c>
      <c r="I140" s="266" t="s">
        <v>517</v>
      </c>
      <c r="J140" s="266"/>
      <c r="K140" s="307"/>
    </row>
    <row r="141" spans="2:11" ht="15" customHeight="1">
      <c r="B141" s="308"/>
      <c r="C141" s="309"/>
      <c r="D141" s="309"/>
      <c r="E141" s="309"/>
      <c r="F141" s="309"/>
      <c r="G141" s="309"/>
      <c r="H141" s="309"/>
      <c r="I141" s="309"/>
      <c r="J141" s="309"/>
      <c r="K141" s="310"/>
    </row>
    <row r="142" spans="2:11" ht="18.75" customHeight="1">
      <c r="B142" s="262"/>
      <c r="C142" s="262"/>
      <c r="D142" s="262"/>
      <c r="E142" s="262"/>
      <c r="F142" s="297"/>
      <c r="G142" s="262"/>
      <c r="H142" s="262"/>
      <c r="I142" s="262"/>
      <c r="J142" s="262"/>
      <c r="K142" s="262"/>
    </row>
    <row r="143" spans="2:11" ht="18.75" customHeight="1"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</row>
    <row r="144" spans="2:11" ht="7.5" customHeight="1">
      <c r="B144" s="273"/>
      <c r="C144" s="274"/>
      <c r="D144" s="274"/>
      <c r="E144" s="274"/>
      <c r="F144" s="274"/>
      <c r="G144" s="274"/>
      <c r="H144" s="274"/>
      <c r="I144" s="274"/>
      <c r="J144" s="274"/>
      <c r="K144" s="275"/>
    </row>
    <row r="145" spans="2:11" ht="45" customHeight="1">
      <c r="B145" s="276"/>
      <c r="C145" s="382" t="s">
        <v>541</v>
      </c>
      <c r="D145" s="382"/>
      <c r="E145" s="382"/>
      <c r="F145" s="382"/>
      <c r="G145" s="382"/>
      <c r="H145" s="382"/>
      <c r="I145" s="382"/>
      <c r="J145" s="382"/>
      <c r="K145" s="277"/>
    </row>
    <row r="146" spans="2:11" ht="17.25" customHeight="1">
      <c r="B146" s="276"/>
      <c r="C146" s="278" t="s">
        <v>477</v>
      </c>
      <c r="D146" s="278"/>
      <c r="E146" s="278"/>
      <c r="F146" s="278" t="s">
        <v>478</v>
      </c>
      <c r="G146" s="279"/>
      <c r="H146" s="278" t="s">
        <v>106</v>
      </c>
      <c r="I146" s="278" t="s">
        <v>59</v>
      </c>
      <c r="J146" s="278" t="s">
        <v>479</v>
      </c>
      <c r="K146" s="277"/>
    </row>
    <row r="147" spans="2:11" ht="17.25" customHeight="1">
      <c r="B147" s="276"/>
      <c r="C147" s="280" t="s">
        <v>480</v>
      </c>
      <c r="D147" s="280"/>
      <c r="E147" s="280"/>
      <c r="F147" s="281" t="s">
        <v>481</v>
      </c>
      <c r="G147" s="282"/>
      <c r="H147" s="280"/>
      <c r="I147" s="280"/>
      <c r="J147" s="280" t="s">
        <v>482</v>
      </c>
      <c r="K147" s="277"/>
    </row>
    <row r="148" spans="2:11" ht="5.25" customHeight="1">
      <c r="B148" s="286"/>
      <c r="C148" s="283"/>
      <c r="D148" s="283"/>
      <c r="E148" s="283"/>
      <c r="F148" s="283"/>
      <c r="G148" s="284"/>
      <c r="H148" s="283"/>
      <c r="I148" s="283"/>
      <c r="J148" s="283"/>
      <c r="K148" s="307"/>
    </row>
    <row r="149" spans="2:11" ht="15" customHeight="1">
      <c r="B149" s="286"/>
      <c r="C149" s="311" t="s">
        <v>486</v>
      </c>
      <c r="D149" s="266"/>
      <c r="E149" s="266"/>
      <c r="F149" s="312" t="s">
        <v>483</v>
      </c>
      <c r="G149" s="266"/>
      <c r="H149" s="311" t="s">
        <v>522</v>
      </c>
      <c r="I149" s="311" t="s">
        <v>485</v>
      </c>
      <c r="J149" s="311">
        <v>120</v>
      </c>
      <c r="K149" s="307"/>
    </row>
    <row r="150" spans="2:11" ht="15" customHeight="1">
      <c r="B150" s="286"/>
      <c r="C150" s="311" t="s">
        <v>531</v>
      </c>
      <c r="D150" s="266"/>
      <c r="E150" s="266"/>
      <c r="F150" s="312" t="s">
        <v>483</v>
      </c>
      <c r="G150" s="266"/>
      <c r="H150" s="311" t="s">
        <v>542</v>
      </c>
      <c r="I150" s="311" t="s">
        <v>485</v>
      </c>
      <c r="J150" s="311" t="s">
        <v>533</v>
      </c>
      <c r="K150" s="307"/>
    </row>
    <row r="151" spans="2:11" ht="15" customHeight="1">
      <c r="B151" s="286"/>
      <c r="C151" s="311" t="s">
        <v>432</v>
      </c>
      <c r="D151" s="266"/>
      <c r="E151" s="266"/>
      <c r="F151" s="312" t="s">
        <v>483</v>
      </c>
      <c r="G151" s="266"/>
      <c r="H151" s="311" t="s">
        <v>543</v>
      </c>
      <c r="I151" s="311" t="s">
        <v>485</v>
      </c>
      <c r="J151" s="311" t="s">
        <v>533</v>
      </c>
      <c r="K151" s="307"/>
    </row>
    <row r="152" spans="2:11" ht="15" customHeight="1">
      <c r="B152" s="286"/>
      <c r="C152" s="311" t="s">
        <v>488</v>
      </c>
      <c r="D152" s="266"/>
      <c r="E152" s="266"/>
      <c r="F152" s="312" t="s">
        <v>489</v>
      </c>
      <c r="G152" s="266"/>
      <c r="H152" s="311" t="s">
        <v>522</v>
      </c>
      <c r="I152" s="311" t="s">
        <v>485</v>
      </c>
      <c r="J152" s="311">
        <v>50</v>
      </c>
      <c r="K152" s="307"/>
    </row>
    <row r="153" spans="2:11" ht="15" customHeight="1">
      <c r="B153" s="286"/>
      <c r="C153" s="311" t="s">
        <v>491</v>
      </c>
      <c r="D153" s="266"/>
      <c r="E153" s="266"/>
      <c r="F153" s="312" t="s">
        <v>483</v>
      </c>
      <c r="G153" s="266"/>
      <c r="H153" s="311" t="s">
        <v>522</v>
      </c>
      <c r="I153" s="311" t="s">
        <v>493</v>
      </c>
      <c r="J153" s="311"/>
      <c r="K153" s="307"/>
    </row>
    <row r="154" spans="2:11" ht="15" customHeight="1">
      <c r="B154" s="286"/>
      <c r="C154" s="311" t="s">
        <v>502</v>
      </c>
      <c r="D154" s="266"/>
      <c r="E154" s="266"/>
      <c r="F154" s="312" t="s">
        <v>489</v>
      </c>
      <c r="G154" s="266"/>
      <c r="H154" s="311" t="s">
        <v>522</v>
      </c>
      <c r="I154" s="311" t="s">
        <v>485</v>
      </c>
      <c r="J154" s="311">
        <v>50</v>
      </c>
      <c r="K154" s="307"/>
    </row>
    <row r="155" spans="2:11" ht="15" customHeight="1">
      <c r="B155" s="286"/>
      <c r="C155" s="311" t="s">
        <v>510</v>
      </c>
      <c r="D155" s="266"/>
      <c r="E155" s="266"/>
      <c r="F155" s="312" t="s">
        <v>489</v>
      </c>
      <c r="G155" s="266"/>
      <c r="H155" s="311" t="s">
        <v>522</v>
      </c>
      <c r="I155" s="311" t="s">
        <v>485</v>
      </c>
      <c r="J155" s="311">
        <v>50</v>
      </c>
      <c r="K155" s="307"/>
    </row>
    <row r="156" spans="2:11" ht="15" customHeight="1">
      <c r="B156" s="286"/>
      <c r="C156" s="311" t="s">
        <v>508</v>
      </c>
      <c r="D156" s="266"/>
      <c r="E156" s="266"/>
      <c r="F156" s="312" t="s">
        <v>489</v>
      </c>
      <c r="G156" s="266"/>
      <c r="H156" s="311" t="s">
        <v>522</v>
      </c>
      <c r="I156" s="311" t="s">
        <v>485</v>
      </c>
      <c r="J156" s="311">
        <v>50</v>
      </c>
      <c r="K156" s="307"/>
    </row>
    <row r="157" spans="2:11" ht="15" customHeight="1">
      <c r="B157" s="286"/>
      <c r="C157" s="311" t="s">
        <v>96</v>
      </c>
      <c r="D157" s="266"/>
      <c r="E157" s="266"/>
      <c r="F157" s="312" t="s">
        <v>483</v>
      </c>
      <c r="G157" s="266"/>
      <c r="H157" s="311" t="s">
        <v>544</v>
      </c>
      <c r="I157" s="311" t="s">
        <v>485</v>
      </c>
      <c r="J157" s="311" t="s">
        <v>545</v>
      </c>
      <c r="K157" s="307"/>
    </row>
    <row r="158" spans="2:11" ht="15" customHeight="1">
      <c r="B158" s="286"/>
      <c r="C158" s="311" t="s">
        <v>546</v>
      </c>
      <c r="D158" s="266"/>
      <c r="E158" s="266"/>
      <c r="F158" s="312" t="s">
        <v>483</v>
      </c>
      <c r="G158" s="266"/>
      <c r="H158" s="311" t="s">
        <v>547</v>
      </c>
      <c r="I158" s="311" t="s">
        <v>517</v>
      </c>
      <c r="J158" s="311"/>
      <c r="K158" s="307"/>
    </row>
    <row r="159" spans="2:11" ht="15" customHeight="1">
      <c r="B159" s="313"/>
      <c r="C159" s="295"/>
      <c r="D159" s="295"/>
      <c r="E159" s="295"/>
      <c r="F159" s="295"/>
      <c r="G159" s="295"/>
      <c r="H159" s="295"/>
      <c r="I159" s="295"/>
      <c r="J159" s="295"/>
      <c r="K159" s="314"/>
    </row>
    <row r="160" spans="2:11" ht="18.75" customHeight="1">
      <c r="B160" s="262"/>
      <c r="C160" s="266"/>
      <c r="D160" s="266"/>
      <c r="E160" s="266"/>
      <c r="F160" s="285"/>
      <c r="G160" s="266"/>
      <c r="H160" s="266"/>
      <c r="I160" s="266"/>
      <c r="J160" s="266"/>
      <c r="K160" s="262"/>
    </row>
    <row r="161" spans="2:11" ht="18.75" customHeight="1"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</row>
    <row r="162" spans="2:11" ht="7.5" customHeight="1">
      <c r="B162" s="254"/>
      <c r="C162" s="255"/>
      <c r="D162" s="255"/>
      <c r="E162" s="255"/>
      <c r="F162" s="255"/>
      <c r="G162" s="255"/>
      <c r="H162" s="255"/>
      <c r="I162" s="255"/>
      <c r="J162" s="255"/>
      <c r="K162" s="256"/>
    </row>
    <row r="163" spans="2:11" ht="45" customHeight="1">
      <c r="B163" s="257"/>
      <c r="C163" s="381" t="s">
        <v>548</v>
      </c>
      <c r="D163" s="381"/>
      <c r="E163" s="381"/>
      <c r="F163" s="381"/>
      <c r="G163" s="381"/>
      <c r="H163" s="381"/>
      <c r="I163" s="381"/>
      <c r="J163" s="381"/>
      <c r="K163" s="258"/>
    </row>
    <row r="164" spans="2:11" ht="17.25" customHeight="1">
      <c r="B164" s="257"/>
      <c r="C164" s="278" t="s">
        <v>477</v>
      </c>
      <c r="D164" s="278"/>
      <c r="E164" s="278"/>
      <c r="F164" s="278" t="s">
        <v>478</v>
      </c>
      <c r="G164" s="315"/>
      <c r="H164" s="316" t="s">
        <v>106</v>
      </c>
      <c r="I164" s="316" t="s">
        <v>59</v>
      </c>
      <c r="J164" s="278" t="s">
        <v>479</v>
      </c>
      <c r="K164" s="258"/>
    </row>
    <row r="165" spans="2:11" ht="17.25" customHeight="1">
      <c r="B165" s="259"/>
      <c r="C165" s="280" t="s">
        <v>480</v>
      </c>
      <c r="D165" s="280"/>
      <c r="E165" s="280"/>
      <c r="F165" s="281" t="s">
        <v>481</v>
      </c>
      <c r="G165" s="317"/>
      <c r="H165" s="318"/>
      <c r="I165" s="318"/>
      <c r="J165" s="280" t="s">
        <v>482</v>
      </c>
      <c r="K165" s="260"/>
    </row>
    <row r="166" spans="2:11" ht="5.25" customHeight="1">
      <c r="B166" s="286"/>
      <c r="C166" s="283"/>
      <c r="D166" s="283"/>
      <c r="E166" s="283"/>
      <c r="F166" s="283"/>
      <c r="G166" s="284"/>
      <c r="H166" s="283"/>
      <c r="I166" s="283"/>
      <c r="J166" s="283"/>
      <c r="K166" s="307"/>
    </row>
    <row r="167" spans="2:11" ht="15" customHeight="1">
      <c r="B167" s="286"/>
      <c r="C167" s="266" t="s">
        <v>486</v>
      </c>
      <c r="D167" s="266"/>
      <c r="E167" s="266"/>
      <c r="F167" s="285" t="s">
        <v>483</v>
      </c>
      <c r="G167" s="266"/>
      <c r="H167" s="266" t="s">
        <v>522</v>
      </c>
      <c r="I167" s="266" t="s">
        <v>485</v>
      </c>
      <c r="J167" s="266">
        <v>120</v>
      </c>
      <c r="K167" s="307"/>
    </row>
    <row r="168" spans="2:11" ht="15" customHeight="1">
      <c r="B168" s="286"/>
      <c r="C168" s="266" t="s">
        <v>531</v>
      </c>
      <c r="D168" s="266"/>
      <c r="E168" s="266"/>
      <c r="F168" s="285" t="s">
        <v>483</v>
      </c>
      <c r="G168" s="266"/>
      <c r="H168" s="266" t="s">
        <v>532</v>
      </c>
      <c r="I168" s="266" t="s">
        <v>485</v>
      </c>
      <c r="J168" s="266" t="s">
        <v>533</v>
      </c>
      <c r="K168" s="307"/>
    </row>
    <row r="169" spans="2:11" ht="15" customHeight="1">
      <c r="B169" s="286"/>
      <c r="C169" s="266" t="s">
        <v>432</v>
      </c>
      <c r="D169" s="266"/>
      <c r="E169" s="266"/>
      <c r="F169" s="285" t="s">
        <v>483</v>
      </c>
      <c r="G169" s="266"/>
      <c r="H169" s="266" t="s">
        <v>549</v>
      </c>
      <c r="I169" s="266" t="s">
        <v>485</v>
      </c>
      <c r="J169" s="266" t="s">
        <v>533</v>
      </c>
      <c r="K169" s="307"/>
    </row>
    <row r="170" spans="2:11" ht="15" customHeight="1">
      <c r="B170" s="286"/>
      <c r="C170" s="266" t="s">
        <v>488</v>
      </c>
      <c r="D170" s="266"/>
      <c r="E170" s="266"/>
      <c r="F170" s="285" t="s">
        <v>489</v>
      </c>
      <c r="G170" s="266"/>
      <c r="H170" s="266" t="s">
        <v>549</v>
      </c>
      <c r="I170" s="266" t="s">
        <v>485</v>
      </c>
      <c r="J170" s="266">
        <v>50</v>
      </c>
      <c r="K170" s="307"/>
    </row>
    <row r="171" spans="2:11" ht="15" customHeight="1">
      <c r="B171" s="286"/>
      <c r="C171" s="266" t="s">
        <v>491</v>
      </c>
      <c r="D171" s="266"/>
      <c r="E171" s="266"/>
      <c r="F171" s="285" t="s">
        <v>483</v>
      </c>
      <c r="G171" s="266"/>
      <c r="H171" s="266" t="s">
        <v>549</v>
      </c>
      <c r="I171" s="266" t="s">
        <v>493</v>
      </c>
      <c r="J171" s="266"/>
      <c r="K171" s="307"/>
    </row>
    <row r="172" spans="2:11" ht="15" customHeight="1">
      <c r="B172" s="286"/>
      <c r="C172" s="266" t="s">
        <v>502</v>
      </c>
      <c r="D172" s="266"/>
      <c r="E172" s="266"/>
      <c r="F172" s="285" t="s">
        <v>489</v>
      </c>
      <c r="G172" s="266"/>
      <c r="H172" s="266" t="s">
        <v>549</v>
      </c>
      <c r="I172" s="266" t="s">
        <v>485</v>
      </c>
      <c r="J172" s="266">
        <v>50</v>
      </c>
      <c r="K172" s="307"/>
    </row>
    <row r="173" spans="2:11" ht="15" customHeight="1">
      <c r="B173" s="286"/>
      <c r="C173" s="266" t="s">
        <v>510</v>
      </c>
      <c r="D173" s="266"/>
      <c r="E173" s="266"/>
      <c r="F173" s="285" t="s">
        <v>489</v>
      </c>
      <c r="G173" s="266"/>
      <c r="H173" s="266" t="s">
        <v>549</v>
      </c>
      <c r="I173" s="266" t="s">
        <v>485</v>
      </c>
      <c r="J173" s="266">
        <v>50</v>
      </c>
      <c r="K173" s="307"/>
    </row>
    <row r="174" spans="2:11" ht="15" customHeight="1">
      <c r="B174" s="286"/>
      <c r="C174" s="266" t="s">
        <v>508</v>
      </c>
      <c r="D174" s="266"/>
      <c r="E174" s="266"/>
      <c r="F174" s="285" t="s">
        <v>489</v>
      </c>
      <c r="G174" s="266"/>
      <c r="H174" s="266" t="s">
        <v>549</v>
      </c>
      <c r="I174" s="266" t="s">
        <v>485</v>
      </c>
      <c r="J174" s="266">
        <v>50</v>
      </c>
      <c r="K174" s="307"/>
    </row>
    <row r="175" spans="2:11" ht="15" customHeight="1">
      <c r="B175" s="286"/>
      <c r="C175" s="266" t="s">
        <v>105</v>
      </c>
      <c r="D175" s="266"/>
      <c r="E175" s="266"/>
      <c r="F175" s="285" t="s">
        <v>483</v>
      </c>
      <c r="G175" s="266"/>
      <c r="H175" s="266" t="s">
        <v>550</v>
      </c>
      <c r="I175" s="266" t="s">
        <v>551</v>
      </c>
      <c r="J175" s="266"/>
      <c r="K175" s="307"/>
    </row>
    <row r="176" spans="2:11" ht="15" customHeight="1">
      <c r="B176" s="286"/>
      <c r="C176" s="266" t="s">
        <v>59</v>
      </c>
      <c r="D176" s="266"/>
      <c r="E176" s="266"/>
      <c r="F176" s="285" t="s">
        <v>483</v>
      </c>
      <c r="G176" s="266"/>
      <c r="H176" s="266" t="s">
        <v>552</v>
      </c>
      <c r="I176" s="266" t="s">
        <v>553</v>
      </c>
      <c r="J176" s="266">
        <v>1</v>
      </c>
      <c r="K176" s="307"/>
    </row>
    <row r="177" spans="2:11" ht="15" customHeight="1">
      <c r="B177" s="286"/>
      <c r="C177" s="266" t="s">
        <v>55</v>
      </c>
      <c r="D177" s="266"/>
      <c r="E177" s="266"/>
      <c r="F177" s="285" t="s">
        <v>483</v>
      </c>
      <c r="G177" s="266"/>
      <c r="H177" s="266" t="s">
        <v>554</v>
      </c>
      <c r="I177" s="266" t="s">
        <v>485</v>
      </c>
      <c r="J177" s="266">
        <v>20</v>
      </c>
      <c r="K177" s="307"/>
    </row>
    <row r="178" spans="2:11" ht="15" customHeight="1">
      <c r="B178" s="286"/>
      <c r="C178" s="266" t="s">
        <v>106</v>
      </c>
      <c r="D178" s="266"/>
      <c r="E178" s="266"/>
      <c r="F178" s="285" t="s">
        <v>483</v>
      </c>
      <c r="G178" s="266"/>
      <c r="H178" s="266" t="s">
        <v>555</v>
      </c>
      <c r="I178" s="266" t="s">
        <v>485</v>
      </c>
      <c r="J178" s="266">
        <v>255</v>
      </c>
      <c r="K178" s="307"/>
    </row>
    <row r="179" spans="2:11" ht="15" customHeight="1">
      <c r="B179" s="286"/>
      <c r="C179" s="266" t="s">
        <v>107</v>
      </c>
      <c r="D179" s="266"/>
      <c r="E179" s="266"/>
      <c r="F179" s="285" t="s">
        <v>483</v>
      </c>
      <c r="G179" s="266"/>
      <c r="H179" s="266" t="s">
        <v>448</v>
      </c>
      <c r="I179" s="266" t="s">
        <v>485</v>
      </c>
      <c r="J179" s="266">
        <v>10</v>
      </c>
      <c r="K179" s="307"/>
    </row>
    <row r="180" spans="2:11" ht="15" customHeight="1">
      <c r="B180" s="286"/>
      <c r="C180" s="266" t="s">
        <v>108</v>
      </c>
      <c r="D180" s="266"/>
      <c r="E180" s="266"/>
      <c r="F180" s="285" t="s">
        <v>483</v>
      </c>
      <c r="G180" s="266"/>
      <c r="H180" s="266" t="s">
        <v>556</v>
      </c>
      <c r="I180" s="266" t="s">
        <v>517</v>
      </c>
      <c r="J180" s="266"/>
      <c r="K180" s="307"/>
    </row>
    <row r="181" spans="2:11" ht="15" customHeight="1">
      <c r="B181" s="286"/>
      <c r="C181" s="266" t="s">
        <v>557</v>
      </c>
      <c r="D181" s="266"/>
      <c r="E181" s="266"/>
      <c r="F181" s="285" t="s">
        <v>483</v>
      </c>
      <c r="G181" s="266"/>
      <c r="H181" s="266" t="s">
        <v>558</v>
      </c>
      <c r="I181" s="266" t="s">
        <v>517</v>
      </c>
      <c r="J181" s="266"/>
      <c r="K181" s="307"/>
    </row>
    <row r="182" spans="2:11" ht="15" customHeight="1">
      <c r="B182" s="286"/>
      <c r="C182" s="266" t="s">
        <v>546</v>
      </c>
      <c r="D182" s="266"/>
      <c r="E182" s="266"/>
      <c r="F182" s="285" t="s">
        <v>483</v>
      </c>
      <c r="G182" s="266"/>
      <c r="H182" s="266" t="s">
        <v>559</v>
      </c>
      <c r="I182" s="266" t="s">
        <v>517</v>
      </c>
      <c r="J182" s="266"/>
      <c r="K182" s="307"/>
    </row>
    <row r="183" spans="2:11" ht="15" customHeight="1">
      <c r="B183" s="286"/>
      <c r="C183" s="266" t="s">
        <v>110</v>
      </c>
      <c r="D183" s="266"/>
      <c r="E183" s="266"/>
      <c r="F183" s="285" t="s">
        <v>489</v>
      </c>
      <c r="G183" s="266"/>
      <c r="H183" s="266" t="s">
        <v>560</v>
      </c>
      <c r="I183" s="266" t="s">
        <v>485</v>
      </c>
      <c r="J183" s="266">
        <v>50</v>
      </c>
      <c r="K183" s="307"/>
    </row>
    <row r="184" spans="2:11" ht="15" customHeight="1">
      <c r="B184" s="286"/>
      <c r="C184" s="266" t="s">
        <v>561</v>
      </c>
      <c r="D184" s="266"/>
      <c r="E184" s="266"/>
      <c r="F184" s="285" t="s">
        <v>489</v>
      </c>
      <c r="G184" s="266"/>
      <c r="H184" s="266" t="s">
        <v>562</v>
      </c>
      <c r="I184" s="266" t="s">
        <v>563</v>
      </c>
      <c r="J184" s="266"/>
      <c r="K184" s="307"/>
    </row>
    <row r="185" spans="2:11" ht="15" customHeight="1">
      <c r="B185" s="286"/>
      <c r="C185" s="266" t="s">
        <v>564</v>
      </c>
      <c r="D185" s="266"/>
      <c r="E185" s="266"/>
      <c r="F185" s="285" t="s">
        <v>489</v>
      </c>
      <c r="G185" s="266"/>
      <c r="H185" s="266" t="s">
        <v>565</v>
      </c>
      <c r="I185" s="266" t="s">
        <v>563</v>
      </c>
      <c r="J185" s="266"/>
      <c r="K185" s="307"/>
    </row>
    <row r="186" spans="2:11" ht="15" customHeight="1">
      <c r="B186" s="286"/>
      <c r="C186" s="266" t="s">
        <v>566</v>
      </c>
      <c r="D186" s="266"/>
      <c r="E186" s="266"/>
      <c r="F186" s="285" t="s">
        <v>489</v>
      </c>
      <c r="G186" s="266"/>
      <c r="H186" s="266" t="s">
        <v>567</v>
      </c>
      <c r="I186" s="266" t="s">
        <v>563</v>
      </c>
      <c r="J186" s="266"/>
      <c r="K186" s="307"/>
    </row>
    <row r="187" spans="2:11" ht="15" customHeight="1">
      <c r="B187" s="286"/>
      <c r="C187" s="319" t="s">
        <v>568</v>
      </c>
      <c r="D187" s="266"/>
      <c r="E187" s="266"/>
      <c r="F187" s="285" t="s">
        <v>489</v>
      </c>
      <c r="G187" s="266"/>
      <c r="H187" s="266" t="s">
        <v>569</v>
      </c>
      <c r="I187" s="266" t="s">
        <v>570</v>
      </c>
      <c r="J187" s="320" t="s">
        <v>571</v>
      </c>
      <c r="K187" s="307"/>
    </row>
    <row r="188" spans="2:11" ht="15" customHeight="1">
      <c r="B188" s="286"/>
      <c r="C188" s="271" t="s">
        <v>44</v>
      </c>
      <c r="D188" s="266"/>
      <c r="E188" s="266"/>
      <c r="F188" s="285" t="s">
        <v>483</v>
      </c>
      <c r="G188" s="266"/>
      <c r="H188" s="262" t="s">
        <v>572</v>
      </c>
      <c r="I188" s="266" t="s">
        <v>573</v>
      </c>
      <c r="J188" s="266"/>
      <c r="K188" s="307"/>
    </row>
    <row r="189" spans="2:11" ht="15" customHeight="1">
      <c r="B189" s="286"/>
      <c r="C189" s="271" t="s">
        <v>574</v>
      </c>
      <c r="D189" s="266"/>
      <c r="E189" s="266"/>
      <c r="F189" s="285" t="s">
        <v>483</v>
      </c>
      <c r="G189" s="266"/>
      <c r="H189" s="266" t="s">
        <v>575</v>
      </c>
      <c r="I189" s="266" t="s">
        <v>517</v>
      </c>
      <c r="J189" s="266"/>
      <c r="K189" s="307"/>
    </row>
    <row r="190" spans="2:11" ht="15" customHeight="1">
      <c r="B190" s="286"/>
      <c r="C190" s="271" t="s">
        <v>576</v>
      </c>
      <c r="D190" s="266"/>
      <c r="E190" s="266"/>
      <c r="F190" s="285" t="s">
        <v>483</v>
      </c>
      <c r="G190" s="266"/>
      <c r="H190" s="266" t="s">
        <v>577</v>
      </c>
      <c r="I190" s="266" t="s">
        <v>517</v>
      </c>
      <c r="J190" s="266"/>
      <c r="K190" s="307"/>
    </row>
    <row r="191" spans="2:11" ht="15" customHeight="1">
      <c r="B191" s="286"/>
      <c r="C191" s="271" t="s">
        <v>578</v>
      </c>
      <c r="D191" s="266"/>
      <c r="E191" s="266"/>
      <c r="F191" s="285" t="s">
        <v>489</v>
      </c>
      <c r="G191" s="266"/>
      <c r="H191" s="266" t="s">
        <v>579</v>
      </c>
      <c r="I191" s="266" t="s">
        <v>517</v>
      </c>
      <c r="J191" s="266"/>
      <c r="K191" s="307"/>
    </row>
    <row r="192" spans="2:11" ht="15" customHeight="1">
      <c r="B192" s="313"/>
      <c r="C192" s="321"/>
      <c r="D192" s="295"/>
      <c r="E192" s="295"/>
      <c r="F192" s="295"/>
      <c r="G192" s="295"/>
      <c r="H192" s="295"/>
      <c r="I192" s="295"/>
      <c r="J192" s="295"/>
      <c r="K192" s="314"/>
    </row>
    <row r="193" spans="2:11" ht="18.75" customHeight="1">
      <c r="B193" s="262"/>
      <c r="C193" s="266"/>
      <c r="D193" s="266"/>
      <c r="E193" s="266"/>
      <c r="F193" s="285"/>
      <c r="G193" s="266"/>
      <c r="H193" s="266"/>
      <c r="I193" s="266"/>
      <c r="J193" s="266"/>
      <c r="K193" s="262"/>
    </row>
    <row r="194" spans="2:11" ht="18.75" customHeight="1">
      <c r="B194" s="262"/>
      <c r="C194" s="266"/>
      <c r="D194" s="266"/>
      <c r="E194" s="266"/>
      <c r="F194" s="285"/>
      <c r="G194" s="266"/>
      <c r="H194" s="266"/>
      <c r="I194" s="266"/>
      <c r="J194" s="266"/>
      <c r="K194" s="262"/>
    </row>
    <row r="195" spans="2:11" ht="18.75" customHeight="1"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</row>
    <row r="196" spans="2:11">
      <c r="B196" s="254"/>
      <c r="C196" s="255"/>
      <c r="D196" s="255"/>
      <c r="E196" s="255"/>
      <c r="F196" s="255"/>
      <c r="G196" s="255"/>
      <c r="H196" s="255"/>
      <c r="I196" s="255"/>
      <c r="J196" s="255"/>
      <c r="K196" s="256"/>
    </row>
    <row r="197" spans="2:11" ht="21">
      <c r="B197" s="257"/>
      <c r="C197" s="381" t="s">
        <v>580</v>
      </c>
      <c r="D197" s="381"/>
      <c r="E197" s="381"/>
      <c r="F197" s="381"/>
      <c r="G197" s="381"/>
      <c r="H197" s="381"/>
      <c r="I197" s="381"/>
      <c r="J197" s="381"/>
      <c r="K197" s="258"/>
    </row>
    <row r="198" spans="2:11" ht="25.5" customHeight="1">
      <c r="B198" s="257"/>
      <c r="C198" s="322" t="s">
        <v>581</v>
      </c>
      <c r="D198" s="322"/>
      <c r="E198" s="322"/>
      <c r="F198" s="322" t="s">
        <v>582</v>
      </c>
      <c r="G198" s="323"/>
      <c r="H198" s="380" t="s">
        <v>583</v>
      </c>
      <c r="I198" s="380"/>
      <c r="J198" s="380"/>
      <c r="K198" s="258"/>
    </row>
    <row r="199" spans="2:11" ht="5.25" customHeight="1">
      <c r="B199" s="286"/>
      <c r="C199" s="283"/>
      <c r="D199" s="283"/>
      <c r="E199" s="283"/>
      <c r="F199" s="283"/>
      <c r="G199" s="266"/>
      <c r="H199" s="283"/>
      <c r="I199" s="283"/>
      <c r="J199" s="283"/>
      <c r="K199" s="307"/>
    </row>
    <row r="200" spans="2:11" ht="15" customHeight="1">
      <c r="B200" s="286"/>
      <c r="C200" s="266" t="s">
        <v>573</v>
      </c>
      <c r="D200" s="266"/>
      <c r="E200" s="266"/>
      <c r="F200" s="285" t="s">
        <v>45</v>
      </c>
      <c r="G200" s="266"/>
      <c r="H200" s="378" t="s">
        <v>584</v>
      </c>
      <c r="I200" s="378"/>
      <c r="J200" s="378"/>
      <c r="K200" s="307"/>
    </row>
    <row r="201" spans="2:11" ht="15" customHeight="1">
      <c r="B201" s="286"/>
      <c r="C201" s="292"/>
      <c r="D201" s="266"/>
      <c r="E201" s="266"/>
      <c r="F201" s="285" t="s">
        <v>46</v>
      </c>
      <c r="G201" s="266"/>
      <c r="H201" s="378" t="s">
        <v>585</v>
      </c>
      <c r="I201" s="378"/>
      <c r="J201" s="378"/>
      <c r="K201" s="307"/>
    </row>
    <row r="202" spans="2:11" ht="15" customHeight="1">
      <c r="B202" s="286"/>
      <c r="C202" s="292"/>
      <c r="D202" s="266"/>
      <c r="E202" s="266"/>
      <c r="F202" s="285" t="s">
        <v>49</v>
      </c>
      <c r="G202" s="266"/>
      <c r="H202" s="378" t="s">
        <v>586</v>
      </c>
      <c r="I202" s="378"/>
      <c r="J202" s="378"/>
      <c r="K202" s="307"/>
    </row>
    <row r="203" spans="2:11" ht="15" customHeight="1">
      <c r="B203" s="286"/>
      <c r="C203" s="266"/>
      <c r="D203" s="266"/>
      <c r="E203" s="266"/>
      <c r="F203" s="285" t="s">
        <v>47</v>
      </c>
      <c r="G203" s="266"/>
      <c r="H203" s="378" t="s">
        <v>587</v>
      </c>
      <c r="I203" s="378"/>
      <c r="J203" s="378"/>
      <c r="K203" s="307"/>
    </row>
    <row r="204" spans="2:11" ht="15" customHeight="1">
      <c r="B204" s="286"/>
      <c r="C204" s="266"/>
      <c r="D204" s="266"/>
      <c r="E204" s="266"/>
      <c r="F204" s="285" t="s">
        <v>48</v>
      </c>
      <c r="G204" s="266"/>
      <c r="H204" s="378" t="s">
        <v>588</v>
      </c>
      <c r="I204" s="378"/>
      <c r="J204" s="378"/>
      <c r="K204" s="307"/>
    </row>
    <row r="205" spans="2:11" ht="15" customHeight="1">
      <c r="B205" s="286"/>
      <c r="C205" s="266"/>
      <c r="D205" s="266"/>
      <c r="E205" s="266"/>
      <c r="F205" s="285"/>
      <c r="G205" s="266"/>
      <c r="H205" s="266"/>
      <c r="I205" s="266"/>
      <c r="J205" s="266"/>
      <c r="K205" s="307"/>
    </row>
    <row r="206" spans="2:11" ht="15" customHeight="1">
      <c r="B206" s="286"/>
      <c r="C206" s="266" t="s">
        <v>529</v>
      </c>
      <c r="D206" s="266"/>
      <c r="E206" s="266"/>
      <c r="F206" s="285" t="s">
        <v>81</v>
      </c>
      <c r="G206" s="266"/>
      <c r="H206" s="378" t="s">
        <v>589</v>
      </c>
      <c r="I206" s="378"/>
      <c r="J206" s="378"/>
      <c r="K206" s="307"/>
    </row>
    <row r="207" spans="2:11" ht="15" customHeight="1">
      <c r="B207" s="286"/>
      <c r="C207" s="292"/>
      <c r="D207" s="266"/>
      <c r="E207" s="266"/>
      <c r="F207" s="285" t="s">
        <v>426</v>
      </c>
      <c r="G207" s="266"/>
      <c r="H207" s="378" t="s">
        <v>427</v>
      </c>
      <c r="I207" s="378"/>
      <c r="J207" s="378"/>
      <c r="K207" s="307"/>
    </row>
    <row r="208" spans="2:11" ht="15" customHeight="1">
      <c r="B208" s="286"/>
      <c r="C208" s="266"/>
      <c r="D208" s="266"/>
      <c r="E208" s="266"/>
      <c r="F208" s="285" t="s">
        <v>424</v>
      </c>
      <c r="G208" s="266"/>
      <c r="H208" s="378" t="s">
        <v>590</v>
      </c>
      <c r="I208" s="378"/>
      <c r="J208" s="378"/>
      <c r="K208" s="307"/>
    </row>
    <row r="209" spans="2:11" ht="15" customHeight="1">
      <c r="B209" s="324"/>
      <c r="C209" s="292"/>
      <c r="D209" s="292"/>
      <c r="E209" s="292"/>
      <c r="F209" s="285" t="s">
        <v>428</v>
      </c>
      <c r="G209" s="271"/>
      <c r="H209" s="379" t="s">
        <v>429</v>
      </c>
      <c r="I209" s="379"/>
      <c r="J209" s="379"/>
      <c r="K209" s="325"/>
    </row>
    <row r="210" spans="2:11" ht="15" customHeight="1">
      <c r="B210" s="324"/>
      <c r="C210" s="292"/>
      <c r="D210" s="292"/>
      <c r="E210" s="292"/>
      <c r="F210" s="285" t="s">
        <v>430</v>
      </c>
      <c r="G210" s="271"/>
      <c r="H210" s="379" t="s">
        <v>395</v>
      </c>
      <c r="I210" s="379"/>
      <c r="J210" s="379"/>
      <c r="K210" s="325"/>
    </row>
    <row r="211" spans="2:11" ht="15" customHeight="1">
      <c r="B211" s="324"/>
      <c r="C211" s="292"/>
      <c r="D211" s="292"/>
      <c r="E211" s="292"/>
      <c r="F211" s="326"/>
      <c r="G211" s="271"/>
      <c r="H211" s="327"/>
      <c r="I211" s="327"/>
      <c r="J211" s="327"/>
      <c r="K211" s="325"/>
    </row>
    <row r="212" spans="2:11" ht="15" customHeight="1">
      <c r="B212" s="324"/>
      <c r="C212" s="266" t="s">
        <v>553</v>
      </c>
      <c r="D212" s="292"/>
      <c r="E212" s="292"/>
      <c r="F212" s="285">
        <v>1</v>
      </c>
      <c r="G212" s="271"/>
      <c r="H212" s="379" t="s">
        <v>591</v>
      </c>
      <c r="I212" s="379"/>
      <c r="J212" s="379"/>
      <c r="K212" s="325"/>
    </row>
    <row r="213" spans="2:11" ht="15" customHeight="1">
      <c r="B213" s="324"/>
      <c r="C213" s="292"/>
      <c r="D213" s="292"/>
      <c r="E213" s="292"/>
      <c r="F213" s="285">
        <v>2</v>
      </c>
      <c r="G213" s="271"/>
      <c r="H213" s="379" t="s">
        <v>592</v>
      </c>
      <c r="I213" s="379"/>
      <c r="J213" s="379"/>
      <c r="K213" s="325"/>
    </row>
    <row r="214" spans="2:11" ht="15" customHeight="1">
      <c r="B214" s="324"/>
      <c r="C214" s="292"/>
      <c r="D214" s="292"/>
      <c r="E214" s="292"/>
      <c r="F214" s="285">
        <v>3</v>
      </c>
      <c r="G214" s="271"/>
      <c r="H214" s="379" t="s">
        <v>593</v>
      </c>
      <c r="I214" s="379"/>
      <c r="J214" s="379"/>
      <c r="K214" s="325"/>
    </row>
    <row r="215" spans="2:11" ht="15" customHeight="1">
      <c r="B215" s="324"/>
      <c r="C215" s="292"/>
      <c r="D215" s="292"/>
      <c r="E215" s="292"/>
      <c r="F215" s="285">
        <v>4</v>
      </c>
      <c r="G215" s="271"/>
      <c r="H215" s="379" t="s">
        <v>594</v>
      </c>
      <c r="I215" s="379"/>
      <c r="J215" s="379"/>
      <c r="K215" s="325"/>
    </row>
    <row r="216" spans="2:11" ht="12.75" customHeight="1">
      <c r="B216" s="328"/>
      <c r="C216" s="329"/>
      <c r="D216" s="329"/>
      <c r="E216" s="329"/>
      <c r="F216" s="329"/>
      <c r="G216" s="329"/>
      <c r="H216" s="329"/>
      <c r="I216" s="329"/>
      <c r="J216" s="329"/>
      <c r="K216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SO 01 Běžná trať</vt:lpstr>
      <vt:lpstr>2 - VON Vedlejší a ostatn...</vt:lpstr>
      <vt:lpstr>Pokyny pro vyplnění</vt:lpstr>
      <vt:lpstr>'1 - SO 01 Běžná trať'!Názvy_tisku</vt:lpstr>
      <vt:lpstr>'2 - VON Vedlejší a ostatn...'!Názvy_tisku</vt:lpstr>
      <vt:lpstr>'Rekapitulace stavby'!Názvy_tisku</vt:lpstr>
      <vt:lpstr>'1 - SO 01 Běžná trať'!Oblast_tisku</vt:lpstr>
      <vt:lpstr>'2 - VON Vedlejší a ostatn...'!Oblast_tisku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Vavrdová Bohumila</dc:creator>
  <cp:lastModifiedBy>uzivatel</cp:lastModifiedBy>
  <dcterms:created xsi:type="dcterms:W3CDTF">2018-07-12T08:15:59Z</dcterms:created>
  <dcterms:modified xsi:type="dcterms:W3CDTF">2018-09-04T06:48:03Z</dcterms:modified>
</cp:coreProperties>
</file>