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10" yWindow="570" windowWidth="10215" windowHeight="11640" tabRatio="670"/>
  </bookViews>
  <sheets>
    <sheet name="Rekapitulace stavby" sheetId="1" r:id="rId1"/>
    <sheet name="SO 01 - Revitalizace koryta" sheetId="2" r:id="rId2"/>
    <sheet name="SO 02 - Přeložka sloupů v..." sheetId="3" r:id="rId3"/>
    <sheet name="SO 03 - Neprůtočné tůně 3..." sheetId="4" r:id="rId4"/>
    <sheet name="SO 04 - Vegetační výsadby" sheetId="5" r:id="rId5"/>
    <sheet name="VON - Vedlejší a ostatní ..." sheetId="6" r:id="rId6"/>
    <sheet name="Pokyny pro vyplnění" sheetId="7" r:id="rId7"/>
  </sheets>
  <definedNames>
    <definedName name="_xlnm._FilterDatabase" localSheetId="1" hidden="1">'SO 01 - Revitalizace koryta'!$C$81:$K$358</definedName>
    <definedName name="_xlnm._FilterDatabase" localSheetId="2" hidden="1">'SO 02 - Přeložka sloupů v...'!$C$77:$K$81</definedName>
    <definedName name="_xlnm._FilterDatabase" localSheetId="3" hidden="1">'SO 03 - Neprůtočné tůně 3...'!$C$78:$K$186</definedName>
    <definedName name="_xlnm._FilterDatabase" localSheetId="4" hidden="1">'SO 04 - Vegetační výsadby'!$C$78:$K$253</definedName>
    <definedName name="_xlnm._FilterDatabase" localSheetId="5" hidden="1">'VON - Vedlejší a ostatní ...'!$C$83:$K$109</definedName>
    <definedName name="_xlnm.Print_Titles" localSheetId="0">'Rekapitulace stavby'!$49:$49</definedName>
    <definedName name="_xlnm.Print_Titles" localSheetId="1">'SO 01 - Revitalizace koryta'!$81:$81</definedName>
    <definedName name="_xlnm.Print_Titles" localSheetId="2">'SO 02 - Přeložka sloupů v...'!$77:$77</definedName>
    <definedName name="_xlnm.Print_Titles" localSheetId="3">'SO 03 - Neprůtočné tůně 3...'!$78:$78</definedName>
    <definedName name="_xlnm.Print_Titles" localSheetId="4">'SO 04 - Vegetační výsadby'!$78:$78</definedName>
    <definedName name="_xlnm.Print_Titles" localSheetId="5">'VON - Vedlejší a ostatní ...'!$83:$83</definedName>
    <definedName name="_xlnm.Print_Area" localSheetId="6">'Pokyny pro vyplnění'!$B$2:$K$69,'Pokyny pro vyplnění'!$B$72:$K$116,'Pokyny pro vyplnění'!$B$119:$K$188,'Pokyny pro vyplnění'!$B$196:$K$216</definedName>
    <definedName name="_xlnm.Print_Area" localSheetId="0">'Rekapitulace stavby'!$D$4:$AO$33,'Rekapitulace stavby'!$C$39:$AQ$57</definedName>
    <definedName name="_xlnm.Print_Area" localSheetId="1">'SO 01 - Revitalizace koryta'!$C$4:$J$36,'SO 01 - Revitalizace koryta'!$C$42:$J$63,'SO 01 - Revitalizace koryta'!$C$69:$K$358</definedName>
    <definedName name="_xlnm.Print_Area" localSheetId="2">'SO 02 - Přeložka sloupů v...'!$C$4:$J$36,'SO 02 - Přeložka sloupů v...'!$C$42:$J$59,'SO 02 - Přeložka sloupů v...'!$C$65:$K$81</definedName>
    <definedName name="_xlnm.Print_Area" localSheetId="3">'SO 03 - Neprůtočné tůně 3...'!$C$4:$J$36,'SO 03 - Neprůtočné tůně 3...'!$C$42:$J$60,'SO 03 - Neprůtočné tůně 3...'!$C$66:$K$186</definedName>
    <definedName name="_xlnm.Print_Area" localSheetId="4">'SO 04 - Vegetační výsadby'!$C$4:$J$36,'SO 04 - Vegetační výsadby'!$C$42:$J$60,'SO 04 - Vegetační výsadby'!$C$66:$K$253</definedName>
    <definedName name="_xlnm.Print_Area" localSheetId="5">'VON - Vedlejší a ostatní ...'!$C$4:$J$36,'VON - Vedlejší a ostatní ...'!$C$42:$J$65,'VON - Vedlejší a ostatní ...'!$C$71:$K$109</definedName>
  </definedNames>
  <calcPr calcId="145621"/>
</workbook>
</file>

<file path=xl/calcChain.xml><?xml version="1.0" encoding="utf-8"?>
<calcChain xmlns="http://schemas.openxmlformats.org/spreadsheetml/2006/main">
  <c r="J75" i="5" l="1"/>
  <c r="AY56" i="1"/>
  <c r="AX56" i="1"/>
  <c r="BI109" i="6"/>
  <c r="BH109" i="6"/>
  <c r="BG109" i="6"/>
  <c r="BF109" i="6"/>
  <c r="T109" i="6"/>
  <c r="R109" i="6"/>
  <c r="P109" i="6"/>
  <c r="BK109" i="6"/>
  <c r="J109" i="6"/>
  <c r="BE109" i="6"/>
  <c r="BI108" i="6"/>
  <c r="BH108" i="6"/>
  <c r="BG108" i="6"/>
  <c r="BF108" i="6"/>
  <c r="T108" i="6"/>
  <c r="R108" i="6"/>
  <c r="P108" i="6"/>
  <c r="BK108" i="6"/>
  <c r="J108" i="6"/>
  <c r="BE108" i="6"/>
  <c r="BI107" i="6"/>
  <c r="BH107" i="6"/>
  <c r="BG107" i="6"/>
  <c r="BF107" i="6"/>
  <c r="T107" i="6"/>
  <c r="T106" i="6"/>
  <c r="T105" i="6" s="1"/>
  <c r="R107" i="6"/>
  <c r="R106" i="6" s="1"/>
  <c r="R105" i="6" s="1"/>
  <c r="P107" i="6"/>
  <c r="P106" i="6"/>
  <c r="P105" i="6"/>
  <c r="BK107" i="6"/>
  <c r="BK106" i="6" s="1"/>
  <c r="J107" i="6"/>
  <c r="BE107" i="6" s="1"/>
  <c r="BI104" i="6"/>
  <c r="BH104" i="6"/>
  <c r="BG104" i="6"/>
  <c r="BF104" i="6"/>
  <c r="T104" i="6"/>
  <c r="R104" i="6"/>
  <c r="P104" i="6"/>
  <c r="BK104" i="6"/>
  <c r="J104" i="6"/>
  <c r="BE104" i="6" s="1"/>
  <c r="BI103" i="6"/>
  <c r="BH103" i="6"/>
  <c r="BG103" i="6"/>
  <c r="BF103" i="6"/>
  <c r="T103" i="6"/>
  <c r="T102" i="6"/>
  <c r="R103" i="6"/>
  <c r="R102" i="6" s="1"/>
  <c r="P103" i="6"/>
  <c r="P102" i="6"/>
  <c r="BK103" i="6"/>
  <c r="BK102" i="6" s="1"/>
  <c r="J102" i="6" s="1"/>
  <c r="J62" i="6" s="1"/>
  <c r="J103" i="6"/>
  <c r="BE103" i="6" s="1"/>
  <c r="BI101" i="6"/>
  <c r="BH101" i="6"/>
  <c r="BG101" i="6"/>
  <c r="BF101" i="6"/>
  <c r="T101" i="6"/>
  <c r="R101" i="6"/>
  <c r="P101" i="6"/>
  <c r="BK101" i="6"/>
  <c r="J101" i="6"/>
  <c r="BE101" i="6"/>
  <c r="BI100" i="6"/>
  <c r="BH100" i="6"/>
  <c r="BG100" i="6"/>
  <c r="BF100" i="6"/>
  <c r="T100" i="6"/>
  <c r="T99" i="6" s="1"/>
  <c r="R100" i="6"/>
  <c r="R99" i="6"/>
  <c r="P100" i="6"/>
  <c r="P99" i="6" s="1"/>
  <c r="BK100" i="6"/>
  <c r="BK99" i="6"/>
  <c r="J99" i="6" s="1"/>
  <c r="J61" i="6" s="1"/>
  <c r="J100" i="6"/>
  <c r="BE100" i="6"/>
  <c r="BI98" i="6"/>
  <c r="BH98" i="6"/>
  <c r="BG98" i="6"/>
  <c r="BF98" i="6"/>
  <c r="T98" i="6"/>
  <c r="R98" i="6"/>
  <c r="P98" i="6"/>
  <c r="BK98" i="6"/>
  <c r="J98" i="6"/>
  <c r="BE98" i="6" s="1"/>
  <c r="BI97" i="6"/>
  <c r="BH97" i="6"/>
  <c r="BG97" i="6"/>
  <c r="BF97" i="6"/>
  <c r="T97" i="6"/>
  <c r="R97" i="6"/>
  <c r="P97" i="6"/>
  <c r="BK97" i="6"/>
  <c r="J97" i="6"/>
  <c r="BE97" i="6"/>
  <c r="BI96" i="6"/>
  <c r="BH96" i="6"/>
  <c r="BG96" i="6"/>
  <c r="BF96" i="6"/>
  <c r="T96" i="6"/>
  <c r="T95" i="6" s="1"/>
  <c r="R96" i="6"/>
  <c r="R95" i="6"/>
  <c r="P96" i="6"/>
  <c r="P95" i="6" s="1"/>
  <c r="BK96" i="6"/>
  <c r="BK95" i="6"/>
  <c r="J95" i="6" s="1"/>
  <c r="J60" i="6" s="1"/>
  <c r="J96" i="6"/>
  <c r="BE96" i="6"/>
  <c r="BI94" i="6"/>
  <c r="BH94" i="6"/>
  <c r="BG94" i="6"/>
  <c r="BF94" i="6"/>
  <c r="T94" i="6"/>
  <c r="T93" i="6" s="1"/>
  <c r="R94" i="6"/>
  <c r="R93" i="6"/>
  <c r="P94" i="6"/>
  <c r="P93" i="6" s="1"/>
  <c r="BK94" i="6"/>
  <c r="BK93" i="6"/>
  <c r="J93" i="6" s="1"/>
  <c r="J59" i="6" s="1"/>
  <c r="J94" i="6"/>
  <c r="BE94" i="6"/>
  <c r="BI91" i="6"/>
  <c r="BH91" i="6"/>
  <c r="BG91" i="6"/>
  <c r="BF91" i="6"/>
  <c r="F31" i="6" s="1"/>
  <c r="BA56" i="1" s="1"/>
  <c r="T91" i="6"/>
  <c r="R91" i="6"/>
  <c r="P91" i="6"/>
  <c r="BK91" i="6"/>
  <c r="J91" i="6"/>
  <c r="BE91" i="6" s="1"/>
  <c r="BI89" i="6"/>
  <c r="BH89" i="6"/>
  <c r="BG89" i="6"/>
  <c r="BF89" i="6"/>
  <c r="T89" i="6"/>
  <c r="R89" i="6"/>
  <c r="P89" i="6"/>
  <c r="BK89" i="6"/>
  <c r="J89" i="6"/>
  <c r="BE89" i="6"/>
  <c r="BI87" i="6"/>
  <c r="F34" i="6" s="1"/>
  <c r="BD56" i="1" s="1"/>
  <c r="BH87" i="6"/>
  <c r="F33" i="6" s="1"/>
  <c r="BC56" i="1" s="1"/>
  <c r="BG87" i="6"/>
  <c r="F32" i="6"/>
  <c r="BB56" i="1" s="1"/>
  <c r="BF87" i="6"/>
  <c r="T87" i="6"/>
  <c r="T86" i="6"/>
  <c r="T85" i="6" s="1"/>
  <c r="T84" i="6" s="1"/>
  <c r="R87" i="6"/>
  <c r="R86" i="6"/>
  <c r="R85" i="6" s="1"/>
  <c r="R84" i="6" s="1"/>
  <c r="P87" i="6"/>
  <c r="P86" i="6"/>
  <c r="P85" i="6" s="1"/>
  <c r="P84" i="6" s="1"/>
  <c r="AU56" i="1" s="1"/>
  <c r="BK87" i="6"/>
  <c r="BK86" i="6" s="1"/>
  <c r="J87" i="6"/>
  <c r="BE87" i="6"/>
  <c r="F30" i="6" s="1"/>
  <c r="AZ56" i="1" s="1"/>
  <c r="J80" i="6"/>
  <c r="F80" i="6"/>
  <c r="F78" i="6"/>
  <c r="E76" i="6"/>
  <c r="J51" i="6"/>
  <c r="F51" i="6"/>
  <c r="F49" i="6"/>
  <c r="E47" i="6"/>
  <c r="J18" i="6"/>
  <c r="E18" i="6"/>
  <c r="F81" i="6" s="1"/>
  <c r="J17" i="6"/>
  <c r="J78" i="6"/>
  <c r="E7" i="6"/>
  <c r="E45" i="6" s="1"/>
  <c r="E74" i="6"/>
  <c r="AY55" i="1"/>
  <c r="AX55" i="1"/>
  <c r="BI252" i="5"/>
  <c r="BH252" i="5"/>
  <c r="BG252" i="5"/>
  <c r="BF252" i="5"/>
  <c r="T252" i="5"/>
  <c r="T251" i="5" s="1"/>
  <c r="R252" i="5"/>
  <c r="R251" i="5"/>
  <c r="P252" i="5"/>
  <c r="P251" i="5" s="1"/>
  <c r="BK252" i="5"/>
  <c r="BK251" i="5"/>
  <c r="J251" i="5"/>
  <c r="J59" i="5" s="1"/>
  <c r="J252" i="5"/>
  <c r="BE252" i="5"/>
  <c r="BI246" i="5"/>
  <c r="BH246" i="5"/>
  <c r="BG246" i="5"/>
  <c r="BF246" i="5"/>
  <c r="T246" i="5"/>
  <c r="R246" i="5"/>
  <c r="P246" i="5"/>
  <c r="BK246" i="5"/>
  <c r="J246" i="5"/>
  <c r="BE246" i="5" s="1"/>
  <c r="BI240" i="5"/>
  <c r="BH240" i="5"/>
  <c r="BG240" i="5"/>
  <c r="BF240" i="5"/>
  <c r="T240" i="5"/>
  <c r="R240" i="5"/>
  <c r="P240" i="5"/>
  <c r="BK240" i="5"/>
  <c r="J240" i="5"/>
  <c r="BE240" i="5"/>
  <c r="BI234" i="5"/>
  <c r="BH234" i="5"/>
  <c r="BG234" i="5"/>
  <c r="BF234" i="5"/>
  <c r="T234" i="5"/>
  <c r="R234" i="5"/>
  <c r="P234" i="5"/>
  <c r="BK234" i="5"/>
  <c r="J234" i="5"/>
  <c r="BE234" i="5" s="1"/>
  <c r="BI230" i="5"/>
  <c r="BH230" i="5"/>
  <c r="BG230" i="5"/>
  <c r="BF230" i="5"/>
  <c r="T230" i="5"/>
  <c r="R230" i="5"/>
  <c r="P230" i="5"/>
  <c r="BK230" i="5"/>
  <c r="J230" i="5"/>
  <c r="BE230" i="5"/>
  <c r="BI225" i="5"/>
  <c r="BH225" i="5"/>
  <c r="BG225" i="5"/>
  <c r="BF225" i="5"/>
  <c r="T225" i="5"/>
  <c r="R225" i="5"/>
  <c r="P225" i="5"/>
  <c r="BK225" i="5"/>
  <c r="J225" i="5"/>
  <c r="BE225" i="5" s="1"/>
  <c r="BI220" i="5"/>
  <c r="BH220" i="5"/>
  <c r="BG220" i="5"/>
  <c r="BF220" i="5"/>
  <c r="T220" i="5"/>
  <c r="R220" i="5"/>
  <c r="P220" i="5"/>
  <c r="BK220" i="5"/>
  <c r="J220" i="5"/>
  <c r="BE220" i="5"/>
  <c r="BI215" i="5"/>
  <c r="BH215" i="5"/>
  <c r="BG215" i="5"/>
  <c r="BF215" i="5"/>
  <c r="T215" i="5"/>
  <c r="R215" i="5"/>
  <c r="P215" i="5"/>
  <c r="BK215" i="5"/>
  <c r="J215" i="5"/>
  <c r="BE215" i="5" s="1"/>
  <c r="BI210" i="5"/>
  <c r="BH210" i="5"/>
  <c r="BG210" i="5"/>
  <c r="BF210" i="5"/>
  <c r="T210" i="5"/>
  <c r="R210" i="5"/>
  <c r="P210" i="5"/>
  <c r="BK210" i="5"/>
  <c r="J210" i="5"/>
  <c r="BE210" i="5"/>
  <c r="BI205" i="5"/>
  <c r="BH205" i="5"/>
  <c r="BG205" i="5"/>
  <c r="BF205" i="5"/>
  <c r="T205" i="5"/>
  <c r="R205" i="5"/>
  <c r="P205" i="5"/>
  <c r="BK205" i="5"/>
  <c r="J205" i="5"/>
  <c r="BE205" i="5" s="1"/>
  <c r="BI200" i="5"/>
  <c r="BH200" i="5"/>
  <c r="BG200" i="5"/>
  <c r="BF200" i="5"/>
  <c r="T200" i="5"/>
  <c r="R200" i="5"/>
  <c r="P200" i="5"/>
  <c r="BK200" i="5"/>
  <c r="J200" i="5"/>
  <c r="BE200" i="5"/>
  <c r="BI195" i="5"/>
  <c r="BH195" i="5"/>
  <c r="BG195" i="5"/>
  <c r="BF195" i="5"/>
  <c r="T195" i="5"/>
  <c r="R195" i="5"/>
  <c r="P195" i="5"/>
  <c r="BK195" i="5"/>
  <c r="J195" i="5"/>
  <c r="BE195" i="5" s="1"/>
  <c r="BI190" i="5"/>
  <c r="BH190" i="5"/>
  <c r="BG190" i="5"/>
  <c r="BF190" i="5"/>
  <c r="T190" i="5"/>
  <c r="R190" i="5"/>
  <c r="P190" i="5"/>
  <c r="BK190" i="5"/>
  <c r="J190" i="5"/>
  <c r="BE190" i="5"/>
  <c r="BI185" i="5"/>
  <c r="BH185" i="5"/>
  <c r="BG185" i="5"/>
  <c r="BF185" i="5"/>
  <c r="T185" i="5"/>
  <c r="R185" i="5"/>
  <c r="P185" i="5"/>
  <c r="BK185" i="5"/>
  <c r="J185" i="5"/>
  <c r="BE185" i="5" s="1"/>
  <c r="BI180" i="5"/>
  <c r="BH180" i="5"/>
  <c r="BG180" i="5"/>
  <c r="BF180" i="5"/>
  <c r="T180" i="5"/>
  <c r="R180" i="5"/>
  <c r="P180" i="5"/>
  <c r="BK180" i="5"/>
  <c r="J180" i="5"/>
  <c r="BE180" i="5"/>
  <c r="BI175" i="5"/>
  <c r="BH175" i="5"/>
  <c r="BG175" i="5"/>
  <c r="BF175" i="5"/>
  <c r="T175" i="5"/>
  <c r="R175" i="5"/>
  <c r="P175" i="5"/>
  <c r="BK175" i="5"/>
  <c r="J175" i="5"/>
  <c r="BE175" i="5" s="1"/>
  <c r="BI170" i="5"/>
  <c r="BH170" i="5"/>
  <c r="BG170" i="5"/>
  <c r="BF170" i="5"/>
  <c r="T170" i="5"/>
  <c r="R170" i="5"/>
  <c r="P170" i="5"/>
  <c r="BK170" i="5"/>
  <c r="J170" i="5"/>
  <c r="BE170" i="5"/>
  <c r="BI165" i="5"/>
  <c r="BH165" i="5"/>
  <c r="BG165" i="5"/>
  <c r="BF165" i="5"/>
  <c r="T165" i="5"/>
  <c r="R165" i="5"/>
  <c r="P165" i="5"/>
  <c r="BK165" i="5"/>
  <c r="J165" i="5"/>
  <c r="BE165" i="5" s="1"/>
  <c r="BI160" i="5"/>
  <c r="BH160" i="5"/>
  <c r="BG160" i="5"/>
  <c r="BF160" i="5"/>
  <c r="T160" i="5"/>
  <c r="R160" i="5"/>
  <c r="P160" i="5"/>
  <c r="BK160" i="5"/>
  <c r="J160" i="5"/>
  <c r="BE160" i="5"/>
  <c r="BI155" i="5"/>
  <c r="BH155" i="5"/>
  <c r="BG155" i="5"/>
  <c r="BF155" i="5"/>
  <c r="T155" i="5"/>
  <c r="R155" i="5"/>
  <c r="P155" i="5"/>
  <c r="BK155" i="5"/>
  <c r="J155" i="5"/>
  <c r="BE155" i="5" s="1"/>
  <c r="BI150" i="5"/>
  <c r="BH150" i="5"/>
  <c r="BG150" i="5"/>
  <c r="BF150" i="5"/>
  <c r="T150" i="5"/>
  <c r="R150" i="5"/>
  <c r="P150" i="5"/>
  <c r="BK150" i="5"/>
  <c r="J150" i="5"/>
  <c r="BE150" i="5"/>
  <c r="BI143" i="5"/>
  <c r="BH143" i="5"/>
  <c r="BG143" i="5"/>
  <c r="BF143" i="5"/>
  <c r="T143" i="5"/>
  <c r="R143" i="5"/>
  <c r="P143" i="5"/>
  <c r="BK143" i="5"/>
  <c r="J143" i="5"/>
  <c r="BE143" i="5" s="1"/>
  <c r="BI135" i="5"/>
  <c r="BH135" i="5"/>
  <c r="BG135" i="5"/>
  <c r="BF135" i="5"/>
  <c r="T135" i="5"/>
  <c r="R135" i="5"/>
  <c r="P135" i="5"/>
  <c r="BK135" i="5"/>
  <c r="J135" i="5"/>
  <c r="BE135" i="5"/>
  <c r="BI132" i="5"/>
  <c r="BH132" i="5"/>
  <c r="BG132" i="5"/>
  <c r="BF132" i="5"/>
  <c r="T132" i="5"/>
  <c r="R132" i="5"/>
  <c r="P132" i="5"/>
  <c r="BK132" i="5"/>
  <c r="J132" i="5"/>
  <c r="BE132" i="5" s="1"/>
  <c r="BI128" i="5"/>
  <c r="BH128" i="5"/>
  <c r="BG128" i="5"/>
  <c r="BF128" i="5"/>
  <c r="T128" i="5"/>
  <c r="R128" i="5"/>
  <c r="P128" i="5"/>
  <c r="BK128" i="5"/>
  <c r="J128" i="5"/>
  <c r="BE128" i="5"/>
  <c r="BI127" i="5"/>
  <c r="BH127" i="5"/>
  <c r="BG127" i="5"/>
  <c r="BF127" i="5"/>
  <c r="T127" i="5"/>
  <c r="R127" i="5"/>
  <c r="P127" i="5"/>
  <c r="BK127" i="5"/>
  <c r="J127" i="5"/>
  <c r="BE127" i="5" s="1"/>
  <c r="BI122" i="5"/>
  <c r="BH122" i="5"/>
  <c r="BG122" i="5"/>
  <c r="BF122" i="5"/>
  <c r="T122" i="5"/>
  <c r="R122" i="5"/>
  <c r="P122" i="5"/>
  <c r="BK122" i="5"/>
  <c r="J122" i="5"/>
  <c r="BE122" i="5"/>
  <c r="BI120" i="5"/>
  <c r="BH120" i="5"/>
  <c r="BG120" i="5"/>
  <c r="BF120" i="5"/>
  <c r="T120" i="5"/>
  <c r="R120" i="5"/>
  <c r="P120" i="5"/>
  <c r="BK120" i="5"/>
  <c r="J120" i="5"/>
  <c r="BE120" i="5" s="1"/>
  <c r="BI114" i="5"/>
  <c r="BH114" i="5"/>
  <c r="BG114" i="5"/>
  <c r="BF114" i="5"/>
  <c r="T114" i="5"/>
  <c r="R114" i="5"/>
  <c r="P114" i="5"/>
  <c r="BK114" i="5"/>
  <c r="J114" i="5"/>
  <c r="BE114" i="5"/>
  <c r="BI112" i="5"/>
  <c r="BH112" i="5"/>
  <c r="BG112" i="5"/>
  <c r="BF112" i="5"/>
  <c r="T112" i="5"/>
  <c r="R112" i="5"/>
  <c r="P112" i="5"/>
  <c r="BK112" i="5"/>
  <c r="J112" i="5"/>
  <c r="BE112" i="5" s="1"/>
  <c r="BI105" i="5"/>
  <c r="BH105" i="5"/>
  <c r="BG105" i="5"/>
  <c r="BF105" i="5"/>
  <c r="T105" i="5"/>
  <c r="R105" i="5"/>
  <c r="P105" i="5"/>
  <c r="BK105" i="5"/>
  <c r="J105" i="5"/>
  <c r="BE105" i="5"/>
  <c r="BI102" i="5"/>
  <c r="BH102" i="5"/>
  <c r="BG102" i="5"/>
  <c r="BF102" i="5"/>
  <c r="T102" i="5"/>
  <c r="R102" i="5"/>
  <c r="P102" i="5"/>
  <c r="BK102" i="5"/>
  <c r="J102" i="5"/>
  <c r="BE102" i="5" s="1"/>
  <c r="BI99" i="5"/>
  <c r="BH99" i="5"/>
  <c r="BG99" i="5"/>
  <c r="BF99" i="5"/>
  <c r="T99" i="5"/>
  <c r="R99" i="5"/>
  <c r="P99" i="5"/>
  <c r="BK99" i="5"/>
  <c r="J99" i="5"/>
  <c r="BE99" i="5"/>
  <c r="BI92" i="5"/>
  <c r="BH92" i="5"/>
  <c r="BG92" i="5"/>
  <c r="BF92" i="5"/>
  <c r="T92" i="5"/>
  <c r="T81" i="5" s="1"/>
  <c r="R92" i="5"/>
  <c r="P92" i="5"/>
  <c r="BK92" i="5"/>
  <c r="J92" i="5"/>
  <c r="BE92" i="5" s="1"/>
  <c r="BI87" i="5"/>
  <c r="BH87" i="5"/>
  <c r="BG87" i="5"/>
  <c r="F32" i="5" s="1"/>
  <c r="BF87" i="5"/>
  <c r="T87" i="5"/>
  <c r="R87" i="5"/>
  <c r="P87" i="5"/>
  <c r="P81" i="5" s="1"/>
  <c r="P80" i="5" s="1"/>
  <c r="P79" i="5" s="1"/>
  <c r="AU55" i="1" s="1"/>
  <c r="BK87" i="5"/>
  <c r="J87" i="5"/>
  <c r="BE87" i="5"/>
  <c r="BI82" i="5"/>
  <c r="F34" i="5" s="1"/>
  <c r="BD55" i="1" s="1"/>
  <c r="BH82" i="5"/>
  <c r="F33" i="5"/>
  <c r="BC55" i="1" s="1"/>
  <c r="BG82" i="5"/>
  <c r="BB55" i="1"/>
  <c r="BF82" i="5"/>
  <c r="J31" i="5" s="1"/>
  <c r="AW55" i="1" s="1"/>
  <c r="F31" i="5"/>
  <c r="BA55" i="1" s="1"/>
  <c r="T82" i="5"/>
  <c r="T80" i="5"/>
  <c r="T79" i="5" s="1"/>
  <c r="R82" i="5"/>
  <c r="R81" i="5"/>
  <c r="R80" i="5"/>
  <c r="R79" i="5" s="1"/>
  <c r="P82" i="5"/>
  <c r="BK82" i="5"/>
  <c r="BK81" i="5"/>
  <c r="J82" i="5"/>
  <c r="BE82" i="5" s="1"/>
  <c r="F75" i="5"/>
  <c r="F73" i="5"/>
  <c r="E71" i="5"/>
  <c r="J51" i="5"/>
  <c r="F51" i="5"/>
  <c r="F49" i="5"/>
  <c r="E47" i="5"/>
  <c r="J18" i="5"/>
  <c r="E18" i="5"/>
  <c r="F52" i="5" s="1"/>
  <c r="J17" i="5"/>
  <c r="J49" i="5"/>
  <c r="J73" i="5"/>
  <c r="E7" i="5"/>
  <c r="E69" i="5"/>
  <c r="E45" i="5"/>
  <c r="AY54" i="1"/>
  <c r="AX54" i="1"/>
  <c r="BI184" i="4"/>
  <c r="BH184" i="4"/>
  <c r="BG184" i="4"/>
  <c r="BF184" i="4"/>
  <c r="T184" i="4"/>
  <c r="T183" i="4"/>
  <c r="R184" i="4"/>
  <c r="R183" i="4"/>
  <c r="P184" i="4"/>
  <c r="P183" i="4"/>
  <c r="BK184" i="4"/>
  <c r="BK183" i="4"/>
  <c r="J183" i="4"/>
  <c r="J59" i="4" s="1"/>
  <c r="J184" i="4"/>
  <c r="BE184" i="4" s="1"/>
  <c r="BI177" i="4"/>
  <c r="BH177" i="4"/>
  <c r="BG177" i="4"/>
  <c r="BF177" i="4"/>
  <c r="T177" i="4"/>
  <c r="R177" i="4"/>
  <c r="P177" i="4"/>
  <c r="BK177" i="4"/>
  <c r="J177" i="4"/>
  <c r="BE177" i="4"/>
  <c r="BI173" i="4"/>
  <c r="BH173" i="4"/>
  <c r="BG173" i="4"/>
  <c r="BF173" i="4"/>
  <c r="T173" i="4"/>
  <c r="R173" i="4"/>
  <c r="P173" i="4"/>
  <c r="BK173" i="4"/>
  <c r="J173" i="4"/>
  <c r="BE173" i="4"/>
  <c r="BI167" i="4"/>
  <c r="BH167" i="4"/>
  <c r="BG167" i="4"/>
  <c r="BF167" i="4"/>
  <c r="T167" i="4"/>
  <c r="R167" i="4"/>
  <c r="P167" i="4"/>
  <c r="BK167" i="4"/>
  <c r="J167" i="4"/>
  <c r="BE167" i="4"/>
  <c r="BI161" i="4"/>
  <c r="BH161" i="4"/>
  <c r="BG161" i="4"/>
  <c r="BF161" i="4"/>
  <c r="T161" i="4"/>
  <c r="R161" i="4"/>
  <c r="P161" i="4"/>
  <c r="BK161" i="4"/>
  <c r="J161" i="4"/>
  <c r="BE161" i="4"/>
  <c r="BI157" i="4"/>
  <c r="BH157" i="4"/>
  <c r="BG157" i="4"/>
  <c r="BF157" i="4"/>
  <c r="T157" i="4"/>
  <c r="R157" i="4"/>
  <c r="P157" i="4"/>
  <c r="BK157" i="4"/>
  <c r="J157" i="4"/>
  <c r="BE157" i="4"/>
  <c r="BI150" i="4"/>
  <c r="BH150" i="4"/>
  <c r="BG150" i="4"/>
  <c r="BF150" i="4"/>
  <c r="T150" i="4"/>
  <c r="R150" i="4"/>
  <c r="P150" i="4"/>
  <c r="BK150" i="4"/>
  <c r="J150" i="4"/>
  <c r="BE150" i="4"/>
  <c r="BI146" i="4"/>
  <c r="BH146" i="4"/>
  <c r="BG146" i="4"/>
  <c r="BF146" i="4"/>
  <c r="T146" i="4"/>
  <c r="R146" i="4"/>
  <c r="P146" i="4"/>
  <c r="BK146" i="4"/>
  <c r="J146" i="4"/>
  <c r="BE146" i="4"/>
  <c r="BI138" i="4"/>
  <c r="BH138" i="4"/>
  <c r="BG138" i="4"/>
  <c r="BF138" i="4"/>
  <c r="T138" i="4"/>
  <c r="R138" i="4"/>
  <c r="P138" i="4"/>
  <c r="BK138" i="4"/>
  <c r="J138" i="4"/>
  <c r="BE138" i="4"/>
  <c r="BI132" i="4"/>
  <c r="BH132" i="4"/>
  <c r="BG132" i="4"/>
  <c r="BF132" i="4"/>
  <c r="T132" i="4"/>
  <c r="R132" i="4"/>
  <c r="P132" i="4"/>
  <c r="BK132" i="4"/>
  <c r="J132" i="4"/>
  <c r="BE132" i="4"/>
  <c r="BI121" i="4"/>
  <c r="BH121" i="4"/>
  <c r="BG121" i="4"/>
  <c r="BF121" i="4"/>
  <c r="T121" i="4"/>
  <c r="R121" i="4"/>
  <c r="P121" i="4"/>
  <c r="BK121" i="4"/>
  <c r="J121" i="4"/>
  <c r="BE121" i="4"/>
  <c r="BI117" i="4"/>
  <c r="BH117" i="4"/>
  <c r="BG117" i="4"/>
  <c r="BF117" i="4"/>
  <c r="T117" i="4"/>
  <c r="R117" i="4"/>
  <c r="P117" i="4"/>
  <c r="BK117" i="4"/>
  <c r="J117" i="4"/>
  <c r="BE117" i="4"/>
  <c r="BI108" i="4"/>
  <c r="BH108" i="4"/>
  <c r="BG108" i="4"/>
  <c r="BF108" i="4"/>
  <c r="T108" i="4"/>
  <c r="R108" i="4"/>
  <c r="P108" i="4"/>
  <c r="BK108" i="4"/>
  <c r="J108" i="4"/>
  <c r="BE108" i="4"/>
  <c r="BI102" i="4"/>
  <c r="BH102" i="4"/>
  <c r="BG102" i="4"/>
  <c r="BF102" i="4"/>
  <c r="T102" i="4"/>
  <c r="R102" i="4"/>
  <c r="P102" i="4"/>
  <c r="BK102" i="4"/>
  <c r="J102" i="4"/>
  <c r="BE102" i="4"/>
  <c r="BI96" i="4"/>
  <c r="BH96" i="4"/>
  <c r="BG96" i="4"/>
  <c r="BF96" i="4"/>
  <c r="T96" i="4"/>
  <c r="R96" i="4"/>
  <c r="P96" i="4"/>
  <c r="BK96" i="4"/>
  <c r="J96" i="4"/>
  <c r="BE96" i="4"/>
  <c r="BI90" i="4"/>
  <c r="BH90" i="4"/>
  <c r="BG90" i="4"/>
  <c r="BF90" i="4"/>
  <c r="T90" i="4"/>
  <c r="R90" i="4"/>
  <c r="R81" i="4" s="1"/>
  <c r="R80" i="4" s="1"/>
  <c r="R79" i="4" s="1"/>
  <c r="P90" i="4"/>
  <c r="BK90" i="4"/>
  <c r="J90" i="4"/>
  <c r="BE90" i="4"/>
  <c r="BI87" i="4"/>
  <c r="BH87" i="4"/>
  <c r="BG87" i="4"/>
  <c r="BF87" i="4"/>
  <c r="T87" i="4"/>
  <c r="R87" i="4"/>
  <c r="P87" i="4"/>
  <c r="BK87" i="4"/>
  <c r="J87" i="4"/>
  <c r="BE87" i="4"/>
  <c r="BI82" i="4"/>
  <c r="F34" i="4"/>
  <c r="BD54" i="1" s="1"/>
  <c r="BH82" i="4"/>
  <c r="BG82" i="4"/>
  <c r="F32" i="4"/>
  <c r="BB54" i="1" s="1"/>
  <c r="BF82" i="4"/>
  <c r="T82" i="4"/>
  <c r="T81" i="4"/>
  <c r="T80" i="4" s="1"/>
  <c r="T79" i="4" s="1"/>
  <c r="R82" i="4"/>
  <c r="P82" i="4"/>
  <c r="P81" i="4"/>
  <c r="P80" i="4" s="1"/>
  <c r="P79" i="4" s="1"/>
  <c r="AU54" i="1" s="1"/>
  <c r="BK82" i="4"/>
  <c r="J82" i="4"/>
  <c r="BE82" i="4" s="1"/>
  <c r="F30" i="4" s="1"/>
  <c r="AZ54" i="1" s="1"/>
  <c r="J75" i="4"/>
  <c r="F75" i="4"/>
  <c r="F73" i="4"/>
  <c r="E71" i="4"/>
  <c r="J51" i="4"/>
  <c r="F51" i="4"/>
  <c r="F49" i="4"/>
  <c r="E47" i="4"/>
  <c r="J18" i="4"/>
  <c r="E18" i="4"/>
  <c r="F76" i="4" s="1"/>
  <c r="F52" i="4"/>
  <c r="J17" i="4"/>
  <c r="J73" i="4"/>
  <c r="E7" i="4"/>
  <c r="E45" i="4" s="1"/>
  <c r="E69" i="4"/>
  <c r="AY53" i="1"/>
  <c r="AX53" i="1"/>
  <c r="BI81" i="3"/>
  <c r="F34" i="3" s="1"/>
  <c r="BD53" i="1"/>
  <c r="BH81" i="3"/>
  <c r="F33" i="3"/>
  <c r="BC53" i="1" s="1"/>
  <c r="BG81" i="3"/>
  <c r="F32" i="3" s="1"/>
  <c r="BB53" i="1" s="1"/>
  <c r="BF81" i="3"/>
  <c r="J31" i="3"/>
  <c r="AW53" i="1" s="1"/>
  <c r="F31" i="3"/>
  <c r="BA53" i="1" s="1"/>
  <c r="T81" i="3"/>
  <c r="T80" i="3" s="1"/>
  <c r="T79" i="3" s="1"/>
  <c r="T78" i="3" s="1"/>
  <c r="R81" i="3"/>
  <c r="R80" i="3" s="1"/>
  <c r="R79" i="3" s="1"/>
  <c r="R78" i="3" s="1"/>
  <c r="P81" i="3"/>
  <c r="P80" i="3" s="1"/>
  <c r="P79" i="3" s="1"/>
  <c r="P78" i="3" s="1"/>
  <c r="AU53" i="1" s="1"/>
  <c r="BK81" i="3"/>
  <c r="BK80" i="3"/>
  <c r="J80" i="3" s="1"/>
  <c r="J58" i="3" s="1"/>
  <c r="BK79" i="3"/>
  <c r="J81" i="3"/>
  <c r="BE81" i="3"/>
  <c r="J74" i="3"/>
  <c r="F74" i="3"/>
  <c r="F72" i="3"/>
  <c r="E70" i="3"/>
  <c r="J51" i="3"/>
  <c r="F51" i="3"/>
  <c r="F49" i="3"/>
  <c r="E47" i="3"/>
  <c r="J18" i="3"/>
  <c r="E18" i="3"/>
  <c r="F52" i="3" s="1"/>
  <c r="F75" i="3"/>
  <c r="J17" i="3"/>
  <c r="E7" i="3"/>
  <c r="AY52" i="1"/>
  <c r="AX52" i="1"/>
  <c r="BI356" i="2"/>
  <c r="BH356" i="2"/>
  <c r="BG356" i="2"/>
  <c r="BF356" i="2"/>
  <c r="T356" i="2"/>
  <c r="T355" i="2"/>
  <c r="R356" i="2"/>
  <c r="R355" i="2"/>
  <c r="P356" i="2"/>
  <c r="P355" i="2"/>
  <c r="BK356" i="2"/>
  <c r="BK355" i="2"/>
  <c r="J355" i="2" s="1"/>
  <c r="J356" i="2"/>
  <c r="BE356" i="2" s="1"/>
  <c r="J62" i="2"/>
  <c r="BI351" i="2"/>
  <c r="BH351" i="2"/>
  <c r="BG351" i="2"/>
  <c r="BF351" i="2"/>
  <c r="T351" i="2"/>
  <c r="R351" i="2"/>
  <c r="P351" i="2"/>
  <c r="BK351" i="2"/>
  <c r="BK344" i="2" s="1"/>
  <c r="J344" i="2" s="1"/>
  <c r="J61" i="2" s="1"/>
  <c r="J351" i="2"/>
  <c r="BE351" i="2"/>
  <c r="BI345" i="2"/>
  <c r="BH345" i="2"/>
  <c r="BG345" i="2"/>
  <c r="BF345" i="2"/>
  <c r="T345" i="2"/>
  <c r="T344" i="2"/>
  <c r="R345" i="2"/>
  <c r="R344" i="2"/>
  <c r="P345" i="2"/>
  <c r="P344" i="2"/>
  <c r="BK345" i="2"/>
  <c r="J345" i="2"/>
  <c r="BE345" i="2" s="1"/>
  <c r="BI343" i="2"/>
  <c r="BH343" i="2"/>
  <c r="BG343" i="2"/>
  <c r="BF343" i="2"/>
  <c r="T343" i="2"/>
  <c r="R343" i="2"/>
  <c r="P343" i="2"/>
  <c r="BK343" i="2"/>
  <c r="J343" i="2"/>
  <c r="BE343" i="2"/>
  <c r="BI337" i="2"/>
  <c r="BH337" i="2"/>
  <c r="BG337" i="2"/>
  <c r="BF337" i="2"/>
  <c r="T337" i="2"/>
  <c r="T336" i="2"/>
  <c r="R337" i="2"/>
  <c r="R336" i="2"/>
  <c r="P337" i="2"/>
  <c r="P336" i="2"/>
  <c r="BK337" i="2"/>
  <c r="BK336" i="2"/>
  <c r="J336" i="2" s="1"/>
  <c r="J60" i="2" s="1"/>
  <c r="J337" i="2"/>
  <c r="BE337" i="2" s="1"/>
  <c r="BI334" i="2"/>
  <c r="BH334" i="2"/>
  <c r="BG334" i="2"/>
  <c r="BF334" i="2"/>
  <c r="T334" i="2"/>
  <c r="R334" i="2"/>
  <c r="P334" i="2"/>
  <c r="BK334" i="2"/>
  <c r="J334" i="2"/>
  <c r="BE334" i="2"/>
  <c r="BI328" i="2"/>
  <c r="BH328" i="2"/>
  <c r="BG328" i="2"/>
  <c r="BF328" i="2"/>
  <c r="T328" i="2"/>
  <c r="R328" i="2"/>
  <c r="R317" i="2" s="1"/>
  <c r="P328" i="2"/>
  <c r="BK328" i="2"/>
  <c r="J328" i="2"/>
  <c r="BE328" i="2"/>
  <c r="BI322" i="2"/>
  <c r="BH322" i="2"/>
  <c r="BG322" i="2"/>
  <c r="BF322" i="2"/>
  <c r="T322" i="2"/>
  <c r="R322" i="2"/>
  <c r="P322" i="2"/>
  <c r="BK322" i="2"/>
  <c r="BK317" i="2" s="1"/>
  <c r="J317" i="2" s="1"/>
  <c r="J59" i="2" s="1"/>
  <c r="J322" i="2"/>
  <c r="BE322" i="2"/>
  <c r="BI318" i="2"/>
  <c r="BH318" i="2"/>
  <c r="BG318" i="2"/>
  <c r="BF318" i="2"/>
  <c r="T318" i="2"/>
  <c r="T317" i="2"/>
  <c r="R318" i="2"/>
  <c r="P318" i="2"/>
  <c r="P317" i="2"/>
  <c r="BK318" i="2"/>
  <c r="J318" i="2"/>
  <c r="BE318" i="2" s="1"/>
  <c r="BI311" i="2"/>
  <c r="BH311" i="2"/>
  <c r="BG311" i="2"/>
  <c r="BF311" i="2"/>
  <c r="T311" i="2"/>
  <c r="R311" i="2"/>
  <c r="P311" i="2"/>
  <c r="BK311" i="2"/>
  <c r="J311" i="2"/>
  <c r="BE311" i="2"/>
  <c r="BI307" i="2"/>
  <c r="BH307" i="2"/>
  <c r="BG307" i="2"/>
  <c r="BF307" i="2"/>
  <c r="T307" i="2"/>
  <c r="R307" i="2"/>
  <c r="P307" i="2"/>
  <c r="BK307" i="2"/>
  <c r="J307" i="2"/>
  <c r="BE307" i="2"/>
  <c r="BI304" i="2"/>
  <c r="BH304" i="2"/>
  <c r="BG304" i="2"/>
  <c r="BF304" i="2"/>
  <c r="T304" i="2"/>
  <c r="R304" i="2"/>
  <c r="P304" i="2"/>
  <c r="BK304" i="2"/>
  <c r="J304" i="2"/>
  <c r="BE304" i="2"/>
  <c r="BI299" i="2"/>
  <c r="BH299" i="2"/>
  <c r="BG299" i="2"/>
  <c r="BF299" i="2"/>
  <c r="T299" i="2"/>
  <c r="R299" i="2"/>
  <c r="P299" i="2"/>
  <c r="BK299" i="2"/>
  <c r="J299" i="2"/>
  <c r="BE299" i="2"/>
  <c r="BI292" i="2"/>
  <c r="BH292" i="2"/>
  <c r="BG292" i="2"/>
  <c r="BF292" i="2"/>
  <c r="T292" i="2"/>
  <c r="R292" i="2"/>
  <c r="P292" i="2"/>
  <c r="BK292" i="2"/>
  <c r="J292" i="2"/>
  <c r="BE292" i="2"/>
  <c r="BI287" i="2"/>
  <c r="BH287" i="2"/>
  <c r="BG287" i="2"/>
  <c r="BF287" i="2"/>
  <c r="T287" i="2"/>
  <c r="R287" i="2"/>
  <c r="P287" i="2"/>
  <c r="BK287" i="2"/>
  <c r="J287" i="2"/>
  <c r="BE287" i="2"/>
  <c r="BI281" i="2"/>
  <c r="BH281" i="2"/>
  <c r="BG281" i="2"/>
  <c r="BF281" i="2"/>
  <c r="T281" i="2"/>
  <c r="R281" i="2"/>
  <c r="P281" i="2"/>
  <c r="BK281" i="2"/>
  <c r="J281" i="2"/>
  <c r="BE281" i="2"/>
  <c r="BI275" i="2"/>
  <c r="BH275" i="2"/>
  <c r="BG275" i="2"/>
  <c r="BF275" i="2"/>
  <c r="T275" i="2"/>
  <c r="R275" i="2"/>
  <c r="P275" i="2"/>
  <c r="BK275" i="2"/>
  <c r="J275" i="2"/>
  <c r="BE275" i="2"/>
  <c r="BI269" i="2"/>
  <c r="BH269" i="2"/>
  <c r="BG269" i="2"/>
  <c r="BF269" i="2"/>
  <c r="T269" i="2"/>
  <c r="R269" i="2"/>
  <c r="P269" i="2"/>
  <c r="BK269" i="2"/>
  <c r="J269" i="2"/>
  <c r="BE269" i="2"/>
  <c r="BI254" i="2"/>
  <c r="BH254" i="2"/>
  <c r="BG254" i="2"/>
  <c r="BF254" i="2"/>
  <c r="T254" i="2"/>
  <c r="R254" i="2"/>
  <c r="P254" i="2"/>
  <c r="BK254" i="2"/>
  <c r="J254" i="2"/>
  <c r="BE254" i="2"/>
  <c r="BI248" i="2"/>
  <c r="BH248" i="2"/>
  <c r="BG248" i="2"/>
  <c r="BF248" i="2"/>
  <c r="T248" i="2"/>
  <c r="R248" i="2"/>
  <c r="P248" i="2"/>
  <c r="BK248" i="2"/>
  <c r="J248" i="2"/>
  <c r="BE248" i="2"/>
  <c r="BI234" i="2"/>
  <c r="BH234" i="2"/>
  <c r="BG234" i="2"/>
  <c r="BF234" i="2"/>
  <c r="T234" i="2"/>
  <c r="R234" i="2"/>
  <c r="P234" i="2"/>
  <c r="BK234" i="2"/>
  <c r="J234" i="2"/>
  <c r="BE234" i="2"/>
  <c r="BI229" i="2"/>
  <c r="BH229" i="2"/>
  <c r="BG229" i="2"/>
  <c r="BF229" i="2"/>
  <c r="T229" i="2"/>
  <c r="R229" i="2"/>
  <c r="P229" i="2"/>
  <c r="BK229" i="2"/>
  <c r="J229" i="2"/>
  <c r="BE229" i="2"/>
  <c r="BI223" i="2"/>
  <c r="BH223" i="2"/>
  <c r="BG223" i="2"/>
  <c r="BF223" i="2"/>
  <c r="T223" i="2"/>
  <c r="R223" i="2"/>
  <c r="P223" i="2"/>
  <c r="BK223" i="2"/>
  <c r="J223" i="2"/>
  <c r="BE223" i="2"/>
  <c r="BI220" i="2"/>
  <c r="BH220" i="2"/>
  <c r="BG220" i="2"/>
  <c r="BF220" i="2"/>
  <c r="T220" i="2"/>
  <c r="R220" i="2"/>
  <c r="P220" i="2"/>
  <c r="BK220" i="2"/>
  <c r="J220" i="2"/>
  <c r="BE220" i="2"/>
  <c r="BI214" i="2"/>
  <c r="BH214" i="2"/>
  <c r="BG214" i="2"/>
  <c r="BF214" i="2"/>
  <c r="T214" i="2"/>
  <c r="R214" i="2"/>
  <c r="P214" i="2"/>
  <c r="BK214" i="2"/>
  <c r="J214" i="2"/>
  <c r="BE214" i="2"/>
  <c r="BI208" i="2"/>
  <c r="BH208" i="2"/>
  <c r="BG208" i="2"/>
  <c r="BF208" i="2"/>
  <c r="T208" i="2"/>
  <c r="R208" i="2"/>
  <c r="P208" i="2"/>
  <c r="BK208" i="2"/>
  <c r="J208" i="2"/>
  <c r="BE208" i="2"/>
  <c r="BI202" i="2"/>
  <c r="BH202" i="2"/>
  <c r="BG202" i="2"/>
  <c r="BF202" i="2"/>
  <c r="T202" i="2"/>
  <c r="R202" i="2"/>
  <c r="P202" i="2"/>
  <c r="BK202" i="2"/>
  <c r="J202" i="2"/>
  <c r="BE202" i="2"/>
  <c r="BI185" i="2"/>
  <c r="BH185" i="2"/>
  <c r="BG185" i="2"/>
  <c r="BF185" i="2"/>
  <c r="T185" i="2"/>
  <c r="R185" i="2"/>
  <c r="P185" i="2"/>
  <c r="BK185" i="2"/>
  <c r="J185" i="2"/>
  <c r="BE185" i="2"/>
  <c r="BI176" i="2"/>
  <c r="BH176" i="2"/>
  <c r="BG176" i="2"/>
  <c r="BF176" i="2"/>
  <c r="T176" i="2"/>
  <c r="R176" i="2"/>
  <c r="P176" i="2"/>
  <c r="BK176" i="2"/>
  <c r="J176" i="2"/>
  <c r="BE176" i="2"/>
  <c r="BI167" i="2"/>
  <c r="BH167" i="2"/>
  <c r="BG167" i="2"/>
  <c r="BF167" i="2"/>
  <c r="T167" i="2"/>
  <c r="R167" i="2"/>
  <c r="P167" i="2"/>
  <c r="BK167" i="2"/>
  <c r="J167" i="2"/>
  <c r="BE167" i="2"/>
  <c r="BI161" i="2"/>
  <c r="BH161" i="2"/>
  <c r="BG161" i="2"/>
  <c r="BF161" i="2"/>
  <c r="T161" i="2"/>
  <c r="R161" i="2"/>
  <c r="P161" i="2"/>
  <c r="BK161" i="2"/>
  <c r="J161" i="2"/>
  <c r="BE161" i="2"/>
  <c r="BI155" i="2"/>
  <c r="BH155" i="2"/>
  <c r="BG155" i="2"/>
  <c r="BF155" i="2"/>
  <c r="T155" i="2"/>
  <c r="R155" i="2"/>
  <c r="P155" i="2"/>
  <c r="BK155" i="2"/>
  <c r="J155" i="2"/>
  <c r="BE155" i="2"/>
  <c r="BI149" i="2"/>
  <c r="BH149" i="2"/>
  <c r="BG149" i="2"/>
  <c r="BF149" i="2"/>
  <c r="T149" i="2"/>
  <c r="R149" i="2"/>
  <c r="P149" i="2"/>
  <c r="BK149" i="2"/>
  <c r="J149" i="2"/>
  <c r="BE149" i="2"/>
  <c r="BI143" i="2"/>
  <c r="BH143" i="2"/>
  <c r="BG143" i="2"/>
  <c r="BF143" i="2"/>
  <c r="T143" i="2"/>
  <c r="R143" i="2"/>
  <c r="P143" i="2"/>
  <c r="BK143" i="2"/>
  <c r="J143" i="2"/>
  <c r="BE143" i="2"/>
  <c r="BI137" i="2"/>
  <c r="BH137" i="2"/>
  <c r="BG137" i="2"/>
  <c r="BF137" i="2"/>
  <c r="T137" i="2"/>
  <c r="R137" i="2"/>
  <c r="P137" i="2"/>
  <c r="BK137" i="2"/>
  <c r="J137" i="2"/>
  <c r="BE137" i="2"/>
  <c r="BI131" i="2"/>
  <c r="BH131" i="2"/>
  <c r="BG131" i="2"/>
  <c r="BF131" i="2"/>
  <c r="T131" i="2"/>
  <c r="R131" i="2"/>
  <c r="P131" i="2"/>
  <c r="BK131" i="2"/>
  <c r="J131" i="2"/>
  <c r="BE131" i="2"/>
  <c r="BI126" i="2"/>
  <c r="BH126" i="2"/>
  <c r="BG126" i="2"/>
  <c r="BF126" i="2"/>
  <c r="T126" i="2"/>
  <c r="R126" i="2"/>
  <c r="P126" i="2"/>
  <c r="BK126" i="2"/>
  <c r="J126" i="2"/>
  <c r="BE126" i="2"/>
  <c r="BI121" i="2"/>
  <c r="BH121" i="2"/>
  <c r="BG121" i="2"/>
  <c r="BF121" i="2"/>
  <c r="T121" i="2"/>
  <c r="R121" i="2"/>
  <c r="P121" i="2"/>
  <c r="BK121" i="2"/>
  <c r="J121" i="2"/>
  <c r="BE121" i="2"/>
  <c r="BI116" i="2"/>
  <c r="BH116" i="2"/>
  <c r="BG116" i="2"/>
  <c r="BF116" i="2"/>
  <c r="T116" i="2"/>
  <c r="R116" i="2"/>
  <c r="P116" i="2"/>
  <c r="BK116" i="2"/>
  <c r="J116" i="2"/>
  <c r="BE116" i="2"/>
  <c r="BI111" i="2"/>
  <c r="BH111" i="2"/>
  <c r="BG111" i="2"/>
  <c r="BF111" i="2"/>
  <c r="T111" i="2"/>
  <c r="R111" i="2"/>
  <c r="P111" i="2"/>
  <c r="BK111" i="2"/>
  <c r="J111" i="2"/>
  <c r="BE111" i="2"/>
  <c r="BI106" i="2"/>
  <c r="BH106" i="2"/>
  <c r="BG106" i="2"/>
  <c r="BF106" i="2"/>
  <c r="T106" i="2"/>
  <c r="R106" i="2"/>
  <c r="P106" i="2"/>
  <c r="BK106" i="2"/>
  <c r="J106" i="2"/>
  <c r="BE106" i="2"/>
  <c r="BI103" i="2"/>
  <c r="BH103" i="2"/>
  <c r="BG103" i="2"/>
  <c r="BF103" i="2"/>
  <c r="T103" i="2"/>
  <c r="R103" i="2"/>
  <c r="P103" i="2"/>
  <c r="BK103" i="2"/>
  <c r="J103" i="2"/>
  <c r="BE103" i="2"/>
  <c r="BI100" i="2"/>
  <c r="BH100" i="2"/>
  <c r="BG100" i="2"/>
  <c r="BF100" i="2"/>
  <c r="T100" i="2"/>
  <c r="R100" i="2"/>
  <c r="P100" i="2"/>
  <c r="BK100" i="2"/>
  <c r="J100" i="2"/>
  <c r="BE100" i="2"/>
  <c r="BI96" i="2"/>
  <c r="BH96" i="2"/>
  <c r="BG96" i="2"/>
  <c r="BF96" i="2"/>
  <c r="T96" i="2"/>
  <c r="R96" i="2"/>
  <c r="P96" i="2"/>
  <c r="BK96" i="2"/>
  <c r="J96" i="2"/>
  <c r="BE96" i="2"/>
  <c r="J30" i="2" s="1"/>
  <c r="AV52" i="1" s="1"/>
  <c r="BI90" i="2"/>
  <c r="BH90" i="2"/>
  <c r="BG90" i="2"/>
  <c r="BF90" i="2"/>
  <c r="T90" i="2"/>
  <c r="R90" i="2"/>
  <c r="P90" i="2"/>
  <c r="BK90" i="2"/>
  <c r="J90" i="2"/>
  <c r="BE90" i="2"/>
  <c r="BI85" i="2"/>
  <c r="F34" i="2"/>
  <c r="BD52" i="1" s="1"/>
  <c r="BD51" i="1" s="1"/>
  <c r="W30" i="1" s="1"/>
  <c r="BH85" i="2"/>
  <c r="BG85" i="2"/>
  <c r="F32" i="2"/>
  <c r="BB52" i="1" s="1"/>
  <c r="BB51" i="1" s="1"/>
  <c r="BF85" i="2"/>
  <c r="T85" i="2"/>
  <c r="T84" i="2"/>
  <c r="R85" i="2"/>
  <c r="R84" i="2"/>
  <c r="R83" i="2" s="1"/>
  <c r="R82" i="2" s="1"/>
  <c r="P85" i="2"/>
  <c r="P84" i="2"/>
  <c r="P83" i="2" s="1"/>
  <c r="P82" i="2"/>
  <c r="AU52" i="1" s="1"/>
  <c r="AU51" i="1" s="1"/>
  <c r="BK85" i="2"/>
  <c r="J85" i="2"/>
  <c r="BE85" i="2" s="1"/>
  <c r="F30" i="2"/>
  <c r="AZ52" i="1" s="1"/>
  <c r="J78" i="2"/>
  <c r="F78" i="2"/>
  <c r="F76" i="2"/>
  <c r="E74" i="2"/>
  <c r="J51" i="2"/>
  <c r="F51" i="2"/>
  <c r="F49" i="2"/>
  <c r="E47" i="2"/>
  <c r="J18" i="2"/>
  <c r="E18" i="2"/>
  <c r="F79" i="2" s="1"/>
  <c r="J17" i="2"/>
  <c r="J76" i="2"/>
  <c r="J49" i="2"/>
  <c r="E7" i="2"/>
  <c r="E45" i="2" s="1"/>
  <c r="E72" i="2"/>
  <c r="AS51" i="1"/>
  <c r="L47" i="1"/>
  <c r="AM46" i="1"/>
  <c r="L46" i="1"/>
  <c r="AM44" i="1"/>
  <c r="L44" i="1"/>
  <c r="L42" i="1"/>
  <c r="L41" i="1"/>
  <c r="F76" i="5" l="1"/>
  <c r="J49" i="4"/>
  <c r="W28" i="1"/>
  <c r="AX51" i="1"/>
  <c r="E68" i="3"/>
  <c r="E45" i="3"/>
  <c r="J30" i="3"/>
  <c r="AV53" i="1" s="1"/>
  <c r="AT53" i="1" s="1"/>
  <c r="F30" i="3"/>
  <c r="AZ53" i="1" s="1"/>
  <c r="AZ51" i="1" s="1"/>
  <c r="J81" i="5"/>
  <c r="J58" i="5" s="1"/>
  <c r="BK80" i="5"/>
  <c r="J30" i="6"/>
  <c r="AV56" i="1" s="1"/>
  <c r="BK81" i="4"/>
  <c r="F30" i="5"/>
  <c r="AZ55" i="1" s="1"/>
  <c r="J30" i="5"/>
  <c r="AV55" i="1" s="1"/>
  <c r="AT55" i="1" s="1"/>
  <c r="F52" i="2"/>
  <c r="BK84" i="2"/>
  <c r="T83" i="2"/>
  <c r="T82" i="2" s="1"/>
  <c r="J31" i="2"/>
  <c r="AW52" i="1" s="1"/>
  <c r="AT52" i="1" s="1"/>
  <c r="F31" i="2"/>
  <c r="BA52" i="1" s="1"/>
  <c r="F33" i="2"/>
  <c r="BC52" i="1" s="1"/>
  <c r="J30" i="4"/>
  <c r="AV54" i="1" s="1"/>
  <c r="J86" i="6"/>
  <c r="J58" i="6" s="1"/>
  <c r="BK85" i="6"/>
  <c r="J79" i="3"/>
  <c r="J57" i="3" s="1"/>
  <c r="BK78" i="3"/>
  <c r="J78" i="3" s="1"/>
  <c r="J31" i="4"/>
  <c r="AW54" i="1" s="1"/>
  <c r="F31" i="4"/>
  <c r="BA54" i="1" s="1"/>
  <c r="F33" i="4"/>
  <c r="BC54" i="1" s="1"/>
  <c r="J106" i="6"/>
  <c r="J64" i="6" s="1"/>
  <c r="BK105" i="6"/>
  <c r="J105" i="6" s="1"/>
  <c r="J63" i="6" s="1"/>
  <c r="J31" i="6"/>
  <c r="AW56" i="1" s="1"/>
  <c r="J49" i="6"/>
  <c r="F52" i="6"/>
  <c r="W26" i="1" l="1"/>
  <c r="AV51" i="1"/>
  <c r="BC51" i="1"/>
  <c r="BK83" i="2"/>
  <c r="J84" i="2"/>
  <c r="J58" i="2" s="1"/>
  <c r="BK80" i="4"/>
  <c r="J81" i="4"/>
  <c r="J58" i="4" s="1"/>
  <c r="BK84" i="6"/>
  <c r="J84" i="6" s="1"/>
  <c r="J85" i="6"/>
  <c r="J57" i="6" s="1"/>
  <c r="BA51" i="1"/>
  <c r="AT56" i="1"/>
  <c r="J80" i="5"/>
  <c r="J57" i="5" s="1"/>
  <c r="BK79" i="5"/>
  <c r="J79" i="5" s="1"/>
  <c r="J27" i="3"/>
  <c r="J56" i="3"/>
  <c r="AT54" i="1"/>
  <c r="J56" i="6" l="1"/>
  <c r="J27" i="6"/>
  <c r="BK82" i="2"/>
  <c r="J82" i="2" s="1"/>
  <c r="J83" i="2"/>
  <c r="J57" i="2" s="1"/>
  <c r="W29" i="1"/>
  <c r="AY51" i="1"/>
  <c r="W27" i="1"/>
  <c r="AW51" i="1"/>
  <c r="AK27" i="1" s="1"/>
  <c r="AK26" i="1"/>
  <c r="AG53" i="1"/>
  <c r="AN53" i="1" s="1"/>
  <c r="J36" i="3"/>
  <c r="J80" i="4"/>
  <c r="J57" i="4" s="1"/>
  <c r="BK79" i="4"/>
  <c r="J79" i="4" s="1"/>
  <c r="J56" i="5"/>
  <c r="J27" i="5"/>
  <c r="J56" i="2" l="1"/>
  <c r="J27" i="2"/>
  <c r="AG56" i="1"/>
  <c r="AN56" i="1" s="1"/>
  <c r="J36" i="6"/>
  <c r="J36" i="5"/>
  <c r="AG55" i="1"/>
  <c r="AN55" i="1" s="1"/>
  <c r="J56" i="4"/>
  <c r="J27" i="4"/>
  <c r="AT51" i="1"/>
  <c r="AG54" i="1" l="1"/>
  <c r="AN54" i="1" s="1"/>
  <c r="J36" i="4"/>
  <c r="AG52" i="1"/>
  <c r="J36" i="2"/>
  <c r="AG51" i="1" l="1"/>
  <c r="AN52" i="1"/>
  <c r="AN51" i="1" l="1"/>
  <c r="AK23" i="1"/>
  <c r="AK32" i="1" s="1"/>
</calcChain>
</file>

<file path=xl/sharedStrings.xml><?xml version="1.0" encoding="utf-8"?>
<sst xmlns="http://schemas.openxmlformats.org/spreadsheetml/2006/main" count="6526" uniqueCount="963">
  <si>
    <t>Export VZ</t>
  </si>
  <si>
    <t>List obsahuje:</t>
  </si>
  <si>
    <t>1) Rekapitulace stavby</t>
  </si>
  <si>
    <t>2) Rekapitulace objektů stavby a soupisů prací</t>
  </si>
  <si>
    <t>3.0</t>
  </si>
  <si>
    <t/>
  </si>
  <si>
    <t>False</t>
  </si>
  <si>
    <t>{87bd3674-6b96-4483-bf42-b996a15e8fea}</t>
  </si>
  <si>
    <t>&gt;&gt;  skryté sloupce  &lt;&lt;</t>
  </si>
  <si>
    <t>0,01</t>
  </si>
  <si>
    <t>21</t>
  </si>
  <si>
    <t>15</t>
  </si>
  <si>
    <t>REKAPITULACE STAVBY</t>
  </si>
  <si>
    <t>v ---  níže se nacházejí doplnkové a pomocné údaje k sestavám  --- v</t>
  </si>
  <si>
    <t>Návod na vyplnění</t>
  </si>
  <si>
    <t>0,001</t>
  </si>
  <si>
    <t>Kód:</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</si>
  <si>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</si>
  <si>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</si>
  <si>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Bečva, km 44,135-45,855 revitalizace toku Skalička</t>
  </si>
  <si>
    <t>KSO:</t>
  </si>
  <si>
    <t>833 21</t>
  </si>
  <si>
    <t>CC-CZ:</t>
  </si>
  <si>
    <t>Místo:</t>
  </si>
  <si>
    <t>obec Skalička</t>
  </si>
  <si>
    <t>Datum:</t>
  </si>
  <si>
    <t>Zadavatel:</t>
  </si>
  <si>
    <t>IČ:</t>
  </si>
  <si>
    <t>70890013</t>
  </si>
  <si>
    <t>Povodí Moravy, státní podnik</t>
  </si>
  <si>
    <t>DIČ:</t>
  </si>
  <si>
    <t>CZ70890013</t>
  </si>
  <si>
    <t>Uchazeč:</t>
  </si>
  <si>
    <t>Projektant:</t>
  </si>
  <si>
    <t>26475081</t>
  </si>
  <si>
    <t>Sweco Hydroprojekt a.s., Táborská 31, Praha 4</t>
  </si>
  <si>
    <t>CZ26475081</t>
  </si>
  <si>
    <t>True</t>
  </si>
  <si>
    <t>Poznámka:</t>
  </si>
  <si>
    <t>Soupis prací je sestaven s využitím položek Cenové soustavy ÚRS. Cenové a technické podmínky položek Cenové soustavy ÚRS, které nejsou uvedeny v soupisu prací (informace z tzv. úvodních částí katalogů) jsou neomezeně dálkově k dispozici na www.cs-urs.cz. _x000D_
CU 2018/II</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</si>
  <si>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</si>
  <si>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</si>
  <si>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</si>
  <si>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</si>
  <si>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</si>
  <si>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</si>
  <si>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</si>
  <si>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</si>
  <si>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</si>
  <si>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</si>
  <si>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</si>
  <si>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</si>
  <si>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</si>
  <si>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</si>
  <si>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</si>
  <si>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</si>
  <si>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</si>
  <si>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</si>
  <si>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</si>
  <si>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</si>
  <si>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</si>
  <si>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</si>
  <si>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</si>
  <si>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</si>
  <si>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</si>
  <si>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</si>
  <si>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</si>
  <si>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</si>
  <si>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</si>
  <si>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</si>
  <si>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</si>
  <si>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</si>
  <si>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</si>
  <si>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</si>
  <si>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</si>
  <si>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</si>
  <si>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</si>
  <si>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</si>
  <si>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</si>
  <si>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</si>
  <si>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Revitalizace koryta</t>
  </si>
  <si>
    <t>STA</t>
  </si>
  <si>
    <t>1</t>
  </si>
  <si>
    <t>{73353ac6-0042-48cb-94ff-ffb87b8be30f}</t>
  </si>
  <si>
    <t>2</t>
  </si>
  <si>
    <t>SO 02</t>
  </si>
  <si>
    <t>Přeložka sloupů vedení VN</t>
  </si>
  <si>
    <t>{04691a90-b047-4c2a-801a-4ef72a6b7cb5}</t>
  </si>
  <si>
    <t>SO 03</t>
  </si>
  <si>
    <t>Neprůtočné tůně 3A, 3B</t>
  </si>
  <si>
    <t>{356ff5c5-8770-4ede-a3fc-6233160aa198}</t>
  </si>
  <si>
    <t>SO 04</t>
  </si>
  <si>
    <t>Vegetační výsadby</t>
  </si>
  <si>
    <t>{abfc5e7d-ca41-4752-91ec-5bebf5926a78}</t>
  </si>
  <si>
    <t>VON</t>
  </si>
  <si>
    <t>Vedlejší a ostatní náklady</t>
  </si>
  <si>
    <t>{99d98cb8-c372-458d-a004-a4e4eaa76616}</t>
  </si>
  <si>
    <t>1) Krycí list soupisu</t>
  </si>
  <si>
    <t>2) Rekapitulace</t>
  </si>
  <si>
    <t>3) Soupis prací</t>
  </si>
  <si>
    <t>Zpět na list:</t>
  </si>
  <si>
    <t>Rekapitulace stavby</t>
  </si>
  <si>
    <t>KRYCÍ LIST SOUPISU</t>
  </si>
  <si>
    <t>Objekt:</t>
  </si>
  <si>
    <t>SO 01 - Revitalizace koryta</t>
  </si>
  <si>
    <t>odkaz na přílohy: B - Souhrnná technická zpráva D.1.1 - Podélný profil - koryto Bečvy D.1.2.1 - Vzorové příčné řezy A a B D.1.2.2 - Vzorové příčné řezy C, D a E D.1.3.1  -  D.1.3.4 - Příčné řezy D.1.4 - Vzorové řešení reliktu původního terénu</t>
  </si>
  <si>
    <t>REKAPITULACE ČLENĚNÍ SOUPISU PRACÍ</t>
  </si>
  <si>
    <t>Kód dílu - Popis</t>
  </si>
  <si>
    <t>Cena celkem [CZK]</t>
  </si>
  <si>
    <t>Náklady soupisu celkem</t>
  </si>
  <si>
    <t>-1</t>
  </si>
  <si>
    <t>HSV - Práce a dodávky HSV</t>
  </si>
  <si>
    <t xml:space="preserve">    1 - Zemní práce</t>
  </si>
  <si>
    <t xml:space="preserve">    4 - Vodorovné konstrukce</t>
  </si>
  <si>
    <t xml:space="preserve">    5 - Komunikace pozemní</t>
  </si>
  <si>
    <t xml:space="preserve">    9 - Ostatní konstrukce a práce, bourání</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</si>
  <si>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</si>
  <si>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</si>
  <si>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</si>
  <si>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</si>
  <si>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</si>
  <si>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</si>
  <si>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</si>
  <si>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</si>
  <si>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</si>
  <si>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</si>
  <si>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</si>
  <si>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</si>
  <si>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</si>
  <si>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</si>
  <si>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</si>
  <si>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</si>
  <si>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</si>
  <si>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</si>
  <si>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</si>
  <si>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</si>
  <si>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111201102</t>
  </si>
  <si>
    <t>Odstranění křovin a stromů průměru kmene do 100 mm i s kořeny z celkové plochy přes 1000 do 10000 m2</t>
  </si>
  <si>
    <t>m2</t>
  </si>
  <si>
    <t>CS ÚRS 2018 02</t>
  </si>
  <si>
    <t>4</t>
  </si>
  <si>
    <t>-641818072</t>
  </si>
  <si>
    <t>PP</t>
  </si>
  <si>
    <t>Odstranění křovin a stromů s odstraněním kořenů průměru kmene do 100 mm do sklonu terénu 1 : 5, při celkové ploše přes 1 000 do 10 000 m2</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</si>
  <si>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</si>
  <si>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</si>
  <si>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</si>
  <si>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9978"m2"</t>
  </si>
  <si>
    <t>Součet</t>
  </si>
  <si>
    <t>111201401</t>
  </si>
  <si>
    <t>Spálení křovin a stromů průměru kmene do 100 mm</t>
  </si>
  <si>
    <t>999010163</t>
  </si>
  <si>
    <t>Spálení odstraněných křovin a stromů na hromadách průměru kmene do 100 mm pro jakoukoliv plochu</t>
  </si>
  <si>
    <t xml:space="preserve">Poznámka k souboru cen:_x000D_
1. V ceně jsou započteny i náklady snesení křovin na hromady, přihrnování, očištění spáleniště, uložení popela a zbytků na hromadu. 2. V ceně nejsou započteny náklady na popř. nutné použití kropícího vozu, tyto se oceňují samostatně. 3. Množství jednotek se určí samostatně za každý objekt v m2 půdorysné plochy, z níž byly křoviny a stromy shromážděny. </t>
  </si>
  <si>
    <t>50% celkové plochy křovin</t>
  </si>
  <si>
    <t>9978/2</t>
  </si>
  <si>
    <t>3</t>
  </si>
  <si>
    <t>11120R</t>
  </si>
  <si>
    <t>Štěpkování křovin</t>
  </si>
  <si>
    <t>hod</t>
  </si>
  <si>
    <t>R-položka</t>
  </si>
  <si>
    <t>-2076167029</t>
  </si>
  <si>
    <t>4989"m2"*0,03</t>
  </si>
  <si>
    <t>11120R.1</t>
  </si>
  <si>
    <t>Štěpkování větví stromů</t>
  </si>
  <si>
    <t>-1503475775</t>
  </si>
  <si>
    <t>320"ks"*15"m2/kus"*0,03</t>
  </si>
  <si>
    <t>5</t>
  </si>
  <si>
    <t>111211132</t>
  </si>
  <si>
    <t>Spálení listnatého klestu se snášením D přes 30 cm ve svahu do 1:3</t>
  </si>
  <si>
    <t>kus</t>
  </si>
  <si>
    <t>1475264927</t>
  </si>
  <si>
    <t>Pálení větví stromů se snášením na hromady  listnatých v rovině nebo ve svahu do 1:3, průměru kmene přes 30 cm</t>
  </si>
  <si>
    <t xml:space="preserve">Poznámka k souboru cen:_x000D_
1. V ceně jsou započteny i náklady na snesení klestu na hromady, přihrnování, očištění spáleniště, uložení popela a zbytků na hromadu. 2. V ceně nejsou započteny náklady na případné nutné použití kropícího vozu, tyto se oceňují samostatně. 3. Měrná jednotka je 1 strom. </t>
  </si>
  <si>
    <t>6</t>
  </si>
  <si>
    <t>112101102</t>
  </si>
  <si>
    <t>Odstranění stromů listnatých průměru kmene do 500 mm</t>
  </si>
  <si>
    <t>1202712436</t>
  </si>
  <si>
    <t>Odstranění stromů s odřezáním kmene a s odvětvením listnatých, průměru kmene přes 300 do 500 mm</t>
  </si>
  <si>
    <t xml:space="preserve">Poznámka k souboru cen:_x000D_
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 </t>
  </si>
  <si>
    <t>822"ks"</t>
  </si>
  <si>
    <t>7</t>
  </si>
  <si>
    <t>112101103</t>
  </si>
  <si>
    <t>Odstranění stromů listnatých průměru kmene do 700 mm</t>
  </si>
  <si>
    <t>-1237764499</t>
  </si>
  <si>
    <t>Odstranění stromů s odřezáním kmene a s odvětvením listnatých, průměru kmene přes 500 do 700 mm</t>
  </si>
  <si>
    <t>239"ks"</t>
  </si>
  <si>
    <t>8</t>
  </si>
  <si>
    <t>112201102</t>
  </si>
  <si>
    <t>Odstranění pařezů D do 500 mm</t>
  </si>
  <si>
    <t>-2083614599</t>
  </si>
  <si>
    <t>Odstranění pařezů  s jejich vykopáním, vytrháním nebo odstřelením, s přesekáním kořenů průměru přes 300 do 500 mm</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</si>
  <si>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</si>
  <si>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9</t>
  </si>
  <si>
    <t>112201103</t>
  </si>
  <si>
    <t>Odstranění pařezů D do 700 mm</t>
  </si>
  <si>
    <t>-1824915428</t>
  </si>
  <si>
    <t>Odstranění pařezů  s jejich vykopáním, vytrháním nebo odstřelením, s přesekáním kořenů průměru přes 500 do 700 mm</t>
  </si>
  <si>
    <t>10</t>
  </si>
  <si>
    <t>11220R</t>
  </si>
  <si>
    <t xml:space="preserve">Rozřezání kmenů stromů na kusy </t>
  </si>
  <si>
    <t>-450650562</t>
  </si>
  <si>
    <t>Rozřezání kmenů stromů na kusy se srovnáním, předány majitelům pozemků</t>
  </si>
  <si>
    <t>Rozřezání kmenů stromů na metry, předány majitelům pozemků</t>
  </si>
  <si>
    <t>822"ks"+239"ks"</t>
  </si>
  <si>
    <t>11</t>
  </si>
  <si>
    <t>113107212</t>
  </si>
  <si>
    <t>Odstranění podkladu z kameniva těženého tl 200 mm strojně pl přes 200 m2</t>
  </si>
  <si>
    <t>1008738884</t>
  </si>
  <si>
    <t>Odstranění podkladů nebo krytů strojně plochy jednotlivě přes 200 m2 s přemístěním hmot na skládku na vzdálenost do 20 m nebo s naložením na dopravní prostředek z kameniva těženého,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</si>
  <si>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</si>
  <si>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Dočasná úprava nezpevněných komunikací, vrstva geotextilie 400 g/ m2, vrstva štěrku na geotextilii, tl.200 mm - odstranění</t>
  </si>
  <si>
    <t>2,5 "m" * 1250"m"</t>
  </si>
  <si>
    <t>12</t>
  </si>
  <si>
    <t>113311121</t>
  </si>
  <si>
    <t>Odstranění geotextilií v komunikacích</t>
  </si>
  <si>
    <t>1753991764</t>
  </si>
  <si>
    <t>Odstranění geosyntetik s uložením na vzdálenost do 20 m nebo naložením na dopravní prostředek geotextilie</t>
  </si>
  <si>
    <t xml:space="preserve">Poznámka k souboru cen:_x000D_
1. V cenách -1111 až -1131 nejsou započteny náklady na odstranění vrstev uložených nad geosyntetikem. 2. V ceně -1141 jsou započteny i náklady odstranění zásypu buněk a krycí vrstvy tl. 100 mm. </t>
  </si>
  <si>
    <t>Dočasná úprava nezpevněných komunikací, vrstva geotextilie 400 g/ m2 (0,004t/m2) - odstranění</t>
  </si>
  <si>
    <t>3"m" * 1250"m"</t>
  </si>
  <si>
    <t>13</t>
  </si>
  <si>
    <t>114203104</t>
  </si>
  <si>
    <t>Rozebrání záhozů a rovnanin na sucho</t>
  </si>
  <si>
    <t>m3</t>
  </si>
  <si>
    <t>1724705243</t>
  </si>
  <si>
    <t>Rozebrání dlažeb nebo záhozů s naložením na dopravní prostředek  záhozů, rovnanin a soustřeďovacích staveb provedených na sucho</t>
  </si>
  <si>
    <t xml:space="preserve">Poznámka k souboru cen:_x000D_
1. Ceny jsou určeny pro rozebrání: a) dlažeb na suchu, nad vodou i ve vodě, při hloubce vody do 300 mm nad původně upraveným ložem pro dlažbu; b) záhozů, rovnanin a soustřeďovacích staveb z lomového kamene na suchu, nad vodou i ve vodě, při hloubce vody do 3 m nad kótou projektovaného rozebrání; c) schodů z lomového kamene. 2. Ceny nelze použít pro rozebrání: a) dlažeb ve vodě při hloubce vody přes 300 mm nad původně upraveným ložem pro dlažbu; b) záhozů, rovnanin a soustřeďovacích staveb z lomového kamene ve vodě při hloubce vody pře 3 m nad kótou projektovaného rozebrání; tyto práce se oceňují individuálně. 3. V cenách jsou započteny i náklady na: a) naložení kamene nebo tvárnic na dopravní prostředek, nebo uložení do 3 m za břehovou čáru; b) uložení materiálu odlišné velikosti od ostatní dlažby, získaného při bourání schodů, do 3 m za břehovou čáru. 4. V cenách nejsou započteny náklady na: a) očištění lomového kamene nebo tvárnic od hlíny, písku nebo malty; tyto práce se oceňují cenami souboru cen 114 20-32 Očištění lomového kamene nebo betonových tvárnic; b) třídění lomového kamene nebo tvárnic; tyto práce se oceňují cenou 114 20-3301 Třídění lomového kamene nebo betonových tvárnic; c) srovnání lomového kamene nebo tvárnic do měřitelných figur; tyto práce se oceňují cenami souboru cen 114 20-34 Srovnání lomového kamene nebo betonových tvárnic do měřitelných figur. 5. Objem rozebrání se určí v m3: a) dlažeb jako součin plochy a průměrné tloušťky dlažby bez podkladního lože; b) schodů jako součin plochy v šikmé rovině a tloušťky 350 mm;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 6. Množství jednotek se určí v m3 dlažby, záhozu nebo soustřeďovací stavby. </t>
  </si>
  <si>
    <t>Rozebrání opevnění břehů z kamen. záhozu, výpočet výměr Tab. 1</t>
  </si>
  <si>
    <t>3740,08"m3"</t>
  </si>
  <si>
    <t>14</t>
  </si>
  <si>
    <t>121101101</t>
  </si>
  <si>
    <t>Sejmutí ornice s přemístěním na vzdálenost do 50 m</t>
  </si>
  <si>
    <t>-1083451047</t>
  </si>
  <si>
    <t>Sejmutí ornice nebo lesní půdy  s vodorovným přemístěním na hromady v místě upotřebení nebo na dočasné či trvalé skládky se složením, na vzdálenost do 50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</si>
  <si>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</si>
  <si>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Sejmutí ornice tl. vrstvy 350 mm, výpočet výměr Tab. 1</t>
  </si>
  <si>
    <t>35471,94"m3"</t>
  </si>
  <si>
    <t>124103104</t>
  </si>
  <si>
    <t>Vykopávky přes 20000 m3 pro koryta vodotečí v hornině tř. 1 a 2</t>
  </si>
  <si>
    <t>-891365869</t>
  </si>
  <si>
    <t>Vykopávky pro koryta vodotečí  s přehozením výkopku na vzdálenost do 3 m nebo s naložením na dopravní prostředek v horninách tř. 1 a 2 přes 20 000 m3</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</si>
  <si>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 2. Ceny nelze použít pro: a) vykopávky koryt vodotečí, které jsou dle projektu pod úrovní pracovní hladiny vody; tyto zemní práce se oceňují cenami souboru cen 127 . 0-11 Vykopávky pod vodou strojně části A 01 tohoto katalogu, b) vykopávky koryt vodotečí v prostorách s rozepřeným nebo vzepřeným pažením; tyto zemní práce se oceňují cenami souboru cen 131 . 0-12 Hloubení zapažených jam a zářezů části A 01 tohoto katalogu, štětová stěna vzepřená nebo rozepřená, se z hlediska ocenění považuje za vzepřené nebo rozepřené pažení; c) vykopávky pod obrysem výkopu pro koryta vodotečí (pro opěrné zdi, patky, soustřeďovací stavby apod.); tyto zemní práce se oceňují podle své povahy cenami souboru cen 131 . 0-11 Hloubení nezapažených jam, 131 . 0-12 Hloubení zapažených jam, 132 . 0-11 Hloubení rýh do 600 mm, 132 . 0-12 Hloubení rýh do 2000 mm, 132 . 0-14 Hloubená vykopávka pod základy ručně 133 . 0- . 0 Hloubení zapažených i nezapažených šachet části A01 tohoto katalogu, d) hloubení zatrubněných nebo zastropených koryt vodotečí; tyto práce se oceňují cenami souboru cen 123 . 0-21 Vykopávky zářezů se šikmými stěnami pro podzemní vedení části A 02 3. V cenách jsou započteny náklady na svislé přemístění výkopku do 4 m. Svislé přemístění z hloubky přes 4 m se oceňuje podle projektu (rampy, přehození apod.). 4. Předepisuje-li projekt rozprostřít výkopek získaný vykopávkou pro koryta vodotečí, oceňuje se toto rozprostření cenou 171 20-1101 Uložení sypaniny do nezhutněných násypů a vodorovné přemístění výkopku cenami souboru cen 162 .0-31 Vodorovné přemístění výkopku z rýh podzemních stěn části A 01 tohoto katalogu. 5. Pro volbu ceny je rozhodující součet vykopávek pro koryta vodotečí, oceňovaných cenami tohoto souboru cen, zatrubněných koryt vodotečí, oceňovaných podle pozn. č. 2 odst. d) i zapažených vykopávek oceňovaných podle pozn. č. 2 odst. b) tohoto souboru cen. </t>
  </si>
  <si>
    <t>rozšíření koryta, výkres D.1.2.1 a D.1.2.2, výpočet výměr Tab. 1</t>
  </si>
  <si>
    <t>184041,61"m3"/2   "hor tř. 2</t>
  </si>
  <si>
    <t>16</t>
  </si>
  <si>
    <t>124203104</t>
  </si>
  <si>
    <t>Vykopávky přes 20000 m3 pro koryta vodotečí v hornině tř. 3</t>
  </si>
  <si>
    <t>-386014204</t>
  </si>
  <si>
    <t>Vykopávky pro koryta vodotečí  s přehozením výkopku na vzdálenost do 3 m nebo s naložením na dopravní prostředek v hornině tř. 3 přes 20 000 m3</t>
  </si>
  <si>
    <t>184041,61"m3"/2   "hor tř. 3</t>
  </si>
  <si>
    <t>17</t>
  </si>
  <si>
    <t>131101103</t>
  </si>
  <si>
    <t>Hloubení jam nezapažených v hornině tř. 1 a 2 objemu do 5000 m3</t>
  </si>
  <si>
    <t>-620546825</t>
  </si>
  <si>
    <t>Hloubení nezapažených jam a zářezů s urovnáním dna do předepsaného profilu a spádu v horninách tř. 1 a 2 přes 1 000 do 5 000 m3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</si>
  <si>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</si>
  <si>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vykopávka pro spící opevnění, svah 1:2</t>
  </si>
  <si>
    <t>(2*18,124*50)"m3"/2    "50% hor. tř. 2</t>
  </si>
  <si>
    <t>vykopávka pro spící opevnění, svah 10:1</t>
  </si>
  <si>
    <t>((1,629*21,7+1,482*17,9)"m3"+(1,629*62,4)"m3"+(1,629*48,6+1,482*28,7)"m3")/2  "50% hor. tř. 2</t>
  </si>
  <si>
    <t>18</t>
  </si>
  <si>
    <t>131201103</t>
  </si>
  <si>
    <t>Hloubení jam nezapažených v hornině tř. 3 objemu do 5000 m3</t>
  </si>
  <si>
    <t>1356028444</t>
  </si>
  <si>
    <t>Hloubení nezapažených jam a zářezů s urovnáním dna do předepsaného profilu a spádu v hornině tř. 3 přes 1 000 do 5 000 m3</t>
  </si>
  <si>
    <t>(2*18,124*50)"m3"/2    "50% hor. tř. 3</t>
  </si>
  <si>
    <t>19</t>
  </si>
  <si>
    <t>162301101</t>
  </si>
  <si>
    <t>Vodorovné přemístění do 500 m výkopku/sypaniny z horniny tř. 1 až 4</t>
  </si>
  <si>
    <t>1863345595</t>
  </si>
  <si>
    <t>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</si>
  <si>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</si>
  <si>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vod. přemístění ornice na mezideponii</t>
  </si>
  <si>
    <t>5572,13"m3"        "přesun na mezideponii,  zpětně se využije</t>
  </si>
  <si>
    <t>17939,89"m3"      "přesun na mezideponii,  využije se na rekultivaci</t>
  </si>
  <si>
    <t>vod. přemístění ornice z mezideponie, zpětné ohumusování</t>
  </si>
  <si>
    <t>5572,13"m3"        "zpětné ohumusování</t>
  </si>
  <si>
    <t>17939,89"m3"      "využije se na rekultivaci</t>
  </si>
  <si>
    <t>vod. přemístění přebytku výkopku na deponii Skalička</t>
  </si>
  <si>
    <t>35000-21944,28"m3"</t>
  </si>
  <si>
    <t>vod. přemístění výkopku na mezideponii a zpět - využije se do násypu</t>
  </si>
  <si>
    <t>1351,443"m3"*2</t>
  </si>
  <si>
    <t>20</t>
  </si>
  <si>
    <t>162301151</t>
  </si>
  <si>
    <t>Vodorovné přemístění výkopku/sypaniny z hornin tř. 5 až 7 do 500 m</t>
  </si>
  <si>
    <t>836042479</t>
  </si>
  <si>
    <t>Vodorovné přemístění výkopku nebo sypaniny po suchu  na obvyklém dopravním prostředku, bez naložení výkopku, avšak se složením bez rozhrnutí z horniny tř. 5 až 7 na vzdálenost přes 50 do 500 m</t>
  </si>
  <si>
    <t>vod. přemístění na mezideponii a zpět - rozebrané opevnění břehů  a zpětné využití</t>
  </si>
  <si>
    <t>926,78"m3"*2</t>
  </si>
  <si>
    <t>162301102</t>
  </si>
  <si>
    <t>Vodorovné přemístění do 1000 m výkopku/sypaniny z horniny tř. 1 až 4</t>
  </si>
  <si>
    <t>614997234</t>
  </si>
  <si>
    <t>Vodorovné přemístění výkopku nebo sypaniny po suchu  na obvyklém dopravním prostředku, bez naložení výkopku, avšak se složením bez rozhrnutí z horniny tř. 1 až 4 na vzdálenost přes 500 do 1 000 m</t>
  </si>
  <si>
    <t>vod. přemístění štěrku z výkopu na nezpevněnou komunikaci a zpětný odvoz</t>
  </si>
  <si>
    <t>625"m3"*2</t>
  </si>
  <si>
    <t>22</t>
  </si>
  <si>
    <t>16270110R</t>
  </si>
  <si>
    <t xml:space="preserve">Likvidace přebytečného zemního materiálu v souladu s platnou legislativou </t>
  </si>
  <si>
    <t>-1108277815</t>
  </si>
  <si>
    <t>bilance zeminy</t>
  </si>
  <si>
    <t>(92020,805*2+1048,815*2)"m3"    "výkop</t>
  </si>
  <si>
    <t>-1351,443"m3"                                          "odpočet, zpětný násyp</t>
  </si>
  <si>
    <t>-(35000-21944,28)                               "odpočet, uložení na deponii Skalička</t>
  </si>
  <si>
    <t>23</t>
  </si>
  <si>
    <t>16270110R_1</t>
  </si>
  <si>
    <t>Uložení výkopku na deponii Skalička</t>
  </si>
  <si>
    <t>-1220091361</t>
  </si>
  <si>
    <t>(35000-21944,28)              "uložení na deponii Skalička</t>
  </si>
  <si>
    <t>24</t>
  </si>
  <si>
    <t>16270110R.1</t>
  </si>
  <si>
    <t xml:space="preserve">Likvidace přebytečné ornice v souladu s platnou legislativou </t>
  </si>
  <si>
    <t>8186416</t>
  </si>
  <si>
    <t>bilance ornice</t>
  </si>
  <si>
    <t>35471,94"m3"          "sejmutí ornice tl. 350 mm</t>
  </si>
  <si>
    <t>-5572,13"m3"            "odpočet, zpětné ohumusování tl. 150 mm</t>
  </si>
  <si>
    <t>-17939,89"m3"         "odpočet, využití přebytku k rekultivaci</t>
  </si>
  <si>
    <t>25</t>
  </si>
  <si>
    <t>16270115R</t>
  </si>
  <si>
    <t>Likvidace přebytečného kamene ze záhozu v souladu s platnou legislativou</t>
  </si>
  <si>
    <t>1618202205</t>
  </si>
  <si>
    <t>bilance</t>
  </si>
  <si>
    <t>3740,08"m3"           "rozebrání opevnění břehů z kamen. záhozu</t>
  </si>
  <si>
    <t>-926,78"m3"         "odpočet, zpětné uložení</t>
  </si>
  <si>
    <t>26</t>
  </si>
  <si>
    <t>167101102</t>
  </si>
  <si>
    <t>Nakládání výkopku z hornin tř. 1 až 4 přes 100 m3</t>
  </si>
  <si>
    <t>1671474047</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</si>
  <si>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</si>
  <si>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</si>
  <si>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naložení ornice pro přesun na mezideponii/skládku</t>
  </si>
  <si>
    <t>11959,93"m3"      "přebytek na skládku</t>
  </si>
  <si>
    <t>naložení ornice na mezideponii, zpětné ohumusování</t>
  </si>
  <si>
    <t>5572,13+17939,89 "m3"</t>
  </si>
  <si>
    <t>naložení výkopku na mezideponii - využije se do násypu</t>
  </si>
  <si>
    <t>1351,443"m3"</t>
  </si>
  <si>
    <t>27</t>
  </si>
  <si>
    <t>167101152</t>
  </si>
  <si>
    <t>Nakládání výkopku z hornin tř. 5 až 7 přes 100 m3</t>
  </si>
  <si>
    <t>-771092508</t>
  </si>
  <si>
    <t>Nakládání, skládání a překládání neulehlého výkopku nebo sypaniny  nakládání, množství přes 100 m3, z hornin tř. 5 až 7</t>
  </si>
  <si>
    <t>naložení na mezideponii - kámen z opevnění břehů  k zpětnému využití</t>
  </si>
  <si>
    <t>926,78"m3"</t>
  </si>
  <si>
    <t>28</t>
  </si>
  <si>
    <t>171101111</t>
  </si>
  <si>
    <t>Uložení sypaniny z hornin nesoudržných sypkých s vlhkostí l(d) 0,9 v aktivní zóně</t>
  </si>
  <si>
    <t>826396667</t>
  </si>
  <si>
    <t>Uložení sypaniny do násypů  s rozprostřením sypaniny ve vrstvách a s hrubým urovnáním zhutněných s uzavřením povrchu násypu z hornin nesoudržných sypkých s relativní ulehlostí I(d) 0,9 nebo v aktivní zóně</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</si>
  <si>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</si>
  <si>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zpětné uložení do hutněného násypu</t>
  </si>
  <si>
    <t>sloupy VN</t>
  </si>
  <si>
    <t xml:space="preserve">(2*12,995*50)"m3"   </t>
  </si>
  <si>
    <t>Mezisoučet</t>
  </si>
  <si>
    <t>relikty</t>
  </si>
  <si>
    <t>0,291*21,7+0,286*17,9</t>
  </si>
  <si>
    <t>0,291*62,4</t>
  </si>
  <si>
    <t>0,291*48,6+0,286*28,7</t>
  </si>
  <si>
    <t>29</t>
  </si>
  <si>
    <t>174201101</t>
  </si>
  <si>
    <t>Zásyp jam, šachet rýh nebo kolem objektů sypaninou bez zhutnění</t>
  </si>
  <si>
    <t>388743919</t>
  </si>
  <si>
    <t>Zásyp sypaninou z jakékoliv horniny  s uložením výkopku ve vrstvách bez zhutnění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</si>
  <si>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</si>
  <si>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deponie Skalička </t>
  </si>
  <si>
    <t>35000"m3"</t>
  </si>
  <si>
    <t>30</t>
  </si>
  <si>
    <t>181151331</t>
  </si>
  <si>
    <t>Plošná úprava terénu přes 500 m2 zemina tř 1 až 4 nerovnosti do 200 mm v rovinně a svahu do 1:5</t>
  </si>
  <si>
    <t>1893762876</t>
  </si>
  <si>
    <t>Plošná úprava terénu v zemině tř. 1 až 4 s urovnáním povrchu bez doplnění ornice souvislé plochy přes 500 m2 při nerovnostech terénu přes 150 do 200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</si>
  <si>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</si>
  <si>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rekultivace</t>
  </si>
  <si>
    <t>17939,89"m3"/0,2</t>
  </si>
  <si>
    <t>31</t>
  </si>
  <si>
    <t>18145111R</t>
  </si>
  <si>
    <t>Založení trávníku výsevem plochy přes 1000 m2 v rovině a ve svahu do 1:5</t>
  </si>
  <si>
    <t>-1334136009</t>
  </si>
  <si>
    <t>Založení trávníku na půdě předem připravené plochy přes 1000 m2 výsevem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</si>
  <si>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</si>
  <si>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Osetí ploch určených k revitalizaci</t>
  </si>
  <si>
    <t>33020"m2"*0,7   "70% plochy</t>
  </si>
  <si>
    <t>32</t>
  </si>
  <si>
    <t>M</t>
  </si>
  <si>
    <t>00572474R</t>
  </si>
  <si>
    <t>osivo směs protierozní</t>
  </si>
  <si>
    <t>kg</t>
  </si>
  <si>
    <t>-2113142449</t>
  </si>
  <si>
    <t>P</t>
  </si>
  <si>
    <t>Poznámka k položce:
spotřeba 25-30 g/m2</t>
  </si>
  <si>
    <t>23114"m2"*0,025"kg/m2"</t>
  </si>
  <si>
    <t>33</t>
  </si>
  <si>
    <t>18145112R</t>
  </si>
  <si>
    <t>Založení trávníku výsevem plochy přes 1000 m2 ve svahu do 1:2</t>
  </si>
  <si>
    <t>-34511844</t>
  </si>
  <si>
    <t>Založení trávníku na půdě předem připravené plochy přes 1000 m2 výsevem na svahu přes 1:5 do 1:2</t>
  </si>
  <si>
    <t>33020"m2"*0,2   "20% plochy - svah1:3</t>
  </si>
  <si>
    <t>33020"m2"*0,1   "10% plochy - svah1:4</t>
  </si>
  <si>
    <t>34</t>
  </si>
  <si>
    <t>-2050098130</t>
  </si>
  <si>
    <t>9906"m2"*0,025"kg/m2"</t>
  </si>
  <si>
    <t>35</t>
  </si>
  <si>
    <t>181951101</t>
  </si>
  <si>
    <t>Úprava pláně v hornině tř. 1 až 4 bez zhutnění</t>
  </si>
  <si>
    <t>530577166</t>
  </si>
  <si>
    <t>Úprava pláně vyrovnáním výškových rozdílů  v hornině tř. 1 až 4 bez zhutnění</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</si>
  <si>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</si>
  <si>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36</t>
  </si>
  <si>
    <t>18340822R</t>
  </si>
  <si>
    <t>Rekultivace uložené ornice</t>
  </si>
  <si>
    <t>ha</t>
  </si>
  <si>
    <t>-937633219</t>
  </si>
  <si>
    <t>89699,45"m2"/10000</t>
  </si>
  <si>
    <t>37</t>
  </si>
  <si>
    <t>185804312</t>
  </si>
  <si>
    <t>Zalití rostlin vodou plocha přes 20 m2</t>
  </si>
  <si>
    <t>887111137</t>
  </si>
  <si>
    <t>Zalití rostlin vodou  plochy záhonů jednotlivě přes 20 m2</t>
  </si>
  <si>
    <t>33020"m2"</t>
  </si>
  <si>
    <t>33020*0,007 'Přepočtené koeficientem množství</t>
  </si>
  <si>
    <t>Vodorovné konstrukce</t>
  </si>
  <si>
    <t>38</t>
  </si>
  <si>
    <t>46251216R</t>
  </si>
  <si>
    <t>Revitalizační opatření - shluky balvanů</t>
  </si>
  <si>
    <t>-21334463</t>
  </si>
  <si>
    <t>Revitalizační opatření - shluky balvanů,  zpětné využití kamene z opevnění , bez dodávky kamene</t>
  </si>
  <si>
    <t>250"m3"</t>
  </si>
  <si>
    <t>39</t>
  </si>
  <si>
    <t>46251227R</t>
  </si>
  <si>
    <t>Zához z lomového kamene s proštěrkováním z terénu hmotnost do 200 kg - bez dodávky kamene</t>
  </si>
  <si>
    <t>724254544</t>
  </si>
  <si>
    <t>Zához z lomového kamene neupraveného záhozového  s proštěrkováním z terénu, hmotnosti jednotlivých kamenů do 200 kg</t>
  </si>
  <si>
    <t xml:space="preserve">Poznámka k souboru cen:_x000D_
1. Ceny lze použít i pro záhozovou patku z lomového kamene. 2. Ceny neplatí pro zřízení konstrukce balvanitého skluzu; tento se oceňuje cenou 467 51-0111 Balvanitý skluz z lomového kamene. 3. V cenách jsou započteny i náklady na úpravu jednotlivých velkých kamenů hmotnosti přes 500 kg dodatečným rozpojením na místě uložení. 4. Množství měrných jednotek a) záhozu se stanoví v m3 konstrukce záhozu, b) příplatků se stanoví v m2 upravovaných ploch záhozu. </t>
  </si>
  <si>
    <t>spící opevnění reliktů,svah 3,5:1 - 10:1, bez dodávky kamene</t>
  </si>
  <si>
    <t>50,48+83,49+99,41</t>
  </si>
  <si>
    <t>40</t>
  </si>
  <si>
    <t>46321113R</t>
  </si>
  <si>
    <t>Rovnanina z lomového kamene neopracovaného s vyklínováním spár úlomky kamene - bez dodávky kamene</t>
  </si>
  <si>
    <t>-1612858471</t>
  </si>
  <si>
    <t>Rovnanina z lomového kamene neopracovaného tříděného pro všechny tl. rovnaniny, bez vypracování líce s vyklínováním spár a dutin úlomky kamene - BEZ DODÁVKY KAMENE</t>
  </si>
  <si>
    <t xml:space="preserve">Poznámka k souboru cen:_x000D_
1. Ceny jsou určeny pro rovnaninu o sklonu 1 : 1 a pro rovnaniny za opěrami všech sklonů. 2. Případné nutné vypracování líce se ocení cenou 463 21-2191 Rovnanina z lomového kamene upraveného, tříděného katalogu 832-1 Hráze a úprava na tocích – úprava toků a kanály. </t>
  </si>
  <si>
    <t>spící opevnění sloupů VN, svah 1:2,  bez dodávky kamene</t>
  </si>
  <si>
    <t>2*4,434*50</t>
  </si>
  <si>
    <t>41</t>
  </si>
  <si>
    <t>466R</t>
  </si>
  <si>
    <t>Umístění mrtvého dřeva</t>
  </si>
  <si>
    <t>kpl</t>
  </si>
  <si>
    <t>-171625540</t>
  </si>
  <si>
    <t>Umístění mrtvého dřeva,  instalace kmenů do toku, kotvení min 1 dřevěnou pilotou l = 2 m, upevnění oc. lanem DN 12 mm</t>
  </si>
  <si>
    <t>Komunikace pozemní</t>
  </si>
  <si>
    <t>42</t>
  </si>
  <si>
    <t>56476011R</t>
  </si>
  <si>
    <t>Podklad ze štěrku, tl 200 mm</t>
  </si>
  <si>
    <t>1239746130</t>
  </si>
  <si>
    <t>Podklad nebo kryt ze štěrku s rozprostřením a zhutněním, po zhutnění tl. 200 mm, BEZ DODÁVKY KAMENE</t>
  </si>
  <si>
    <t>Dočasná úprava nezpevněných komunikací, vrstva štěrku na geotextilii, tl.200 mm</t>
  </si>
  <si>
    <t>bez dodávky materiálu - bude využit materiál z vytěžených štěrků</t>
  </si>
  <si>
    <t>43</t>
  </si>
  <si>
    <t>58412R</t>
  </si>
  <si>
    <t>Dočasný přejezd přes řeku z bet. prefabrikátů</t>
  </si>
  <si>
    <t>-1401245671</t>
  </si>
  <si>
    <t>Ostatní konstrukce a práce, bourání</t>
  </si>
  <si>
    <t>44</t>
  </si>
  <si>
    <t>919726123</t>
  </si>
  <si>
    <t>Geotextilie pro ochranu, separaci a filtraci netkaná měrná hmotnost do 500 g/m2</t>
  </si>
  <si>
    <t>-960244953</t>
  </si>
  <si>
    <t>Geotextilie netkaná pro ochranu, separaci nebo filtraci měrná hmotnost přes 300 do 500 g/m2</t>
  </si>
  <si>
    <t xml:space="preserve">Poznámka k souboru cen:_x000D_
1. V cenách jsou započteny i náklady na položení a dodání geotextilie včetně přesahů. </t>
  </si>
  <si>
    <t>Dočasná úprava nezpevněných komunikací, vrstva geotextilie 400 g/ m2</t>
  </si>
  <si>
    <t>45</t>
  </si>
  <si>
    <t>99722157R</t>
  </si>
  <si>
    <t>Likvidace geotextílie v souladu s platnou legislativou</t>
  </si>
  <si>
    <t>t</t>
  </si>
  <si>
    <t>-52884119</t>
  </si>
  <si>
    <t>vrstva geotextilie z nezpevněné komunikace</t>
  </si>
  <si>
    <t>3"t"</t>
  </si>
  <si>
    <t>998</t>
  </si>
  <si>
    <t>Přesun hmot</t>
  </si>
  <si>
    <t>46</t>
  </si>
  <si>
    <t>998332011</t>
  </si>
  <si>
    <t>Přesun hmot pro úpravy vodních toků a kanály</t>
  </si>
  <si>
    <t>2007719876</t>
  </si>
  <si>
    <t>Přesun hmot pro úpravy vodních toků a kanály, hráze rybníků apod.  dopravní vzdálenost do 500 m</t>
  </si>
  <si>
    <t xml:space="preserve">Poznámka k souboru cen:_x000D_
1. Ceny jsou určeny pro jakoukoliv konstrukčně-materiálovou charakteristiku. </t>
  </si>
  <si>
    <t>SO 02 - Přeložka sloupů vedení VN</t>
  </si>
  <si>
    <t>M - Práce a dodávky M</t>
  </si>
  <si>
    <t xml:space="preserve">    21-M - Elektromontáže</t>
  </si>
  <si>
    <t>Práce a dodávky M</t>
  </si>
  <si>
    <t>21-M</t>
  </si>
  <si>
    <t>Elektromontáže</t>
  </si>
  <si>
    <t>210_R</t>
  </si>
  <si>
    <t>dodávka ČEZ Distribuce</t>
  </si>
  <si>
    <t>64</t>
  </si>
  <si>
    <t>-689412272</t>
  </si>
  <si>
    <t>SO 03 - Neprůtočné tůně 3A, 3B</t>
  </si>
  <si>
    <t>odkaz na přílohy: B - Souhrnná technická zpráva D.2.1 - Podélný profil - neprůtočné tůně 3A a 3B D.2.2.1 - Příčné řezy č. 1/3A-3/3A, neprůtočná tůň 3A D.2.2.2 - Příčné řezy č. 1/3B-3/3B, neprůtočná tůň 3B</t>
  </si>
  <si>
    <t>111201101</t>
  </si>
  <si>
    <t>Odstranění křovin a stromů průměru kmene do 100 mm i s kořeny z celkové plochy do 1000 m2</t>
  </si>
  <si>
    <t>-917069690</t>
  </si>
  <si>
    <t>Odstranění křovin a stromů s odstraněním kořenů  průměru kmene do 100 mm do sklonu terénu 1 : 5, při celkové ploše do 1 000 m2</t>
  </si>
  <si>
    <t>100"m2"</t>
  </si>
  <si>
    <t>1814720577</t>
  </si>
  <si>
    <t>Spálení odstraněných křovin a stromů na hromadách  průměru kmene do 100 mm pro jakoukoliv plochu</t>
  </si>
  <si>
    <t>-1282665646</t>
  </si>
  <si>
    <t>Sejmutí ornice tl. vrstvy 350 mm, výpočet výměr Tab. 2</t>
  </si>
  <si>
    <t>6475,17"m3"</t>
  </si>
  <si>
    <t>550386932</t>
  </si>
  <si>
    <t>rozšíření koryta, výkres D.1.2.1 a D.1.2.2, výpočet výměr Tab. 2</t>
  </si>
  <si>
    <t>21944,28"m3"/2   "hor tř. 2</t>
  </si>
  <si>
    <t>2021746775</t>
  </si>
  <si>
    <t>-368274874</t>
  </si>
  <si>
    <t xml:space="preserve">vod. přemístění ornice na mezideponii a zpět - ornice k zpětnému ohumusování </t>
  </si>
  <si>
    <t>2208,12"m3"*2     "zpětné uložení tl. vrstvy 300 mm</t>
  </si>
  <si>
    <t>vod. přemístění ornice na mezideponii a zpět - ornice k zpětnému využití k rekultivaci</t>
  </si>
  <si>
    <t>(6475,17"m3"-2208,12"m3")*2</t>
  </si>
  <si>
    <t>16270110R_3</t>
  </si>
  <si>
    <t>127026372</t>
  </si>
  <si>
    <t>21944,28"m3"    "přebytek výkopku</t>
  </si>
  <si>
    <t>1433067116</t>
  </si>
  <si>
    <t>naložení ornice pro přesun na mezideponii (ornice k zpětnému ohumusování a využití k rekultivaci)</t>
  </si>
  <si>
    <t>7360,41"m2"*0,30"m"    "zpětné uložení tl. vrstvy 300 mm</t>
  </si>
  <si>
    <t>naložení ornice na mezideponii, zpětné využití k rekultivaci</t>
  </si>
  <si>
    <t>4267,05"m3"</t>
  </si>
  <si>
    <t>1764807086</t>
  </si>
  <si>
    <t>4267,05"m3"/0,2</t>
  </si>
  <si>
    <t>951115627</t>
  </si>
  <si>
    <t>Založení trávníku tůní a koryta</t>
  </si>
  <si>
    <t>1465,41"m2"          "tůň 3A</t>
  </si>
  <si>
    <t>3425,6"m2"            "tůň 3B</t>
  </si>
  <si>
    <t>1215,98"m2"            "přívod. koryto</t>
  </si>
  <si>
    <t>1902973584</t>
  </si>
  <si>
    <t>6106,99"m2"*0,025"kg/m2"</t>
  </si>
  <si>
    <t>862956812</t>
  </si>
  <si>
    <t>Založení trávníku  tůní a koryta</t>
  </si>
  <si>
    <t>732,71"m2"          "tůň 3A</t>
  </si>
  <si>
    <t>520,71"m2"          "přívod. koryto</t>
  </si>
  <si>
    <t>-1571711795</t>
  </si>
  <si>
    <t>1253,42"m2"*0,025"kg/m2"</t>
  </si>
  <si>
    <t>199953922</t>
  </si>
  <si>
    <t>svahování výkopů, sklon svahu &lt; 1:8</t>
  </si>
  <si>
    <t>13904+1851</t>
  </si>
  <si>
    <t>182101101</t>
  </si>
  <si>
    <t>Svahování v zářezech v hornině tř. 1 až 4</t>
  </si>
  <si>
    <t>715219835</t>
  </si>
  <si>
    <t>Svahování trvalých svahů do projektovaných profilů  s potřebným přemístěním výkopku při svahování v zářezech v hornině tř. 1 až 4</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</si>
  <si>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</si>
  <si>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svahování výkopů, sklon svahu 1:3</t>
  </si>
  <si>
    <t>(124,5+135,5)*6*3,162/3</t>
  </si>
  <si>
    <t>667285755</t>
  </si>
  <si>
    <t>21335,25"m2"/10000</t>
  </si>
  <si>
    <t>-1605695957</t>
  </si>
  <si>
    <t xml:space="preserve">7360,41"m2"      </t>
  </si>
  <si>
    <t>7360,41*0,007 'Přepočtené koeficientem množství</t>
  </si>
  <si>
    <t>-1795491395</t>
  </si>
  <si>
    <t>SO 04 - Vegetační výsadby</t>
  </si>
  <si>
    <t xml:space="preserve">odkaz na přílohy: B - Souhrnná technická zpráva D.3 - Vegetační výsadby - celková situace  </t>
  </si>
  <si>
    <t>11R</t>
  </si>
  <si>
    <t>Vytyčení výsadeb stromů</t>
  </si>
  <si>
    <t>-2034989067</t>
  </si>
  <si>
    <t>328"ks"      "SO 01</t>
  </si>
  <si>
    <t>60"ks"        "SO 03</t>
  </si>
  <si>
    <t>200"ks"      "náhradní výsadba</t>
  </si>
  <si>
    <t>183101113</t>
  </si>
  <si>
    <t>Hloubení jamek bez výměny půdy zeminy tř 1 až 4 objem do 0,05 m3 v rovině a svahu do 1:5</t>
  </si>
  <si>
    <t>1524996178</t>
  </si>
  <si>
    <t>Hloubení jamek pro vysazování rostlin v zemině tř.1 až 4 bez výměny půdy  v rovině nebo na svahu do 1:5, objemu přes 0,02 do 0,05 m3</t>
  </si>
  <si>
    <t xml:space="preserve">Poznámka k souboru cen:_x000D_
1. V cenách jsou započteny i náklady na případné naložení přebytečných výkopků na dopravní prostředek, odvoz na vzdálenost do 20 km a složení výkopků. 2. V cenách nejsou započteny náklady na uložení odpadu na skládku. 3. V cenách o sklonu svahu přes 1:1 jsou uvažovány podmínky pro svahy běžně schůdné; bez použití lezeckých technik. V případě použití lezeckých technik se tyto náklady oceňují individuálně. </t>
  </si>
  <si>
    <t>3500   "keře"</t>
  </si>
  <si>
    <t>183101114</t>
  </si>
  <si>
    <t>Hloubení jamek bez výměny půdy zeminy tř 1 až 4 objem do 0,125 m3 v rovině a svahu do 1:5</t>
  </si>
  <si>
    <t>-659504484</t>
  </si>
  <si>
    <t>Hloubení jamek pro vysazování rostlin v zemině tř.1 až 4 bez výměny půdy  v rovině nebo na svahu do 1:5, objemu přes 0,05 do 0,125 m3</t>
  </si>
  <si>
    <t>184102211</t>
  </si>
  <si>
    <t>Výsadba keře bez balu v do 1 m do jamky se zalitím v rovině a svahu do 1:5</t>
  </si>
  <si>
    <t>-1778337978</t>
  </si>
  <si>
    <t>Výsadba keře bez balu do předem vyhloubené jamky se zalitím  v rovině nebo na svahu do 1:5 výšky do 1 m v terénu</t>
  </si>
  <si>
    <t xml:space="preserve">Poznámka k souboru cen:_x000D_
1. Ceny lze použít i pro výsadbu růží. 2. V cenách nejsou započteny náklady na vysazované dřeviny, tyto se oceňují ve specifikaci. 3. Výška keře se měří před sestřižením. 4. V cenách o sklonu svahu přes 1:1 jsou uvažovány podmínky pro svahy běžně schůdné; bez použití lezeckých technik. V případě použití lezeckých technik se tyto náklady oceňují individuálně. </t>
  </si>
  <si>
    <t>02650000R</t>
  </si>
  <si>
    <t>keře bez balu - dodávka</t>
  </si>
  <si>
    <t>441127403</t>
  </si>
  <si>
    <t xml:space="preserve">Poznámka k položce:
Specifikace navržené výsadby keřů na ploše 1580 m2:
brslen evropský
hloh obecný
svída krvavá
řešetlák počistivý
kalina obecná
vrba košíkářská 
vrba křehká
vrba nachová
vrba šedá
vrba trojmužná
</t>
  </si>
  <si>
    <t>3500"kus"</t>
  </si>
  <si>
    <t>184215133</t>
  </si>
  <si>
    <t>Ukotvení kmene dřevin třemi kůly D do 0,1 m délky do 3 m</t>
  </si>
  <si>
    <t>811106127</t>
  </si>
  <si>
    <t>Ukotvení dřeviny kůly třemi kůly, délky přes 2 do 3 m</t>
  </si>
  <si>
    <t xml:space="preserve">Poznámka k souboru cen:_x000D_
1. V cenách jsou započteny i náklady na ochranu proti poškození kmene v místě vzepření. 2. V cenách nejsou započteny náklady na dodání kůlů, tyto se oceňují ve specifikaci. 3. Ceny jsou určeny pro ukotvení dřevin kůly o průměru do 100 mm. </t>
  </si>
  <si>
    <t>60591255</t>
  </si>
  <si>
    <t>kůl vyvazovací dřevěný impregnovaný D 8cm dl 2,5m</t>
  </si>
  <si>
    <t>1835362842</t>
  </si>
  <si>
    <t>184501121</t>
  </si>
  <si>
    <t>Zhotovení obalu z juty v jedné vrstvě v rovině a svahu do 1:5</t>
  </si>
  <si>
    <t>-878592567</t>
  </si>
  <si>
    <t>Zhotovení obalu kmene a spodních částí větví stromu z juty  v jedné vrstvě v rovině nebo na svahu do 1:5</t>
  </si>
  <si>
    <t xml:space="preserve">Poznámka k souboru cen:_x000D_
1. V cenách jsou započteny náklady na 50 % překrytí jutou. </t>
  </si>
  <si>
    <t>obal kmene, ztratné 15%</t>
  </si>
  <si>
    <t>588"ks"*0,75"m2"*1,15"%"</t>
  </si>
  <si>
    <t>18480832R</t>
  </si>
  <si>
    <t>Hnojení ostatních dřevin strojenými hnojivy</t>
  </si>
  <si>
    <t>1142638095</t>
  </si>
  <si>
    <t xml:space="preserve">Hnojení sazenic s promísením hnojiva se zeminou včetně dodání hnojiva ostatních dřevin </t>
  </si>
  <si>
    <t>184R</t>
  </si>
  <si>
    <t>Následná péče po dobu 3 let - stromy</t>
  </si>
  <si>
    <t>-86444752</t>
  </si>
  <si>
    <t>184R1</t>
  </si>
  <si>
    <t>Následná péče po dobu 1 roku - keře</t>
  </si>
  <si>
    <t>-2043921647</t>
  </si>
  <si>
    <t>184802111</t>
  </si>
  <si>
    <t>Chemické odplevelení před založením kultury nad 20 m2 postřikem na široko v rovině a svahu do 1:5</t>
  </si>
  <si>
    <t>2053329746</t>
  </si>
  <si>
    <t>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</si>
  <si>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</si>
  <si>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3511"m2"</t>
  </si>
  <si>
    <t>183205111</t>
  </si>
  <si>
    <t>Založení záhonu v rovině a svahu do 1:5 zemina tř 1 a 2</t>
  </si>
  <si>
    <t>1147432254</t>
  </si>
  <si>
    <t>Založení záhonu pro výsadbu rostlin v rovině nebo na svahu do 1:5 v zemině tř. 1 až 2</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</si>
  <si>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</si>
  <si>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184102115</t>
  </si>
  <si>
    <t>Výsadba dřeviny s balem D do 0,6 m do jamky se zalitím v rovině a svahu do 1:5</t>
  </si>
  <si>
    <t>-2055373381</t>
  </si>
  <si>
    <t>Výsadba dřeviny s balem do předem vyhloubené jamky se zalitím  v rovině nebo na svahu do 1:5, při průměru balu přes 500 do 600 mm</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</si>
  <si>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</si>
  <si>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viz Tab. 3</t>
  </si>
  <si>
    <t>02650359R</t>
  </si>
  <si>
    <t>dub letní (Quercus robur)</t>
  </si>
  <si>
    <t>239831870</t>
  </si>
  <si>
    <t>Navržené výsadby stromů</t>
  </si>
  <si>
    <t>v projektu</t>
  </si>
  <si>
    <t>20"ks"</t>
  </si>
  <si>
    <t>náhradní výsadba</t>
  </si>
  <si>
    <t>50"ks"</t>
  </si>
  <si>
    <t>02650443R</t>
  </si>
  <si>
    <t xml:space="preserve">habr obecný /Carpinus betulus/ </t>
  </si>
  <si>
    <t>1068770129</t>
  </si>
  <si>
    <t>13"ks"</t>
  </si>
  <si>
    <t>02650304R</t>
  </si>
  <si>
    <t xml:space="preserve">javor mléč /Acer platanoides/ </t>
  </si>
  <si>
    <t>48114104</t>
  </si>
  <si>
    <t>4"ks"</t>
  </si>
  <si>
    <t>02650314R</t>
  </si>
  <si>
    <t xml:space="preserve">javor klen /Acer pseudoplatanus/ </t>
  </si>
  <si>
    <t>192057329</t>
  </si>
  <si>
    <t>5"ks"</t>
  </si>
  <si>
    <t>02650324R</t>
  </si>
  <si>
    <t>javor babyka (Acer campestre)</t>
  </si>
  <si>
    <t>91763210</t>
  </si>
  <si>
    <t>38"ks"</t>
  </si>
  <si>
    <t>02650328R</t>
  </si>
  <si>
    <t>olše lepkavá /Alnus glutinosa/</t>
  </si>
  <si>
    <t>1291339055</t>
  </si>
  <si>
    <t>27"ks"</t>
  </si>
  <si>
    <t>02650329R</t>
  </si>
  <si>
    <t>olše šedá (Alnus incana)</t>
  </si>
  <si>
    <t>942769473</t>
  </si>
  <si>
    <t>9"ks"</t>
  </si>
  <si>
    <t>02650480R</t>
  </si>
  <si>
    <t>vrba bílá (Salix alba)</t>
  </si>
  <si>
    <t>-500791581</t>
  </si>
  <si>
    <t>12"ks"</t>
  </si>
  <si>
    <t>02650481R</t>
  </si>
  <si>
    <t>vrba křehká (Salix fragilis)</t>
  </si>
  <si>
    <t>-1397522600</t>
  </si>
  <si>
    <t>53"ks"</t>
  </si>
  <si>
    <t>02650389R</t>
  </si>
  <si>
    <t xml:space="preserve">jilm horský (Ulmus glabra) </t>
  </si>
  <si>
    <t>1127102877</t>
  </si>
  <si>
    <t>24"ks"</t>
  </si>
  <si>
    <t>02650396R</t>
  </si>
  <si>
    <t xml:space="preserve">jilm habrolistý (Ulmus minor) </t>
  </si>
  <si>
    <t>-1588508987</t>
  </si>
  <si>
    <t>14"ks"</t>
  </si>
  <si>
    <t>02650395R</t>
  </si>
  <si>
    <t>jilm vaz (Ulmus laevis)</t>
  </si>
  <si>
    <t>1360172651</t>
  </si>
  <si>
    <t>48"ks"</t>
  </si>
  <si>
    <t>02650514R</t>
  </si>
  <si>
    <t>lípa srdčitá (Tilia cordata)</t>
  </si>
  <si>
    <t>-1180539188</t>
  </si>
  <si>
    <t>59"ks"</t>
  </si>
  <si>
    <t>02650003R</t>
  </si>
  <si>
    <t>jasan ztepilý (Fraxinus excelsior)</t>
  </si>
  <si>
    <t>2125677818</t>
  </si>
  <si>
    <t>02650001R</t>
  </si>
  <si>
    <t>topol černý (Populus nigra)</t>
  </si>
  <si>
    <t>-2046444915</t>
  </si>
  <si>
    <t>35"ks"</t>
  </si>
  <si>
    <t>02650004R</t>
  </si>
  <si>
    <t>topol bílý (Populus alba)</t>
  </si>
  <si>
    <t>1379529184</t>
  </si>
  <si>
    <t>150"ks"</t>
  </si>
  <si>
    <t>02650002R</t>
  </si>
  <si>
    <t>třešeň ptačí (Prunus avium)</t>
  </si>
  <si>
    <t>2000914816</t>
  </si>
  <si>
    <t>23"ks"</t>
  </si>
  <si>
    <t>18481312R</t>
  </si>
  <si>
    <t>Ochrana dřevin před okusem mechanicky pletivem v rovině a svahu do 1:5 - montáž</t>
  </si>
  <si>
    <t>-266588003</t>
  </si>
  <si>
    <t>1,2"m"*0,075*3,14*588"ks"</t>
  </si>
  <si>
    <t>R_1</t>
  </si>
  <si>
    <t>plastová chránička proti okusu výšky 120 cm - dodávka</t>
  </si>
  <si>
    <t>-1413390745</t>
  </si>
  <si>
    <t>18491111R</t>
  </si>
  <si>
    <t>Uvázání dřeviny ke kůlům</t>
  </si>
  <si>
    <t>-1518746774</t>
  </si>
  <si>
    <t>1"ks"*328"ks"      "SO 01</t>
  </si>
  <si>
    <t>1"ks"*60"ks"        "SO 03</t>
  </si>
  <si>
    <t>1"ks"*200"ks"      "náhradní výsadba</t>
  </si>
  <si>
    <t>185804311</t>
  </si>
  <si>
    <t>Zalití rostlin vodou plocha do 20 m2</t>
  </si>
  <si>
    <t>-552197590</t>
  </si>
  <si>
    <t>Zalití rostlin vodou  plochy záhonů jednotlivě do 20 m2</t>
  </si>
  <si>
    <t>zalití po výsadbě 50l k jednomu stromku</t>
  </si>
  <si>
    <t>588"ks"*0,05"m3"</t>
  </si>
  <si>
    <t>998231311</t>
  </si>
  <si>
    <t>Přesun hmot pro sadovnické a krajinářské úpravy vodorovně do 5000 m</t>
  </si>
  <si>
    <t>308578704</t>
  </si>
  <si>
    <t>Přesun hmot pro sadovnické a krajinářské úpravy - strojně dopravní vzdálenost do 5000 m</t>
  </si>
  <si>
    <t>VON - Vedlejší a ostatní náklady</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</si>
  <si>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</si>
  <si>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</si>
  <si>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</si>
  <si>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</si>
  <si>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</si>
  <si>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VRN9 - Ostatní náklady</t>
  </si>
  <si>
    <t>OST - Ostatní</t>
  </si>
  <si>
    <t>VRN</t>
  </si>
  <si>
    <t>Vedlejší rozpočtové náklady</t>
  </si>
  <si>
    <t>VRN1</t>
  </si>
  <si>
    <t>Průzkumné, geodetické a projektové práce</t>
  </si>
  <si>
    <t>012203000</t>
  </si>
  <si>
    <t>Geodetické práce při provádění stavby</t>
  </si>
  <si>
    <t>1024</t>
  </si>
  <si>
    <t>-243583322</t>
  </si>
  <si>
    <t>Průzkumné, geodetické a projektové práce geodetické práce při provádění stavby</t>
  </si>
  <si>
    <t>012303000</t>
  </si>
  <si>
    <t>Geodetické práce po výstavbě</t>
  </si>
  <si>
    <t>744808893</t>
  </si>
  <si>
    <t>Průzkumné, geodetické a projektové práce geodetické práce po výstavbě</t>
  </si>
  <si>
    <t>013254000</t>
  </si>
  <si>
    <t>Dokumentace skutečného provedení stavby</t>
  </si>
  <si>
    <t>-826802798</t>
  </si>
  <si>
    <t>Průzkumné, geodetické a projektové práce projektové práce dokumentace stavby (výkresová a textová) skutečného provedení stavby</t>
  </si>
  <si>
    <t>VRN2</t>
  </si>
  <si>
    <t>Příprava staveniště</t>
  </si>
  <si>
    <t>02120300R</t>
  </si>
  <si>
    <t xml:space="preserve">Odlov rybí obsádky v úseku 1,8 km </t>
  </si>
  <si>
    <t>819782382</t>
  </si>
  <si>
    <t>VRN3</t>
  </si>
  <si>
    <t>Zařízení staveniště</t>
  </si>
  <si>
    <t>032203000</t>
  </si>
  <si>
    <t>Zařízení staveniště, vybavení, provoz</t>
  </si>
  <si>
    <t>-734300039</t>
  </si>
  <si>
    <t>034303000</t>
  </si>
  <si>
    <t>Dopravní značení na staveništi</t>
  </si>
  <si>
    <t>-1534866180</t>
  </si>
  <si>
    <t>039203000</t>
  </si>
  <si>
    <t>Uvedení plochy zařízení staveniště a místních komunikací do původního stavu</t>
  </si>
  <si>
    <t>-829424503</t>
  </si>
  <si>
    <t>VRN4</t>
  </si>
  <si>
    <t>Inženýrská činnost</t>
  </si>
  <si>
    <t>04250301R</t>
  </si>
  <si>
    <t>Vypracování havarijního plánu pro výstavbu</t>
  </si>
  <si>
    <t>1605219679</t>
  </si>
  <si>
    <t>04250302R</t>
  </si>
  <si>
    <t>Vypracování povodňového plánu pro výstavbu</t>
  </si>
  <si>
    <t>2009181154</t>
  </si>
  <si>
    <t>VRN9</t>
  </si>
  <si>
    <t>Ostatní náklady</t>
  </si>
  <si>
    <t>09100300R</t>
  </si>
  <si>
    <t>Pasport krajských komunikací užívaných stavbou, včetně fotodokumentace, celkem 36 km</t>
  </si>
  <si>
    <t>-780005939</t>
  </si>
  <si>
    <t>09100301R</t>
  </si>
  <si>
    <t xml:space="preserve">Pasport místních nezpevněných komunikací užívaných stavbou včetně fotodokumentace, celkem 2 km </t>
  </si>
  <si>
    <t>-2019536543</t>
  </si>
  <si>
    <t>OST</t>
  </si>
  <si>
    <t>Ostatní</t>
  </si>
  <si>
    <t>041903000</t>
  </si>
  <si>
    <t>Zajištění biologického dozoru stavby</t>
  </si>
  <si>
    <t>-1889318170</t>
  </si>
  <si>
    <t>04190300R</t>
  </si>
  <si>
    <t>Doplňující chemicko-fyzikální rozbor půdy</t>
  </si>
  <si>
    <t>-1824498456</t>
  </si>
  <si>
    <t>04250300R</t>
  </si>
  <si>
    <t>Vypracování plánu BOZP</t>
  </si>
  <si>
    <t>-582855859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</si>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</sst>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0000A8"/>
      <name val="Trebuchet MS"/>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8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pplyProtection="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6"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lignment vertical="center"/>
    </xf>
    <xf numFmtId="0" fontId="27" fillId="0" borderId="0" xfId="0" applyFont="1" applyAlignment="1">
      <alignment vertical="center"/>
    </xf>
    <xf numFmtId="0" fontId="29" fillId="0" borderId="0" xfId="0" applyFont="1" applyAlignment="1">
      <alignment horizontal="center" vertical="center"/>
    </xf>
    <xf numFmtId="4" fontId="30" fillId="0" borderId="18"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9" xfId="0" applyNumberFormat="1" applyFont="1" applyBorder="1" applyAlignment="1">
      <alignment vertical="center"/>
    </xf>
    <xf numFmtId="0" fontId="4" fillId="0" borderId="0" xfId="0" applyFont="1" applyAlignment="1">
      <alignment horizontal="left" vertical="center"/>
    </xf>
    <xf numFmtId="4" fontId="30" fillId="0" borderId="23" xfId="0" applyNumberFormat="1" applyFont="1" applyBorder="1" applyAlignment="1">
      <alignment vertical="center"/>
    </xf>
    <xf numFmtId="4" fontId="30" fillId="0" borderId="24" xfId="0" applyNumberFormat="1" applyFont="1" applyBorder="1" applyAlignment="1">
      <alignment vertical="center"/>
    </xf>
    <xf numFmtId="166" fontId="30" fillId="0" borderId="24" xfId="0" applyNumberFormat="1" applyFont="1" applyBorder="1" applyAlignment="1">
      <alignment vertical="center"/>
    </xf>
    <xf numFmtId="4" fontId="30" fillId="0" borderId="25" xfId="0" applyNumberFormat="1" applyFont="1" applyBorder="1" applyAlignment="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1" fillId="0" borderId="0" xfId="0" applyFont="1" applyBorder="1" applyAlignment="1">
      <alignment horizontal="left" vertical="center"/>
    </xf>
    <xf numFmtId="4" fontId="24"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2"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4" fillId="0" borderId="0" xfId="0" applyNumberFormat="1" applyFont="1" applyAlignment="1"/>
    <xf numFmtId="166" fontId="33" fillId="0" borderId="16" xfId="0" applyNumberFormat="1" applyFont="1" applyBorder="1" applyAlignment="1"/>
    <xf numFmtId="166" fontId="33" fillId="0" borderId="17" xfId="0" applyNumberFormat="1" applyFont="1" applyBorder="1" applyAlignment="1"/>
    <xf numFmtId="4" fontId="34"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0" fontId="0" fillId="0" borderId="28" xfId="0" applyFont="1" applyBorder="1" applyAlignment="1" applyProtection="1">
      <alignment horizontal="left" vertical="center" wrapText="1"/>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0" fillId="0" borderId="18" xfId="0" applyFont="1" applyBorder="1" applyAlignment="1">
      <alignment vertical="center"/>
    </xf>
    <xf numFmtId="0" fontId="8" fillId="0" borderId="5" xfId="0" applyFont="1" applyBorder="1" applyAlignment="1">
      <alignment vertical="center"/>
    </xf>
    <xf numFmtId="0" fontId="8" fillId="0" borderId="0" xfId="0" applyFont="1" applyAlignment="1">
      <alignment horizontal="lef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10" fillId="0" borderId="5" xfId="0" applyFont="1" applyBorder="1" applyAlignment="1">
      <alignment vertical="center"/>
    </xf>
    <xf numFmtId="0" fontId="10" fillId="0" borderId="0" xfId="0" applyFont="1" applyAlignment="1">
      <alignment horizontal="lef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1" fillId="0" borderId="5" xfId="0" applyFont="1" applyBorder="1" applyAlignment="1">
      <alignment vertical="center"/>
    </xf>
    <xf numFmtId="0" fontId="11" fillId="0" borderId="0" xfId="0" applyFont="1" applyAlignment="1">
      <alignment horizontal="left" vertical="center"/>
    </xf>
    <xf numFmtId="0" fontId="11" fillId="0" borderId="0" xfId="0" applyFont="1" applyAlignment="1" applyProtection="1">
      <alignment vertical="center"/>
      <protection locked="0"/>
    </xf>
    <xf numFmtId="0" fontId="11" fillId="0" borderId="18" xfId="0" applyFont="1" applyBorder="1" applyAlignment="1">
      <alignment vertical="center"/>
    </xf>
    <xf numFmtId="0" fontId="11" fillId="0" borderId="0" xfId="0" applyFont="1" applyBorder="1" applyAlignment="1">
      <alignment vertical="center"/>
    </xf>
    <xf numFmtId="0" fontId="11" fillId="0" borderId="19" xfId="0" applyFont="1" applyBorder="1" applyAlignment="1">
      <alignment vertical="center"/>
    </xf>
    <xf numFmtId="0" fontId="38" fillId="0" borderId="28" xfId="0" applyFont="1" applyBorder="1" applyAlignment="1" applyProtection="1">
      <alignment horizontal="center" vertical="center"/>
      <protection locked="0"/>
    </xf>
    <xf numFmtId="0" fontId="38" fillId="0" borderId="28" xfId="0" applyFont="1" applyBorder="1" applyAlignment="1" applyProtection="1">
      <alignment horizontal="left" vertical="center" wrapText="1"/>
      <protection locked="0"/>
    </xf>
    <xf numFmtId="4" fontId="38" fillId="4"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protection locked="0"/>
    </xf>
    <xf numFmtId="0" fontId="38" fillId="0" borderId="5" xfId="0" applyFont="1" applyBorder="1" applyAlignment="1">
      <alignment vertical="center"/>
    </xf>
    <xf numFmtId="0" fontId="38" fillId="4" borderId="28" xfId="0" applyFont="1" applyFill="1" applyBorder="1" applyAlignment="1" applyProtection="1">
      <alignment horizontal="left" vertical="center"/>
      <protection locked="0"/>
    </xf>
    <xf numFmtId="0" fontId="38" fillId="0" borderId="0" xfId="0" applyFont="1" applyBorder="1" applyAlignment="1">
      <alignment horizontal="center"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1" fillId="0" borderId="24" xfId="0" applyFont="1" applyBorder="1" applyAlignment="1">
      <alignment horizontal="center"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0" fillId="0" borderId="0" xfId="0" applyAlignment="1" applyProtection="1">
      <alignment vertical="top"/>
      <protection locked="0"/>
    </xf>
    <xf numFmtId="0" fontId="39" fillId="0" borderId="29" xfId="0" applyFont="1" applyBorder="1" applyAlignment="1" applyProtection="1">
      <alignment vertical="center" wrapText="1"/>
      <protection locked="0"/>
    </xf>
    <xf numFmtId="0" fontId="39" fillId="0" borderId="30" xfId="0" applyFont="1" applyBorder="1" applyAlignment="1" applyProtection="1">
      <alignment vertical="center" wrapText="1"/>
      <protection locked="0"/>
    </xf>
    <xf numFmtId="0" fontId="39" fillId="0" borderId="31" xfId="0" applyFont="1" applyBorder="1" applyAlignment="1" applyProtection="1">
      <alignment vertical="center" wrapText="1"/>
      <protection locked="0"/>
    </xf>
    <xf numFmtId="0" fontId="39" fillId="0" borderId="32" xfId="0" applyFont="1" applyBorder="1" applyAlignment="1" applyProtection="1">
      <alignment horizontal="center" vertical="center" wrapText="1"/>
      <protection locked="0"/>
    </xf>
    <xf numFmtId="0" fontId="39" fillId="0" borderId="33" xfId="0" applyFont="1" applyBorder="1" applyAlignment="1" applyProtection="1">
      <alignment horizontal="center" vertical="center" wrapText="1"/>
      <protection locked="0"/>
    </xf>
    <xf numFmtId="0" fontId="39" fillId="0" borderId="32" xfId="0" applyFont="1" applyBorder="1" applyAlignment="1" applyProtection="1">
      <alignment vertical="center" wrapText="1"/>
      <protection locked="0"/>
    </xf>
    <xf numFmtId="0" fontId="39" fillId="0" borderId="33" xfId="0" applyFont="1" applyBorder="1" applyAlignment="1" applyProtection="1">
      <alignment vertical="center" wrapText="1"/>
      <protection locked="0"/>
    </xf>
    <xf numFmtId="0" fontId="41" fillId="0" borderId="1" xfId="0" applyFont="1" applyBorder="1" applyAlignment="1" applyProtection="1">
      <alignment horizontal="left" vertical="center" wrapText="1"/>
      <protection locked="0"/>
    </xf>
    <xf numFmtId="0" fontId="42" fillId="0" borderId="1" xfId="0" applyFont="1" applyBorder="1" applyAlignment="1" applyProtection="1">
      <alignment horizontal="left" vertical="center" wrapText="1"/>
      <protection locked="0"/>
    </xf>
    <xf numFmtId="0" fontId="42" fillId="0" borderId="32" xfId="0" applyFont="1" applyBorder="1" applyAlignment="1" applyProtection="1">
      <alignment vertical="center" wrapText="1"/>
      <protection locked="0"/>
    </xf>
    <xf numFmtId="0" fontId="42" fillId="0" borderId="1" xfId="0" applyFont="1" applyBorder="1" applyAlignment="1" applyProtection="1">
      <alignment vertical="center" wrapText="1"/>
      <protection locked="0"/>
    </xf>
    <xf numFmtId="0" fontId="42" fillId="0" borderId="1" xfId="0" applyFont="1" applyBorder="1" applyAlignment="1" applyProtection="1">
      <alignment vertical="center"/>
      <protection locked="0"/>
    </xf>
    <xf numFmtId="0" fontId="42" fillId="0" borderId="1" xfId="0" applyFont="1" applyBorder="1" applyAlignment="1" applyProtection="1">
      <alignment horizontal="left" vertical="center"/>
      <protection locked="0"/>
    </xf>
    <xf numFmtId="49" fontId="42" fillId="0" borderId="1" xfId="0" applyNumberFormat="1" applyFont="1" applyBorder="1" applyAlignment="1" applyProtection="1">
      <alignment vertical="center" wrapText="1"/>
      <protection locked="0"/>
    </xf>
    <xf numFmtId="0" fontId="39" fillId="0" borderId="35" xfId="0" applyFont="1" applyBorder="1" applyAlignment="1" applyProtection="1">
      <alignment vertical="center" wrapText="1"/>
      <protection locked="0"/>
    </xf>
    <xf numFmtId="0" fontId="43" fillId="0" borderId="34" xfId="0" applyFont="1" applyBorder="1" applyAlignment="1" applyProtection="1">
      <alignment vertical="center" wrapText="1"/>
      <protection locked="0"/>
    </xf>
    <xf numFmtId="0" fontId="39" fillId="0" borderId="36" xfId="0" applyFont="1" applyBorder="1" applyAlignment="1" applyProtection="1">
      <alignment vertical="center" wrapText="1"/>
      <protection locked="0"/>
    </xf>
    <xf numFmtId="0" fontId="39" fillId="0" borderId="1" xfId="0" applyFont="1" applyBorder="1" applyAlignment="1" applyProtection="1">
      <alignment vertical="top"/>
      <protection locked="0"/>
    </xf>
    <xf numFmtId="0" fontId="39" fillId="0" borderId="0" xfId="0" applyFont="1" applyAlignment="1" applyProtection="1">
      <alignment vertical="top"/>
      <protection locked="0"/>
    </xf>
    <xf numFmtId="0" fontId="39" fillId="0" borderId="29" xfId="0" applyFont="1" applyBorder="1" applyAlignment="1" applyProtection="1">
      <alignment horizontal="left" vertical="center"/>
      <protection locked="0"/>
    </xf>
    <xf numFmtId="0" fontId="39" fillId="0" borderId="30" xfId="0" applyFont="1" applyBorder="1" applyAlignment="1" applyProtection="1">
      <alignment horizontal="left" vertical="center"/>
      <protection locked="0"/>
    </xf>
    <xf numFmtId="0" fontId="39" fillId="0" borderId="31" xfId="0" applyFont="1" applyBorder="1" applyAlignment="1" applyProtection="1">
      <alignment horizontal="left" vertical="center"/>
      <protection locked="0"/>
    </xf>
    <xf numFmtId="0" fontId="39" fillId="0" borderId="32" xfId="0" applyFont="1" applyBorder="1" applyAlignment="1" applyProtection="1">
      <alignment horizontal="left" vertical="center"/>
      <protection locked="0"/>
    </xf>
    <xf numFmtId="0" fontId="39" fillId="0" borderId="33"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41" fillId="0" borderId="34" xfId="0" applyFont="1" applyBorder="1" applyAlignment="1" applyProtection="1">
      <alignment horizontal="center" vertical="center"/>
      <protection locked="0"/>
    </xf>
    <xf numFmtId="0" fontId="44" fillId="0" borderId="34"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42" fillId="0" borderId="1" xfId="0" applyFont="1" applyBorder="1" applyAlignment="1" applyProtection="1">
      <alignment horizontal="center" vertical="center"/>
      <protection locked="0"/>
    </xf>
    <xf numFmtId="0" fontId="42" fillId="0" borderId="32" xfId="0" applyFont="1" applyBorder="1" applyAlignment="1" applyProtection="1">
      <alignment horizontal="left" vertical="center"/>
      <protection locked="0"/>
    </xf>
    <xf numFmtId="0" fontId="42" fillId="0" borderId="1" xfId="0" applyFont="1" applyFill="1" applyBorder="1" applyAlignment="1" applyProtection="1">
      <alignment horizontal="left" vertical="center"/>
      <protection locked="0"/>
    </xf>
    <xf numFmtId="0" fontId="42" fillId="0" borderId="1" xfId="0" applyFont="1" applyFill="1" applyBorder="1" applyAlignment="1" applyProtection="1">
      <alignment horizontal="center" vertical="center"/>
      <protection locked="0"/>
    </xf>
    <xf numFmtId="0" fontId="39" fillId="0" borderId="35"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39" fillId="0" borderId="36"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9" fillId="0" borderId="1" xfId="0" applyFont="1" applyBorder="1" applyAlignment="1" applyProtection="1">
      <alignment horizontal="left" vertical="center" wrapText="1"/>
      <protection locked="0"/>
    </xf>
    <xf numFmtId="0" fontId="42" fillId="0" borderId="1" xfId="0" applyFont="1" applyBorder="1" applyAlignment="1" applyProtection="1">
      <alignment horizontal="center" vertical="center" wrapText="1"/>
      <protection locked="0"/>
    </xf>
    <xf numFmtId="0" fontId="39" fillId="0" borderId="29" xfId="0" applyFont="1" applyBorder="1" applyAlignment="1" applyProtection="1">
      <alignment horizontal="left" vertical="center" wrapText="1"/>
      <protection locked="0"/>
    </xf>
    <xf numFmtId="0" fontId="39" fillId="0" borderId="30" xfId="0" applyFont="1" applyBorder="1" applyAlignment="1" applyProtection="1">
      <alignment horizontal="left" vertical="center" wrapText="1"/>
      <protection locked="0"/>
    </xf>
    <xf numFmtId="0" fontId="39" fillId="0" borderId="31"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protection locked="0"/>
    </xf>
    <xf numFmtId="0" fontId="42" fillId="0" borderId="35" xfId="0" applyFont="1" applyBorder="1" applyAlignment="1" applyProtection="1">
      <alignment horizontal="left" vertical="center" wrapText="1"/>
      <protection locked="0"/>
    </xf>
    <xf numFmtId="0" fontId="42" fillId="0" borderId="34" xfId="0" applyFont="1" applyBorder="1" applyAlignment="1" applyProtection="1">
      <alignment horizontal="left" vertical="center" wrapText="1"/>
      <protection locked="0"/>
    </xf>
    <xf numFmtId="0" fontId="42" fillId="0" borderId="36" xfId="0" applyFont="1" applyBorder="1" applyAlignment="1" applyProtection="1">
      <alignment horizontal="left" vertical="center" wrapText="1"/>
      <protection locked="0"/>
    </xf>
    <xf numFmtId="0" fontId="42" fillId="0" borderId="1" xfId="0" applyFont="1" applyBorder="1" applyAlignment="1" applyProtection="1">
      <alignment horizontal="left" vertical="top"/>
      <protection locked="0"/>
    </xf>
    <xf numFmtId="0" fontId="42" fillId="0" borderId="1" xfId="0" applyFont="1" applyBorder="1" applyAlignment="1" applyProtection="1">
      <alignment horizontal="center" vertical="top"/>
      <protection locked="0"/>
    </xf>
    <xf numFmtId="0" fontId="42" fillId="0" borderId="35" xfId="0" applyFont="1" applyBorder="1" applyAlignment="1" applyProtection="1">
      <alignment horizontal="left" vertical="center"/>
      <protection locked="0"/>
    </xf>
    <xf numFmtId="0" fontId="42" fillId="0" borderId="36" xfId="0" applyFont="1" applyBorder="1" applyAlignment="1" applyProtection="1">
      <alignment horizontal="left" vertical="center"/>
      <protection locked="0"/>
    </xf>
    <xf numFmtId="0" fontId="44" fillId="0" borderId="0" xfId="0" applyFont="1" applyAlignment="1" applyProtection="1">
      <alignment vertical="center"/>
      <protection locked="0"/>
    </xf>
    <xf numFmtId="0" fontId="41" fillId="0" borderId="1" xfId="0" applyFont="1" applyBorder="1" applyAlignment="1" applyProtection="1">
      <alignment vertical="center"/>
      <protection locked="0"/>
    </xf>
    <xf numFmtId="0" fontId="44" fillId="0" borderId="34" xfId="0" applyFont="1" applyBorder="1" applyAlignment="1" applyProtection="1">
      <alignment vertical="center"/>
      <protection locked="0"/>
    </xf>
    <xf numFmtId="0" fontId="41"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2"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1" fillId="0" borderId="34" xfId="0" applyFont="1" applyBorder="1" applyAlignment="1" applyProtection="1">
      <alignment horizontal="left"/>
      <protection locked="0"/>
    </xf>
    <xf numFmtId="0" fontId="44" fillId="0" borderId="34" xfId="0" applyFont="1" applyBorder="1" applyAlignment="1" applyProtection="1">
      <protection locked="0"/>
    </xf>
    <xf numFmtId="0" fontId="39" fillId="0" borderId="32" xfId="0" applyFont="1" applyBorder="1" applyAlignment="1" applyProtection="1">
      <alignment vertical="top"/>
      <protection locked="0"/>
    </xf>
    <xf numFmtId="0" fontId="39" fillId="0" borderId="33" xfId="0" applyFont="1" applyBorder="1" applyAlignment="1" applyProtection="1">
      <alignment vertical="top"/>
      <protection locked="0"/>
    </xf>
    <xf numFmtId="0" fontId="39" fillId="0" borderId="1" xfId="0" applyFont="1" applyBorder="1" applyAlignment="1" applyProtection="1">
      <alignment horizontal="center" vertical="center"/>
      <protection locked="0"/>
    </xf>
    <xf numFmtId="0" fontId="39" fillId="0" borderId="1" xfId="0" applyFont="1" applyBorder="1" applyAlignment="1" applyProtection="1">
      <alignment horizontal="left" vertical="top"/>
      <protection locked="0"/>
    </xf>
    <xf numFmtId="0" fontId="39" fillId="0" borderId="35" xfId="0" applyFont="1" applyBorder="1" applyAlignment="1" applyProtection="1">
      <alignment vertical="top"/>
      <protection locked="0"/>
    </xf>
    <xf numFmtId="0" fontId="39" fillId="0" borderId="34" xfId="0" applyFont="1" applyBorder="1" applyAlignment="1" applyProtection="1">
      <alignment vertical="top"/>
      <protection locked="0"/>
    </xf>
    <xf numFmtId="0" fontId="39" fillId="0" borderId="36" xfId="0" applyFont="1" applyBorder="1" applyAlignment="1" applyProtection="1">
      <alignment vertical="top"/>
      <protection locked="0"/>
    </xf>
    <xf numFmtId="0" fontId="28" fillId="0" borderId="0" xfId="0" applyFont="1" applyAlignment="1">
      <alignment vertical="center"/>
    </xf>
    <xf numFmtId="0" fontId="27" fillId="0" borderId="0" xfId="0" applyFont="1" applyAlignment="1">
      <alignment horizontal="left" vertical="center" wrapText="1"/>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20" fillId="0" borderId="0" xfId="0" applyNumberFormat="1" applyFont="1" applyBorder="1" applyAlignment="1">
      <alignment vertical="center"/>
    </xf>
    <xf numFmtId="0" fontId="3" fillId="0" borderId="0" xfId="0" applyFont="1" applyBorder="1" applyAlignment="1">
      <alignment horizontal="left" vertical="top" wrapText="1"/>
    </xf>
    <xf numFmtId="0" fontId="0" fillId="0" borderId="0" xfId="0" applyBorder="1"/>
    <xf numFmtId="4" fontId="28" fillId="0" borderId="0" xfId="0" applyNumberFormat="1" applyFont="1" applyAlignment="1">
      <alignment vertical="center"/>
    </xf>
    <xf numFmtId="0" fontId="28"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20" fillId="0" borderId="0" xfId="0" applyFont="1" applyAlignment="1">
      <alignment horizontal="left" vertical="top" wrapText="1"/>
    </xf>
    <xf numFmtId="0" fontId="20" fillId="0" borderId="0" xfId="0" applyFont="1" applyAlignment="1">
      <alignment horizontal="lef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16" fillId="3" borderId="0" xfId="0" applyFont="1" applyFill="1" applyAlignment="1">
      <alignment horizontal="center" vertical="center"/>
    </xf>
    <xf numFmtId="0" fontId="0" fillId="0" borderId="0" xfId="0"/>
    <xf numFmtId="0" fontId="2" fillId="0" borderId="0" xfId="0" applyFont="1" applyBorder="1" applyAlignment="1">
      <alignment horizontal="left" vertical="center"/>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0" fillId="0" borderId="0" xfId="0" applyFont="1" applyBorder="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0" fillId="0" borderId="0" xfId="0" applyFont="1" applyAlignment="1">
      <alignment vertical="center"/>
    </xf>
    <xf numFmtId="0" fontId="31" fillId="2" borderId="0" xfId="1" applyFont="1" applyFill="1" applyAlignment="1">
      <alignment vertical="center"/>
    </xf>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42"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41" fillId="0" borderId="34" xfId="0" applyFont="1" applyBorder="1" applyAlignment="1" applyProtection="1">
      <alignment horizontal="left" wrapText="1"/>
      <protection locked="0"/>
    </xf>
    <xf numFmtId="49" fontId="42"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center" vertical="center"/>
      <protection locked="0"/>
    </xf>
    <xf numFmtId="0" fontId="41" fillId="0" borderId="34" xfId="0" applyFont="1" applyBorder="1" applyAlignment="1" applyProtection="1">
      <alignment horizontal="left"/>
      <protection locked="0"/>
    </xf>
    <xf numFmtId="0" fontId="42"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top"/>
      <protection locked="0"/>
    </xf>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6" fillId="0" borderId="0" xfId="0" applyFont="1" applyAlignment="1" applyProtection="1">
      <alignment horizontal="left"/>
    </xf>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0" fontId="0" fillId="0" borderId="0" xfId="0" applyFont="1" applyAlignment="1" applyProtection="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37" fillId="0" borderId="0" xfId="0" applyFont="1" applyAlignment="1" applyProtection="1">
      <alignment vertical="center" wrapText="1"/>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8"/>
  <sheetViews>
    <sheetView showGridLines="0" tabSelected="1" workbookViewId="0">
      <pane ySplit="1" topLeftCell="A40" activePane="bottomLeft" state="frozen"/>
      <selection pane="bottomLeft" activeCell="J53" sqref="J53:AF53"/>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spans="1:74" ht="36.950000000000003" customHeight="1">
      <c r="AR2" s="326" t="s">
        <v>8</v>
      </c>
      <c r="AS2" s="327"/>
      <c r="AT2" s="327"/>
      <c r="AU2" s="327"/>
      <c r="AV2" s="327"/>
      <c r="AW2" s="327"/>
      <c r="AX2" s="327"/>
      <c r="AY2" s="327"/>
      <c r="AZ2" s="327"/>
      <c r="BA2" s="327"/>
      <c r="BB2" s="327"/>
      <c r="BC2" s="327"/>
      <c r="BD2" s="327"/>
      <c r="BE2" s="327"/>
      <c r="BS2" s="24" t="s">
        <v>9</v>
      </c>
      <c r="BT2" s="24" t="s">
        <v>10</v>
      </c>
    </row>
    <row r="3" spans="1:74" ht="6.95"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9</v>
      </c>
      <c r="BT3" s="24" t="s">
        <v>11</v>
      </c>
    </row>
    <row r="4" spans="1:74" ht="36.950000000000003" customHeight="1">
      <c r="B4" s="28"/>
      <c r="C4" s="29"/>
      <c r="D4" s="30" t="s">
        <v>12</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13</v>
      </c>
      <c r="BE4" s="33" t="s">
        <v>14</v>
      </c>
      <c r="BS4" s="24" t="s">
        <v>15</v>
      </c>
    </row>
    <row r="5" spans="1:74" ht="14.45" customHeight="1">
      <c r="B5" s="28"/>
      <c r="C5" s="29"/>
      <c r="D5" s="34" t="s">
        <v>16</v>
      </c>
      <c r="E5" s="29"/>
      <c r="F5" s="29"/>
      <c r="G5" s="29"/>
      <c r="H5" s="29"/>
      <c r="I5" s="29"/>
      <c r="J5" s="29"/>
      <c r="K5" s="328"/>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29"/>
      <c r="AQ5" s="31"/>
      <c r="BE5" s="320" t="s">
        <v>17</v>
      </c>
      <c r="BS5" s="24" t="s">
        <v>9</v>
      </c>
    </row>
    <row r="6" spans="1:74" ht="36.950000000000003" customHeight="1">
      <c r="B6" s="28"/>
      <c r="C6" s="29"/>
      <c r="D6" s="36" t="s">
        <v>18</v>
      </c>
      <c r="E6" s="29"/>
      <c r="F6" s="29"/>
      <c r="G6" s="29"/>
      <c r="H6" s="29"/>
      <c r="I6" s="29"/>
      <c r="J6" s="29"/>
      <c r="K6" s="309" t="s">
        <v>19</v>
      </c>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c r="AL6" s="310"/>
      <c r="AM6" s="310"/>
      <c r="AN6" s="310"/>
      <c r="AO6" s="310"/>
      <c r="AP6" s="29"/>
      <c r="AQ6" s="31"/>
      <c r="BE6" s="321"/>
      <c r="BS6" s="24" t="s">
        <v>9</v>
      </c>
    </row>
    <row r="7" spans="1:74" ht="14.45" customHeight="1">
      <c r="B7" s="28"/>
      <c r="C7" s="29"/>
      <c r="D7" s="37"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37" t="s">
        <v>22</v>
      </c>
      <c r="AL7" s="29"/>
      <c r="AM7" s="29"/>
      <c r="AN7" s="35" t="s">
        <v>5</v>
      </c>
      <c r="AO7" s="29"/>
      <c r="AP7" s="29"/>
      <c r="AQ7" s="31"/>
      <c r="BE7" s="321"/>
      <c r="BS7" s="24" t="s">
        <v>9</v>
      </c>
    </row>
    <row r="8" spans="1:74" ht="14.45" customHeight="1">
      <c r="B8" s="28"/>
      <c r="C8" s="29"/>
      <c r="D8" s="37"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37" t="s">
        <v>25</v>
      </c>
      <c r="AL8" s="29"/>
      <c r="AM8" s="29"/>
      <c r="AN8" s="38"/>
      <c r="AO8" s="29"/>
      <c r="AP8" s="29"/>
      <c r="AQ8" s="31"/>
      <c r="BE8" s="321"/>
      <c r="BS8" s="24" t="s">
        <v>9</v>
      </c>
    </row>
    <row r="9" spans="1:74" ht="14.45"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21"/>
      <c r="BS9" s="24" t="s">
        <v>9</v>
      </c>
    </row>
    <row r="10" spans="1:74" ht="14.45" customHeight="1">
      <c r="B10" s="28"/>
      <c r="C10" s="29"/>
      <c r="D10" s="37" t="s">
        <v>26</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27</v>
      </c>
      <c r="AL10" s="29"/>
      <c r="AM10" s="29"/>
      <c r="AN10" s="35" t="s">
        <v>28</v>
      </c>
      <c r="AO10" s="29"/>
      <c r="AP10" s="29"/>
      <c r="AQ10" s="31"/>
      <c r="BE10" s="321"/>
      <c r="BS10" s="24" t="s">
        <v>9</v>
      </c>
    </row>
    <row r="11" spans="1:74" ht="18.399999999999999" customHeight="1">
      <c r="B11" s="28"/>
      <c r="C11" s="29"/>
      <c r="D11" s="29"/>
      <c r="E11" s="35" t="s">
        <v>29</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30</v>
      </c>
      <c r="AL11" s="29"/>
      <c r="AM11" s="29"/>
      <c r="AN11" s="35" t="s">
        <v>31</v>
      </c>
      <c r="AO11" s="29"/>
      <c r="AP11" s="29"/>
      <c r="AQ11" s="31"/>
      <c r="BE11" s="321"/>
      <c r="BS11" s="24" t="s">
        <v>9</v>
      </c>
    </row>
    <row r="12" spans="1:74" ht="6.95"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21"/>
      <c r="BS12" s="24" t="s">
        <v>9</v>
      </c>
    </row>
    <row r="13" spans="1:74" ht="14.45" customHeight="1">
      <c r="B13" s="28"/>
      <c r="C13" s="29"/>
      <c r="D13" s="37" t="s">
        <v>32</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27</v>
      </c>
      <c r="AL13" s="29"/>
      <c r="AM13" s="29"/>
      <c r="AN13" s="39"/>
      <c r="AO13" s="29"/>
      <c r="AP13" s="29"/>
      <c r="AQ13" s="31"/>
      <c r="BE13" s="321"/>
      <c r="BS13" s="24" t="s">
        <v>9</v>
      </c>
    </row>
    <row r="14" spans="1:74" ht="15">
      <c r="B14" s="28"/>
      <c r="C14" s="29"/>
      <c r="D14" s="29"/>
      <c r="E14" s="329"/>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7" t="s">
        <v>30</v>
      </c>
      <c r="AL14" s="29"/>
      <c r="AM14" s="29"/>
      <c r="AN14" s="39"/>
      <c r="AO14" s="29"/>
      <c r="AP14" s="29"/>
      <c r="AQ14" s="31"/>
      <c r="BE14" s="321"/>
      <c r="BS14" s="24" t="s">
        <v>9</v>
      </c>
    </row>
    <row r="15" spans="1:74" ht="6.95"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21"/>
      <c r="BS15" s="24" t="s">
        <v>6</v>
      </c>
    </row>
    <row r="16" spans="1:74" ht="14.45" customHeight="1">
      <c r="B16" s="28"/>
      <c r="C16" s="29"/>
      <c r="D16" s="37" t="s">
        <v>33</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27</v>
      </c>
      <c r="AL16" s="29"/>
      <c r="AM16" s="29"/>
      <c r="AN16" s="35" t="s">
        <v>34</v>
      </c>
      <c r="AO16" s="29"/>
      <c r="AP16" s="29"/>
      <c r="AQ16" s="31"/>
      <c r="BE16" s="321"/>
      <c r="BS16" s="24" t="s">
        <v>6</v>
      </c>
    </row>
    <row r="17" spans="2:71" ht="18.399999999999999" customHeight="1">
      <c r="B17" s="28"/>
      <c r="C17" s="29"/>
      <c r="D17" s="29"/>
      <c r="E17" s="35" t="s">
        <v>35</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30</v>
      </c>
      <c r="AL17" s="29"/>
      <c r="AM17" s="29"/>
      <c r="AN17" s="35" t="s">
        <v>36</v>
      </c>
      <c r="AO17" s="29"/>
      <c r="AP17" s="29"/>
      <c r="AQ17" s="31"/>
      <c r="BE17" s="321"/>
      <c r="BS17" s="24" t="s">
        <v>37</v>
      </c>
    </row>
    <row r="18" spans="2:71" ht="6.95"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21"/>
      <c r="BS18" s="24" t="s">
        <v>9</v>
      </c>
    </row>
    <row r="19" spans="2:71" ht="14.45" customHeight="1">
      <c r="B19" s="28"/>
      <c r="C19" s="29"/>
      <c r="D19" s="37" t="s">
        <v>38</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21"/>
      <c r="BS19" s="24" t="s">
        <v>9</v>
      </c>
    </row>
    <row r="20" spans="2:71" ht="57" customHeight="1">
      <c r="B20" s="28"/>
      <c r="C20" s="29"/>
      <c r="D20" s="29"/>
      <c r="E20" s="331" t="s">
        <v>39</v>
      </c>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29"/>
      <c r="AP20" s="29"/>
      <c r="AQ20" s="31"/>
      <c r="BE20" s="321"/>
      <c r="BS20" s="24" t="s">
        <v>6</v>
      </c>
    </row>
    <row r="21" spans="2:71" ht="6.95"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21"/>
    </row>
    <row r="22" spans="2:71" ht="6.95" customHeight="1">
      <c r="B22" s="28"/>
      <c r="C22" s="29"/>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9"/>
      <c r="AQ22" s="31"/>
      <c r="BE22" s="321"/>
    </row>
    <row r="23" spans="2:71" s="1" customFormat="1" ht="25.9" customHeight="1">
      <c r="B23" s="41"/>
      <c r="C23" s="42"/>
      <c r="D23" s="43"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32">
        <f>ROUND(AG51,2)</f>
        <v>0</v>
      </c>
      <c r="AL23" s="333"/>
      <c r="AM23" s="333"/>
      <c r="AN23" s="333"/>
      <c r="AO23" s="333"/>
      <c r="AP23" s="42"/>
      <c r="AQ23" s="45"/>
      <c r="BE23" s="321"/>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21"/>
    </row>
    <row r="25" spans="2:71" s="1" customFormat="1">
      <c r="B25" s="41"/>
      <c r="C25" s="42"/>
      <c r="D25" s="42"/>
      <c r="E25" s="42"/>
      <c r="F25" s="42"/>
      <c r="G25" s="42"/>
      <c r="H25" s="42"/>
      <c r="I25" s="42"/>
      <c r="J25" s="42"/>
      <c r="K25" s="42"/>
      <c r="L25" s="334" t="s">
        <v>41</v>
      </c>
      <c r="M25" s="334"/>
      <c r="N25" s="334"/>
      <c r="O25" s="334"/>
      <c r="P25" s="42"/>
      <c r="Q25" s="42"/>
      <c r="R25" s="42"/>
      <c r="S25" s="42"/>
      <c r="T25" s="42"/>
      <c r="U25" s="42"/>
      <c r="V25" s="42"/>
      <c r="W25" s="334" t="s">
        <v>42</v>
      </c>
      <c r="X25" s="334"/>
      <c r="Y25" s="334"/>
      <c r="Z25" s="334"/>
      <c r="AA25" s="334"/>
      <c r="AB25" s="334"/>
      <c r="AC25" s="334"/>
      <c r="AD25" s="334"/>
      <c r="AE25" s="334"/>
      <c r="AF25" s="42"/>
      <c r="AG25" s="42"/>
      <c r="AH25" s="42"/>
      <c r="AI25" s="42"/>
      <c r="AJ25" s="42"/>
      <c r="AK25" s="334" t="s">
        <v>43</v>
      </c>
      <c r="AL25" s="334"/>
      <c r="AM25" s="334"/>
      <c r="AN25" s="334"/>
      <c r="AO25" s="334"/>
      <c r="AP25" s="42"/>
      <c r="AQ25" s="45"/>
      <c r="BE25" s="321"/>
    </row>
    <row r="26" spans="2:71" s="2" customFormat="1" ht="14.45" customHeight="1">
      <c r="B26" s="47"/>
      <c r="C26" s="48"/>
      <c r="D26" s="49" t="s">
        <v>44</v>
      </c>
      <c r="E26" s="48"/>
      <c r="F26" s="49" t="s">
        <v>45</v>
      </c>
      <c r="G26" s="48"/>
      <c r="H26" s="48"/>
      <c r="I26" s="48"/>
      <c r="J26" s="48"/>
      <c r="K26" s="48"/>
      <c r="L26" s="306">
        <v>0.21</v>
      </c>
      <c r="M26" s="307"/>
      <c r="N26" s="307"/>
      <c r="O26" s="307"/>
      <c r="P26" s="48"/>
      <c r="Q26" s="48"/>
      <c r="R26" s="48"/>
      <c r="S26" s="48"/>
      <c r="T26" s="48"/>
      <c r="U26" s="48"/>
      <c r="V26" s="48"/>
      <c r="W26" s="308">
        <f>ROUND(AZ51,2)</f>
        <v>0</v>
      </c>
      <c r="X26" s="307"/>
      <c r="Y26" s="307"/>
      <c r="Z26" s="307"/>
      <c r="AA26" s="307"/>
      <c r="AB26" s="307"/>
      <c r="AC26" s="307"/>
      <c r="AD26" s="307"/>
      <c r="AE26" s="307"/>
      <c r="AF26" s="48"/>
      <c r="AG26" s="48"/>
      <c r="AH26" s="48"/>
      <c r="AI26" s="48"/>
      <c r="AJ26" s="48"/>
      <c r="AK26" s="308">
        <f>ROUND(AV51,2)</f>
        <v>0</v>
      </c>
      <c r="AL26" s="307"/>
      <c r="AM26" s="307"/>
      <c r="AN26" s="307"/>
      <c r="AO26" s="307"/>
      <c r="AP26" s="48"/>
      <c r="AQ26" s="50"/>
      <c r="BE26" s="321"/>
    </row>
    <row r="27" spans="2:71" s="2" customFormat="1" ht="14.45" customHeight="1">
      <c r="B27" s="47"/>
      <c r="C27" s="48"/>
      <c r="D27" s="48"/>
      <c r="E27" s="48"/>
      <c r="F27" s="49" t="s">
        <v>46</v>
      </c>
      <c r="G27" s="48"/>
      <c r="H27" s="48"/>
      <c r="I27" s="48"/>
      <c r="J27" s="48"/>
      <c r="K27" s="48"/>
      <c r="L27" s="306">
        <v>0.15</v>
      </c>
      <c r="M27" s="307"/>
      <c r="N27" s="307"/>
      <c r="O27" s="307"/>
      <c r="P27" s="48"/>
      <c r="Q27" s="48"/>
      <c r="R27" s="48"/>
      <c r="S27" s="48"/>
      <c r="T27" s="48"/>
      <c r="U27" s="48"/>
      <c r="V27" s="48"/>
      <c r="W27" s="308">
        <f>ROUND(BA51,2)</f>
        <v>0</v>
      </c>
      <c r="X27" s="307"/>
      <c r="Y27" s="307"/>
      <c r="Z27" s="307"/>
      <c r="AA27" s="307"/>
      <c r="AB27" s="307"/>
      <c r="AC27" s="307"/>
      <c r="AD27" s="307"/>
      <c r="AE27" s="307"/>
      <c r="AF27" s="48"/>
      <c r="AG27" s="48"/>
      <c r="AH27" s="48"/>
      <c r="AI27" s="48"/>
      <c r="AJ27" s="48"/>
      <c r="AK27" s="308">
        <f>ROUND(AW51,2)</f>
        <v>0</v>
      </c>
      <c r="AL27" s="307"/>
      <c r="AM27" s="307"/>
      <c r="AN27" s="307"/>
      <c r="AO27" s="307"/>
      <c r="AP27" s="48"/>
      <c r="AQ27" s="50"/>
      <c r="BE27" s="321"/>
    </row>
    <row r="28" spans="2:71" s="2" customFormat="1" ht="14.45" hidden="1" customHeight="1">
      <c r="B28" s="47"/>
      <c r="C28" s="48"/>
      <c r="D28" s="48"/>
      <c r="E28" s="48"/>
      <c r="F28" s="49" t="s">
        <v>47</v>
      </c>
      <c r="G28" s="48"/>
      <c r="H28" s="48"/>
      <c r="I28" s="48"/>
      <c r="J28" s="48"/>
      <c r="K28" s="48"/>
      <c r="L28" s="306">
        <v>0.21</v>
      </c>
      <c r="M28" s="307"/>
      <c r="N28" s="307"/>
      <c r="O28" s="307"/>
      <c r="P28" s="48"/>
      <c r="Q28" s="48"/>
      <c r="R28" s="48"/>
      <c r="S28" s="48"/>
      <c r="T28" s="48"/>
      <c r="U28" s="48"/>
      <c r="V28" s="48"/>
      <c r="W28" s="308">
        <f>ROUND(BB51,2)</f>
        <v>0</v>
      </c>
      <c r="X28" s="307"/>
      <c r="Y28" s="307"/>
      <c r="Z28" s="307"/>
      <c r="AA28" s="307"/>
      <c r="AB28" s="307"/>
      <c r="AC28" s="307"/>
      <c r="AD28" s="307"/>
      <c r="AE28" s="307"/>
      <c r="AF28" s="48"/>
      <c r="AG28" s="48"/>
      <c r="AH28" s="48"/>
      <c r="AI28" s="48"/>
      <c r="AJ28" s="48"/>
      <c r="AK28" s="308">
        <v>0</v>
      </c>
      <c r="AL28" s="307"/>
      <c r="AM28" s="307"/>
      <c r="AN28" s="307"/>
      <c r="AO28" s="307"/>
      <c r="AP28" s="48"/>
      <c r="AQ28" s="50"/>
      <c r="BE28" s="321"/>
    </row>
    <row r="29" spans="2:71" s="2" customFormat="1" ht="14.45" hidden="1" customHeight="1">
      <c r="B29" s="47"/>
      <c r="C29" s="48"/>
      <c r="D29" s="48"/>
      <c r="E29" s="48"/>
      <c r="F29" s="49" t="s">
        <v>48</v>
      </c>
      <c r="G29" s="48"/>
      <c r="H29" s="48"/>
      <c r="I29" s="48"/>
      <c r="J29" s="48"/>
      <c r="K29" s="48"/>
      <c r="L29" s="306">
        <v>0.15</v>
      </c>
      <c r="M29" s="307"/>
      <c r="N29" s="307"/>
      <c r="O29" s="307"/>
      <c r="P29" s="48"/>
      <c r="Q29" s="48"/>
      <c r="R29" s="48"/>
      <c r="S29" s="48"/>
      <c r="T29" s="48"/>
      <c r="U29" s="48"/>
      <c r="V29" s="48"/>
      <c r="W29" s="308">
        <f>ROUND(BC51,2)</f>
        <v>0</v>
      </c>
      <c r="X29" s="307"/>
      <c r="Y29" s="307"/>
      <c r="Z29" s="307"/>
      <c r="AA29" s="307"/>
      <c r="AB29" s="307"/>
      <c r="AC29" s="307"/>
      <c r="AD29" s="307"/>
      <c r="AE29" s="307"/>
      <c r="AF29" s="48"/>
      <c r="AG29" s="48"/>
      <c r="AH29" s="48"/>
      <c r="AI29" s="48"/>
      <c r="AJ29" s="48"/>
      <c r="AK29" s="308">
        <v>0</v>
      </c>
      <c r="AL29" s="307"/>
      <c r="AM29" s="307"/>
      <c r="AN29" s="307"/>
      <c r="AO29" s="307"/>
      <c r="AP29" s="48"/>
      <c r="AQ29" s="50"/>
      <c r="BE29" s="321"/>
    </row>
    <row r="30" spans="2:71" s="2" customFormat="1" ht="14.45" hidden="1" customHeight="1">
      <c r="B30" s="47"/>
      <c r="C30" s="48"/>
      <c r="D30" s="48"/>
      <c r="E30" s="48"/>
      <c r="F30" s="49" t="s">
        <v>49</v>
      </c>
      <c r="G30" s="48"/>
      <c r="H30" s="48"/>
      <c r="I30" s="48"/>
      <c r="J30" s="48"/>
      <c r="K30" s="48"/>
      <c r="L30" s="306">
        <v>0</v>
      </c>
      <c r="M30" s="307"/>
      <c r="N30" s="307"/>
      <c r="O30" s="307"/>
      <c r="P30" s="48"/>
      <c r="Q30" s="48"/>
      <c r="R30" s="48"/>
      <c r="S30" s="48"/>
      <c r="T30" s="48"/>
      <c r="U30" s="48"/>
      <c r="V30" s="48"/>
      <c r="W30" s="308">
        <f>ROUND(BD51,2)</f>
        <v>0</v>
      </c>
      <c r="X30" s="307"/>
      <c r="Y30" s="307"/>
      <c r="Z30" s="307"/>
      <c r="AA30" s="307"/>
      <c r="AB30" s="307"/>
      <c r="AC30" s="307"/>
      <c r="AD30" s="307"/>
      <c r="AE30" s="307"/>
      <c r="AF30" s="48"/>
      <c r="AG30" s="48"/>
      <c r="AH30" s="48"/>
      <c r="AI30" s="48"/>
      <c r="AJ30" s="48"/>
      <c r="AK30" s="308">
        <v>0</v>
      </c>
      <c r="AL30" s="307"/>
      <c r="AM30" s="307"/>
      <c r="AN30" s="307"/>
      <c r="AO30" s="307"/>
      <c r="AP30" s="48"/>
      <c r="AQ30" s="50"/>
      <c r="BE30" s="321"/>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21"/>
    </row>
    <row r="32" spans="2:71" s="1" customFormat="1" ht="25.9" customHeight="1">
      <c r="B32" s="41"/>
      <c r="C32" s="51"/>
      <c r="D32" s="52" t="s">
        <v>50</v>
      </c>
      <c r="E32" s="53"/>
      <c r="F32" s="53"/>
      <c r="G32" s="53"/>
      <c r="H32" s="53"/>
      <c r="I32" s="53"/>
      <c r="J32" s="53"/>
      <c r="K32" s="53"/>
      <c r="L32" s="53"/>
      <c r="M32" s="53"/>
      <c r="N32" s="53"/>
      <c r="O32" s="53"/>
      <c r="P32" s="53"/>
      <c r="Q32" s="53"/>
      <c r="R32" s="53"/>
      <c r="S32" s="53"/>
      <c r="T32" s="54" t="s">
        <v>51</v>
      </c>
      <c r="U32" s="53"/>
      <c r="V32" s="53"/>
      <c r="W32" s="53"/>
      <c r="X32" s="322" t="s">
        <v>52</v>
      </c>
      <c r="Y32" s="323"/>
      <c r="Z32" s="323"/>
      <c r="AA32" s="323"/>
      <c r="AB32" s="323"/>
      <c r="AC32" s="53"/>
      <c r="AD32" s="53"/>
      <c r="AE32" s="53"/>
      <c r="AF32" s="53"/>
      <c r="AG32" s="53"/>
      <c r="AH32" s="53"/>
      <c r="AI32" s="53"/>
      <c r="AJ32" s="53"/>
      <c r="AK32" s="324">
        <f>SUM(AK23:AK30)</f>
        <v>0</v>
      </c>
      <c r="AL32" s="323"/>
      <c r="AM32" s="323"/>
      <c r="AN32" s="323"/>
      <c r="AO32" s="325"/>
      <c r="AP32" s="51"/>
      <c r="AQ32" s="55"/>
      <c r="BE32" s="321"/>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41"/>
    </row>
    <row r="39" spans="2:56" s="1" customFormat="1" ht="36.950000000000003" customHeight="1">
      <c r="B39" s="41"/>
      <c r="C39" s="61" t="s">
        <v>53</v>
      </c>
      <c r="AR39" s="41"/>
    </row>
    <row r="40" spans="2:56" s="1" customFormat="1" ht="6.95" customHeight="1">
      <c r="B40" s="41"/>
      <c r="AR40" s="41"/>
    </row>
    <row r="41" spans="2:56" s="3" customFormat="1" ht="14.45" customHeight="1">
      <c r="B41" s="62"/>
      <c r="C41" s="63" t="s">
        <v>16</v>
      </c>
      <c r="L41" s="3">
        <f>K5</f>
        <v>0</v>
      </c>
      <c r="AR41" s="62"/>
    </row>
    <row r="42" spans="2:56" s="4" customFormat="1" ht="36.950000000000003" customHeight="1">
      <c r="B42" s="64"/>
      <c r="C42" s="65" t="s">
        <v>18</v>
      </c>
      <c r="L42" s="301" t="str">
        <f>K6</f>
        <v>Bečva, km 44,135-45,855 revitalizace toku Skalička</v>
      </c>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302"/>
      <c r="AJ42" s="302"/>
      <c r="AK42" s="302"/>
      <c r="AL42" s="302"/>
      <c r="AM42" s="302"/>
      <c r="AN42" s="302"/>
      <c r="AO42" s="302"/>
      <c r="AR42" s="64"/>
    </row>
    <row r="43" spans="2:56" s="1" customFormat="1" ht="6.95" customHeight="1">
      <c r="B43" s="41"/>
      <c r="AR43" s="41"/>
    </row>
    <row r="44" spans="2:56" s="1" customFormat="1" ht="15">
      <c r="B44" s="41"/>
      <c r="C44" s="63" t="s">
        <v>23</v>
      </c>
      <c r="L44" s="66" t="str">
        <f>IF(K8="","",K8)</f>
        <v>obec Skalička</v>
      </c>
      <c r="AI44" s="63" t="s">
        <v>25</v>
      </c>
      <c r="AM44" s="303" t="str">
        <f>IF(AN8= "","",AN8)</f>
        <v/>
      </c>
      <c r="AN44" s="303"/>
      <c r="AR44" s="41"/>
    </row>
    <row r="45" spans="2:56" s="1" customFormat="1" ht="6.95" customHeight="1">
      <c r="B45" s="41"/>
      <c r="AR45" s="41"/>
    </row>
    <row r="46" spans="2:56" s="1" customFormat="1" ht="15">
      <c r="B46" s="41"/>
      <c r="C46" s="63" t="s">
        <v>26</v>
      </c>
      <c r="L46" s="3" t="str">
        <f>IF(E11= "","",E11)</f>
        <v>Povodí Moravy, státní podnik</v>
      </c>
      <c r="AI46" s="63" t="s">
        <v>33</v>
      </c>
      <c r="AM46" s="317" t="str">
        <f>IF(E17="","",E17)</f>
        <v>Sweco Hydroprojekt a.s., Táborská 31, Praha 4</v>
      </c>
      <c r="AN46" s="317"/>
      <c r="AO46" s="317"/>
      <c r="AP46" s="317"/>
      <c r="AR46" s="41"/>
      <c r="AS46" s="313" t="s">
        <v>54</v>
      </c>
      <c r="AT46" s="314"/>
      <c r="AU46" s="68"/>
      <c r="AV46" s="68"/>
      <c r="AW46" s="68"/>
      <c r="AX46" s="68"/>
      <c r="AY46" s="68"/>
      <c r="AZ46" s="68"/>
      <c r="BA46" s="68"/>
      <c r="BB46" s="68"/>
      <c r="BC46" s="68"/>
      <c r="BD46" s="69"/>
    </row>
    <row r="47" spans="2:56" s="1" customFormat="1" ht="15">
      <c r="B47" s="41"/>
      <c r="C47" s="63" t="s">
        <v>32</v>
      </c>
      <c r="L47" s="3">
        <f>IF(E14= "Vyplň údaj","",E14)</f>
        <v>0</v>
      </c>
      <c r="AR47" s="41"/>
      <c r="AS47" s="315"/>
      <c r="AT47" s="316"/>
      <c r="AU47" s="42"/>
      <c r="AV47" s="42"/>
      <c r="AW47" s="42"/>
      <c r="AX47" s="42"/>
      <c r="AY47" s="42"/>
      <c r="AZ47" s="42"/>
      <c r="BA47" s="42"/>
      <c r="BB47" s="42"/>
      <c r="BC47" s="42"/>
      <c r="BD47" s="70"/>
    </row>
    <row r="48" spans="2:56" s="1" customFormat="1" ht="10.9" customHeight="1">
      <c r="B48" s="41"/>
      <c r="AR48" s="41"/>
      <c r="AS48" s="315"/>
      <c r="AT48" s="316"/>
      <c r="AU48" s="42"/>
      <c r="AV48" s="42"/>
      <c r="AW48" s="42"/>
      <c r="AX48" s="42"/>
      <c r="AY48" s="42"/>
      <c r="AZ48" s="42"/>
      <c r="BA48" s="42"/>
      <c r="BB48" s="42"/>
      <c r="BC48" s="42"/>
      <c r="BD48" s="70"/>
    </row>
    <row r="49" spans="1:91" s="1" customFormat="1" ht="29.25" customHeight="1">
      <c r="B49" s="41"/>
      <c r="C49" s="299" t="s">
        <v>55</v>
      </c>
      <c r="D49" s="300"/>
      <c r="E49" s="300"/>
      <c r="F49" s="300"/>
      <c r="G49" s="300"/>
      <c r="H49" s="71"/>
      <c r="I49" s="304" t="s">
        <v>56</v>
      </c>
      <c r="J49" s="300"/>
      <c r="K49" s="300"/>
      <c r="L49" s="300"/>
      <c r="M49" s="300"/>
      <c r="N49" s="300"/>
      <c r="O49" s="300"/>
      <c r="P49" s="300"/>
      <c r="Q49" s="300"/>
      <c r="R49" s="300"/>
      <c r="S49" s="300"/>
      <c r="T49" s="300"/>
      <c r="U49" s="300"/>
      <c r="V49" s="300"/>
      <c r="W49" s="300"/>
      <c r="X49" s="300"/>
      <c r="Y49" s="300"/>
      <c r="Z49" s="300"/>
      <c r="AA49" s="300"/>
      <c r="AB49" s="300"/>
      <c r="AC49" s="300"/>
      <c r="AD49" s="300"/>
      <c r="AE49" s="300"/>
      <c r="AF49" s="300"/>
      <c r="AG49" s="305" t="s">
        <v>57</v>
      </c>
      <c r="AH49" s="300"/>
      <c r="AI49" s="300"/>
      <c r="AJ49" s="300"/>
      <c r="AK49" s="300"/>
      <c r="AL49" s="300"/>
      <c r="AM49" s="300"/>
      <c r="AN49" s="304" t="s">
        <v>58</v>
      </c>
      <c r="AO49" s="300"/>
      <c r="AP49" s="300"/>
      <c r="AQ49" s="72" t="s">
        <v>59</v>
      </c>
      <c r="AR49" s="41"/>
      <c r="AS49" s="73" t="s">
        <v>60</v>
      </c>
      <c r="AT49" s="74" t="s">
        <v>61</v>
      </c>
      <c r="AU49" s="74" t="s">
        <v>62</v>
      </c>
      <c r="AV49" s="74" t="s">
        <v>63</v>
      </c>
      <c r="AW49" s="74" t="s">
        <v>64</v>
      </c>
      <c r="AX49" s="74" t="s">
        <v>65</v>
      </c>
      <c r="AY49" s="74" t="s">
        <v>66</v>
      </c>
      <c r="AZ49" s="74" t="s">
        <v>67</v>
      </c>
      <c r="BA49" s="74" t="s">
        <v>68</v>
      </c>
      <c r="BB49" s="74" t="s">
        <v>69</v>
      </c>
      <c r="BC49" s="74" t="s">
        <v>70</v>
      </c>
      <c r="BD49" s="75" t="s">
        <v>71</v>
      </c>
    </row>
    <row r="50" spans="1:91" s="1" customFormat="1" ht="10.9" customHeight="1">
      <c r="B50" s="41"/>
      <c r="AR50" s="41"/>
      <c r="AS50" s="76"/>
      <c r="AT50" s="68"/>
      <c r="AU50" s="68"/>
      <c r="AV50" s="68"/>
      <c r="AW50" s="68"/>
      <c r="AX50" s="68"/>
      <c r="AY50" s="68"/>
      <c r="AZ50" s="68"/>
      <c r="BA50" s="68"/>
      <c r="BB50" s="68"/>
      <c r="BC50" s="68"/>
      <c r="BD50" s="69"/>
    </row>
    <row r="51" spans="1:91" s="4" customFormat="1" ht="32.450000000000003" customHeight="1">
      <c r="B51" s="64"/>
      <c r="C51" s="77" t="s">
        <v>72</v>
      </c>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318">
        <f>ROUND(SUM(AG52:AG56),2)</f>
        <v>0</v>
      </c>
      <c r="AH51" s="318"/>
      <c r="AI51" s="318"/>
      <c r="AJ51" s="318"/>
      <c r="AK51" s="318"/>
      <c r="AL51" s="318"/>
      <c r="AM51" s="318"/>
      <c r="AN51" s="319">
        <f t="shared" ref="AN51:AN56" si="0">SUM(AG51,AT51)</f>
        <v>0</v>
      </c>
      <c r="AO51" s="319"/>
      <c r="AP51" s="319"/>
      <c r="AQ51" s="79" t="s">
        <v>5</v>
      </c>
      <c r="AR51" s="64"/>
      <c r="AS51" s="80">
        <f>ROUND(SUM(AS52:AS56),2)</f>
        <v>0</v>
      </c>
      <c r="AT51" s="81">
        <f t="shared" ref="AT51:AT56" si="1">ROUND(SUM(AV51:AW51),2)</f>
        <v>0</v>
      </c>
      <c r="AU51" s="82">
        <f>ROUND(SUM(AU52:AU56),5)</f>
        <v>0</v>
      </c>
      <c r="AV51" s="81">
        <f>ROUND(AZ51*L26,2)</f>
        <v>0</v>
      </c>
      <c r="AW51" s="81">
        <f>ROUND(BA51*L27,2)</f>
        <v>0</v>
      </c>
      <c r="AX51" s="81">
        <f>ROUND(BB51*L26,2)</f>
        <v>0</v>
      </c>
      <c r="AY51" s="81">
        <f>ROUND(BC51*L27,2)</f>
        <v>0</v>
      </c>
      <c r="AZ51" s="81">
        <f>ROUND(SUM(AZ52:AZ56),2)</f>
        <v>0</v>
      </c>
      <c r="BA51" s="81">
        <f>ROUND(SUM(BA52:BA56),2)</f>
        <v>0</v>
      </c>
      <c r="BB51" s="81">
        <f>ROUND(SUM(BB52:BB56),2)</f>
        <v>0</v>
      </c>
      <c r="BC51" s="81">
        <f>ROUND(SUM(BC52:BC56),2)</f>
        <v>0</v>
      </c>
      <c r="BD51" s="83">
        <f>ROUND(SUM(BD52:BD56),2)</f>
        <v>0</v>
      </c>
      <c r="BS51" s="65" t="s">
        <v>73</v>
      </c>
      <c r="BT51" s="65" t="s">
        <v>74</v>
      </c>
      <c r="BU51" s="84" t="s">
        <v>75</v>
      </c>
      <c r="BV51" s="65" t="s">
        <v>76</v>
      </c>
      <c r="BW51" s="65" t="s">
        <v>7</v>
      </c>
      <c r="BX51" s="65" t="s">
        <v>77</v>
      </c>
      <c r="CL51" s="65" t="s">
        <v>21</v>
      </c>
    </row>
    <row r="52" spans="1:91" s="5" customFormat="1" ht="16.5" customHeight="1">
      <c r="A52" s="85" t="s">
        <v>78</v>
      </c>
      <c r="B52" s="86"/>
      <c r="C52" s="87"/>
      <c r="D52" s="298" t="s">
        <v>79</v>
      </c>
      <c r="E52" s="298"/>
      <c r="F52" s="298"/>
      <c r="G52" s="298"/>
      <c r="H52" s="298"/>
      <c r="I52" s="297"/>
      <c r="J52" s="298" t="s">
        <v>80</v>
      </c>
      <c r="K52" s="298"/>
      <c r="L52" s="298"/>
      <c r="M52" s="298"/>
      <c r="N52" s="298"/>
      <c r="O52" s="298"/>
      <c r="P52" s="298"/>
      <c r="Q52" s="298"/>
      <c r="R52" s="298"/>
      <c r="S52" s="298"/>
      <c r="T52" s="298"/>
      <c r="U52" s="298"/>
      <c r="V52" s="298"/>
      <c r="W52" s="298"/>
      <c r="X52" s="298"/>
      <c r="Y52" s="298"/>
      <c r="Z52" s="298"/>
      <c r="AA52" s="298"/>
      <c r="AB52" s="298"/>
      <c r="AC52" s="298"/>
      <c r="AD52" s="298"/>
      <c r="AE52" s="298"/>
      <c r="AF52" s="298"/>
      <c r="AG52" s="311">
        <f>'SO 01 - Revitalizace koryta'!J27</f>
        <v>0</v>
      </c>
      <c r="AH52" s="312"/>
      <c r="AI52" s="312"/>
      <c r="AJ52" s="312"/>
      <c r="AK52" s="312"/>
      <c r="AL52" s="312"/>
      <c r="AM52" s="312"/>
      <c r="AN52" s="311">
        <f t="shared" si="0"/>
        <v>0</v>
      </c>
      <c r="AO52" s="312"/>
      <c r="AP52" s="312"/>
      <c r="AQ52" s="88" t="s">
        <v>81</v>
      </c>
      <c r="AR52" s="86"/>
      <c r="AS52" s="89">
        <v>0</v>
      </c>
      <c r="AT52" s="90">
        <f t="shared" si="1"/>
        <v>0</v>
      </c>
      <c r="AU52" s="91">
        <f>'SO 01 - Revitalizace koryta'!P82</f>
        <v>0</v>
      </c>
      <c r="AV52" s="90">
        <f>'SO 01 - Revitalizace koryta'!J30</f>
        <v>0</v>
      </c>
      <c r="AW52" s="90">
        <f>'SO 01 - Revitalizace koryta'!J31</f>
        <v>0</v>
      </c>
      <c r="AX52" s="90">
        <f>'SO 01 - Revitalizace koryta'!J32</f>
        <v>0</v>
      </c>
      <c r="AY52" s="90">
        <f>'SO 01 - Revitalizace koryta'!J33</f>
        <v>0</v>
      </c>
      <c r="AZ52" s="90">
        <f>'SO 01 - Revitalizace koryta'!F30</f>
        <v>0</v>
      </c>
      <c r="BA52" s="90">
        <f>'SO 01 - Revitalizace koryta'!F31</f>
        <v>0</v>
      </c>
      <c r="BB52" s="90">
        <f>'SO 01 - Revitalizace koryta'!F32</f>
        <v>0</v>
      </c>
      <c r="BC52" s="90">
        <f>'SO 01 - Revitalizace koryta'!F33</f>
        <v>0</v>
      </c>
      <c r="BD52" s="92">
        <f>'SO 01 - Revitalizace koryta'!F34</f>
        <v>0</v>
      </c>
      <c r="BT52" s="93" t="s">
        <v>82</v>
      </c>
      <c r="BV52" s="93" t="s">
        <v>76</v>
      </c>
      <c r="BW52" s="93" t="s">
        <v>83</v>
      </c>
      <c r="BX52" s="93" t="s">
        <v>7</v>
      </c>
      <c r="CL52" s="93" t="s">
        <v>21</v>
      </c>
      <c r="CM52" s="93" t="s">
        <v>84</v>
      </c>
    </row>
    <row r="53" spans="1:91" s="5" customFormat="1" ht="16.5" customHeight="1">
      <c r="A53" s="85" t="s">
        <v>78</v>
      </c>
      <c r="B53" s="86"/>
      <c r="C53" s="87"/>
      <c r="D53" s="298" t="s">
        <v>85</v>
      </c>
      <c r="E53" s="298"/>
      <c r="F53" s="298"/>
      <c r="G53" s="298"/>
      <c r="H53" s="298"/>
      <c r="I53" s="297"/>
      <c r="J53" s="298" t="s">
        <v>86</v>
      </c>
      <c r="K53" s="298"/>
      <c r="L53" s="298"/>
      <c r="M53" s="298"/>
      <c r="N53" s="298"/>
      <c r="O53" s="298"/>
      <c r="P53" s="298"/>
      <c r="Q53" s="298"/>
      <c r="R53" s="298"/>
      <c r="S53" s="298"/>
      <c r="T53" s="298"/>
      <c r="U53" s="298"/>
      <c r="V53" s="298"/>
      <c r="W53" s="298"/>
      <c r="X53" s="298"/>
      <c r="Y53" s="298"/>
      <c r="Z53" s="298"/>
      <c r="AA53" s="298"/>
      <c r="AB53" s="298"/>
      <c r="AC53" s="298"/>
      <c r="AD53" s="298"/>
      <c r="AE53" s="298"/>
      <c r="AF53" s="298"/>
      <c r="AG53" s="311">
        <f>'SO 02 - Přeložka sloupů v...'!J27</f>
        <v>0</v>
      </c>
      <c r="AH53" s="312"/>
      <c r="AI53" s="312"/>
      <c r="AJ53" s="312"/>
      <c r="AK53" s="312"/>
      <c r="AL53" s="312"/>
      <c r="AM53" s="312"/>
      <c r="AN53" s="311">
        <f t="shared" si="0"/>
        <v>0</v>
      </c>
      <c r="AO53" s="312"/>
      <c r="AP53" s="312"/>
      <c r="AQ53" s="88" t="s">
        <v>81</v>
      </c>
      <c r="AR53" s="86"/>
      <c r="AS53" s="89">
        <v>0</v>
      </c>
      <c r="AT53" s="90">
        <f t="shared" si="1"/>
        <v>0</v>
      </c>
      <c r="AU53" s="91">
        <f>'SO 02 - Přeložka sloupů v...'!P78</f>
        <v>0</v>
      </c>
      <c r="AV53" s="90">
        <f>'SO 02 - Přeložka sloupů v...'!J30</f>
        <v>0</v>
      </c>
      <c r="AW53" s="90">
        <f>'SO 02 - Přeložka sloupů v...'!J31</f>
        <v>0</v>
      </c>
      <c r="AX53" s="90">
        <f>'SO 02 - Přeložka sloupů v...'!J32</f>
        <v>0</v>
      </c>
      <c r="AY53" s="90">
        <f>'SO 02 - Přeložka sloupů v...'!J33</f>
        <v>0</v>
      </c>
      <c r="AZ53" s="90">
        <f>'SO 02 - Přeložka sloupů v...'!F30</f>
        <v>0</v>
      </c>
      <c r="BA53" s="90">
        <f>'SO 02 - Přeložka sloupů v...'!F31</f>
        <v>0</v>
      </c>
      <c r="BB53" s="90">
        <f>'SO 02 - Přeložka sloupů v...'!F32</f>
        <v>0</v>
      </c>
      <c r="BC53" s="90">
        <f>'SO 02 - Přeložka sloupů v...'!F33</f>
        <v>0</v>
      </c>
      <c r="BD53" s="92">
        <f>'SO 02 - Přeložka sloupů v...'!F34</f>
        <v>0</v>
      </c>
      <c r="BT53" s="93" t="s">
        <v>82</v>
      </c>
      <c r="BV53" s="93" t="s">
        <v>76</v>
      </c>
      <c r="BW53" s="93" t="s">
        <v>87</v>
      </c>
      <c r="BX53" s="93" t="s">
        <v>7</v>
      </c>
      <c r="CL53" s="93" t="s">
        <v>21</v>
      </c>
      <c r="CM53" s="93" t="s">
        <v>84</v>
      </c>
    </row>
    <row r="54" spans="1:91" s="5" customFormat="1" ht="16.5" customHeight="1">
      <c r="A54" s="85" t="s">
        <v>78</v>
      </c>
      <c r="B54" s="86"/>
      <c r="C54" s="87"/>
      <c r="D54" s="298" t="s">
        <v>88</v>
      </c>
      <c r="E54" s="298"/>
      <c r="F54" s="298"/>
      <c r="G54" s="298"/>
      <c r="H54" s="298"/>
      <c r="I54" s="297"/>
      <c r="J54" s="298" t="s">
        <v>89</v>
      </c>
      <c r="K54" s="298"/>
      <c r="L54" s="298"/>
      <c r="M54" s="298"/>
      <c r="N54" s="298"/>
      <c r="O54" s="298"/>
      <c r="P54" s="298"/>
      <c r="Q54" s="298"/>
      <c r="R54" s="298"/>
      <c r="S54" s="298"/>
      <c r="T54" s="298"/>
      <c r="U54" s="298"/>
      <c r="V54" s="298"/>
      <c r="W54" s="298"/>
      <c r="X54" s="298"/>
      <c r="Y54" s="298"/>
      <c r="Z54" s="298"/>
      <c r="AA54" s="298"/>
      <c r="AB54" s="298"/>
      <c r="AC54" s="298"/>
      <c r="AD54" s="298"/>
      <c r="AE54" s="298"/>
      <c r="AF54" s="298"/>
      <c r="AG54" s="311">
        <f>'SO 03 - Neprůtočné tůně 3...'!J27</f>
        <v>0</v>
      </c>
      <c r="AH54" s="312"/>
      <c r="AI54" s="312"/>
      <c r="AJ54" s="312"/>
      <c r="AK54" s="312"/>
      <c r="AL54" s="312"/>
      <c r="AM54" s="312"/>
      <c r="AN54" s="311">
        <f t="shared" si="0"/>
        <v>0</v>
      </c>
      <c r="AO54" s="312"/>
      <c r="AP54" s="312"/>
      <c r="AQ54" s="88" t="s">
        <v>81</v>
      </c>
      <c r="AR54" s="86"/>
      <c r="AS54" s="89">
        <v>0</v>
      </c>
      <c r="AT54" s="90">
        <f t="shared" si="1"/>
        <v>0</v>
      </c>
      <c r="AU54" s="91">
        <f>'SO 03 - Neprůtočné tůně 3...'!P79</f>
        <v>0</v>
      </c>
      <c r="AV54" s="90">
        <f>'SO 03 - Neprůtočné tůně 3...'!J30</f>
        <v>0</v>
      </c>
      <c r="AW54" s="90">
        <f>'SO 03 - Neprůtočné tůně 3...'!J31</f>
        <v>0</v>
      </c>
      <c r="AX54" s="90">
        <f>'SO 03 - Neprůtočné tůně 3...'!J32</f>
        <v>0</v>
      </c>
      <c r="AY54" s="90">
        <f>'SO 03 - Neprůtočné tůně 3...'!J33</f>
        <v>0</v>
      </c>
      <c r="AZ54" s="90">
        <f>'SO 03 - Neprůtočné tůně 3...'!F30</f>
        <v>0</v>
      </c>
      <c r="BA54" s="90">
        <f>'SO 03 - Neprůtočné tůně 3...'!F31</f>
        <v>0</v>
      </c>
      <c r="BB54" s="90">
        <f>'SO 03 - Neprůtočné tůně 3...'!F32</f>
        <v>0</v>
      </c>
      <c r="BC54" s="90">
        <f>'SO 03 - Neprůtočné tůně 3...'!F33</f>
        <v>0</v>
      </c>
      <c r="BD54" s="92">
        <f>'SO 03 - Neprůtočné tůně 3...'!F34</f>
        <v>0</v>
      </c>
      <c r="BT54" s="93" t="s">
        <v>82</v>
      </c>
      <c r="BV54" s="93" t="s">
        <v>76</v>
      </c>
      <c r="BW54" s="93" t="s">
        <v>90</v>
      </c>
      <c r="BX54" s="93" t="s">
        <v>7</v>
      </c>
      <c r="CL54" s="93" t="s">
        <v>21</v>
      </c>
      <c r="CM54" s="93" t="s">
        <v>84</v>
      </c>
    </row>
    <row r="55" spans="1:91" s="5" customFormat="1" ht="16.5" customHeight="1">
      <c r="A55" s="85" t="s">
        <v>78</v>
      </c>
      <c r="B55" s="86"/>
      <c r="C55" s="87"/>
      <c r="D55" s="298" t="s">
        <v>91</v>
      </c>
      <c r="E55" s="298"/>
      <c r="F55" s="298"/>
      <c r="G55" s="298"/>
      <c r="H55" s="298"/>
      <c r="I55" s="297"/>
      <c r="J55" s="298" t="s">
        <v>92</v>
      </c>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311">
        <f>'SO 04 - Vegetační výsadby'!J27</f>
        <v>0</v>
      </c>
      <c r="AH55" s="312"/>
      <c r="AI55" s="312"/>
      <c r="AJ55" s="312"/>
      <c r="AK55" s="312"/>
      <c r="AL55" s="312"/>
      <c r="AM55" s="312"/>
      <c r="AN55" s="311">
        <f t="shared" si="0"/>
        <v>0</v>
      </c>
      <c r="AO55" s="312"/>
      <c r="AP55" s="312"/>
      <c r="AQ55" s="88" t="s">
        <v>81</v>
      </c>
      <c r="AR55" s="86"/>
      <c r="AS55" s="89">
        <v>0</v>
      </c>
      <c r="AT55" s="90">
        <f t="shared" si="1"/>
        <v>0</v>
      </c>
      <c r="AU55" s="91">
        <f>'SO 04 - Vegetační výsadby'!P79</f>
        <v>0</v>
      </c>
      <c r="AV55" s="90">
        <f>'SO 04 - Vegetační výsadby'!J30</f>
        <v>0</v>
      </c>
      <c r="AW55" s="90">
        <f>'SO 04 - Vegetační výsadby'!J31</f>
        <v>0</v>
      </c>
      <c r="AX55" s="90">
        <f>'SO 04 - Vegetační výsadby'!J32</f>
        <v>0</v>
      </c>
      <c r="AY55" s="90">
        <f>'SO 04 - Vegetační výsadby'!J33</f>
        <v>0</v>
      </c>
      <c r="AZ55" s="90">
        <f>'SO 04 - Vegetační výsadby'!F30</f>
        <v>0</v>
      </c>
      <c r="BA55" s="90">
        <f>'SO 04 - Vegetační výsadby'!F31</f>
        <v>0</v>
      </c>
      <c r="BB55" s="90">
        <f>'SO 04 - Vegetační výsadby'!F32</f>
        <v>0</v>
      </c>
      <c r="BC55" s="90">
        <f>'SO 04 - Vegetační výsadby'!F33</f>
        <v>0</v>
      </c>
      <c r="BD55" s="92">
        <f>'SO 04 - Vegetační výsadby'!F34</f>
        <v>0</v>
      </c>
      <c r="BT55" s="93" t="s">
        <v>82</v>
      </c>
      <c r="BV55" s="93" t="s">
        <v>76</v>
      </c>
      <c r="BW55" s="93" t="s">
        <v>93</v>
      </c>
      <c r="BX55" s="93" t="s">
        <v>7</v>
      </c>
      <c r="CL55" s="93" t="s">
        <v>21</v>
      </c>
      <c r="CM55" s="93" t="s">
        <v>84</v>
      </c>
    </row>
    <row r="56" spans="1:91" s="5" customFormat="1" ht="16.5" customHeight="1">
      <c r="A56" s="85" t="s">
        <v>78</v>
      </c>
      <c r="B56" s="86"/>
      <c r="C56" s="87"/>
      <c r="D56" s="298" t="s">
        <v>94</v>
      </c>
      <c r="E56" s="298"/>
      <c r="F56" s="298"/>
      <c r="G56" s="298"/>
      <c r="H56" s="298"/>
      <c r="I56" s="297"/>
      <c r="J56" s="298" t="s">
        <v>95</v>
      </c>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311">
        <f>'VON - Vedlejší a ostatní ...'!J27</f>
        <v>0</v>
      </c>
      <c r="AH56" s="312"/>
      <c r="AI56" s="312"/>
      <c r="AJ56" s="312"/>
      <c r="AK56" s="312"/>
      <c r="AL56" s="312"/>
      <c r="AM56" s="312"/>
      <c r="AN56" s="311">
        <f t="shared" si="0"/>
        <v>0</v>
      </c>
      <c r="AO56" s="312"/>
      <c r="AP56" s="312"/>
      <c r="AQ56" s="88" t="s">
        <v>94</v>
      </c>
      <c r="AR56" s="86"/>
      <c r="AS56" s="94">
        <v>0</v>
      </c>
      <c r="AT56" s="95">
        <f t="shared" si="1"/>
        <v>0</v>
      </c>
      <c r="AU56" s="96">
        <f>'VON - Vedlejší a ostatní ...'!P84</f>
        <v>0</v>
      </c>
      <c r="AV56" s="95">
        <f>'VON - Vedlejší a ostatní ...'!J30</f>
        <v>0</v>
      </c>
      <c r="AW56" s="95">
        <f>'VON - Vedlejší a ostatní ...'!J31</f>
        <v>0</v>
      </c>
      <c r="AX56" s="95">
        <f>'VON - Vedlejší a ostatní ...'!J32</f>
        <v>0</v>
      </c>
      <c r="AY56" s="95">
        <f>'VON - Vedlejší a ostatní ...'!J33</f>
        <v>0</v>
      </c>
      <c r="AZ56" s="95">
        <f>'VON - Vedlejší a ostatní ...'!F30</f>
        <v>0</v>
      </c>
      <c r="BA56" s="95">
        <f>'VON - Vedlejší a ostatní ...'!F31</f>
        <v>0</v>
      </c>
      <c r="BB56" s="95">
        <f>'VON - Vedlejší a ostatní ...'!F32</f>
        <v>0</v>
      </c>
      <c r="BC56" s="95">
        <f>'VON - Vedlejší a ostatní ...'!F33</f>
        <v>0</v>
      </c>
      <c r="BD56" s="97">
        <f>'VON - Vedlejší a ostatní ...'!F34</f>
        <v>0</v>
      </c>
      <c r="BT56" s="93" t="s">
        <v>82</v>
      </c>
      <c r="BV56" s="93" t="s">
        <v>76</v>
      </c>
      <c r="BW56" s="93" t="s">
        <v>96</v>
      </c>
      <c r="BX56" s="93" t="s">
        <v>7</v>
      </c>
      <c r="CL56" s="93" t="s">
        <v>21</v>
      </c>
      <c r="CM56" s="93" t="s">
        <v>84</v>
      </c>
    </row>
    <row r="57" spans="1:91" s="1" customFormat="1" ht="30" customHeight="1">
      <c r="B57" s="41"/>
      <c r="AR57" s="41"/>
    </row>
    <row r="58" spans="1:91" s="1" customFormat="1" ht="6.95" customHeight="1">
      <c r="B58" s="56"/>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c r="AQ58" s="57"/>
      <c r="AR58" s="41"/>
    </row>
  </sheetData>
  <sheetProtection password="876B" sheet="1" objects="1" scenarios="1"/>
  <mergeCells count="57">
    <mergeCell ref="BE5:BE32"/>
    <mergeCell ref="W30:AE30"/>
    <mergeCell ref="X32:AB32"/>
    <mergeCell ref="AK32:AO32"/>
    <mergeCell ref="AR2:BE2"/>
    <mergeCell ref="K5:AO5"/>
    <mergeCell ref="W28:AE28"/>
    <mergeCell ref="AK28:AO28"/>
    <mergeCell ref="L29:O29"/>
    <mergeCell ref="L28:O28"/>
    <mergeCell ref="E14:AJ14"/>
    <mergeCell ref="E20:AN20"/>
    <mergeCell ref="AK23:AO23"/>
    <mergeCell ref="L25:O25"/>
    <mergeCell ref="W25:AE25"/>
    <mergeCell ref="AK25:AO25"/>
    <mergeCell ref="AS46:AT48"/>
    <mergeCell ref="AN53:AP53"/>
    <mergeCell ref="AN52:AP52"/>
    <mergeCell ref="AM46:AP46"/>
    <mergeCell ref="AN49:AP49"/>
    <mergeCell ref="AG52:AM52"/>
    <mergeCell ref="AG53:AM53"/>
    <mergeCell ref="AG51:AM51"/>
    <mergeCell ref="AN51:AP51"/>
    <mergeCell ref="AN54:AP54"/>
    <mergeCell ref="AG54:AM54"/>
    <mergeCell ref="AN55:AP55"/>
    <mergeCell ref="AG55:AM55"/>
    <mergeCell ref="AN56:AP56"/>
    <mergeCell ref="AG56:AM56"/>
    <mergeCell ref="L30:O30"/>
    <mergeCell ref="AK30:AO30"/>
    <mergeCell ref="K6:AO6"/>
    <mergeCell ref="J52:AF52"/>
    <mergeCell ref="W29:AE29"/>
    <mergeCell ref="AK29:AO29"/>
    <mergeCell ref="L26:O26"/>
    <mergeCell ref="W26:AE26"/>
    <mergeCell ref="AK26:AO26"/>
    <mergeCell ref="L27:O27"/>
    <mergeCell ref="W27:AE27"/>
    <mergeCell ref="AK27:AO27"/>
    <mergeCell ref="C49:G49"/>
    <mergeCell ref="L42:AO42"/>
    <mergeCell ref="AM44:AN44"/>
    <mergeCell ref="I49:AF49"/>
    <mergeCell ref="AG49:AM49"/>
    <mergeCell ref="D55:H55"/>
    <mergeCell ref="J55:AF55"/>
    <mergeCell ref="D56:H56"/>
    <mergeCell ref="J56:AF56"/>
    <mergeCell ref="D52:H52"/>
    <mergeCell ref="D53:H53"/>
    <mergeCell ref="J53:AF53"/>
    <mergeCell ref="D54:H54"/>
    <mergeCell ref="J54:AF54"/>
  </mergeCells>
  <hyperlinks>
    <hyperlink ref="K1:S1" location="C2" display="1) Rekapitulace stavby"/>
    <hyperlink ref="W1:AI1" location="C51" display="2) Rekapitulace objektů stavby a soupisů prací"/>
    <hyperlink ref="A52" location="'SO 01 - Revitalizace koryta'!C2" display="/"/>
    <hyperlink ref="A53" location="'SO 02 - Přeložka sloupů v...'!C2" display="/"/>
    <hyperlink ref="A54" location="'SO 03 - Neprůtočné tůně 3...'!C2" display="/"/>
    <hyperlink ref="A55" location="'SO 04 - Vegetační výsadby'!C2" display="/"/>
    <hyperlink ref="A56" location="'VON - Vedlejší a ostatní ...'!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59"/>
  <sheetViews>
    <sheetView showGridLines="0" zoomScaleNormal="100" workbookViewId="0">
      <pane ySplit="1" topLeftCell="A331" activePane="bottomLeft" state="frozen"/>
      <selection activeCell="E14" sqref="E14:AJ14"/>
      <selection pane="bottomLeft" activeCell="H351" sqref="H351"/>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1"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99"/>
      <c r="C1" s="99"/>
      <c r="D1" s="100" t="s">
        <v>1</v>
      </c>
      <c r="E1" s="99"/>
      <c r="F1" s="101" t="s">
        <v>97</v>
      </c>
      <c r="G1" s="339" t="s">
        <v>98</v>
      </c>
      <c r="H1" s="339"/>
      <c r="I1" s="102"/>
      <c r="J1" s="101" t="s">
        <v>99</v>
      </c>
      <c r="K1" s="100" t="s">
        <v>100</v>
      </c>
      <c r="L1" s="101" t="s">
        <v>101</v>
      </c>
      <c r="M1" s="101"/>
      <c r="N1" s="101"/>
      <c r="O1" s="101"/>
      <c r="P1" s="101"/>
      <c r="Q1" s="101"/>
      <c r="R1" s="101"/>
      <c r="S1" s="101"/>
      <c r="T1" s="10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26" t="s">
        <v>8</v>
      </c>
      <c r="M2" s="327"/>
      <c r="N2" s="327"/>
      <c r="O2" s="327"/>
      <c r="P2" s="327"/>
      <c r="Q2" s="327"/>
      <c r="R2" s="327"/>
      <c r="S2" s="327"/>
      <c r="T2" s="327"/>
      <c r="U2" s="327"/>
      <c r="V2" s="327"/>
      <c r="AT2" s="24" t="s">
        <v>83</v>
      </c>
    </row>
    <row r="3" spans="1:70" ht="6.95" customHeight="1">
      <c r="B3" s="25"/>
      <c r="C3" s="26"/>
      <c r="D3" s="26"/>
      <c r="E3" s="26"/>
      <c r="F3" s="26"/>
      <c r="G3" s="26"/>
      <c r="H3" s="26"/>
      <c r="I3" s="103"/>
      <c r="J3" s="26"/>
      <c r="K3" s="27"/>
      <c r="AT3" s="24" t="s">
        <v>84</v>
      </c>
    </row>
    <row r="4" spans="1:70" ht="36.950000000000003" customHeight="1">
      <c r="B4" s="28"/>
      <c r="C4" s="29"/>
      <c r="D4" s="30" t="s">
        <v>102</v>
      </c>
      <c r="E4" s="29"/>
      <c r="F4" s="29"/>
      <c r="G4" s="29"/>
      <c r="H4" s="29"/>
      <c r="I4" s="104"/>
      <c r="J4" s="29"/>
      <c r="K4" s="31"/>
      <c r="M4" s="32" t="s">
        <v>13</v>
      </c>
      <c r="AT4" s="24" t="s">
        <v>6</v>
      </c>
    </row>
    <row r="5" spans="1:70" ht="6.95" customHeight="1">
      <c r="B5" s="28"/>
      <c r="C5" s="29"/>
      <c r="D5" s="29"/>
      <c r="E5" s="29"/>
      <c r="F5" s="29"/>
      <c r="G5" s="29"/>
      <c r="H5" s="29"/>
      <c r="I5" s="104"/>
      <c r="J5" s="29"/>
      <c r="K5" s="31"/>
    </row>
    <row r="6" spans="1:70" ht="15">
      <c r="B6" s="28"/>
      <c r="C6" s="29"/>
      <c r="D6" s="37" t="s">
        <v>18</v>
      </c>
      <c r="E6" s="29"/>
      <c r="F6" s="29"/>
      <c r="G6" s="29"/>
      <c r="H6" s="29"/>
      <c r="I6" s="104"/>
      <c r="J6" s="29"/>
      <c r="K6" s="31"/>
    </row>
    <row r="7" spans="1:70" ht="16.5" customHeight="1">
      <c r="B7" s="28"/>
      <c r="C7" s="29"/>
      <c r="D7" s="29"/>
      <c r="E7" s="340" t="str">
        <f>'Rekapitulace stavby'!K6</f>
        <v>Bečva, km 44,135-45,855 revitalizace toku Skalička</v>
      </c>
      <c r="F7" s="341"/>
      <c r="G7" s="341"/>
      <c r="H7" s="341"/>
      <c r="I7" s="104"/>
      <c r="J7" s="29"/>
      <c r="K7" s="31"/>
    </row>
    <row r="8" spans="1:70" s="1" customFormat="1" ht="15">
      <c r="B8" s="41"/>
      <c r="C8" s="42"/>
      <c r="D8" s="37" t="s">
        <v>103</v>
      </c>
      <c r="E8" s="42"/>
      <c r="F8" s="42"/>
      <c r="G8" s="42"/>
      <c r="H8" s="42"/>
      <c r="I8" s="105"/>
      <c r="J8" s="42"/>
      <c r="K8" s="45"/>
    </row>
    <row r="9" spans="1:70" s="1" customFormat="1" ht="36.950000000000003" customHeight="1">
      <c r="B9" s="41"/>
      <c r="C9" s="42"/>
      <c r="D9" s="42"/>
      <c r="E9" s="342" t="s">
        <v>104</v>
      </c>
      <c r="F9" s="343"/>
      <c r="G9" s="343"/>
      <c r="H9" s="343"/>
      <c r="I9" s="105"/>
      <c r="J9" s="42"/>
      <c r="K9" s="45"/>
    </row>
    <row r="10" spans="1:70" s="1" customFormat="1">
      <c r="B10" s="41"/>
      <c r="C10" s="42"/>
      <c r="D10" s="42"/>
      <c r="E10" s="42"/>
      <c r="F10" s="42"/>
      <c r="G10" s="42"/>
      <c r="H10" s="42"/>
      <c r="I10" s="105"/>
      <c r="J10" s="42"/>
      <c r="K10" s="45"/>
    </row>
    <row r="11" spans="1:70" s="1" customFormat="1" ht="14.45" customHeight="1">
      <c r="B11" s="41"/>
      <c r="C11" s="42"/>
      <c r="D11" s="37" t="s">
        <v>20</v>
      </c>
      <c r="E11" s="42"/>
      <c r="F11" s="35" t="s">
        <v>21</v>
      </c>
      <c r="G11" s="42"/>
      <c r="H11" s="42"/>
      <c r="I11" s="106" t="s">
        <v>22</v>
      </c>
      <c r="J11" s="35" t="s">
        <v>5</v>
      </c>
      <c r="K11" s="45"/>
    </row>
    <row r="12" spans="1:70" s="1" customFormat="1" ht="14.45" customHeight="1">
      <c r="B12" s="41"/>
      <c r="C12" s="42"/>
      <c r="D12" s="37" t="s">
        <v>23</v>
      </c>
      <c r="E12" s="42"/>
      <c r="F12" s="35" t="s">
        <v>24</v>
      </c>
      <c r="G12" s="42"/>
      <c r="H12" s="42"/>
      <c r="I12" s="106" t="s">
        <v>25</v>
      </c>
      <c r="J12" s="107"/>
      <c r="K12" s="45"/>
    </row>
    <row r="13" spans="1:70" s="1" customFormat="1" ht="10.9" customHeight="1">
      <c r="B13" s="41"/>
      <c r="C13" s="42"/>
      <c r="D13" s="42"/>
      <c r="E13" s="42"/>
      <c r="F13" s="42"/>
      <c r="G13" s="42"/>
      <c r="H13" s="42"/>
      <c r="I13" s="105"/>
      <c r="J13" s="42"/>
      <c r="K13" s="45"/>
    </row>
    <row r="14" spans="1:70" s="1" customFormat="1" ht="14.45" customHeight="1">
      <c r="B14" s="41"/>
      <c r="C14" s="42"/>
      <c r="D14" s="37" t="s">
        <v>26</v>
      </c>
      <c r="E14" s="42"/>
      <c r="F14" s="42"/>
      <c r="G14" s="42"/>
      <c r="H14" s="42"/>
      <c r="I14" s="106" t="s">
        <v>27</v>
      </c>
      <c r="J14" s="35" t="s">
        <v>28</v>
      </c>
      <c r="K14" s="45"/>
    </row>
    <row r="15" spans="1:70" s="1" customFormat="1" ht="18" customHeight="1">
      <c r="B15" s="41"/>
      <c r="C15" s="42"/>
      <c r="D15" s="42"/>
      <c r="E15" s="35" t="s">
        <v>29</v>
      </c>
      <c r="F15" s="42"/>
      <c r="G15" s="42"/>
      <c r="H15" s="42"/>
      <c r="I15" s="106" t="s">
        <v>30</v>
      </c>
      <c r="J15" s="35" t="s">
        <v>31</v>
      </c>
      <c r="K15" s="45"/>
    </row>
    <row r="16" spans="1:70" s="1" customFormat="1" ht="6.95" customHeight="1">
      <c r="B16" s="41"/>
      <c r="C16" s="42"/>
      <c r="D16" s="42"/>
      <c r="E16" s="42"/>
      <c r="F16" s="42"/>
      <c r="G16" s="42"/>
      <c r="H16" s="42"/>
      <c r="I16" s="105"/>
      <c r="J16" s="42"/>
      <c r="K16" s="45"/>
    </row>
    <row r="17" spans="2:11" s="1" customFormat="1" ht="14.45" customHeight="1">
      <c r="B17" s="41"/>
      <c r="C17" s="42"/>
      <c r="D17" s="37" t="s">
        <v>32</v>
      </c>
      <c r="E17" s="42"/>
      <c r="F17" s="42"/>
      <c r="G17" s="42"/>
      <c r="H17" s="42"/>
      <c r="I17" s="106" t="s">
        <v>27</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06" t="s">
        <v>30</v>
      </c>
      <c r="J18" s="35" t="str">
        <f>IF('Rekapitulace stavby'!AN14="Vyplň údaj","",IF('Rekapitulace stavby'!AN14="","",'Rekapitulace stavby'!AN14))</f>
        <v/>
      </c>
      <c r="K18" s="45"/>
    </row>
    <row r="19" spans="2:11" s="1" customFormat="1" ht="6.95" customHeight="1">
      <c r="B19" s="41"/>
      <c r="C19" s="42"/>
      <c r="D19" s="42"/>
      <c r="E19" s="42"/>
      <c r="F19" s="42"/>
      <c r="G19" s="42"/>
      <c r="H19" s="42"/>
      <c r="I19" s="105"/>
      <c r="J19" s="42"/>
      <c r="K19" s="45"/>
    </row>
    <row r="20" spans="2:11" s="1" customFormat="1" ht="14.45" customHeight="1">
      <c r="B20" s="41"/>
      <c r="C20" s="42"/>
      <c r="D20" s="37" t="s">
        <v>33</v>
      </c>
      <c r="E20" s="42"/>
      <c r="F20" s="42"/>
      <c r="G20" s="42"/>
      <c r="H20" s="42"/>
      <c r="I20" s="106" t="s">
        <v>27</v>
      </c>
      <c r="J20" s="35" t="s">
        <v>34</v>
      </c>
      <c r="K20" s="45"/>
    </row>
    <row r="21" spans="2:11" s="1" customFormat="1" ht="18" customHeight="1">
      <c r="B21" s="41"/>
      <c r="C21" s="42"/>
      <c r="D21" s="42"/>
      <c r="E21" s="35" t="s">
        <v>35</v>
      </c>
      <c r="F21" s="42"/>
      <c r="G21" s="42"/>
      <c r="H21" s="42"/>
      <c r="I21" s="106" t="s">
        <v>30</v>
      </c>
      <c r="J21" s="35" t="s">
        <v>36</v>
      </c>
      <c r="K21" s="45"/>
    </row>
    <row r="22" spans="2:11" s="1" customFormat="1" ht="6.95" customHeight="1">
      <c r="B22" s="41"/>
      <c r="C22" s="42"/>
      <c r="D22" s="42"/>
      <c r="E22" s="42"/>
      <c r="F22" s="42"/>
      <c r="G22" s="42"/>
      <c r="H22" s="42"/>
      <c r="I22" s="105"/>
      <c r="J22" s="42"/>
      <c r="K22" s="45"/>
    </row>
    <row r="23" spans="2:11" s="1" customFormat="1" ht="14.45" customHeight="1">
      <c r="B23" s="41"/>
      <c r="C23" s="42"/>
      <c r="D23" s="37" t="s">
        <v>38</v>
      </c>
      <c r="E23" s="42"/>
      <c r="F23" s="42"/>
      <c r="G23" s="42"/>
      <c r="H23" s="42"/>
      <c r="I23" s="105"/>
      <c r="J23" s="42"/>
      <c r="K23" s="45"/>
    </row>
    <row r="24" spans="2:11" s="6" customFormat="1" ht="42.75" customHeight="1">
      <c r="B24" s="108"/>
      <c r="C24" s="109"/>
      <c r="D24" s="109"/>
      <c r="E24" s="331" t="s">
        <v>105</v>
      </c>
      <c r="F24" s="331"/>
      <c r="G24" s="331"/>
      <c r="H24" s="331"/>
      <c r="I24" s="110"/>
      <c r="J24" s="109"/>
      <c r="K24" s="111"/>
    </row>
    <row r="25" spans="2:11" s="1" customFormat="1" ht="6.95" customHeight="1">
      <c r="B25" s="41"/>
      <c r="C25" s="42"/>
      <c r="D25" s="42"/>
      <c r="E25" s="42"/>
      <c r="F25" s="42"/>
      <c r="G25" s="42"/>
      <c r="H25" s="42"/>
      <c r="I25" s="105"/>
      <c r="J25" s="42"/>
      <c r="K25" s="45"/>
    </row>
    <row r="26" spans="2:11" s="1" customFormat="1" ht="6.95" customHeight="1">
      <c r="B26" s="41"/>
      <c r="C26" s="42"/>
      <c r="D26" s="68"/>
      <c r="E26" s="68"/>
      <c r="F26" s="68"/>
      <c r="G26" s="68"/>
      <c r="H26" s="68"/>
      <c r="I26" s="112"/>
      <c r="J26" s="68"/>
      <c r="K26" s="113"/>
    </row>
    <row r="27" spans="2:11" s="1" customFormat="1" ht="25.35" customHeight="1">
      <c r="B27" s="41"/>
      <c r="C27" s="42"/>
      <c r="D27" s="114" t="s">
        <v>40</v>
      </c>
      <c r="E27" s="42"/>
      <c r="F27" s="42"/>
      <c r="G27" s="42"/>
      <c r="H27" s="42"/>
      <c r="I27" s="105"/>
      <c r="J27" s="115">
        <f>ROUND(J82,2)</f>
        <v>0</v>
      </c>
      <c r="K27" s="45"/>
    </row>
    <row r="28" spans="2:11" s="1" customFormat="1" ht="6.95" customHeight="1">
      <c r="B28" s="41"/>
      <c r="C28" s="42"/>
      <c r="D28" s="68"/>
      <c r="E28" s="68"/>
      <c r="F28" s="68"/>
      <c r="G28" s="68"/>
      <c r="H28" s="68"/>
      <c r="I28" s="112"/>
      <c r="J28" s="68"/>
      <c r="K28" s="113"/>
    </row>
    <row r="29" spans="2:11" s="1" customFormat="1" ht="14.45" customHeight="1">
      <c r="B29" s="41"/>
      <c r="C29" s="42"/>
      <c r="D29" s="42"/>
      <c r="E29" s="42"/>
      <c r="F29" s="46" t="s">
        <v>42</v>
      </c>
      <c r="G29" s="42"/>
      <c r="H29" s="42"/>
      <c r="I29" s="116" t="s">
        <v>41</v>
      </c>
      <c r="J29" s="46" t="s">
        <v>43</v>
      </c>
      <c r="K29" s="45"/>
    </row>
    <row r="30" spans="2:11" s="1" customFormat="1" ht="14.45" customHeight="1">
      <c r="B30" s="41"/>
      <c r="C30" s="42"/>
      <c r="D30" s="49" t="s">
        <v>44</v>
      </c>
      <c r="E30" s="49" t="s">
        <v>45</v>
      </c>
      <c r="F30" s="117">
        <f>ROUND(SUM(BE82:BE358), 2)</f>
        <v>0</v>
      </c>
      <c r="G30" s="42"/>
      <c r="H30" s="42"/>
      <c r="I30" s="118">
        <v>0.21</v>
      </c>
      <c r="J30" s="117">
        <f>ROUND(ROUND((SUM(BE82:BE358)), 2)*I30, 2)</f>
        <v>0</v>
      </c>
      <c r="K30" s="45"/>
    </row>
    <row r="31" spans="2:11" s="1" customFormat="1" ht="14.45" customHeight="1">
      <c r="B31" s="41"/>
      <c r="C31" s="42"/>
      <c r="D31" s="42"/>
      <c r="E31" s="49" t="s">
        <v>46</v>
      </c>
      <c r="F31" s="117">
        <f>ROUND(SUM(BF82:BF358), 2)</f>
        <v>0</v>
      </c>
      <c r="G31" s="42"/>
      <c r="H31" s="42"/>
      <c r="I31" s="118">
        <v>0.15</v>
      </c>
      <c r="J31" s="117">
        <f>ROUND(ROUND((SUM(BF82:BF358)), 2)*I31, 2)</f>
        <v>0</v>
      </c>
      <c r="K31" s="45"/>
    </row>
    <row r="32" spans="2:11" s="1" customFormat="1" ht="14.45" hidden="1" customHeight="1">
      <c r="B32" s="41"/>
      <c r="C32" s="42"/>
      <c r="D32" s="42"/>
      <c r="E32" s="49" t="s">
        <v>47</v>
      </c>
      <c r="F32" s="117">
        <f>ROUND(SUM(BG82:BG358), 2)</f>
        <v>0</v>
      </c>
      <c r="G32" s="42"/>
      <c r="H32" s="42"/>
      <c r="I32" s="118">
        <v>0.21</v>
      </c>
      <c r="J32" s="117">
        <v>0</v>
      </c>
      <c r="K32" s="45"/>
    </row>
    <row r="33" spans="2:11" s="1" customFormat="1" ht="14.45" hidden="1" customHeight="1">
      <c r="B33" s="41"/>
      <c r="C33" s="42"/>
      <c r="D33" s="42"/>
      <c r="E33" s="49" t="s">
        <v>48</v>
      </c>
      <c r="F33" s="117">
        <f>ROUND(SUM(BH82:BH358), 2)</f>
        <v>0</v>
      </c>
      <c r="G33" s="42"/>
      <c r="H33" s="42"/>
      <c r="I33" s="118">
        <v>0.15</v>
      </c>
      <c r="J33" s="117">
        <v>0</v>
      </c>
      <c r="K33" s="45"/>
    </row>
    <row r="34" spans="2:11" s="1" customFormat="1" ht="14.45" hidden="1" customHeight="1">
      <c r="B34" s="41"/>
      <c r="C34" s="42"/>
      <c r="D34" s="42"/>
      <c r="E34" s="49" t="s">
        <v>49</v>
      </c>
      <c r="F34" s="117">
        <f>ROUND(SUM(BI82:BI358), 2)</f>
        <v>0</v>
      </c>
      <c r="G34" s="42"/>
      <c r="H34" s="42"/>
      <c r="I34" s="118">
        <v>0</v>
      </c>
      <c r="J34" s="117">
        <v>0</v>
      </c>
      <c r="K34" s="45"/>
    </row>
    <row r="35" spans="2:11" s="1" customFormat="1" ht="6.95" customHeight="1">
      <c r="B35" s="41"/>
      <c r="C35" s="42"/>
      <c r="D35" s="42"/>
      <c r="E35" s="42"/>
      <c r="F35" s="42"/>
      <c r="G35" s="42"/>
      <c r="H35" s="42"/>
      <c r="I35" s="105"/>
      <c r="J35" s="42"/>
      <c r="K35" s="45"/>
    </row>
    <row r="36" spans="2:11" s="1" customFormat="1" ht="25.35" customHeight="1">
      <c r="B36" s="41"/>
      <c r="C36" s="119"/>
      <c r="D36" s="120" t="s">
        <v>50</v>
      </c>
      <c r="E36" s="71"/>
      <c r="F36" s="71"/>
      <c r="G36" s="121" t="s">
        <v>51</v>
      </c>
      <c r="H36" s="122" t="s">
        <v>52</v>
      </c>
      <c r="I36" s="123"/>
      <c r="J36" s="124">
        <f>SUM(J27:J34)</f>
        <v>0</v>
      </c>
      <c r="K36" s="125"/>
    </row>
    <row r="37" spans="2:11" s="1" customFormat="1" ht="14.45" customHeight="1">
      <c r="B37" s="56"/>
      <c r="C37" s="57"/>
      <c r="D37" s="57"/>
      <c r="E37" s="57"/>
      <c r="F37" s="57"/>
      <c r="G37" s="57"/>
      <c r="H37" s="57"/>
      <c r="I37" s="126"/>
      <c r="J37" s="57"/>
      <c r="K37" s="58"/>
    </row>
    <row r="41" spans="2:11" s="1" customFormat="1" ht="6.95" customHeight="1">
      <c r="B41" s="59"/>
      <c r="C41" s="60"/>
      <c r="D41" s="60"/>
      <c r="E41" s="60"/>
      <c r="F41" s="60"/>
      <c r="G41" s="60"/>
      <c r="H41" s="60"/>
      <c r="I41" s="127"/>
      <c r="J41" s="60"/>
      <c r="K41" s="128"/>
    </row>
    <row r="42" spans="2:11" s="1" customFormat="1" ht="36.950000000000003" customHeight="1">
      <c r="B42" s="41"/>
      <c r="C42" s="30" t="s">
        <v>106</v>
      </c>
      <c r="D42" s="42"/>
      <c r="E42" s="42"/>
      <c r="F42" s="42"/>
      <c r="G42" s="42"/>
      <c r="H42" s="42"/>
      <c r="I42" s="105"/>
      <c r="J42" s="42"/>
      <c r="K42" s="45"/>
    </row>
    <row r="43" spans="2:11" s="1" customFormat="1" ht="6.95" customHeight="1">
      <c r="B43" s="41"/>
      <c r="C43" s="42"/>
      <c r="D43" s="42"/>
      <c r="E43" s="42"/>
      <c r="F43" s="42"/>
      <c r="G43" s="42"/>
      <c r="H43" s="42"/>
      <c r="I43" s="105"/>
      <c r="J43" s="42"/>
      <c r="K43" s="45"/>
    </row>
    <row r="44" spans="2:11" s="1" customFormat="1" ht="14.45" customHeight="1">
      <c r="B44" s="41"/>
      <c r="C44" s="37" t="s">
        <v>18</v>
      </c>
      <c r="D44" s="42"/>
      <c r="E44" s="42"/>
      <c r="F44" s="42"/>
      <c r="G44" s="42"/>
      <c r="H44" s="42"/>
      <c r="I44" s="105"/>
      <c r="J44" s="42"/>
      <c r="K44" s="45"/>
    </row>
    <row r="45" spans="2:11" s="1" customFormat="1" ht="16.5" customHeight="1">
      <c r="B45" s="41"/>
      <c r="C45" s="42"/>
      <c r="D45" s="42"/>
      <c r="E45" s="340" t="str">
        <f>E7</f>
        <v>Bečva, km 44,135-45,855 revitalizace toku Skalička</v>
      </c>
      <c r="F45" s="341"/>
      <c r="G45" s="341"/>
      <c r="H45" s="341"/>
      <c r="I45" s="105"/>
      <c r="J45" s="42"/>
      <c r="K45" s="45"/>
    </row>
    <row r="46" spans="2:11" s="1" customFormat="1" ht="14.45" customHeight="1">
      <c r="B46" s="41"/>
      <c r="C46" s="37" t="s">
        <v>103</v>
      </c>
      <c r="D46" s="42"/>
      <c r="E46" s="42"/>
      <c r="F46" s="42"/>
      <c r="G46" s="42"/>
      <c r="H46" s="42"/>
      <c r="I46" s="105"/>
      <c r="J46" s="42"/>
      <c r="K46" s="45"/>
    </row>
    <row r="47" spans="2:11" s="1" customFormat="1" ht="17.25" customHeight="1">
      <c r="B47" s="41"/>
      <c r="C47" s="42"/>
      <c r="D47" s="42"/>
      <c r="E47" s="342" t="str">
        <f>E9</f>
        <v>SO 01 - Revitalizace koryta</v>
      </c>
      <c r="F47" s="343"/>
      <c r="G47" s="343"/>
      <c r="H47" s="343"/>
      <c r="I47" s="105"/>
      <c r="J47" s="42"/>
      <c r="K47" s="45"/>
    </row>
    <row r="48" spans="2:11" s="1" customFormat="1" ht="6.95" customHeight="1">
      <c r="B48" s="41"/>
      <c r="C48" s="42"/>
      <c r="D48" s="42"/>
      <c r="E48" s="42"/>
      <c r="F48" s="42"/>
      <c r="G48" s="42"/>
      <c r="H48" s="42"/>
      <c r="I48" s="105"/>
      <c r="J48" s="42"/>
      <c r="K48" s="45"/>
    </row>
    <row r="49" spans="2:47" s="1" customFormat="1" ht="18" customHeight="1">
      <c r="B49" s="41"/>
      <c r="C49" s="37" t="s">
        <v>23</v>
      </c>
      <c r="D49" s="42"/>
      <c r="E49" s="42"/>
      <c r="F49" s="35" t="str">
        <f>F12</f>
        <v>obec Skalička</v>
      </c>
      <c r="G49" s="42"/>
      <c r="H49" s="42"/>
      <c r="I49" s="106" t="s">
        <v>25</v>
      </c>
      <c r="J49" s="107" t="str">
        <f>IF(J12="","",J12)</f>
        <v/>
      </c>
      <c r="K49" s="45"/>
    </row>
    <row r="50" spans="2:47" s="1" customFormat="1" ht="6.95" customHeight="1">
      <c r="B50" s="41"/>
      <c r="C50" s="42"/>
      <c r="D50" s="42"/>
      <c r="E50" s="42"/>
      <c r="F50" s="42"/>
      <c r="G50" s="42"/>
      <c r="H50" s="42"/>
      <c r="I50" s="105"/>
      <c r="J50" s="42"/>
      <c r="K50" s="45"/>
    </row>
    <row r="51" spans="2:47" s="1" customFormat="1" ht="15">
      <c r="B51" s="41"/>
      <c r="C51" s="37" t="s">
        <v>26</v>
      </c>
      <c r="D51" s="42"/>
      <c r="E51" s="42"/>
      <c r="F51" s="35" t="str">
        <f>E15</f>
        <v>Povodí Moravy, státní podnik</v>
      </c>
      <c r="G51" s="42"/>
      <c r="H51" s="42"/>
      <c r="I51" s="106" t="s">
        <v>33</v>
      </c>
      <c r="J51" s="331" t="str">
        <f>E21</f>
        <v>Sweco Hydroprojekt a.s., Táborská 31, Praha 4</v>
      </c>
      <c r="K51" s="45"/>
    </row>
    <row r="52" spans="2:47" s="1" customFormat="1" ht="14.45" customHeight="1">
      <c r="B52" s="41"/>
      <c r="C52" s="37" t="s">
        <v>32</v>
      </c>
      <c r="D52" s="42"/>
      <c r="E52" s="42"/>
      <c r="F52" s="35" t="str">
        <f>IF(E18="","",E18)</f>
        <v/>
      </c>
      <c r="G52" s="42"/>
      <c r="H52" s="42"/>
      <c r="I52" s="105"/>
      <c r="J52" s="335"/>
      <c r="K52" s="45"/>
    </row>
    <row r="53" spans="2:47" s="1" customFormat="1" ht="10.35" customHeight="1">
      <c r="B53" s="41"/>
      <c r="C53" s="42"/>
      <c r="D53" s="42"/>
      <c r="E53" s="42"/>
      <c r="F53" s="42"/>
      <c r="G53" s="42"/>
      <c r="H53" s="42"/>
      <c r="I53" s="105"/>
      <c r="J53" s="42"/>
      <c r="K53" s="45"/>
    </row>
    <row r="54" spans="2:47" s="1" customFormat="1" ht="29.25" customHeight="1">
      <c r="B54" s="41"/>
      <c r="C54" s="129" t="s">
        <v>107</v>
      </c>
      <c r="D54" s="119"/>
      <c r="E54" s="119"/>
      <c r="F54" s="119"/>
      <c r="G54" s="119"/>
      <c r="H54" s="119"/>
      <c r="I54" s="130"/>
      <c r="J54" s="131" t="s">
        <v>108</v>
      </c>
      <c r="K54" s="132"/>
    </row>
    <row r="55" spans="2:47" s="1" customFormat="1" ht="10.35" customHeight="1">
      <c r="B55" s="41"/>
      <c r="C55" s="42"/>
      <c r="D55" s="42"/>
      <c r="E55" s="42"/>
      <c r="F55" s="42"/>
      <c r="G55" s="42"/>
      <c r="H55" s="42"/>
      <c r="I55" s="105"/>
      <c r="J55" s="42"/>
      <c r="K55" s="45"/>
    </row>
    <row r="56" spans="2:47" s="1" customFormat="1" ht="29.25" customHeight="1">
      <c r="B56" s="41"/>
      <c r="C56" s="133" t="s">
        <v>109</v>
      </c>
      <c r="D56" s="42"/>
      <c r="E56" s="42"/>
      <c r="F56" s="42"/>
      <c r="G56" s="42"/>
      <c r="H56" s="42"/>
      <c r="I56" s="105"/>
      <c r="J56" s="115">
        <f>J82</f>
        <v>0</v>
      </c>
      <c r="K56" s="45"/>
      <c r="AU56" s="24" t="s">
        <v>110</v>
      </c>
    </row>
    <row r="57" spans="2:47" s="7" customFormat="1" ht="24.95" customHeight="1">
      <c r="B57" s="134"/>
      <c r="C57" s="135"/>
      <c r="D57" s="136" t="s">
        <v>111</v>
      </c>
      <c r="E57" s="137"/>
      <c r="F57" s="137"/>
      <c r="G57" s="137"/>
      <c r="H57" s="137"/>
      <c r="I57" s="138"/>
      <c r="J57" s="139">
        <f>J83</f>
        <v>0</v>
      </c>
      <c r="K57" s="140"/>
    </row>
    <row r="58" spans="2:47" s="8" customFormat="1" ht="19.899999999999999" customHeight="1">
      <c r="B58" s="141"/>
      <c r="C58" s="142"/>
      <c r="D58" s="143" t="s">
        <v>112</v>
      </c>
      <c r="E58" s="144"/>
      <c r="F58" s="144"/>
      <c r="G58" s="144"/>
      <c r="H58" s="144"/>
      <c r="I58" s="145"/>
      <c r="J58" s="146">
        <f>J84</f>
        <v>0</v>
      </c>
      <c r="K58" s="147"/>
    </row>
    <row r="59" spans="2:47" s="8" customFormat="1" ht="19.899999999999999" customHeight="1">
      <c r="B59" s="141"/>
      <c r="C59" s="142"/>
      <c r="D59" s="143" t="s">
        <v>113</v>
      </c>
      <c r="E59" s="144"/>
      <c r="F59" s="144"/>
      <c r="G59" s="144"/>
      <c r="H59" s="144"/>
      <c r="I59" s="145"/>
      <c r="J59" s="146">
        <f>J317</f>
        <v>0</v>
      </c>
      <c r="K59" s="147"/>
    </row>
    <row r="60" spans="2:47" s="8" customFormat="1" ht="19.899999999999999" customHeight="1">
      <c r="B60" s="141"/>
      <c r="C60" s="142"/>
      <c r="D60" s="143" t="s">
        <v>114</v>
      </c>
      <c r="E60" s="144"/>
      <c r="F60" s="144"/>
      <c r="G60" s="144"/>
      <c r="H60" s="144"/>
      <c r="I60" s="145"/>
      <c r="J60" s="146">
        <f>J336</f>
        <v>0</v>
      </c>
      <c r="K60" s="147"/>
    </row>
    <row r="61" spans="2:47" s="8" customFormat="1" ht="19.899999999999999" customHeight="1">
      <c r="B61" s="141"/>
      <c r="C61" s="142"/>
      <c r="D61" s="143" t="s">
        <v>115</v>
      </c>
      <c r="E61" s="144"/>
      <c r="F61" s="144"/>
      <c r="G61" s="144"/>
      <c r="H61" s="144"/>
      <c r="I61" s="145"/>
      <c r="J61" s="146">
        <f>J344</f>
        <v>0</v>
      </c>
      <c r="K61" s="147"/>
    </row>
    <row r="62" spans="2:47" s="8" customFormat="1" ht="19.899999999999999" customHeight="1">
      <c r="B62" s="141"/>
      <c r="C62" s="142"/>
      <c r="D62" s="143" t="s">
        <v>116</v>
      </c>
      <c r="E62" s="144"/>
      <c r="F62" s="144"/>
      <c r="G62" s="144"/>
      <c r="H62" s="144"/>
      <c r="I62" s="145"/>
      <c r="J62" s="146">
        <f>J355</f>
        <v>0</v>
      </c>
      <c r="K62" s="147"/>
    </row>
    <row r="63" spans="2:47" s="1" customFormat="1" ht="21.75" customHeight="1">
      <c r="B63" s="41"/>
      <c r="C63" s="42"/>
      <c r="D63" s="42"/>
      <c r="E63" s="42"/>
      <c r="F63" s="42"/>
      <c r="G63" s="42"/>
      <c r="H63" s="42"/>
      <c r="I63" s="105"/>
      <c r="J63" s="42"/>
      <c r="K63" s="45"/>
    </row>
    <row r="64" spans="2:47" s="1" customFormat="1" ht="6.95" customHeight="1">
      <c r="B64" s="56"/>
      <c r="C64" s="57"/>
      <c r="D64" s="57"/>
      <c r="E64" s="57"/>
      <c r="F64" s="57"/>
      <c r="G64" s="57"/>
      <c r="H64" s="57"/>
      <c r="I64" s="126"/>
      <c r="J64" s="57"/>
      <c r="K64" s="58"/>
    </row>
    <row r="68" spans="2:12" s="1" customFormat="1" ht="6.95" customHeight="1">
      <c r="B68" s="59"/>
      <c r="C68" s="60"/>
      <c r="D68" s="60"/>
      <c r="E68" s="60"/>
      <c r="F68" s="60"/>
      <c r="G68" s="60"/>
      <c r="H68" s="60"/>
      <c r="I68" s="127"/>
      <c r="J68" s="60"/>
      <c r="K68" s="60"/>
      <c r="L68" s="41"/>
    </row>
    <row r="69" spans="2:12" s="1" customFormat="1" ht="36.950000000000003" customHeight="1">
      <c r="B69" s="41"/>
      <c r="C69" s="61" t="s">
        <v>117</v>
      </c>
      <c r="I69" s="148"/>
      <c r="L69" s="41"/>
    </row>
    <row r="70" spans="2:12" s="1" customFormat="1" ht="6.95" customHeight="1">
      <c r="B70" s="41"/>
      <c r="I70" s="148"/>
      <c r="L70" s="41"/>
    </row>
    <row r="71" spans="2:12" s="1" customFormat="1" ht="14.45" customHeight="1">
      <c r="B71" s="41"/>
      <c r="C71" s="63" t="s">
        <v>18</v>
      </c>
      <c r="I71" s="148"/>
      <c r="L71" s="41"/>
    </row>
    <row r="72" spans="2:12" s="1" customFormat="1" ht="16.5" customHeight="1">
      <c r="B72" s="41"/>
      <c r="E72" s="336" t="str">
        <f>E7</f>
        <v>Bečva, km 44,135-45,855 revitalizace toku Skalička</v>
      </c>
      <c r="F72" s="337"/>
      <c r="G72" s="337"/>
      <c r="H72" s="337"/>
      <c r="I72" s="148"/>
      <c r="L72" s="41"/>
    </row>
    <row r="73" spans="2:12" s="1" customFormat="1" ht="14.45" customHeight="1">
      <c r="B73" s="41"/>
      <c r="C73" s="63" t="s">
        <v>103</v>
      </c>
      <c r="I73" s="148"/>
      <c r="L73" s="41"/>
    </row>
    <row r="74" spans="2:12" s="1" customFormat="1" ht="17.25" customHeight="1">
      <c r="B74" s="41"/>
      <c r="E74" s="301" t="str">
        <f>E9</f>
        <v>SO 01 - Revitalizace koryta</v>
      </c>
      <c r="F74" s="338"/>
      <c r="G74" s="338"/>
      <c r="H74" s="338"/>
      <c r="I74" s="148"/>
      <c r="L74" s="41"/>
    </row>
    <row r="75" spans="2:12" s="1" customFormat="1" ht="6.95" customHeight="1">
      <c r="B75" s="41"/>
      <c r="I75" s="148"/>
      <c r="L75" s="41"/>
    </row>
    <row r="76" spans="2:12" s="1" customFormat="1" ht="18" customHeight="1">
      <c r="B76" s="41"/>
      <c r="C76" s="63" t="s">
        <v>23</v>
      </c>
      <c r="F76" s="149" t="str">
        <f>F12</f>
        <v>obec Skalička</v>
      </c>
      <c r="I76" s="150" t="s">
        <v>25</v>
      </c>
      <c r="J76" s="67" t="str">
        <f>IF(J12="","",J12)</f>
        <v/>
      </c>
      <c r="L76" s="41"/>
    </row>
    <row r="77" spans="2:12" s="1" customFormat="1" ht="6.95" customHeight="1">
      <c r="B77" s="41"/>
      <c r="I77" s="148"/>
      <c r="L77" s="41"/>
    </row>
    <row r="78" spans="2:12" s="1" customFormat="1" ht="15">
      <c r="B78" s="41"/>
      <c r="C78" s="63" t="s">
        <v>26</v>
      </c>
      <c r="F78" s="149" t="str">
        <f>E15</f>
        <v>Povodí Moravy, státní podnik</v>
      </c>
      <c r="I78" s="150" t="s">
        <v>33</v>
      </c>
      <c r="J78" s="331" t="str">
        <f>E21</f>
        <v>Sweco Hydroprojekt a.s., Táborská 31, Praha 4</v>
      </c>
      <c r="L78" s="41"/>
    </row>
    <row r="79" spans="2:12" s="1" customFormat="1" ht="14.45" customHeight="1">
      <c r="B79" s="41"/>
      <c r="C79" s="63" t="s">
        <v>32</v>
      </c>
      <c r="F79" s="149" t="str">
        <f>IF(E18="","",E18)</f>
        <v/>
      </c>
      <c r="I79" s="148"/>
      <c r="J79" s="335"/>
      <c r="L79" s="41"/>
    </row>
    <row r="80" spans="2:12" s="1" customFormat="1" ht="10.35" customHeight="1">
      <c r="B80" s="41"/>
      <c r="I80" s="148"/>
      <c r="L80" s="41"/>
    </row>
    <row r="81" spans="2:65" s="9" customFormat="1" ht="29.25" customHeight="1">
      <c r="B81" s="151"/>
      <c r="C81" s="152" t="s">
        <v>118</v>
      </c>
      <c r="D81" s="153" t="s">
        <v>59</v>
      </c>
      <c r="E81" s="153" t="s">
        <v>55</v>
      </c>
      <c r="F81" s="153" t="s">
        <v>119</v>
      </c>
      <c r="G81" s="153" t="s">
        <v>120</v>
      </c>
      <c r="H81" s="153" t="s">
        <v>121</v>
      </c>
      <c r="I81" s="154" t="s">
        <v>122</v>
      </c>
      <c r="J81" s="153" t="s">
        <v>108</v>
      </c>
      <c r="K81" s="155" t="s">
        <v>123</v>
      </c>
      <c r="L81" s="151"/>
      <c r="M81" s="73" t="s">
        <v>124</v>
      </c>
      <c r="N81" s="74" t="s">
        <v>44</v>
      </c>
      <c r="O81" s="74" t="s">
        <v>125</v>
      </c>
      <c r="P81" s="74" t="s">
        <v>126</v>
      </c>
      <c r="Q81" s="74" t="s">
        <v>127</v>
      </c>
      <c r="R81" s="74" t="s">
        <v>128</v>
      </c>
      <c r="S81" s="74" t="s">
        <v>129</v>
      </c>
      <c r="T81" s="75" t="s">
        <v>130</v>
      </c>
    </row>
    <row r="82" spans="2:65" s="1" customFormat="1" ht="29.25" customHeight="1">
      <c r="B82" s="41"/>
      <c r="C82" s="77" t="s">
        <v>109</v>
      </c>
      <c r="I82" s="148"/>
      <c r="J82" s="156">
        <f>BK82</f>
        <v>0</v>
      </c>
      <c r="L82" s="41"/>
      <c r="M82" s="76"/>
      <c r="N82" s="68"/>
      <c r="O82" s="68"/>
      <c r="P82" s="157">
        <f>P83</f>
        <v>0</v>
      </c>
      <c r="Q82" s="68"/>
      <c r="R82" s="157">
        <f>R83</f>
        <v>4.8360900000000004</v>
      </c>
      <c r="S82" s="68"/>
      <c r="T82" s="158">
        <f>T83</f>
        <v>940.5</v>
      </c>
      <c r="AT82" s="24" t="s">
        <v>73</v>
      </c>
      <c r="AU82" s="24" t="s">
        <v>110</v>
      </c>
      <c r="BK82" s="159">
        <f>BK83</f>
        <v>0</v>
      </c>
    </row>
    <row r="83" spans="2:65" s="10" customFormat="1" ht="37.35" customHeight="1">
      <c r="B83" s="160"/>
      <c r="C83" s="352"/>
      <c r="D83" s="353" t="s">
        <v>73</v>
      </c>
      <c r="E83" s="354" t="s">
        <v>131</v>
      </c>
      <c r="F83" s="354" t="s">
        <v>132</v>
      </c>
      <c r="G83" s="352"/>
      <c r="H83" s="352"/>
      <c r="I83" s="162"/>
      <c r="J83" s="163">
        <f>BK83</f>
        <v>0</v>
      </c>
      <c r="L83" s="160"/>
      <c r="M83" s="164"/>
      <c r="N83" s="165"/>
      <c r="O83" s="165"/>
      <c r="P83" s="166">
        <f>P84+P317+P336+P344+P355</f>
        <v>0</v>
      </c>
      <c r="Q83" s="165"/>
      <c r="R83" s="166">
        <f>R84+R317+R336+R344+R355</f>
        <v>4.8360900000000004</v>
      </c>
      <c r="S83" s="165"/>
      <c r="T83" s="167">
        <f>T84+T317+T336+T344+T355</f>
        <v>940.5</v>
      </c>
      <c r="AR83" s="161" t="s">
        <v>82</v>
      </c>
      <c r="AT83" s="168" t="s">
        <v>73</v>
      </c>
      <c r="AU83" s="168" t="s">
        <v>74</v>
      </c>
      <c r="AY83" s="161" t="s">
        <v>133</v>
      </c>
      <c r="BK83" s="169">
        <f>BK84+BK317+BK336+BK344+BK355</f>
        <v>0</v>
      </c>
    </row>
    <row r="84" spans="2:65" s="10" customFormat="1" ht="19.899999999999999" customHeight="1">
      <c r="B84" s="160"/>
      <c r="C84" s="352"/>
      <c r="D84" s="353" t="s">
        <v>73</v>
      </c>
      <c r="E84" s="355" t="s">
        <v>82</v>
      </c>
      <c r="F84" s="355" t="s">
        <v>134</v>
      </c>
      <c r="G84" s="352"/>
      <c r="H84" s="352"/>
      <c r="I84" s="162"/>
      <c r="J84" s="170">
        <f>BK84</f>
        <v>0</v>
      </c>
      <c r="L84" s="160"/>
      <c r="M84" s="164"/>
      <c r="N84" s="165"/>
      <c r="O84" s="165"/>
      <c r="P84" s="166">
        <f>SUM(P85:P316)</f>
        <v>0</v>
      </c>
      <c r="Q84" s="165"/>
      <c r="R84" s="166">
        <f>SUM(R85:R316)</f>
        <v>1.8251900000000001</v>
      </c>
      <c r="S84" s="165"/>
      <c r="T84" s="167">
        <f>SUM(T85:T316)</f>
        <v>940.5</v>
      </c>
      <c r="AR84" s="161" t="s">
        <v>82</v>
      </c>
      <c r="AT84" s="168" t="s">
        <v>73</v>
      </c>
      <c r="AU84" s="168" t="s">
        <v>82</v>
      </c>
      <c r="AY84" s="161" t="s">
        <v>133</v>
      </c>
      <c r="BK84" s="169">
        <f>SUM(BK85:BK316)</f>
        <v>0</v>
      </c>
    </row>
    <row r="85" spans="2:65" s="1" customFormat="1" ht="25.5" customHeight="1">
      <c r="B85" s="171"/>
      <c r="C85" s="356" t="s">
        <v>82</v>
      </c>
      <c r="D85" s="356" t="s">
        <v>135</v>
      </c>
      <c r="E85" s="357" t="s">
        <v>136</v>
      </c>
      <c r="F85" s="358" t="s">
        <v>137</v>
      </c>
      <c r="G85" s="359" t="s">
        <v>138</v>
      </c>
      <c r="H85" s="360">
        <v>9978</v>
      </c>
      <c r="I85" s="174"/>
      <c r="J85" s="175">
        <f>ROUND(I85*H85,2)</f>
        <v>0</v>
      </c>
      <c r="K85" s="173" t="s">
        <v>139</v>
      </c>
      <c r="L85" s="41"/>
      <c r="M85" s="176" t="s">
        <v>5</v>
      </c>
      <c r="N85" s="177" t="s">
        <v>45</v>
      </c>
      <c r="O85" s="42"/>
      <c r="P85" s="178">
        <f>O85*H85</f>
        <v>0</v>
      </c>
      <c r="Q85" s="178">
        <v>0</v>
      </c>
      <c r="R85" s="178">
        <f>Q85*H85</f>
        <v>0</v>
      </c>
      <c r="S85" s="178">
        <v>0</v>
      </c>
      <c r="T85" s="179">
        <f>S85*H85</f>
        <v>0</v>
      </c>
      <c r="AR85" s="24" t="s">
        <v>140</v>
      </c>
      <c r="AT85" s="24" t="s">
        <v>135</v>
      </c>
      <c r="AU85" s="24" t="s">
        <v>84</v>
      </c>
      <c r="AY85" s="24" t="s">
        <v>133</v>
      </c>
      <c r="BE85" s="180">
        <f>IF(N85="základní",J85,0)</f>
        <v>0</v>
      </c>
      <c r="BF85" s="180">
        <f>IF(N85="snížená",J85,0)</f>
        <v>0</v>
      </c>
      <c r="BG85" s="180">
        <f>IF(N85="zákl. přenesená",J85,0)</f>
        <v>0</v>
      </c>
      <c r="BH85" s="180">
        <f>IF(N85="sníž. přenesená",J85,0)</f>
        <v>0</v>
      </c>
      <c r="BI85" s="180">
        <f>IF(N85="nulová",J85,0)</f>
        <v>0</v>
      </c>
      <c r="BJ85" s="24" t="s">
        <v>82</v>
      </c>
      <c r="BK85" s="180">
        <f>ROUND(I85*H85,2)</f>
        <v>0</v>
      </c>
      <c r="BL85" s="24" t="s">
        <v>140</v>
      </c>
      <c r="BM85" s="24" t="s">
        <v>141</v>
      </c>
    </row>
    <row r="86" spans="2:65" s="1" customFormat="1" ht="27">
      <c r="B86" s="41"/>
      <c r="C86" s="361"/>
      <c r="D86" s="362" t="s">
        <v>142</v>
      </c>
      <c r="E86" s="361"/>
      <c r="F86" s="363" t="s">
        <v>143</v>
      </c>
      <c r="G86" s="361"/>
      <c r="H86" s="361"/>
      <c r="I86" s="148"/>
      <c r="L86" s="41"/>
      <c r="M86" s="181"/>
      <c r="N86" s="42"/>
      <c r="O86" s="42"/>
      <c r="P86" s="42"/>
      <c r="Q86" s="42"/>
      <c r="R86" s="42"/>
      <c r="S86" s="42"/>
      <c r="T86" s="70"/>
      <c r="AT86" s="24" t="s">
        <v>142</v>
      </c>
      <c r="AU86" s="24" t="s">
        <v>84</v>
      </c>
    </row>
    <row r="87" spans="2:65" s="1" customFormat="1" ht="148.5">
      <c r="B87" s="41"/>
      <c r="C87" s="361"/>
      <c r="D87" s="362" t="s">
        <v>144</v>
      </c>
      <c r="E87" s="361"/>
      <c r="F87" s="364" t="s">
        <v>145</v>
      </c>
      <c r="G87" s="361"/>
      <c r="H87" s="361"/>
      <c r="I87" s="148"/>
      <c r="L87" s="41"/>
      <c r="M87" s="181"/>
      <c r="N87" s="42"/>
      <c r="O87" s="42"/>
      <c r="P87" s="42"/>
      <c r="Q87" s="42"/>
      <c r="R87" s="42"/>
      <c r="S87" s="42"/>
      <c r="T87" s="70"/>
      <c r="AT87" s="24" t="s">
        <v>144</v>
      </c>
      <c r="AU87" s="24" t="s">
        <v>84</v>
      </c>
    </row>
    <row r="88" spans="2:65" s="11" customFormat="1">
      <c r="B88" s="182"/>
      <c r="C88" s="365"/>
      <c r="D88" s="362" t="s">
        <v>146</v>
      </c>
      <c r="E88" s="366" t="s">
        <v>5</v>
      </c>
      <c r="F88" s="367" t="s">
        <v>147</v>
      </c>
      <c r="G88" s="365"/>
      <c r="H88" s="368">
        <v>9978</v>
      </c>
      <c r="I88" s="184"/>
      <c r="L88" s="182"/>
      <c r="M88" s="185"/>
      <c r="N88" s="186"/>
      <c r="O88" s="186"/>
      <c r="P88" s="186"/>
      <c r="Q88" s="186"/>
      <c r="R88" s="186"/>
      <c r="S88" s="186"/>
      <c r="T88" s="187"/>
      <c r="AT88" s="183" t="s">
        <v>146</v>
      </c>
      <c r="AU88" s="183" t="s">
        <v>84</v>
      </c>
      <c r="AV88" s="11" t="s">
        <v>84</v>
      </c>
      <c r="AW88" s="11" t="s">
        <v>37</v>
      </c>
      <c r="AX88" s="11" t="s">
        <v>74</v>
      </c>
      <c r="AY88" s="183" t="s">
        <v>133</v>
      </c>
    </row>
    <row r="89" spans="2:65" s="12" customFormat="1">
      <c r="B89" s="188"/>
      <c r="C89" s="369"/>
      <c r="D89" s="362" t="s">
        <v>146</v>
      </c>
      <c r="E89" s="370" t="s">
        <v>5</v>
      </c>
      <c r="F89" s="371" t="s">
        <v>148</v>
      </c>
      <c r="G89" s="369"/>
      <c r="H89" s="372">
        <v>9978</v>
      </c>
      <c r="I89" s="190"/>
      <c r="L89" s="188"/>
      <c r="M89" s="191"/>
      <c r="N89" s="192"/>
      <c r="O89" s="192"/>
      <c r="P89" s="192"/>
      <c r="Q89" s="192"/>
      <c r="R89" s="192"/>
      <c r="S89" s="192"/>
      <c r="T89" s="193"/>
      <c r="AT89" s="189" t="s">
        <v>146</v>
      </c>
      <c r="AU89" s="189" t="s">
        <v>84</v>
      </c>
      <c r="AV89" s="12" t="s">
        <v>140</v>
      </c>
      <c r="AW89" s="12" t="s">
        <v>37</v>
      </c>
      <c r="AX89" s="12" t="s">
        <v>82</v>
      </c>
      <c r="AY89" s="189" t="s">
        <v>133</v>
      </c>
    </row>
    <row r="90" spans="2:65" s="1" customFormat="1" ht="16.5" customHeight="1">
      <c r="B90" s="171"/>
      <c r="C90" s="356" t="s">
        <v>84</v>
      </c>
      <c r="D90" s="356" t="s">
        <v>135</v>
      </c>
      <c r="E90" s="357" t="s">
        <v>149</v>
      </c>
      <c r="F90" s="358" t="s">
        <v>150</v>
      </c>
      <c r="G90" s="359" t="s">
        <v>138</v>
      </c>
      <c r="H90" s="360">
        <v>4989</v>
      </c>
      <c r="I90" s="174"/>
      <c r="J90" s="175">
        <f>ROUND(I90*H90,2)</f>
        <v>0</v>
      </c>
      <c r="K90" s="173" t="s">
        <v>139</v>
      </c>
      <c r="L90" s="41"/>
      <c r="M90" s="176" t="s">
        <v>5</v>
      </c>
      <c r="N90" s="177" t="s">
        <v>45</v>
      </c>
      <c r="O90" s="42"/>
      <c r="P90" s="178">
        <f>O90*H90</f>
        <v>0</v>
      </c>
      <c r="Q90" s="178">
        <v>1.8000000000000001E-4</v>
      </c>
      <c r="R90" s="178">
        <f>Q90*H90</f>
        <v>0.89802000000000004</v>
      </c>
      <c r="S90" s="178">
        <v>0</v>
      </c>
      <c r="T90" s="179">
        <f>S90*H90</f>
        <v>0</v>
      </c>
      <c r="AR90" s="24" t="s">
        <v>140</v>
      </c>
      <c r="AT90" s="24" t="s">
        <v>135</v>
      </c>
      <c r="AU90" s="24" t="s">
        <v>84</v>
      </c>
      <c r="AY90" s="24" t="s">
        <v>133</v>
      </c>
      <c r="BE90" s="180">
        <f>IF(N90="základní",J90,0)</f>
        <v>0</v>
      </c>
      <c r="BF90" s="180">
        <f>IF(N90="snížená",J90,0)</f>
        <v>0</v>
      </c>
      <c r="BG90" s="180">
        <f>IF(N90="zákl. přenesená",J90,0)</f>
        <v>0</v>
      </c>
      <c r="BH90" s="180">
        <f>IF(N90="sníž. přenesená",J90,0)</f>
        <v>0</v>
      </c>
      <c r="BI90" s="180">
        <f>IF(N90="nulová",J90,0)</f>
        <v>0</v>
      </c>
      <c r="BJ90" s="24" t="s">
        <v>82</v>
      </c>
      <c r="BK90" s="180">
        <f>ROUND(I90*H90,2)</f>
        <v>0</v>
      </c>
      <c r="BL90" s="24" t="s">
        <v>140</v>
      </c>
      <c r="BM90" s="24" t="s">
        <v>151</v>
      </c>
    </row>
    <row r="91" spans="2:65" s="1" customFormat="1" ht="27">
      <c r="B91" s="41"/>
      <c r="C91" s="361"/>
      <c r="D91" s="362" t="s">
        <v>142</v>
      </c>
      <c r="E91" s="361"/>
      <c r="F91" s="363" t="s">
        <v>152</v>
      </c>
      <c r="G91" s="361"/>
      <c r="H91" s="361"/>
      <c r="I91" s="148"/>
      <c r="L91" s="41"/>
      <c r="M91" s="181"/>
      <c r="N91" s="42"/>
      <c r="O91" s="42"/>
      <c r="P91" s="42"/>
      <c r="Q91" s="42"/>
      <c r="R91" s="42"/>
      <c r="S91" s="42"/>
      <c r="T91" s="70"/>
      <c r="AT91" s="24" t="s">
        <v>142</v>
      </c>
      <c r="AU91" s="24" t="s">
        <v>84</v>
      </c>
    </row>
    <row r="92" spans="2:65" s="1" customFormat="1" ht="67.5">
      <c r="B92" s="41"/>
      <c r="C92" s="361"/>
      <c r="D92" s="362" t="s">
        <v>144</v>
      </c>
      <c r="E92" s="361"/>
      <c r="F92" s="364" t="s">
        <v>153</v>
      </c>
      <c r="G92" s="361"/>
      <c r="H92" s="361"/>
      <c r="I92" s="148"/>
      <c r="L92" s="41"/>
      <c r="M92" s="181"/>
      <c r="N92" s="42"/>
      <c r="O92" s="42"/>
      <c r="P92" s="42"/>
      <c r="Q92" s="42"/>
      <c r="R92" s="42"/>
      <c r="S92" s="42"/>
      <c r="T92" s="70"/>
      <c r="AT92" s="24" t="s">
        <v>144</v>
      </c>
      <c r="AU92" s="24" t="s">
        <v>84</v>
      </c>
    </row>
    <row r="93" spans="2:65" s="13" customFormat="1">
      <c r="B93" s="194"/>
      <c r="C93" s="373"/>
      <c r="D93" s="362" t="s">
        <v>146</v>
      </c>
      <c r="E93" s="374" t="s">
        <v>5</v>
      </c>
      <c r="F93" s="375" t="s">
        <v>154</v>
      </c>
      <c r="G93" s="373"/>
      <c r="H93" s="374" t="s">
        <v>5</v>
      </c>
      <c r="I93" s="196"/>
      <c r="L93" s="194"/>
      <c r="M93" s="197"/>
      <c r="N93" s="198"/>
      <c r="O93" s="198"/>
      <c r="P93" s="198"/>
      <c r="Q93" s="198"/>
      <c r="R93" s="198"/>
      <c r="S93" s="198"/>
      <c r="T93" s="199"/>
      <c r="AT93" s="195" t="s">
        <v>146</v>
      </c>
      <c r="AU93" s="195" t="s">
        <v>84</v>
      </c>
      <c r="AV93" s="13" t="s">
        <v>82</v>
      </c>
      <c r="AW93" s="13" t="s">
        <v>37</v>
      </c>
      <c r="AX93" s="13" t="s">
        <v>74</v>
      </c>
      <c r="AY93" s="195" t="s">
        <v>133</v>
      </c>
    </row>
    <row r="94" spans="2:65" s="11" customFormat="1">
      <c r="B94" s="182"/>
      <c r="C94" s="365"/>
      <c r="D94" s="362" t="s">
        <v>146</v>
      </c>
      <c r="E94" s="366" t="s">
        <v>5</v>
      </c>
      <c r="F94" s="367" t="s">
        <v>155</v>
      </c>
      <c r="G94" s="365"/>
      <c r="H94" s="368">
        <v>4989</v>
      </c>
      <c r="I94" s="184"/>
      <c r="L94" s="182"/>
      <c r="M94" s="185"/>
      <c r="N94" s="186"/>
      <c r="O94" s="186"/>
      <c r="P94" s="186"/>
      <c r="Q94" s="186"/>
      <c r="R94" s="186"/>
      <c r="S94" s="186"/>
      <c r="T94" s="187"/>
      <c r="AT94" s="183" t="s">
        <v>146</v>
      </c>
      <c r="AU94" s="183" t="s">
        <v>84</v>
      </c>
      <c r="AV94" s="11" t="s">
        <v>84</v>
      </c>
      <c r="AW94" s="11" t="s">
        <v>37</v>
      </c>
      <c r="AX94" s="11" t="s">
        <v>74</v>
      </c>
      <c r="AY94" s="183" t="s">
        <v>133</v>
      </c>
    </row>
    <row r="95" spans="2:65" s="12" customFormat="1">
      <c r="B95" s="188"/>
      <c r="C95" s="369"/>
      <c r="D95" s="362" t="s">
        <v>146</v>
      </c>
      <c r="E95" s="370" t="s">
        <v>5</v>
      </c>
      <c r="F95" s="371" t="s">
        <v>148</v>
      </c>
      <c r="G95" s="369"/>
      <c r="H95" s="372">
        <v>4989</v>
      </c>
      <c r="I95" s="190"/>
      <c r="L95" s="188"/>
      <c r="M95" s="191"/>
      <c r="N95" s="192"/>
      <c r="O95" s="192"/>
      <c r="P95" s="192"/>
      <c r="Q95" s="192"/>
      <c r="R95" s="192"/>
      <c r="S95" s="192"/>
      <c r="T95" s="193"/>
      <c r="AT95" s="189" t="s">
        <v>146</v>
      </c>
      <c r="AU95" s="189" t="s">
        <v>84</v>
      </c>
      <c r="AV95" s="12" t="s">
        <v>140</v>
      </c>
      <c r="AW95" s="12" t="s">
        <v>37</v>
      </c>
      <c r="AX95" s="12" t="s">
        <v>82</v>
      </c>
      <c r="AY95" s="189" t="s">
        <v>133</v>
      </c>
    </row>
    <row r="96" spans="2:65" s="1" customFormat="1" ht="16.5" customHeight="1">
      <c r="B96" s="171"/>
      <c r="C96" s="356" t="s">
        <v>156</v>
      </c>
      <c r="D96" s="356" t="s">
        <v>135</v>
      </c>
      <c r="E96" s="357" t="s">
        <v>157</v>
      </c>
      <c r="F96" s="358" t="s">
        <v>158</v>
      </c>
      <c r="G96" s="359" t="s">
        <v>159</v>
      </c>
      <c r="H96" s="360">
        <v>149.66999999999999</v>
      </c>
      <c r="I96" s="174"/>
      <c r="J96" s="175">
        <f>ROUND(I96*H96,2)</f>
        <v>0</v>
      </c>
      <c r="K96" s="173" t="s">
        <v>160</v>
      </c>
      <c r="L96" s="41"/>
      <c r="M96" s="176" t="s">
        <v>5</v>
      </c>
      <c r="N96" s="177" t="s">
        <v>45</v>
      </c>
      <c r="O96" s="42"/>
      <c r="P96" s="178">
        <f>O96*H96</f>
        <v>0</v>
      </c>
      <c r="Q96" s="178">
        <v>0</v>
      </c>
      <c r="R96" s="178">
        <f>Q96*H96</f>
        <v>0</v>
      </c>
      <c r="S96" s="178">
        <v>0</v>
      </c>
      <c r="T96" s="179">
        <f>S96*H96</f>
        <v>0</v>
      </c>
      <c r="AR96" s="24" t="s">
        <v>140</v>
      </c>
      <c r="AT96" s="24" t="s">
        <v>135</v>
      </c>
      <c r="AU96" s="24" t="s">
        <v>84</v>
      </c>
      <c r="AY96" s="24" t="s">
        <v>133</v>
      </c>
      <c r="BE96" s="180">
        <f>IF(N96="základní",J96,0)</f>
        <v>0</v>
      </c>
      <c r="BF96" s="180">
        <f>IF(N96="snížená",J96,0)</f>
        <v>0</v>
      </c>
      <c r="BG96" s="180">
        <f>IF(N96="zákl. přenesená",J96,0)</f>
        <v>0</v>
      </c>
      <c r="BH96" s="180">
        <f>IF(N96="sníž. přenesená",J96,0)</f>
        <v>0</v>
      </c>
      <c r="BI96" s="180">
        <f>IF(N96="nulová",J96,0)</f>
        <v>0</v>
      </c>
      <c r="BJ96" s="24" t="s">
        <v>82</v>
      </c>
      <c r="BK96" s="180">
        <f>ROUND(I96*H96,2)</f>
        <v>0</v>
      </c>
      <c r="BL96" s="24" t="s">
        <v>140</v>
      </c>
      <c r="BM96" s="24" t="s">
        <v>161</v>
      </c>
    </row>
    <row r="97" spans="2:65" s="13" customFormat="1">
      <c r="B97" s="194"/>
      <c r="C97" s="373"/>
      <c r="D97" s="362" t="s">
        <v>146</v>
      </c>
      <c r="E97" s="374" t="s">
        <v>5</v>
      </c>
      <c r="F97" s="375" t="s">
        <v>154</v>
      </c>
      <c r="G97" s="373"/>
      <c r="H97" s="374" t="s">
        <v>5</v>
      </c>
      <c r="I97" s="196"/>
      <c r="L97" s="194"/>
      <c r="M97" s="197"/>
      <c r="N97" s="198"/>
      <c r="O97" s="198"/>
      <c r="P97" s="198"/>
      <c r="Q97" s="198"/>
      <c r="R97" s="198"/>
      <c r="S97" s="198"/>
      <c r="T97" s="199"/>
      <c r="AT97" s="195" t="s">
        <v>146</v>
      </c>
      <c r="AU97" s="195" t="s">
        <v>84</v>
      </c>
      <c r="AV97" s="13" t="s">
        <v>82</v>
      </c>
      <c r="AW97" s="13" t="s">
        <v>37</v>
      </c>
      <c r="AX97" s="13" t="s">
        <v>74</v>
      </c>
      <c r="AY97" s="195" t="s">
        <v>133</v>
      </c>
    </row>
    <row r="98" spans="2:65" s="11" customFormat="1">
      <c r="B98" s="182"/>
      <c r="C98" s="365"/>
      <c r="D98" s="362" t="s">
        <v>146</v>
      </c>
      <c r="E98" s="366" t="s">
        <v>5</v>
      </c>
      <c r="F98" s="367" t="s">
        <v>162</v>
      </c>
      <c r="G98" s="365"/>
      <c r="H98" s="368">
        <v>149.66999999999999</v>
      </c>
      <c r="I98" s="184"/>
      <c r="L98" s="182"/>
      <c r="M98" s="185"/>
      <c r="N98" s="186"/>
      <c r="O98" s="186"/>
      <c r="P98" s="186"/>
      <c r="Q98" s="186"/>
      <c r="R98" s="186"/>
      <c r="S98" s="186"/>
      <c r="T98" s="187"/>
      <c r="AT98" s="183" t="s">
        <v>146</v>
      </c>
      <c r="AU98" s="183" t="s">
        <v>84</v>
      </c>
      <c r="AV98" s="11" t="s">
        <v>84</v>
      </c>
      <c r="AW98" s="11" t="s">
        <v>37</v>
      </c>
      <c r="AX98" s="11" t="s">
        <v>74</v>
      </c>
      <c r="AY98" s="183" t="s">
        <v>133</v>
      </c>
    </row>
    <row r="99" spans="2:65" s="12" customFormat="1">
      <c r="B99" s="188"/>
      <c r="C99" s="369"/>
      <c r="D99" s="362" t="s">
        <v>146</v>
      </c>
      <c r="E99" s="370" t="s">
        <v>5</v>
      </c>
      <c r="F99" s="371" t="s">
        <v>148</v>
      </c>
      <c r="G99" s="369"/>
      <c r="H99" s="372">
        <v>149.66999999999999</v>
      </c>
      <c r="I99" s="190"/>
      <c r="L99" s="188"/>
      <c r="M99" s="191"/>
      <c r="N99" s="192"/>
      <c r="O99" s="192"/>
      <c r="P99" s="192"/>
      <c r="Q99" s="192"/>
      <c r="R99" s="192"/>
      <c r="S99" s="192"/>
      <c r="T99" s="193"/>
      <c r="AT99" s="189" t="s">
        <v>146</v>
      </c>
      <c r="AU99" s="189" t="s">
        <v>84</v>
      </c>
      <c r="AV99" s="12" t="s">
        <v>140</v>
      </c>
      <c r="AW99" s="12" t="s">
        <v>37</v>
      </c>
      <c r="AX99" s="12" t="s">
        <v>82</v>
      </c>
      <c r="AY99" s="189" t="s">
        <v>133</v>
      </c>
    </row>
    <row r="100" spans="2:65" s="1" customFormat="1" ht="16.5" customHeight="1">
      <c r="B100" s="171"/>
      <c r="C100" s="356" t="s">
        <v>140</v>
      </c>
      <c r="D100" s="356" t="s">
        <v>135</v>
      </c>
      <c r="E100" s="357" t="s">
        <v>163</v>
      </c>
      <c r="F100" s="358" t="s">
        <v>164</v>
      </c>
      <c r="G100" s="359" t="s">
        <v>159</v>
      </c>
      <c r="H100" s="360">
        <v>144</v>
      </c>
      <c r="I100" s="174"/>
      <c r="J100" s="175">
        <f>ROUND(I100*H100,2)</f>
        <v>0</v>
      </c>
      <c r="K100" s="173" t="s">
        <v>160</v>
      </c>
      <c r="L100" s="41"/>
      <c r="M100" s="176" t="s">
        <v>5</v>
      </c>
      <c r="N100" s="177" t="s">
        <v>45</v>
      </c>
      <c r="O100" s="42"/>
      <c r="P100" s="178">
        <f>O100*H100</f>
        <v>0</v>
      </c>
      <c r="Q100" s="178">
        <v>0</v>
      </c>
      <c r="R100" s="178">
        <f>Q100*H100</f>
        <v>0</v>
      </c>
      <c r="S100" s="178">
        <v>0</v>
      </c>
      <c r="T100" s="179">
        <f>S100*H100</f>
        <v>0</v>
      </c>
      <c r="AR100" s="24" t="s">
        <v>140</v>
      </c>
      <c r="AT100" s="24" t="s">
        <v>135</v>
      </c>
      <c r="AU100" s="24" t="s">
        <v>84</v>
      </c>
      <c r="AY100" s="24" t="s">
        <v>133</v>
      </c>
      <c r="BE100" s="180">
        <f>IF(N100="základní",J100,0)</f>
        <v>0</v>
      </c>
      <c r="BF100" s="180">
        <f>IF(N100="snížená",J100,0)</f>
        <v>0</v>
      </c>
      <c r="BG100" s="180">
        <f>IF(N100="zákl. přenesená",J100,0)</f>
        <v>0</v>
      </c>
      <c r="BH100" s="180">
        <f>IF(N100="sníž. přenesená",J100,0)</f>
        <v>0</v>
      </c>
      <c r="BI100" s="180">
        <f>IF(N100="nulová",J100,0)</f>
        <v>0</v>
      </c>
      <c r="BJ100" s="24" t="s">
        <v>82</v>
      </c>
      <c r="BK100" s="180">
        <f>ROUND(I100*H100,2)</f>
        <v>0</v>
      </c>
      <c r="BL100" s="24" t="s">
        <v>140</v>
      </c>
      <c r="BM100" s="24" t="s">
        <v>165</v>
      </c>
    </row>
    <row r="101" spans="2:65" s="11" customFormat="1">
      <c r="B101" s="182"/>
      <c r="C101" s="365"/>
      <c r="D101" s="362" t="s">
        <v>146</v>
      </c>
      <c r="E101" s="366" t="s">
        <v>5</v>
      </c>
      <c r="F101" s="367" t="s">
        <v>166</v>
      </c>
      <c r="G101" s="365"/>
      <c r="H101" s="368">
        <v>144</v>
      </c>
      <c r="I101" s="184"/>
      <c r="L101" s="182"/>
      <c r="M101" s="185"/>
      <c r="N101" s="186"/>
      <c r="O101" s="186"/>
      <c r="P101" s="186"/>
      <c r="Q101" s="186"/>
      <c r="R101" s="186"/>
      <c r="S101" s="186"/>
      <c r="T101" s="187"/>
      <c r="AT101" s="183" t="s">
        <v>146</v>
      </c>
      <c r="AU101" s="183" t="s">
        <v>84</v>
      </c>
      <c r="AV101" s="11" t="s">
        <v>84</v>
      </c>
      <c r="AW101" s="11" t="s">
        <v>37</v>
      </c>
      <c r="AX101" s="11" t="s">
        <v>74</v>
      </c>
      <c r="AY101" s="183" t="s">
        <v>133</v>
      </c>
    </row>
    <row r="102" spans="2:65" s="12" customFormat="1">
      <c r="B102" s="188"/>
      <c r="C102" s="369"/>
      <c r="D102" s="362" t="s">
        <v>146</v>
      </c>
      <c r="E102" s="370" t="s">
        <v>5</v>
      </c>
      <c r="F102" s="371" t="s">
        <v>148</v>
      </c>
      <c r="G102" s="369"/>
      <c r="H102" s="372">
        <v>144</v>
      </c>
      <c r="I102" s="190"/>
      <c r="L102" s="188"/>
      <c r="M102" s="191"/>
      <c r="N102" s="192"/>
      <c r="O102" s="192"/>
      <c r="P102" s="192"/>
      <c r="Q102" s="192"/>
      <c r="R102" s="192"/>
      <c r="S102" s="192"/>
      <c r="T102" s="193"/>
      <c r="AT102" s="189" t="s">
        <v>146</v>
      </c>
      <c r="AU102" s="189" t="s">
        <v>84</v>
      </c>
      <c r="AV102" s="12" t="s">
        <v>140</v>
      </c>
      <c r="AW102" s="12" t="s">
        <v>37</v>
      </c>
      <c r="AX102" s="12" t="s">
        <v>82</v>
      </c>
      <c r="AY102" s="189" t="s">
        <v>133</v>
      </c>
    </row>
    <row r="103" spans="2:65" s="1" customFormat="1" ht="16.5" customHeight="1">
      <c r="B103" s="171"/>
      <c r="C103" s="356" t="s">
        <v>167</v>
      </c>
      <c r="D103" s="356" t="s">
        <v>135</v>
      </c>
      <c r="E103" s="357" t="s">
        <v>168</v>
      </c>
      <c r="F103" s="358" t="s">
        <v>169</v>
      </c>
      <c r="G103" s="359" t="s">
        <v>170</v>
      </c>
      <c r="H103" s="360">
        <v>217</v>
      </c>
      <c r="I103" s="174"/>
      <c r="J103" s="175">
        <f>ROUND(I103*H103,2)</f>
        <v>0</v>
      </c>
      <c r="K103" s="173" t="s">
        <v>139</v>
      </c>
      <c r="L103" s="41"/>
      <c r="M103" s="176" t="s">
        <v>5</v>
      </c>
      <c r="N103" s="177" t="s">
        <v>45</v>
      </c>
      <c r="O103" s="42"/>
      <c r="P103" s="178">
        <f>O103*H103</f>
        <v>0</v>
      </c>
      <c r="Q103" s="178">
        <v>1.8000000000000001E-4</v>
      </c>
      <c r="R103" s="178">
        <f>Q103*H103</f>
        <v>3.9060000000000004E-2</v>
      </c>
      <c r="S103" s="178">
        <v>0</v>
      </c>
      <c r="T103" s="179">
        <f>S103*H103</f>
        <v>0</v>
      </c>
      <c r="AR103" s="24" t="s">
        <v>140</v>
      </c>
      <c r="AT103" s="24" t="s">
        <v>135</v>
      </c>
      <c r="AU103" s="24" t="s">
        <v>84</v>
      </c>
      <c r="AY103" s="24" t="s">
        <v>133</v>
      </c>
      <c r="BE103" s="180">
        <f>IF(N103="základní",J103,0)</f>
        <v>0</v>
      </c>
      <c r="BF103" s="180">
        <f>IF(N103="snížená",J103,0)</f>
        <v>0</v>
      </c>
      <c r="BG103" s="180">
        <f>IF(N103="zákl. přenesená",J103,0)</f>
        <v>0</v>
      </c>
      <c r="BH103" s="180">
        <f>IF(N103="sníž. přenesená",J103,0)</f>
        <v>0</v>
      </c>
      <c r="BI103" s="180">
        <f>IF(N103="nulová",J103,0)</f>
        <v>0</v>
      </c>
      <c r="BJ103" s="24" t="s">
        <v>82</v>
      </c>
      <c r="BK103" s="180">
        <f>ROUND(I103*H103,2)</f>
        <v>0</v>
      </c>
      <c r="BL103" s="24" t="s">
        <v>140</v>
      </c>
      <c r="BM103" s="24" t="s">
        <v>171</v>
      </c>
    </row>
    <row r="104" spans="2:65" s="1" customFormat="1" ht="27">
      <c r="B104" s="41"/>
      <c r="C104" s="361"/>
      <c r="D104" s="362" t="s">
        <v>142</v>
      </c>
      <c r="E104" s="361"/>
      <c r="F104" s="363" t="s">
        <v>172</v>
      </c>
      <c r="G104" s="361"/>
      <c r="H104" s="361"/>
      <c r="I104" s="148"/>
      <c r="L104" s="41"/>
      <c r="M104" s="181"/>
      <c r="N104" s="42"/>
      <c r="O104" s="42"/>
      <c r="P104" s="42"/>
      <c r="Q104" s="42"/>
      <c r="R104" s="42"/>
      <c r="S104" s="42"/>
      <c r="T104" s="70"/>
      <c r="AT104" s="24" t="s">
        <v>142</v>
      </c>
      <c r="AU104" s="24" t="s">
        <v>84</v>
      </c>
    </row>
    <row r="105" spans="2:65" s="1" customFormat="1" ht="54">
      <c r="B105" s="41"/>
      <c r="C105" s="361"/>
      <c r="D105" s="362" t="s">
        <v>144</v>
      </c>
      <c r="E105" s="361"/>
      <c r="F105" s="364" t="s">
        <v>173</v>
      </c>
      <c r="G105" s="361"/>
      <c r="H105" s="361"/>
      <c r="I105" s="148"/>
      <c r="L105" s="41"/>
      <c r="M105" s="181"/>
      <c r="N105" s="42"/>
      <c r="O105" s="42"/>
      <c r="P105" s="42"/>
      <c r="Q105" s="42"/>
      <c r="R105" s="42"/>
      <c r="S105" s="42"/>
      <c r="T105" s="70"/>
      <c r="AT105" s="24" t="s">
        <v>144</v>
      </c>
      <c r="AU105" s="24" t="s">
        <v>84</v>
      </c>
    </row>
    <row r="106" spans="2:65" s="1" customFormat="1" ht="16.5" customHeight="1">
      <c r="B106" s="171"/>
      <c r="C106" s="356" t="s">
        <v>174</v>
      </c>
      <c r="D106" s="356" t="s">
        <v>135</v>
      </c>
      <c r="E106" s="357" t="s">
        <v>175</v>
      </c>
      <c r="F106" s="358" t="s">
        <v>176</v>
      </c>
      <c r="G106" s="359" t="s">
        <v>170</v>
      </c>
      <c r="H106" s="360">
        <v>822</v>
      </c>
      <c r="I106" s="174"/>
      <c r="J106" s="175">
        <f>ROUND(I106*H106,2)</f>
        <v>0</v>
      </c>
      <c r="K106" s="173" t="s">
        <v>139</v>
      </c>
      <c r="L106" s="41"/>
      <c r="M106" s="176" t="s">
        <v>5</v>
      </c>
      <c r="N106" s="177" t="s">
        <v>45</v>
      </c>
      <c r="O106" s="42"/>
      <c r="P106" s="178">
        <f>O106*H106</f>
        <v>0</v>
      </c>
      <c r="Q106" s="178">
        <v>0</v>
      </c>
      <c r="R106" s="178">
        <f>Q106*H106</f>
        <v>0</v>
      </c>
      <c r="S106" s="178">
        <v>0</v>
      </c>
      <c r="T106" s="179">
        <f>S106*H106</f>
        <v>0</v>
      </c>
      <c r="AR106" s="24" t="s">
        <v>140</v>
      </c>
      <c r="AT106" s="24" t="s">
        <v>135</v>
      </c>
      <c r="AU106" s="24" t="s">
        <v>84</v>
      </c>
      <c r="AY106" s="24" t="s">
        <v>133</v>
      </c>
      <c r="BE106" s="180">
        <f>IF(N106="základní",J106,0)</f>
        <v>0</v>
      </c>
      <c r="BF106" s="180">
        <f>IF(N106="snížená",J106,0)</f>
        <v>0</v>
      </c>
      <c r="BG106" s="180">
        <f>IF(N106="zákl. přenesená",J106,0)</f>
        <v>0</v>
      </c>
      <c r="BH106" s="180">
        <f>IF(N106="sníž. přenesená",J106,0)</f>
        <v>0</v>
      </c>
      <c r="BI106" s="180">
        <f>IF(N106="nulová",J106,0)</f>
        <v>0</v>
      </c>
      <c r="BJ106" s="24" t="s">
        <v>82</v>
      </c>
      <c r="BK106" s="180">
        <f>ROUND(I106*H106,2)</f>
        <v>0</v>
      </c>
      <c r="BL106" s="24" t="s">
        <v>140</v>
      </c>
      <c r="BM106" s="24" t="s">
        <v>177</v>
      </c>
    </row>
    <row r="107" spans="2:65" s="1" customFormat="1" ht="27">
      <c r="B107" s="41"/>
      <c r="C107" s="361"/>
      <c r="D107" s="362" t="s">
        <v>142</v>
      </c>
      <c r="E107" s="361"/>
      <c r="F107" s="363" t="s">
        <v>178</v>
      </c>
      <c r="G107" s="361"/>
      <c r="H107" s="361"/>
      <c r="I107" s="148"/>
      <c r="L107" s="41"/>
      <c r="M107" s="181"/>
      <c r="N107" s="42"/>
      <c r="O107" s="42"/>
      <c r="P107" s="42"/>
      <c r="Q107" s="42"/>
      <c r="R107" s="42"/>
      <c r="S107" s="42"/>
      <c r="T107" s="70"/>
      <c r="AT107" s="24" t="s">
        <v>142</v>
      </c>
      <c r="AU107" s="24" t="s">
        <v>84</v>
      </c>
    </row>
    <row r="108" spans="2:65" s="1" customFormat="1" ht="135">
      <c r="B108" s="41"/>
      <c r="C108" s="361"/>
      <c r="D108" s="362" t="s">
        <v>144</v>
      </c>
      <c r="E108" s="361"/>
      <c r="F108" s="364" t="s">
        <v>179</v>
      </c>
      <c r="G108" s="361"/>
      <c r="H108" s="361"/>
      <c r="I108" s="148"/>
      <c r="L108" s="41"/>
      <c r="M108" s="181"/>
      <c r="N108" s="42"/>
      <c r="O108" s="42"/>
      <c r="P108" s="42"/>
      <c r="Q108" s="42"/>
      <c r="R108" s="42"/>
      <c r="S108" s="42"/>
      <c r="T108" s="70"/>
      <c r="AT108" s="24" t="s">
        <v>144</v>
      </c>
      <c r="AU108" s="24" t="s">
        <v>84</v>
      </c>
    </row>
    <row r="109" spans="2:65" s="11" customFormat="1">
      <c r="B109" s="182"/>
      <c r="C109" s="365"/>
      <c r="D109" s="362" t="s">
        <v>146</v>
      </c>
      <c r="E109" s="366" t="s">
        <v>5</v>
      </c>
      <c r="F109" s="367" t="s">
        <v>180</v>
      </c>
      <c r="G109" s="365"/>
      <c r="H109" s="368">
        <v>822</v>
      </c>
      <c r="I109" s="184"/>
      <c r="L109" s="182"/>
      <c r="M109" s="185"/>
      <c r="N109" s="186"/>
      <c r="O109" s="186"/>
      <c r="P109" s="186"/>
      <c r="Q109" s="186"/>
      <c r="R109" s="186"/>
      <c r="S109" s="186"/>
      <c r="T109" s="187"/>
      <c r="AT109" s="183" t="s">
        <v>146</v>
      </c>
      <c r="AU109" s="183" t="s">
        <v>84</v>
      </c>
      <c r="AV109" s="11" t="s">
        <v>84</v>
      </c>
      <c r="AW109" s="11" t="s">
        <v>37</v>
      </c>
      <c r="AX109" s="11" t="s">
        <v>74</v>
      </c>
      <c r="AY109" s="183" t="s">
        <v>133</v>
      </c>
    </row>
    <row r="110" spans="2:65" s="12" customFormat="1">
      <c r="B110" s="188"/>
      <c r="C110" s="369"/>
      <c r="D110" s="362" t="s">
        <v>146</v>
      </c>
      <c r="E110" s="370" t="s">
        <v>5</v>
      </c>
      <c r="F110" s="371" t="s">
        <v>148</v>
      </c>
      <c r="G110" s="369"/>
      <c r="H110" s="372">
        <v>822</v>
      </c>
      <c r="I110" s="190"/>
      <c r="L110" s="188"/>
      <c r="M110" s="191"/>
      <c r="N110" s="192"/>
      <c r="O110" s="192"/>
      <c r="P110" s="192"/>
      <c r="Q110" s="192"/>
      <c r="R110" s="192"/>
      <c r="S110" s="192"/>
      <c r="T110" s="193"/>
      <c r="AT110" s="189" t="s">
        <v>146</v>
      </c>
      <c r="AU110" s="189" t="s">
        <v>84</v>
      </c>
      <c r="AV110" s="12" t="s">
        <v>140</v>
      </c>
      <c r="AW110" s="12" t="s">
        <v>37</v>
      </c>
      <c r="AX110" s="12" t="s">
        <v>82</v>
      </c>
      <c r="AY110" s="189" t="s">
        <v>133</v>
      </c>
    </row>
    <row r="111" spans="2:65" s="1" customFormat="1" ht="16.5" customHeight="1">
      <c r="B111" s="171"/>
      <c r="C111" s="356" t="s">
        <v>181</v>
      </c>
      <c r="D111" s="356" t="s">
        <v>135</v>
      </c>
      <c r="E111" s="357" t="s">
        <v>182</v>
      </c>
      <c r="F111" s="358" t="s">
        <v>183</v>
      </c>
      <c r="G111" s="359" t="s">
        <v>170</v>
      </c>
      <c r="H111" s="360">
        <v>239</v>
      </c>
      <c r="I111" s="174"/>
      <c r="J111" s="175">
        <f>ROUND(I111*H111,2)</f>
        <v>0</v>
      </c>
      <c r="K111" s="173" t="s">
        <v>139</v>
      </c>
      <c r="L111" s="41"/>
      <c r="M111" s="176" t="s">
        <v>5</v>
      </c>
      <c r="N111" s="177" t="s">
        <v>45</v>
      </c>
      <c r="O111" s="42"/>
      <c r="P111" s="178">
        <f>O111*H111</f>
        <v>0</v>
      </c>
      <c r="Q111" s="178">
        <v>0</v>
      </c>
      <c r="R111" s="178">
        <f>Q111*H111</f>
        <v>0</v>
      </c>
      <c r="S111" s="178">
        <v>0</v>
      </c>
      <c r="T111" s="179">
        <f>S111*H111</f>
        <v>0</v>
      </c>
      <c r="AR111" s="24" t="s">
        <v>140</v>
      </c>
      <c r="AT111" s="24" t="s">
        <v>135</v>
      </c>
      <c r="AU111" s="24" t="s">
        <v>84</v>
      </c>
      <c r="AY111" s="24" t="s">
        <v>133</v>
      </c>
      <c r="BE111" s="180">
        <f>IF(N111="základní",J111,0)</f>
        <v>0</v>
      </c>
      <c r="BF111" s="180">
        <f>IF(N111="snížená",J111,0)</f>
        <v>0</v>
      </c>
      <c r="BG111" s="180">
        <f>IF(N111="zákl. přenesená",J111,0)</f>
        <v>0</v>
      </c>
      <c r="BH111" s="180">
        <f>IF(N111="sníž. přenesená",J111,0)</f>
        <v>0</v>
      </c>
      <c r="BI111" s="180">
        <f>IF(N111="nulová",J111,0)</f>
        <v>0</v>
      </c>
      <c r="BJ111" s="24" t="s">
        <v>82</v>
      </c>
      <c r="BK111" s="180">
        <f>ROUND(I111*H111,2)</f>
        <v>0</v>
      </c>
      <c r="BL111" s="24" t="s">
        <v>140</v>
      </c>
      <c r="BM111" s="24" t="s">
        <v>184</v>
      </c>
    </row>
    <row r="112" spans="2:65" s="1" customFormat="1" ht="27">
      <c r="B112" s="41"/>
      <c r="C112" s="361"/>
      <c r="D112" s="362" t="s">
        <v>142</v>
      </c>
      <c r="E112" s="361"/>
      <c r="F112" s="363" t="s">
        <v>185</v>
      </c>
      <c r="G112" s="361"/>
      <c r="H112" s="361"/>
      <c r="I112" s="148"/>
      <c r="L112" s="41"/>
      <c r="M112" s="181"/>
      <c r="N112" s="42"/>
      <c r="O112" s="42"/>
      <c r="P112" s="42"/>
      <c r="Q112" s="42"/>
      <c r="R112" s="42"/>
      <c r="S112" s="42"/>
      <c r="T112" s="70"/>
      <c r="AT112" s="24" t="s">
        <v>142</v>
      </c>
      <c r="AU112" s="24" t="s">
        <v>84</v>
      </c>
    </row>
    <row r="113" spans="2:65" s="1" customFormat="1" ht="135">
      <c r="B113" s="41"/>
      <c r="C113" s="361"/>
      <c r="D113" s="362" t="s">
        <v>144</v>
      </c>
      <c r="E113" s="361"/>
      <c r="F113" s="364" t="s">
        <v>179</v>
      </c>
      <c r="G113" s="361"/>
      <c r="H113" s="361"/>
      <c r="I113" s="148"/>
      <c r="L113" s="41"/>
      <c r="M113" s="181"/>
      <c r="N113" s="42"/>
      <c r="O113" s="42"/>
      <c r="P113" s="42"/>
      <c r="Q113" s="42"/>
      <c r="R113" s="42"/>
      <c r="S113" s="42"/>
      <c r="T113" s="70"/>
      <c r="AT113" s="24" t="s">
        <v>144</v>
      </c>
      <c r="AU113" s="24" t="s">
        <v>84</v>
      </c>
    </row>
    <row r="114" spans="2:65" s="11" customFormat="1">
      <c r="B114" s="182"/>
      <c r="C114" s="365"/>
      <c r="D114" s="362" t="s">
        <v>146</v>
      </c>
      <c r="E114" s="366" t="s">
        <v>5</v>
      </c>
      <c r="F114" s="367" t="s">
        <v>186</v>
      </c>
      <c r="G114" s="365"/>
      <c r="H114" s="368">
        <v>239</v>
      </c>
      <c r="I114" s="184"/>
      <c r="L114" s="182"/>
      <c r="M114" s="185"/>
      <c r="N114" s="186"/>
      <c r="O114" s="186"/>
      <c r="P114" s="186"/>
      <c r="Q114" s="186"/>
      <c r="R114" s="186"/>
      <c r="S114" s="186"/>
      <c r="T114" s="187"/>
      <c r="AT114" s="183" t="s">
        <v>146</v>
      </c>
      <c r="AU114" s="183" t="s">
        <v>84</v>
      </c>
      <c r="AV114" s="11" t="s">
        <v>84</v>
      </c>
      <c r="AW114" s="11" t="s">
        <v>37</v>
      </c>
      <c r="AX114" s="11" t="s">
        <v>74</v>
      </c>
      <c r="AY114" s="183" t="s">
        <v>133</v>
      </c>
    </row>
    <row r="115" spans="2:65" s="12" customFormat="1">
      <c r="B115" s="188"/>
      <c r="C115" s="369"/>
      <c r="D115" s="362" t="s">
        <v>146</v>
      </c>
      <c r="E115" s="370" t="s">
        <v>5</v>
      </c>
      <c r="F115" s="371" t="s">
        <v>148</v>
      </c>
      <c r="G115" s="369"/>
      <c r="H115" s="372">
        <v>239</v>
      </c>
      <c r="I115" s="190"/>
      <c r="L115" s="188"/>
      <c r="M115" s="191"/>
      <c r="N115" s="192"/>
      <c r="O115" s="192"/>
      <c r="P115" s="192"/>
      <c r="Q115" s="192"/>
      <c r="R115" s="192"/>
      <c r="S115" s="192"/>
      <c r="T115" s="193"/>
      <c r="AT115" s="189" t="s">
        <v>146</v>
      </c>
      <c r="AU115" s="189" t="s">
        <v>84</v>
      </c>
      <c r="AV115" s="12" t="s">
        <v>140</v>
      </c>
      <c r="AW115" s="12" t="s">
        <v>37</v>
      </c>
      <c r="AX115" s="12" t="s">
        <v>82</v>
      </c>
      <c r="AY115" s="189" t="s">
        <v>133</v>
      </c>
    </row>
    <row r="116" spans="2:65" s="1" customFormat="1" ht="16.5" customHeight="1">
      <c r="B116" s="171"/>
      <c r="C116" s="356" t="s">
        <v>187</v>
      </c>
      <c r="D116" s="356" t="s">
        <v>135</v>
      </c>
      <c r="E116" s="357" t="s">
        <v>188</v>
      </c>
      <c r="F116" s="358" t="s">
        <v>189</v>
      </c>
      <c r="G116" s="359" t="s">
        <v>170</v>
      </c>
      <c r="H116" s="360">
        <v>822</v>
      </c>
      <c r="I116" s="174"/>
      <c r="J116" s="175">
        <f>ROUND(I116*H116,2)</f>
        <v>0</v>
      </c>
      <c r="K116" s="173" t="s">
        <v>139</v>
      </c>
      <c r="L116" s="41"/>
      <c r="M116" s="176" t="s">
        <v>5</v>
      </c>
      <c r="N116" s="177" t="s">
        <v>45</v>
      </c>
      <c r="O116" s="42"/>
      <c r="P116" s="178">
        <f>O116*H116</f>
        <v>0</v>
      </c>
      <c r="Q116" s="178">
        <v>5.0000000000000002E-5</v>
      </c>
      <c r="R116" s="178">
        <f>Q116*H116</f>
        <v>4.1100000000000005E-2</v>
      </c>
      <c r="S116" s="178">
        <v>0</v>
      </c>
      <c r="T116" s="179">
        <f>S116*H116</f>
        <v>0</v>
      </c>
      <c r="AR116" s="24" t="s">
        <v>140</v>
      </c>
      <c r="AT116" s="24" t="s">
        <v>135</v>
      </c>
      <c r="AU116" s="24" t="s">
        <v>84</v>
      </c>
      <c r="AY116" s="24" t="s">
        <v>133</v>
      </c>
      <c r="BE116" s="180">
        <f>IF(N116="základní",J116,0)</f>
        <v>0</v>
      </c>
      <c r="BF116" s="180">
        <f>IF(N116="snížená",J116,0)</f>
        <v>0</v>
      </c>
      <c r="BG116" s="180">
        <f>IF(N116="zákl. přenesená",J116,0)</f>
        <v>0</v>
      </c>
      <c r="BH116" s="180">
        <f>IF(N116="sníž. přenesená",J116,0)</f>
        <v>0</v>
      </c>
      <c r="BI116" s="180">
        <f>IF(N116="nulová",J116,0)</f>
        <v>0</v>
      </c>
      <c r="BJ116" s="24" t="s">
        <v>82</v>
      </c>
      <c r="BK116" s="180">
        <f>ROUND(I116*H116,2)</f>
        <v>0</v>
      </c>
      <c r="BL116" s="24" t="s">
        <v>140</v>
      </c>
      <c r="BM116" s="24" t="s">
        <v>190</v>
      </c>
    </row>
    <row r="117" spans="2:65" s="1" customFormat="1" ht="27">
      <c r="B117" s="41"/>
      <c r="C117" s="361"/>
      <c r="D117" s="362" t="s">
        <v>142</v>
      </c>
      <c r="E117" s="361"/>
      <c r="F117" s="363" t="s">
        <v>191</v>
      </c>
      <c r="G117" s="361"/>
      <c r="H117" s="361"/>
      <c r="I117" s="148"/>
      <c r="L117" s="41"/>
      <c r="M117" s="181"/>
      <c r="N117" s="42"/>
      <c r="O117" s="42"/>
      <c r="P117" s="42"/>
      <c r="Q117" s="42"/>
      <c r="R117" s="42"/>
      <c r="S117" s="42"/>
      <c r="T117" s="70"/>
      <c r="AT117" s="24" t="s">
        <v>142</v>
      </c>
      <c r="AU117" s="24" t="s">
        <v>84</v>
      </c>
    </row>
    <row r="118" spans="2:65" s="1" customFormat="1" ht="108">
      <c r="B118" s="41"/>
      <c r="C118" s="361"/>
      <c r="D118" s="362" t="s">
        <v>144</v>
      </c>
      <c r="E118" s="361"/>
      <c r="F118" s="364" t="s">
        <v>192</v>
      </c>
      <c r="G118" s="361"/>
      <c r="H118" s="361"/>
      <c r="I118" s="148"/>
      <c r="L118" s="41"/>
      <c r="M118" s="181"/>
      <c r="N118" s="42"/>
      <c r="O118" s="42"/>
      <c r="P118" s="42"/>
      <c r="Q118" s="42"/>
      <c r="R118" s="42"/>
      <c r="S118" s="42"/>
      <c r="T118" s="70"/>
      <c r="AT118" s="24" t="s">
        <v>144</v>
      </c>
      <c r="AU118" s="24" t="s">
        <v>84</v>
      </c>
    </row>
    <row r="119" spans="2:65" s="11" customFormat="1">
      <c r="B119" s="182"/>
      <c r="C119" s="365"/>
      <c r="D119" s="362" t="s">
        <v>146</v>
      </c>
      <c r="E119" s="366" t="s">
        <v>5</v>
      </c>
      <c r="F119" s="367" t="s">
        <v>180</v>
      </c>
      <c r="G119" s="365"/>
      <c r="H119" s="368">
        <v>822</v>
      </c>
      <c r="I119" s="184"/>
      <c r="L119" s="182"/>
      <c r="M119" s="185"/>
      <c r="N119" s="186"/>
      <c r="O119" s="186"/>
      <c r="P119" s="186"/>
      <c r="Q119" s="186"/>
      <c r="R119" s="186"/>
      <c r="S119" s="186"/>
      <c r="T119" s="187"/>
      <c r="AT119" s="183" t="s">
        <v>146</v>
      </c>
      <c r="AU119" s="183" t="s">
        <v>84</v>
      </c>
      <c r="AV119" s="11" t="s">
        <v>84</v>
      </c>
      <c r="AW119" s="11" t="s">
        <v>37</v>
      </c>
      <c r="AX119" s="11" t="s">
        <v>74</v>
      </c>
      <c r="AY119" s="183" t="s">
        <v>133</v>
      </c>
    </row>
    <row r="120" spans="2:65" s="12" customFormat="1">
      <c r="B120" s="188"/>
      <c r="C120" s="369"/>
      <c r="D120" s="362" t="s">
        <v>146</v>
      </c>
      <c r="E120" s="370" t="s">
        <v>5</v>
      </c>
      <c r="F120" s="371" t="s">
        <v>148</v>
      </c>
      <c r="G120" s="369"/>
      <c r="H120" s="372">
        <v>822</v>
      </c>
      <c r="I120" s="190"/>
      <c r="L120" s="188"/>
      <c r="M120" s="191"/>
      <c r="N120" s="192"/>
      <c r="O120" s="192"/>
      <c r="P120" s="192"/>
      <c r="Q120" s="192"/>
      <c r="R120" s="192"/>
      <c r="S120" s="192"/>
      <c r="T120" s="193"/>
      <c r="AT120" s="189" t="s">
        <v>146</v>
      </c>
      <c r="AU120" s="189" t="s">
        <v>84</v>
      </c>
      <c r="AV120" s="12" t="s">
        <v>140</v>
      </c>
      <c r="AW120" s="12" t="s">
        <v>37</v>
      </c>
      <c r="AX120" s="12" t="s">
        <v>82</v>
      </c>
      <c r="AY120" s="189" t="s">
        <v>133</v>
      </c>
    </row>
    <row r="121" spans="2:65" s="1" customFormat="1" ht="16.5" customHeight="1">
      <c r="B121" s="171"/>
      <c r="C121" s="356" t="s">
        <v>193</v>
      </c>
      <c r="D121" s="356" t="s">
        <v>135</v>
      </c>
      <c r="E121" s="357" t="s">
        <v>194</v>
      </c>
      <c r="F121" s="358" t="s">
        <v>195</v>
      </c>
      <c r="G121" s="359" t="s">
        <v>170</v>
      </c>
      <c r="H121" s="360">
        <v>239</v>
      </c>
      <c r="I121" s="174"/>
      <c r="J121" s="175">
        <f>ROUND(I121*H121,2)</f>
        <v>0</v>
      </c>
      <c r="K121" s="173" t="s">
        <v>139</v>
      </c>
      <c r="L121" s="41"/>
      <c r="M121" s="176" t="s">
        <v>5</v>
      </c>
      <c r="N121" s="177" t="s">
        <v>45</v>
      </c>
      <c r="O121" s="42"/>
      <c r="P121" s="178">
        <f>O121*H121</f>
        <v>0</v>
      </c>
      <c r="Q121" s="178">
        <v>9.0000000000000006E-5</v>
      </c>
      <c r="R121" s="178">
        <f>Q121*H121</f>
        <v>2.1510000000000001E-2</v>
      </c>
      <c r="S121" s="178">
        <v>0</v>
      </c>
      <c r="T121" s="179">
        <f>S121*H121</f>
        <v>0</v>
      </c>
      <c r="AR121" s="24" t="s">
        <v>140</v>
      </c>
      <c r="AT121" s="24" t="s">
        <v>135</v>
      </c>
      <c r="AU121" s="24" t="s">
        <v>84</v>
      </c>
      <c r="AY121" s="24" t="s">
        <v>133</v>
      </c>
      <c r="BE121" s="180">
        <f>IF(N121="základní",J121,0)</f>
        <v>0</v>
      </c>
      <c r="BF121" s="180">
        <f>IF(N121="snížená",J121,0)</f>
        <v>0</v>
      </c>
      <c r="BG121" s="180">
        <f>IF(N121="zákl. přenesená",J121,0)</f>
        <v>0</v>
      </c>
      <c r="BH121" s="180">
        <f>IF(N121="sníž. přenesená",J121,0)</f>
        <v>0</v>
      </c>
      <c r="BI121" s="180">
        <f>IF(N121="nulová",J121,0)</f>
        <v>0</v>
      </c>
      <c r="BJ121" s="24" t="s">
        <v>82</v>
      </c>
      <c r="BK121" s="180">
        <f>ROUND(I121*H121,2)</f>
        <v>0</v>
      </c>
      <c r="BL121" s="24" t="s">
        <v>140</v>
      </c>
      <c r="BM121" s="24" t="s">
        <v>196</v>
      </c>
    </row>
    <row r="122" spans="2:65" s="1" customFormat="1" ht="27">
      <c r="B122" s="41"/>
      <c r="C122" s="361"/>
      <c r="D122" s="362" t="s">
        <v>142</v>
      </c>
      <c r="E122" s="361"/>
      <c r="F122" s="363" t="s">
        <v>197</v>
      </c>
      <c r="G122" s="361"/>
      <c r="H122" s="361"/>
      <c r="I122" s="148"/>
      <c r="L122" s="41"/>
      <c r="M122" s="181"/>
      <c r="N122" s="42"/>
      <c r="O122" s="42"/>
      <c r="P122" s="42"/>
      <c r="Q122" s="42"/>
      <c r="R122" s="42"/>
      <c r="S122" s="42"/>
      <c r="T122" s="70"/>
      <c r="AT122" s="24" t="s">
        <v>142</v>
      </c>
      <c r="AU122" s="24" t="s">
        <v>84</v>
      </c>
    </row>
    <row r="123" spans="2:65" s="1" customFormat="1" ht="108">
      <c r="B123" s="41"/>
      <c r="C123" s="361"/>
      <c r="D123" s="362" t="s">
        <v>144</v>
      </c>
      <c r="E123" s="361"/>
      <c r="F123" s="364" t="s">
        <v>192</v>
      </c>
      <c r="G123" s="361"/>
      <c r="H123" s="361"/>
      <c r="I123" s="148"/>
      <c r="L123" s="41"/>
      <c r="M123" s="181"/>
      <c r="N123" s="42"/>
      <c r="O123" s="42"/>
      <c r="P123" s="42"/>
      <c r="Q123" s="42"/>
      <c r="R123" s="42"/>
      <c r="S123" s="42"/>
      <c r="T123" s="70"/>
      <c r="AT123" s="24" t="s">
        <v>144</v>
      </c>
      <c r="AU123" s="24" t="s">
        <v>84</v>
      </c>
    </row>
    <row r="124" spans="2:65" s="11" customFormat="1">
      <c r="B124" s="182"/>
      <c r="C124" s="365"/>
      <c r="D124" s="362" t="s">
        <v>146</v>
      </c>
      <c r="E124" s="366" t="s">
        <v>5</v>
      </c>
      <c r="F124" s="367" t="s">
        <v>186</v>
      </c>
      <c r="G124" s="365"/>
      <c r="H124" s="368">
        <v>239</v>
      </c>
      <c r="I124" s="184"/>
      <c r="L124" s="182"/>
      <c r="M124" s="185"/>
      <c r="N124" s="186"/>
      <c r="O124" s="186"/>
      <c r="P124" s="186"/>
      <c r="Q124" s="186"/>
      <c r="R124" s="186"/>
      <c r="S124" s="186"/>
      <c r="T124" s="187"/>
      <c r="AT124" s="183" t="s">
        <v>146</v>
      </c>
      <c r="AU124" s="183" t="s">
        <v>84</v>
      </c>
      <c r="AV124" s="11" t="s">
        <v>84</v>
      </c>
      <c r="AW124" s="11" t="s">
        <v>37</v>
      </c>
      <c r="AX124" s="11" t="s">
        <v>74</v>
      </c>
      <c r="AY124" s="183" t="s">
        <v>133</v>
      </c>
    </row>
    <row r="125" spans="2:65" s="12" customFormat="1">
      <c r="B125" s="188"/>
      <c r="C125" s="369"/>
      <c r="D125" s="362" t="s">
        <v>146</v>
      </c>
      <c r="E125" s="370" t="s">
        <v>5</v>
      </c>
      <c r="F125" s="371" t="s">
        <v>148</v>
      </c>
      <c r="G125" s="369"/>
      <c r="H125" s="372">
        <v>239</v>
      </c>
      <c r="I125" s="190"/>
      <c r="L125" s="188"/>
      <c r="M125" s="191"/>
      <c r="N125" s="192"/>
      <c r="O125" s="192"/>
      <c r="P125" s="192"/>
      <c r="Q125" s="192"/>
      <c r="R125" s="192"/>
      <c r="S125" s="192"/>
      <c r="T125" s="193"/>
      <c r="AT125" s="189" t="s">
        <v>146</v>
      </c>
      <c r="AU125" s="189" t="s">
        <v>84</v>
      </c>
      <c r="AV125" s="12" t="s">
        <v>140</v>
      </c>
      <c r="AW125" s="12" t="s">
        <v>37</v>
      </c>
      <c r="AX125" s="12" t="s">
        <v>82</v>
      </c>
      <c r="AY125" s="189" t="s">
        <v>133</v>
      </c>
    </row>
    <row r="126" spans="2:65" s="1" customFormat="1" ht="16.5" customHeight="1">
      <c r="B126" s="171"/>
      <c r="C126" s="356" t="s">
        <v>198</v>
      </c>
      <c r="D126" s="356" t="s">
        <v>135</v>
      </c>
      <c r="E126" s="357" t="s">
        <v>199</v>
      </c>
      <c r="F126" s="358" t="s">
        <v>200</v>
      </c>
      <c r="G126" s="359" t="s">
        <v>170</v>
      </c>
      <c r="H126" s="360">
        <v>1061</v>
      </c>
      <c r="I126" s="174"/>
      <c r="J126" s="175">
        <f>ROUND(I126*H126,2)</f>
        <v>0</v>
      </c>
      <c r="K126" s="173" t="s">
        <v>160</v>
      </c>
      <c r="L126" s="41"/>
      <c r="M126" s="176" t="s">
        <v>5</v>
      </c>
      <c r="N126" s="177" t="s">
        <v>45</v>
      </c>
      <c r="O126" s="42"/>
      <c r="P126" s="178">
        <f>O126*H126</f>
        <v>0</v>
      </c>
      <c r="Q126" s="178">
        <v>0</v>
      </c>
      <c r="R126" s="178">
        <f>Q126*H126</f>
        <v>0</v>
      </c>
      <c r="S126" s="178">
        <v>0</v>
      </c>
      <c r="T126" s="179">
        <f>S126*H126</f>
        <v>0</v>
      </c>
      <c r="AR126" s="24" t="s">
        <v>140</v>
      </c>
      <c r="AT126" s="24" t="s">
        <v>135</v>
      </c>
      <c r="AU126" s="24" t="s">
        <v>84</v>
      </c>
      <c r="AY126" s="24" t="s">
        <v>133</v>
      </c>
      <c r="BE126" s="180">
        <f>IF(N126="základní",J126,0)</f>
        <v>0</v>
      </c>
      <c r="BF126" s="180">
        <f>IF(N126="snížená",J126,0)</f>
        <v>0</v>
      </c>
      <c r="BG126" s="180">
        <f>IF(N126="zákl. přenesená",J126,0)</f>
        <v>0</v>
      </c>
      <c r="BH126" s="180">
        <f>IF(N126="sníž. přenesená",J126,0)</f>
        <v>0</v>
      </c>
      <c r="BI126" s="180">
        <f>IF(N126="nulová",J126,0)</f>
        <v>0</v>
      </c>
      <c r="BJ126" s="24" t="s">
        <v>82</v>
      </c>
      <c r="BK126" s="180">
        <f>ROUND(I126*H126,2)</f>
        <v>0</v>
      </c>
      <c r="BL126" s="24" t="s">
        <v>140</v>
      </c>
      <c r="BM126" s="24" t="s">
        <v>201</v>
      </c>
    </row>
    <row r="127" spans="2:65" s="1" customFormat="1">
      <c r="B127" s="41"/>
      <c r="C127" s="361"/>
      <c r="D127" s="362" t="s">
        <v>142</v>
      </c>
      <c r="E127" s="361"/>
      <c r="F127" s="363" t="s">
        <v>202</v>
      </c>
      <c r="G127" s="361"/>
      <c r="H127" s="361"/>
      <c r="I127" s="148"/>
      <c r="L127" s="41"/>
      <c r="M127" s="181"/>
      <c r="N127" s="42"/>
      <c r="O127" s="42"/>
      <c r="P127" s="42"/>
      <c r="Q127" s="42"/>
      <c r="R127" s="42"/>
      <c r="S127" s="42"/>
      <c r="T127" s="70"/>
      <c r="AT127" s="24" t="s">
        <v>142</v>
      </c>
      <c r="AU127" s="24" t="s">
        <v>84</v>
      </c>
    </row>
    <row r="128" spans="2:65" s="13" customFormat="1">
      <c r="B128" s="194"/>
      <c r="C128" s="373"/>
      <c r="D128" s="362" t="s">
        <v>146</v>
      </c>
      <c r="E128" s="374" t="s">
        <v>5</v>
      </c>
      <c r="F128" s="375" t="s">
        <v>203</v>
      </c>
      <c r="G128" s="373"/>
      <c r="H128" s="374" t="s">
        <v>5</v>
      </c>
      <c r="I128" s="196"/>
      <c r="L128" s="194"/>
      <c r="M128" s="197"/>
      <c r="N128" s="198"/>
      <c r="O128" s="198"/>
      <c r="P128" s="198"/>
      <c r="Q128" s="198"/>
      <c r="R128" s="198"/>
      <c r="S128" s="198"/>
      <c r="T128" s="199"/>
      <c r="AT128" s="195" t="s">
        <v>146</v>
      </c>
      <c r="AU128" s="195" t="s">
        <v>84</v>
      </c>
      <c r="AV128" s="13" t="s">
        <v>82</v>
      </c>
      <c r="AW128" s="13" t="s">
        <v>37</v>
      </c>
      <c r="AX128" s="13" t="s">
        <v>74</v>
      </c>
      <c r="AY128" s="195" t="s">
        <v>133</v>
      </c>
    </row>
    <row r="129" spans="2:65" s="11" customFormat="1">
      <c r="B129" s="182"/>
      <c r="C129" s="365"/>
      <c r="D129" s="362" t="s">
        <v>146</v>
      </c>
      <c r="E129" s="366" t="s">
        <v>5</v>
      </c>
      <c r="F129" s="367" t="s">
        <v>204</v>
      </c>
      <c r="G129" s="365"/>
      <c r="H129" s="368">
        <v>1061</v>
      </c>
      <c r="I129" s="184"/>
      <c r="L129" s="182"/>
      <c r="M129" s="185"/>
      <c r="N129" s="186"/>
      <c r="O129" s="186"/>
      <c r="P129" s="186"/>
      <c r="Q129" s="186"/>
      <c r="R129" s="186"/>
      <c r="S129" s="186"/>
      <c r="T129" s="187"/>
      <c r="AT129" s="183" t="s">
        <v>146</v>
      </c>
      <c r="AU129" s="183" t="s">
        <v>84</v>
      </c>
      <c r="AV129" s="11" t="s">
        <v>84</v>
      </c>
      <c r="AW129" s="11" t="s">
        <v>37</v>
      </c>
      <c r="AX129" s="11" t="s">
        <v>74</v>
      </c>
      <c r="AY129" s="183" t="s">
        <v>133</v>
      </c>
    </row>
    <row r="130" spans="2:65" s="12" customFormat="1">
      <c r="B130" s="188"/>
      <c r="C130" s="369"/>
      <c r="D130" s="362" t="s">
        <v>146</v>
      </c>
      <c r="E130" s="370" t="s">
        <v>5</v>
      </c>
      <c r="F130" s="371" t="s">
        <v>148</v>
      </c>
      <c r="G130" s="369"/>
      <c r="H130" s="372">
        <v>1061</v>
      </c>
      <c r="I130" s="190"/>
      <c r="L130" s="188"/>
      <c r="M130" s="191"/>
      <c r="N130" s="192"/>
      <c r="O130" s="192"/>
      <c r="P130" s="192"/>
      <c r="Q130" s="192"/>
      <c r="R130" s="192"/>
      <c r="S130" s="192"/>
      <c r="T130" s="193"/>
      <c r="AT130" s="189" t="s">
        <v>146</v>
      </c>
      <c r="AU130" s="189" t="s">
        <v>84</v>
      </c>
      <c r="AV130" s="12" t="s">
        <v>140</v>
      </c>
      <c r="AW130" s="12" t="s">
        <v>37</v>
      </c>
      <c r="AX130" s="12" t="s">
        <v>82</v>
      </c>
      <c r="AY130" s="189" t="s">
        <v>133</v>
      </c>
    </row>
    <row r="131" spans="2:65" s="1" customFormat="1" ht="25.5" customHeight="1">
      <c r="B131" s="171"/>
      <c r="C131" s="356" t="s">
        <v>205</v>
      </c>
      <c r="D131" s="356" t="s">
        <v>135</v>
      </c>
      <c r="E131" s="357" t="s">
        <v>206</v>
      </c>
      <c r="F131" s="358" t="s">
        <v>207</v>
      </c>
      <c r="G131" s="359" t="s">
        <v>138</v>
      </c>
      <c r="H131" s="360">
        <v>3125</v>
      </c>
      <c r="I131" s="174"/>
      <c r="J131" s="175">
        <f>ROUND(I131*H131,2)</f>
        <v>0</v>
      </c>
      <c r="K131" s="173" t="s">
        <v>139</v>
      </c>
      <c r="L131" s="41"/>
      <c r="M131" s="176" t="s">
        <v>5</v>
      </c>
      <c r="N131" s="177" t="s">
        <v>45</v>
      </c>
      <c r="O131" s="42"/>
      <c r="P131" s="178">
        <f>O131*H131</f>
        <v>0</v>
      </c>
      <c r="Q131" s="178">
        <v>0</v>
      </c>
      <c r="R131" s="178">
        <f>Q131*H131</f>
        <v>0</v>
      </c>
      <c r="S131" s="178">
        <v>0.3</v>
      </c>
      <c r="T131" s="179">
        <f>S131*H131</f>
        <v>937.5</v>
      </c>
      <c r="AR131" s="24" t="s">
        <v>140</v>
      </c>
      <c r="AT131" s="24" t="s">
        <v>135</v>
      </c>
      <c r="AU131" s="24" t="s">
        <v>84</v>
      </c>
      <c r="AY131" s="24" t="s">
        <v>133</v>
      </c>
      <c r="BE131" s="180">
        <f>IF(N131="základní",J131,0)</f>
        <v>0</v>
      </c>
      <c r="BF131" s="180">
        <f>IF(N131="snížená",J131,0)</f>
        <v>0</v>
      </c>
      <c r="BG131" s="180">
        <f>IF(N131="zákl. přenesená",J131,0)</f>
        <v>0</v>
      </c>
      <c r="BH131" s="180">
        <f>IF(N131="sníž. přenesená",J131,0)</f>
        <v>0</v>
      </c>
      <c r="BI131" s="180">
        <f>IF(N131="nulová",J131,0)</f>
        <v>0</v>
      </c>
      <c r="BJ131" s="24" t="s">
        <v>82</v>
      </c>
      <c r="BK131" s="180">
        <f>ROUND(I131*H131,2)</f>
        <v>0</v>
      </c>
      <c r="BL131" s="24" t="s">
        <v>140</v>
      </c>
      <c r="BM131" s="24" t="s">
        <v>208</v>
      </c>
    </row>
    <row r="132" spans="2:65" s="1" customFormat="1" ht="40.5">
      <c r="B132" s="41"/>
      <c r="C132" s="361"/>
      <c r="D132" s="362" t="s">
        <v>142</v>
      </c>
      <c r="E132" s="361"/>
      <c r="F132" s="363" t="s">
        <v>209</v>
      </c>
      <c r="G132" s="361"/>
      <c r="H132" s="361"/>
      <c r="I132" s="148"/>
      <c r="L132" s="41"/>
      <c r="M132" s="181"/>
      <c r="N132" s="42"/>
      <c r="O132" s="42"/>
      <c r="P132" s="42"/>
      <c r="Q132" s="42"/>
      <c r="R132" s="42"/>
      <c r="S132" s="42"/>
      <c r="T132" s="70"/>
      <c r="AT132" s="24" t="s">
        <v>142</v>
      </c>
      <c r="AU132" s="24" t="s">
        <v>84</v>
      </c>
    </row>
    <row r="133" spans="2:65" s="1" customFormat="1" ht="243">
      <c r="B133" s="41"/>
      <c r="C133" s="361"/>
      <c r="D133" s="362" t="s">
        <v>144</v>
      </c>
      <c r="E133" s="361"/>
      <c r="F133" s="364" t="s">
        <v>210</v>
      </c>
      <c r="G133" s="361"/>
      <c r="H133" s="361"/>
      <c r="I133" s="148"/>
      <c r="L133" s="41"/>
      <c r="M133" s="181"/>
      <c r="N133" s="42"/>
      <c r="O133" s="42"/>
      <c r="P133" s="42"/>
      <c r="Q133" s="42"/>
      <c r="R133" s="42"/>
      <c r="S133" s="42"/>
      <c r="T133" s="70"/>
      <c r="AT133" s="24" t="s">
        <v>144</v>
      </c>
      <c r="AU133" s="24" t="s">
        <v>84</v>
      </c>
    </row>
    <row r="134" spans="2:65" s="13" customFormat="1" ht="27">
      <c r="B134" s="194"/>
      <c r="C134" s="373"/>
      <c r="D134" s="362" t="s">
        <v>146</v>
      </c>
      <c r="E134" s="374" t="s">
        <v>5</v>
      </c>
      <c r="F134" s="375" t="s">
        <v>211</v>
      </c>
      <c r="G134" s="373"/>
      <c r="H134" s="374" t="s">
        <v>5</v>
      </c>
      <c r="I134" s="196"/>
      <c r="L134" s="194"/>
      <c r="M134" s="197"/>
      <c r="N134" s="198"/>
      <c r="O134" s="198"/>
      <c r="P134" s="198"/>
      <c r="Q134" s="198"/>
      <c r="R134" s="198"/>
      <c r="S134" s="198"/>
      <c r="T134" s="199"/>
      <c r="AT134" s="195" t="s">
        <v>146</v>
      </c>
      <c r="AU134" s="195" t="s">
        <v>84</v>
      </c>
      <c r="AV134" s="13" t="s">
        <v>82</v>
      </c>
      <c r="AW134" s="13" t="s">
        <v>37</v>
      </c>
      <c r="AX134" s="13" t="s">
        <v>74</v>
      </c>
      <c r="AY134" s="195" t="s">
        <v>133</v>
      </c>
    </row>
    <row r="135" spans="2:65" s="11" customFormat="1">
      <c r="B135" s="182"/>
      <c r="C135" s="365"/>
      <c r="D135" s="362" t="s">
        <v>146</v>
      </c>
      <c r="E135" s="366" t="s">
        <v>5</v>
      </c>
      <c r="F135" s="367" t="s">
        <v>212</v>
      </c>
      <c r="G135" s="365"/>
      <c r="H135" s="368">
        <v>3125</v>
      </c>
      <c r="I135" s="184"/>
      <c r="L135" s="182"/>
      <c r="M135" s="185"/>
      <c r="N135" s="186"/>
      <c r="O135" s="186"/>
      <c r="P135" s="186"/>
      <c r="Q135" s="186"/>
      <c r="R135" s="186"/>
      <c r="S135" s="186"/>
      <c r="T135" s="187"/>
      <c r="AT135" s="183" t="s">
        <v>146</v>
      </c>
      <c r="AU135" s="183" t="s">
        <v>84</v>
      </c>
      <c r="AV135" s="11" t="s">
        <v>84</v>
      </c>
      <c r="AW135" s="11" t="s">
        <v>37</v>
      </c>
      <c r="AX135" s="11" t="s">
        <v>74</v>
      </c>
      <c r="AY135" s="183" t="s">
        <v>133</v>
      </c>
    </row>
    <row r="136" spans="2:65" s="12" customFormat="1">
      <c r="B136" s="188"/>
      <c r="C136" s="369"/>
      <c r="D136" s="362" t="s">
        <v>146</v>
      </c>
      <c r="E136" s="370" t="s">
        <v>5</v>
      </c>
      <c r="F136" s="371" t="s">
        <v>148</v>
      </c>
      <c r="G136" s="369"/>
      <c r="H136" s="372">
        <v>3125</v>
      </c>
      <c r="I136" s="190"/>
      <c r="L136" s="188"/>
      <c r="M136" s="191"/>
      <c r="N136" s="192"/>
      <c r="O136" s="192"/>
      <c r="P136" s="192"/>
      <c r="Q136" s="192"/>
      <c r="R136" s="192"/>
      <c r="S136" s="192"/>
      <c r="T136" s="193"/>
      <c r="AT136" s="189" t="s">
        <v>146</v>
      </c>
      <c r="AU136" s="189" t="s">
        <v>84</v>
      </c>
      <c r="AV136" s="12" t="s">
        <v>140</v>
      </c>
      <c r="AW136" s="12" t="s">
        <v>37</v>
      </c>
      <c r="AX136" s="12" t="s">
        <v>82</v>
      </c>
      <c r="AY136" s="189" t="s">
        <v>133</v>
      </c>
    </row>
    <row r="137" spans="2:65" s="1" customFormat="1" ht="16.5" customHeight="1">
      <c r="B137" s="171"/>
      <c r="C137" s="356" t="s">
        <v>213</v>
      </c>
      <c r="D137" s="356" t="s">
        <v>135</v>
      </c>
      <c r="E137" s="357" t="s">
        <v>214</v>
      </c>
      <c r="F137" s="358" t="s">
        <v>215</v>
      </c>
      <c r="G137" s="359" t="s">
        <v>138</v>
      </c>
      <c r="H137" s="360">
        <v>3750</v>
      </c>
      <c r="I137" s="174"/>
      <c r="J137" s="175">
        <f>ROUND(I137*H137,2)</f>
        <v>0</v>
      </c>
      <c r="K137" s="173" t="s">
        <v>139</v>
      </c>
      <c r="L137" s="41"/>
      <c r="M137" s="176" t="s">
        <v>5</v>
      </c>
      <c r="N137" s="177" t="s">
        <v>45</v>
      </c>
      <c r="O137" s="42"/>
      <c r="P137" s="178">
        <f>O137*H137</f>
        <v>0</v>
      </c>
      <c r="Q137" s="178">
        <v>0</v>
      </c>
      <c r="R137" s="178">
        <f>Q137*H137</f>
        <v>0</v>
      </c>
      <c r="S137" s="178">
        <v>8.0000000000000004E-4</v>
      </c>
      <c r="T137" s="179">
        <f>S137*H137</f>
        <v>3</v>
      </c>
      <c r="AR137" s="24" t="s">
        <v>140</v>
      </c>
      <c r="AT137" s="24" t="s">
        <v>135</v>
      </c>
      <c r="AU137" s="24" t="s">
        <v>84</v>
      </c>
      <c r="AY137" s="24" t="s">
        <v>133</v>
      </c>
      <c r="BE137" s="180">
        <f>IF(N137="základní",J137,0)</f>
        <v>0</v>
      </c>
      <c r="BF137" s="180">
        <f>IF(N137="snížená",J137,0)</f>
        <v>0</v>
      </c>
      <c r="BG137" s="180">
        <f>IF(N137="zákl. přenesená",J137,0)</f>
        <v>0</v>
      </c>
      <c r="BH137" s="180">
        <f>IF(N137="sníž. přenesená",J137,0)</f>
        <v>0</v>
      </c>
      <c r="BI137" s="180">
        <f>IF(N137="nulová",J137,0)</f>
        <v>0</v>
      </c>
      <c r="BJ137" s="24" t="s">
        <v>82</v>
      </c>
      <c r="BK137" s="180">
        <f>ROUND(I137*H137,2)</f>
        <v>0</v>
      </c>
      <c r="BL137" s="24" t="s">
        <v>140</v>
      </c>
      <c r="BM137" s="24" t="s">
        <v>216</v>
      </c>
    </row>
    <row r="138" spans="2:65" s="1" customFormat="1" ht="27">
      <c r="B138" s="41"/>
      <c r="C138" s="361"/>
      <c r="D138" s="362" t="s">
        <v>142</v>
      </c>
      <c r="E138" s="361"/>
      <c r="F138" s="363" t="s">
        <v>217</v>
      </c>
      <c r="G138" s="361"/>
      <c r="H138" s="361"/>
      <c r="I138" s="148"/>
      <c r="L138" s="41"/>
      <c r="M138" s="181"/>
      <c r="N138" s="42"/>
      <c r="O138" s="42"/>
      <c r="P138" s="42"/>
      <c r="Q138" s="42"/>
      <c r="R138" s="42"/>
      <c r="S138" s="42"/>
      <c r="T138" s="70"/>
      <c r="AT138" s="24" t="s">
        <v>142</v>
      </c>
      <c r="AU138" s="24" t="s">
        <v>84</v>
      </c>
    </row>
    <row r="139" spans="2:65" s="1" customFormat="1" ht="54">
      <c r="B139" s="41"/>
      <c r="C139" s="361"/>
      <c r="D139" s="362" t="s">
        <v>144</v>
      </c>
      <c r="E139" s="361"/>
      <c r="F139" s="364" t="s">
        <v>218</v>
      </c>
      <c r="G139" s="361"/>
      <c r="H139" s="361"/>
      <c r="I139" s="148"/>
      <c r="L139" s="41"/>
      <c r="M139" s="181"/>
      <c r="N139" s="42"/>
      <c r="O139" s="42"/>
      <c r="P139" s="42"/>
      <c r="Q139" s="42"/>
      <c r="R139" s="42"/>
      <c r="S139" s="42"/>
      <c r="T139" s="70"/>
      <c r="AT139" s="24" t="s">
        <v>144</v>
      </c>
      <c r="AU139" s="24" t="s">
        <v>84</v>
      </c>
    </row>
    <row r="140" spans="2:65" s="13" customFormat="1" ht="27">
      <c r="B140" s="194"/>
      <c r="C140" s="373"/>
      <c r="D140" s="362" t="s">
        <v>146</v>
      </c>
      <c r="E140" s="374" t="s">
        <v>5</v>
      </c>
      <c r="F140" s="375" t="s">
        <v>219</v>
      </c>
      <c r="G140" s="373"/>
      <c r="H140" s="374" t="s">
        <v>5</v>
      </c>
      <c r="I140" s="196"/>
      <c r="L140" s="194"/>
      <c r="M140" s="197"/>
      <c r="N140" s="198"/>
      <c r="O140" s="198"/>
      <c r="P140" s="198"/>
      <c r="Q140" s="198"/>
      <c r="R140" s="198"/>
      <c r="S140" s="198"/>
      <c r="T140" s="199"/>
      <c r="AT140" s="195" t="s">
        <v>146</v>
      </c>
      <c r="AU140" s="195" t="s">
        <v>84</v>
      </c>
      <c r="AV140" s="13" t="s">
        <v>82</v>
      </c>
      <c r="AW140" s="13" t="s">
        <v>37</v>
      </c>
      <c r="AX140" s="13" t="s">
        <v>74</v>
      </c>
      <c r="AY140" s="195" t="s">
        <v>133</v>
      </c>
    </row>
    <row r="141" spans="2:65" s="11" customFormat="1">
      <c r="B141" s="182"/>
      <c r="C141" s="365"/>
      <c r="D141" s="362" t="s">
        <v>146</v>
      </c>
      <c r="E141" s="366" t="s">
        <v>5</v>
      </c>
      <c r="F141" s="367" t="s">
        <v>220</v>
      </c>
      <c r="G141" s="365"/>
      <c r="H141" s="368">
        <v>3750</v>
      </c>
      <c r="I141" s="184"/>
      <c r="L141" s="182"/>
      <c r="M141" s="185"/>
      <c r="N141" s="186"/>
      <c r="O141" s="186"/>
      <c r="P141" s="186"/>
      <c r="Q141" s="186"/>
      <c r="R141" s="186"/>
      <c r="S141" s="186"/>
      <c r="T141" s="187"/>
      <c r="AT141" s="183" t="s">
        <v>146</v>
      </c>
      <c r="AU141" s="183" t="s">
        <v>84</v>
      </c>
      <c r="AV141" s="11" t="s">
        <v>84</v>
      </c>
      <c r="AW141" s="11" t="s">
        <v>37</v>
      </c>
      <c r="AX141" s="11" t="s">
        <v>74</v>
      </c>
      <c r="AY141" s="183" t="s">
        <v>133</v>
      </c>
    </row>
    <row r="142" spans="2:65" s="12" customFormat="1">
      <c r="B142" s="188"/>
      <c r="C142" s="369"/>
      <c r="D142" s="362" t="s">
        <v>146</v>
      </c>
      <c r="E142" s="370" t="s">
        <v>5</v>
      </c>
      <c r="F142" s="371" t="s">
        <v>148</v>
      </c>
      <c r="G142" s="369"/>
      <c r="H142" s="372">
        <v>3750</v>
      </c>
      <c r="I142" s="190"/>
      <c r="L142" s="188"/>
      <c r="M142" s="191"/>
      <c r="N142" s="192"/>
      <c r="O142" s="192"/>
      <c r="P142" s="192"/>
      <c r="Q142" s="192"/>
      <c r="R142" s="192"/>
      <c r="S142" s="192"/>
      <c r="T142" s="193"/>
      <c r="AT142" s="189" t="s">
        <v>146</v>
      </c>
      <c r="AU142" s="189" t="s">
        <v>84</v>
      </c>
      <c r="AV142" s="12" t="s">
        <v>140</v>
      </c>
      <c r="AW142" s="12" t="s">
        <v>37</v>
      </c>
      <c r="AX142" s="12" t="s">
        <v>82</v>
      </c>
      <c r="AY142" s="189" t="s">
        <v>133</v>
      </c>
    </row>
    <row r="143" spans="2:65" s="1" customFormat="1" ht="16.5" customHeight="1">
      <c r="B143" s="171"/>
      <c r="C143" s="356" t="s">
        <v>221</v>
      </c>
      <c r="D143" s="356" t="s">
        <v>135</v>
      </c>
      <c r="E143" s="357" t="s">
        <v>222</v>
      </c>
      <c r="F143" s="358" t="s">
        <v>223</v>
      </c>
      <c r="G143" s="359" t="s">
        <v>224</v>
      </c>
      <c r="H143" s="360">
        <v>3740.08</v>
      </c>
      <c r="I143" s="174"/>
      <c r="J143" s="175">
        <f>ROUND(I143*H143,2)</f>
        <v>0</v>
      </c>
      <c r="K143" s="173" t="s">
        <v>139</v>
      </c>
      <c r="L143" s="41"/>
      <c r="M143" s="176" t="s">
        <v>5</v>
      </c>
      <c r="N143" s="177" t="s">
        <v>45</v>
      </c>
      <c r="O143" s="42"/>
      <c r="P143" s="178">
        <f>O143*H143</f>
        <v>0</v>
      </c>
      <c r="Q143" s="178">
        <v>0</v>
      </c>
      <c r="R143" s="178">
        <f>Q143*H143</f>
        <v>0</v>
      </c>
      <c r="S143" s="178">
        <v>0</v>
      </c>
      <c r="T143" s="179">
        <f>S143*H143</f>
        <v>0</v>
      </c>
      <c r="AR143" s="24" t="s">
        <v>140</v>
      </c>
      <c r="AT143" s="24" t="s">
        <v>135</v>
      </c>
      <c r="AU143" s="24" t="s">
        <v>84</v>
      </c>
      <c r="AY143" s="24" t="s">
        <v>133</v>
      </c>
      <c r="BE143" s="180">
        <f>IF(N143="základní",J143,0)</f>
        <v>0</v>
      </c>
      <c r="BF143" s="180">
        <f>IF(N143="snížená",J143,0)</f>
        <v>0</v>
      </c>
      <c r="BG143" s="180">
        <f>IF(N143="zákl. přenesená",J143,0)</f>
        <v>0</v>
      </c>
      <c r="BH143" s="180">
        <f>IF(N143="sníž. přenesená",J143,0)</f>
        <v>0</v>
      </c>
      <c r="BI143" s="180">
        <f>IF(N143="nulová",J143,0)</f>
        <v>0</v>
      </c>
      <c r="BJ143" s="24" t="s">
        <v>82</v>
      </c>
      <c r="BK143" s="180">
        <f>ROUND(I143*H143,2)</f>
        <v>0</v>
      </c>
      <c r="BL143" s="24" t="s">
        <v>140</v>
      </c>
      <c r="BM143" s="24" t="s">
        <v>225</v>
      </c>
    </row>
    <row r="144" spans="2:65" s="1" customFormat="1" ht="27">
      <c r="B144" s="41"/>
      <c r="C144" s="361"/>
      <c r="D144" s="362" t="s">
        <v>142</v>
      </c>
      <c r="E144" s="361"/>
      <c r="F144" s="363" t="s">
        <v>226</v>
      </c>
      <c r="G144" s="361"/>
      <c r="H144" s="361"/>
      <c r="I144" s="148"/>
      <c r="L144" s="41"/>
      <c r="M144" s="181"/>
      <c r="N144" s="42"/>
      <c r="O144" s="42"/>
      <c r="P144" s="42"/>
      <c r="Q144" s="42"/>
      <c r="R144" s="42"/>
      <c r="S144" s="42"/>
      <c r="T144" s="70"/>
      <c r="AT144" s="24" t="s">
        <v>142</v>
      </c>
      <c r="AU144" s="24" t="s">
        <v>84</v>
      </c>
    </row>
    <row r="145" spans="2:65" s="1" customFormat="1" ht="324">
      <c r="B145" s="41"/>
      <c r="C145" s="361"/>
      <c r="D145" s="362" t="s">
        <v>144</v>
      </c>
      <c r="E145" s="361"/>
      <c r="F145" s="364" t="s">
        <v>227</v>
      </c>
      <c r="G145" s="361"/>
      <c r="H145" s="361"/>
      <c r="I145" s="148"/>
      <c r="L145" s="41"/>
      <c r="M145" s="181"/>
      <c r="N145" s="42"/>
      <c r="O145" s="42"/>
      <c r="P145" s="42"/>
      <c r="Q145" s="42"/>
      <c r="R145" s="42"/>
      <c r="S145" s="42"/>
      <c r="T145" s="70"/>
      <c r="AT145" s="24" t="s">
        <v>144</v>
      </c>
      <c r="AU145" s="24" t="s">
        <v>84</v>
      </c>
    </row>
    <row r="146" spans="2:65" s="13" customFormat="1">
      <c r="B146" s="194"/>
      <c r="C146" s="373"/>
      <c r="D146" s="362" t="s">
        <v>146</v>
      </c>
      <c r="E146" s="374" t="s">
        <v>5</v>
      </c>
      <c r="F146" s="375" t="s">
        <v>228</v>
      </c>
      <c r="G146" s="373"/>
      <c r="H146" s="374" t="s">
        <v>5</v>
      </c>
      <c r="I146" s="196"/>
      <c r="L146" s="194"/>
      <c r="M146" s="197"/>
      <c r="N146" s="198"/>
      <c r="O146" s="198"/>
      <c r="P146" s="198"/>
      <c r="Q146" s="198"/>
      <c r="R146" s="198"/>
      <c r="S146" s="198"/>
      <c r="T146" s="199"/>
      <c r="AT146" s="195" t="s">
        <v>146</v>
      </c>
      <c r="AU146" s="195" t="s">
        <v>84</v>
      </c>
      <c r="AV146" s="13" t="s">
        <v>82</v>
      </c>
      <c r="AW146" s="13" t="s">
        <v>37</v>
      </c>
      <c r="AX146" s="13" t="s">
        <v>74</v>
      </c>
      <c r="AY146" s="195" t="s">
        <v>133</v>
      </c>
    </row>
    <row r="147" spans="2:65" s="11" customFormat="1">
      <c r="B147" s="182"/>
      <c r="C147" s="365"/>
      <c r="D147" s="362" t="s">
        <v>146</v>
      </c>
      <c r="E147" s="366" t="s">
        <v>5</v>
      </c>
      <c r="F147" s="367" t="s">
        <v>229</v>
      </c>
      <c r="G147" s="365"/>
      <c r="H147" s="368">
        <v>3740.08</v>
      </c>
      <c r="I147" s="184"/>
      <c r="L147" s="182"/>
      <c r="M147" s="185"/>
      <c r="N147" s="186"/>
      <c r="O147" s="186"/>
      <c r="P147" s="186"/>
      <c r="Q147" s="186"/>
      <c r="R147" s="186"/>
      <c r="S147" s="186"/>
      <c r="T147" s="187"/>
      <c r="AT147" s="183" t="s">
        <v>146</v>
      </c>
      <c r="AU147" s="183" t="s">
        <v>84</v>
      </c>
      <c r="AV147" s="11" t="s">
        <v>84</v>
      </c>
      <c r="AW147" s="11" t="s">
        <v>37</v>
      </c>
      <c r="AX147" s="11" t="s">
        <v>74</v>
      </c>
      <c r="AY147" s="183" t="s">
        <v>133</v>
      </c>
    </row>
    <row r="148" spans="2:65" s="12" customFormat="1">
      <c r="B148" s="188"/>
      <c r="C148" s="369"/>
      <c r="D148" s="362" t="s">
        <v>146</v>
      </c>
      <c r="E148" s="370" t="s">
        <v>5</v>
      </c>
      <c r="F148" s="371" t="s">
        <v>148</v>
      </c>
      <c r="G148" s="369"/>
      <c r="H148" s="372">
        <v>3740.08</v>
      </c>
      <c r="I148" s="190"/>
      <c r="L148" s="188"/>
      <c r="M148" s="191"/>
      <c r="N148" s="192"/>
      <c r="O148" s="192"/>
      <c r="P148" s="192"/>
      <c r="Q148" s="192"/>
      <c r="R148" s="192"/>
      <c r="S148" s="192"/>
      <c r="T148" s="193"/>
      <c r="AT148" s="189" t="s">
        <v>146</v>
      </c>
      <c r="AU148" s="189" t="s">
        <v>84</v>
      </c>
      <c r="AV148" s="12" t="s">
        <v>140</v>
      </c>
      <c r="AW148" s="12" t="s">
        <v>37</v>
      </c>
      <c r="AX148" s="12" t="s">
        <v>82</v>
      </c>
      <c r="AY148" s="189" t="s">
        <v>133</v>
      </c>
    </row>
    <row r="149" spans="2:65" s="1" customFormat="1" ht="16.5" customHeight="1">
      <c r="B149" s="171"/>
      <c r="C149" s="356" t="s">
        <v>230</v>
      </c>
      <c r="D149" s="356" t="s">
        <v>135</v>
      </c>
      <c r="E149" s="357" t="s">
        <v>231</v>
      </c>
      <c r="F149" s="358" t="s">
        <v>232</v>
      </c>
      <c r="G149" s="359" t="s">
        <v>224</v>
      </c>
      <c r="H149" s="360">
        <v>35471.94</v>
      </c>
      <c r="I149" s="174"/>
      <c r="J149" s="175">
        <f>ROUND(I149*H149,2)</f>
        <v>0</v>
      </c>
      <c r="K149" s="173" t="s">
        <v>139</v>
      </c>
      <c r="L149" s="41"/>
      <c r="M149" s="176" t="s">
        <v>5</v>
      </c>
      <c r="N149" s="177" t="s">
        <v>45</v>
      </c>
      <c r="O149" s="42"/>
      <c r="P149" s="178">
        <f>O149*H149</f>
        <v>0</v>
      </c>
      <c r="Q149" s="178">
        <v>0</v>
      </c>
      <c r="R149" s="178">
        <f>Q149*H149</f>
        <v>0</v>
      </c>
      <c r="S149" s="178">
        <v>0</v>
      </c>
      <c r="T149" s="179">
        <f>S149*H149</f>
        <v>0</v>
      </c>
      <c r="AR149" s="24" t="s">
        <v>140</v>
      </c>
      <c r="AT149" s="24" t="s">
        <v>135</v>
      </c>
      <c r="AU149" s="24" t="s">
        <v>84</v>
      </c>
      <c r="AY149" s="24" t="s">
        <v>133</v>
      </c>
      <c r="BE149" s="180">
        <f>IF(N149="základní",J149,0)</f>
        <v>0</v>
      </c>
      <c r="BF149" s="180">
        <f>IF(N149="snížená",J149,0)</f>
        <v>0</v>
      </c>
      <c r="BG149" s="180">
        <f>IF(N149="zákl. přenesená",J149,0)</f>
        <v>0</v>
      </c>
      <c r="BH149" s="180">
        <f>IF(N149="sníž. přenesená",J149,0)</f>
        <v>0</v>
      </c>
      <c r="BI149" s="180">
        <f>IF(N149="nulová",J149,0)</f>
        <v>0</v>
      </c>
      <c r="BJ149" s="24" t="s">
        <v>82</v>
      </c>
      <c r="BK149" s="180">
        <f>ROUND(I149*H149,2)</f>
        <v>0</v>
      </c>
      <c r="BL149" s="24" t="s">
        <v>140</v>
      </c>
      <c r="BM149" s="24" t="s">
        <v>233</v>
      </c>
    </row>
    <row r="150" spans="2:65" s="1" customFormat="1" ht="27">
      <c r="B150" s="41"/>
      <c r="C150" s="361"/>
      <c r="D150" s="362" t="s">
        <v>142</v>
      </c>
      <c r="E150" s="361"/>
      <c r="F150" s="363" t="s">
        <v>234</v>
      </c>
      <c r="G150" s="361"/>
      <c r="H150" s="361"/>
      <c r="I150" s="148"/>
      <c r="L150" s="41"/>
      <c r="M150" s="181"/>
      <c r="N150" s="42"/>
      <c r="O150" s="42"/>
      <c r="P150" s="42"/>
      <c r="Q150" s="42"/>
      <c r="R150" s="42"/>
      <c r="S150" s="42"/>
      <c r="T150" s="70"/>
      <c r="AT150" s="24" t="s">
        <v>142</v>
      </c>
      <c r="AU150" s="24" t="s">
        <v>84</v>
      </c>
    </row>
    <row r="151" spans="2:65" s="1" customFormat="1" ht="229.5">
      <c r="B151" s="41"/>
      <c r="C151" s="361"/>
      <c r="D151" s="362" t="s">
        <v>144</v>
      </c>
      <c r="E151" s="361"/>
      <c r="F151" s="364" t="s">
        <v>235</v>
      </c>
      <c r="G151" s="361"/>
      <c r="H151" s="361"/>
      <c r="I151" s="148"/>
      <c r="L151" s="41"/>
      <c r="M151" s="181"/>
      <c r="N151" s="42"/>
      <c r="O151" s="42"/>
      <c r="P151" s="42"/>
      <c r="Q151" s="42"/>
      <c r="R151" s="42"/>
      <c r="S151" s="42"/>
      <c r="T151" s="70"/>
      <c r="AT151" s="24" t="s">
        <v>144</v>
      </c>
      <c r="AU151" s="24" t="s">
        <v>84</v>
      </c>
    </row>
    <row r="152" spans="2:65" s="13" customFormat="1">
      <c r="B152" s="194"/>
      <c r="C152" s="373"/>
      <c r="D152" s="362" t="s">
        <v>146</v>
      </c>
      <c r="E152" s="374" t="s">
        <v>5</v>
      </c>
      <c r="F152" s="375" t="s">
        <v>236</v>
      </c>
      <c r="G152" s="373"/>
      <c r="H152" s="374" t="s">
        <v>5</v>
      </c>
      <c r="I152" s="196"/>
      <c r="L152" s="194"/>
      <c r="M152" s="197"/>
      <c r="N152" s="198"/>
      <c r="O152" s="198"/>
      <c r="P152" s="198"/>
      <c r="Q152" s="198"/>
      <c r="R152" s="198"/>
      <c r="S152" s="198"/>
      <c r="T152" s="199"/>
      <c r="AT152" s="195" t="s">
        <v>146</v>
      </c>
      <c r="AU152" s="195" t="s">
        <v>84</v>
      </c>
      <c r="AV152" s="13" t="s">
        <v>82</v>
      </c>
      <c r="AW152" s="13" t="s">
        <v>37</v>
      </c>
      <c r="AX152" s="13" t="s">
        <v>74</v>
      </c>
      <c r="AY152" s="195" t="s">
        <v>133</v>
      </c>
    </row>
    <row r="153" spans="2:65" s="11" customFormat="1">
      <c r="B153" s="182"/>
      <c r="C153" s="365"/>
      <c r="D153" s="362" t="s">
        <v>146</v>
      </c>
      <c r="E153" s="366" t="s">
        <v>5</v>
      </c>
      <c r="F153" s="367" t="s">
        <v>237</v>
      </c>
      <c r="G153" s="365"/>
      <c r="H153" s="368">
        <v>35471.94</v>
      </c>
      <c r="I153" s="184"/>
      <c r="L153" s="182"/>
      <c r="M153" s="185"/>
      <c r="N153" s="186"/>
      <c r="O153" s="186"/>
      <c r="P153" s="186"/>
      <c r="Q153" s="186"/>
      <c r="R153" s="186"/>
      <c r="S153" s="186"/>
      <c r="T153" s="187"/>
      <c r="AT153" s="183" t="s">
        <v>146</v>
      </c>
      <c r="AU153" s="183" t="s">
        <v>84</v>
      </c>
      <c r="AV153" s="11" t="s">
        <v>84</v>
      </c>
      <c r="AW153" s="11" t="s">
        <v>37</v>
      </c>
      <c r="AX153" s="11" t="s">
        <v>74</v>
      </c>
      <c r="AY153" s="183" t="s">
        <v>133</v>
      </c>
    </row>
    <row r="154" spans="2:65" s="12" customFormat="1">
      <c r="B154" s="188"/>
      <c r="C154" s="369"/>
      <c r="D154" s="362" t="s">
        <v>146</v>
      </c>
      <c r="E154" s="370" t="s">
        <v>5</v>
      </c>
      <c r="F154" s="371" t="s">
        <v>148</v>
      </c>
      <c r="G154" s="369"/>
      <c r="H154" s="372">
        <v>35471.94</v>
      </c>
      <c r="I154" s="190"/>
      <c r="L154" s="188"/>
      <c r="M154" s="191"/>
      <c r="N154" s="192"/>
      <c r="O154" s="192"/>
      <c r="P154" s="192"/>
      <c r="Q154" s="192"/>
      <c r="R154" s="192"/>
      <c r="S154" s="192"/>
      <c r="T154" s="193"/>
      <c r="AT154" s="189" t="s">
        <v>146</v>
      </c>
      <c r="AU154" s="189" t="s">
        <v>84</v>
      </c>
      <c r="AV154" s="12" t="s">
        <v>140</v>
      </c>
      <c r="AW154" s="12" t="s">
        <v>37</v>
      </c>
      <c r="AX154" s="12" t="s">
        <v>82</v>
      </c>
      <c r="AY154" s="189" t="s">
        <v>133</v>
      </c>
    </row>
    <row r="155" spans="2:65" s="1" customFormat="1" ht="16.5" customHeight="1">
      <c r="B155" s="171"/>
      <c r="C155" s="356" t="s">
        <v>11</v>
      </c>
      <c r="D155" s="356" t="s">
        <v>135</v>
      </c>
      <c r="E155" s="357" t="s">
        <v>238</v>
      </c>
      <c r="F155" s="358" t="s">
        <v>239</v>
      </c>
      <c r="G155" s="359" t="s">
        <v>224</v>
      </c>
      <c r="H155" s="360">
        <v>92020.804999999993</v>
      </c>
      <c r="I155" s="174"/>
      <c r="J155" s="175">
        <f>ROUND(I155*H155,2)</f>
        <v>0</v>
      </c>
      <c r="K155" s="173" t="s">
        <v>139</v>
      </c>
      <c r="L155" s="41"/>
      <c r="M155" s="176" t="s">
        <v>5</v>
      </c>
      <c r="N155" s="177" t="s">
        <v>45</v>
      </c>
      <c r="O155" s="42"/>
      <c r="P155" s="178">
        <f>O155*H155</f>
        <v>0</v>
      </c>
      <c r="Q155" s="178">
        <v>0</v>
      </c>
      <c r="R155" s="178">
        <f>Q155*H155</f>
        <v>0</v>
      </c>
      <c r="S155" s="178">
        <v>0</v>
      </c>
      <c r="T155" s="179">
        <f>S155*H155</f>
        <v>0</v>
      </c>
      <c r="AR155" s="24" t="s">
        <v>140</v>
      </c>
      <c r="AT155" s="24" t="s">
        <v>135</v>
      </c>
      <c r="AU155" s="24" t="s">
        <v>84</v>
      </c>
      <c r="AY155" s="24" t="s">
        <v>133</v>
      </c>
      <c r="BE155" s="180">
        <f>IF(N155="základní",J155,0)</f>
        <v>0</v>
      </c>
      <c r="BF155" s="180">
        <f>IF(N155="snížená",J155,0)</f>
        <v>0</v>
      </c>
      <c r="BG155" s="180">
        <f>IF(N155="zákl. přenesená",J155,0)</f>
        <v>0</v>
      </c>
      <c r="BH155" s="180">
        <f>IF(N155="sníž. přenesená",J155,0)</f>
        <v>0</v>
      </c>
      <c r="BI155" s="180">
        <f>IF(N155="nulová",J155,0)</f>
        <v>0</v>
      </c>
      <c r="BJ155" s="24" t="s">
        <v>82</v>
      </c>
      <c r="BK155" s="180">
        <f>ROUND(I155*H155,2)</f>
        <v>0</v>
      </c>
      <c r="BL155" s="24" t="s">
        <v>140</v>
      </c>
      <c r="BM155" s="24" t="s">
        <v>240</v>
      </c>
    </row>
    <row r="156" spans="2:65" s="1" customFormat="1" ht="27">
      <c r="B156" s="41"/>
      <c r="C156" s="361"/>
      <c r="D156" s="362" t="s">
        <v>142</v>
      </c>
      <c r="E156" s="361"/>
      <c r="F156" s="363" t="s">
        <v>241</v>
      </c>
      <c r="G156" s="361"/>
      <c r="H156" s="361"/>
      <c r="I156" s="148"/>
      <c r="L156" s="41"/>
      <c r="M156" s="181"/>
      <c r="N156" s="42"/>
      <c r="O156" s="42"/>
      <c r="P156" s="42"/>
      <c r="Q156" s="42"/>
      <c r="R156" s="42"/>
      <c r="S156" s="42"/>
      <c r="T156" s="70"/>
      <c r="AT156" s="24" t="s">
        <v>142</v>
      </c>
      <c r="AU156" s="24" t="s">
        <v>84</v>
      </c>
    </row>
    <row r="157" spans="2:65" s="1" customFormat="1" ht="324">
      <c r="B157" s="41"/>
      <c r="C157" s="361"/>
      <c r="D157" s="362" t="s">
        <v>144</v>
      </c>
      <c r="E157" s="361"/>
      <c r="F157" s="364" t="s">
        <v>242</v>
      </c>
      <c r="G157" s="361"/>
      <c r="H157" s="361"/>
      <c r="I157" s="148"/>
      <c r="L157" s="41"/>
      <c r="M157" s="181"/>
      <c r="N157" s="42"/>
      <c r="O157" s="42"/>
      <c r="P157" s="42"/>
      <c r="Q157" s="42"/>
      <c r="R157" s="42"/>
      <c r="S157" s="42"/>
      <c r="T157" s="70"/>
      <c r="AT157" s="24" t="s">
        <v>144</v>
      </c>
      <c r="AU157" s="24" t="s">
        <v>84</v>
      </c>
    </row>
    <row r="158" spans="2:65" s="13" customFormat="1">
      <c r="B158" s="194"/>
      <c r="C158" s="373"/>
      <c r="D158" s="362" t="s">
        <v>146</v>
      </c>
      <c r="E158" s="374" t="s">
        <v>5</v>
      </c>
      <c r="F158" s="375" t="s">
        <v>243</v>
      </c>
      <c r="G158" s="373"/>
      <c r="H158" s="374" t="s">
        <v>5</v>
      </c>
      <c r="I158" s="196"/>
      <c r="L158" s="194"/>
      <c r="M158" s="197"/>
      <c r="N158" s="198"/>
      <c r="O158" s="198"/>
      <c r="P158" s="198"/>
      <c r="Q158" s="198"/>
      <c r="R158" s="198"/>
      <c r="S158" s="198"/>
      <c r="T158" s="199"/>
      <c r="AT158" s="195" t="s">
        <v>146</v>
      </c>
      <c r="AU158" s="195" t="s">
        <v>84</v>
      </c>
      <c r="AV158" s="13" t="s">
        <v>82</v>
      </c>
      <c r="AW158" s="13" t="s">
        <v>37</v>
      </c>
      <c r="AX158" s="13" t="s">
        <v>74</v>
      </c>
      <c r="AY158" s="195" t="s">
        <v>133</v>
      </c>
    </row>
    <row r="159" spans="2:65" s="11" customFormat="1">
      <c r="B159" s="182"/>
      <c r="C159" s="365"/>
      <c r="D159" s="362" t="s">
        <v>146</v>
      </c>
      <c r="E159" s="366" t="s">
        <v>5</v>
      </c>
      <c r="F159" s="367" t="s">
        <v>244</v>
      </c>
      <c r="G159" s="365"/>
      <c r="H159" s="368">
        <v>92020.804999999993</v>
      </c>
      <c r="I159" s="184"/>
      <c r="L159" s="182"/>
      <c r="M159" s="185"/>
      <c r="N159" s="186"/>
      <c r="O159" s="186"/>
      <c r="P159" s="186"/>
      <c r="Q159" s="186"/>
      <c r="R159" s="186"/>
      <c r="S159" s="186"/>
      <c r="T159" s="187"/>
      <c r="AT159" s="183" t="s">
        <v>146</v>
      </c>
      <c r="AU159" s="183" t="s">
        <v>84</v>
      </c>
      <c r="AV159" s="11" t="s">
        <v>84</v>
      </c>
      <c r="AW159" s="11" t="s">
        <v>37</v>
      </c>
      <c r="AX159" s="11" t="s">
        <v>74</v>
      </c>
      <c r="AY159" s="183" t="s">
        <v>133</v>
      </c>
    </row>
    <row r="160" spans="2:65" s="12" customFormat="1">
      <c r="B160" s="188"/>
      <c r="C160" s="369"/>
      <c r="D160" s="362" t="s">
        <v>146</v>
      </c>
      <c r="E160" s="370" t="s">
        <v>5</v>
      </c>
      <c r="F160" s="371" t="s">
        <v>148</v>
      </c>
      <c r="G160" s="369"/>
      <c r="H160" s="372">
        <v>92020.804999999993</v>
      </c>
      <c r="I160" s="190"/>
      <c r="L160" s="188"/>
      <c r="M160" s="191"/>
      <c r="N160" s="192"/>
      <c r="O160" s="192"/>
      <c r="P160" s="192"/>
      <c r="Q160" s="192"/>
      <c r="R160" s="192"/>
      <c r="S160" s="192"/>
      <c r="T160" s="193"/>
      <c r="AT160" s="189" t="s">
        <v>146</v>
      </c>
      <c r="AU160" s="189" t="s">
        <v>84</v>
      </c>
      <c r="AV160" s="12" t="s">
        <v>140</v>
      </c>
      <c r="AW160" s="12" t="s">
        <v>37</v>
      </c>
      <c r="AX160" s="12" t="s">
        <v>82</v>
      </c>
      <c r="AY160" s="189" t="s">
        <v>133</v>
      </c>
    </row>
    <row r="161" spans="2:65" s="1" customFormat="1" ht="16.5" customHeight="1">
      <c r="B161" s="171"/>
      <c r="C161" s="356" t="s">
        <v>245</v>
      </c>
      <c r="D161" s="356" t="s">
        <v>135</v>
      </c>
      <c r="E161" s="357" t="s">
        <v>246</v>
      </c>
      <c r="F161" s="358" t="s">
        <v>247</v>
      </c>
      <c r="G161" s="359" t="s">
        <v>224</v>
      </c>
      <c r="H161" s="360">
        <v>92020.804999999993</v>
      </c>
      <c r="I161" s="174"/>
      <c r="J161" s="175">
        <f>ROUND(I161*H161,2)</f>
        <v>0</v>
      </c>
      <c r="K161" s="173" t="s">
        <v>139</v>
      </c>
      <c r="L161" s="41"/>
      <c r="M161" s="176" t="s">
        <v>5</v>
      </c>
      <c r="N161" s="177" t="s">
        <v>45</v>
      </c>
      <c r="O161" s="42"/>
      <c r="P161" s="178">
        <f>O161*H161</f>
        <v>0</v>
      </c>
      <c r="Q161" s="178">
        <v>0</v>
      </c>
      <c r="R161" s="178">
        <f>Q161*H161</f>
        <v>0</v>
      </c>
      <c r="S161" s="178">
        <v>0</v>
      </c>
      <c r="T161" s="179">
        <f>S161*H161</f>
        <v>0</v>
      </c>
      <c r="AR161" s="24" t="s">
        <v>140</v>
      </c>
      <c r="AT161" s="24" t="s">
        <v>135</v>
      </c>
      <c r="AU161" s="24" t="s">
        <v>84</v>
      </c>
      <c r="AY161" s="24" t="s">
        <v>133</v>
      </c>
      <c r="BE161" s="180">
        <f>IF(N161="základní",J161,0)</f>
        <v>0</v>
      </c>
      <c r="BF161" s="180">
        <f>IF(N161="snížená",J161,0)</f>
        <v>0</v>
      </c>
      <c r="BG161" s="180">
        <f>IF(N161="zákl. přenesená",J161,0)</f>
        <v>0</v>
      </c>
      <c r="BH161" s="180">
        <f>IF(N161="sníž. přenesená",J161,0)</f>
        <v>0</v>
      </c>
      <c r="BI161" s="180">
        <f>IF(N161="nulová",J161,0)</f>
        <v>0</v>
      </c>
      <c r="BJ161" s="24" t="s">
        <v>82</v>
      </c>
      <c r="BK161" s="180">
        <f>ROUND(I161*H161,2)</f>
        <v>0</v>
      </c>
      <c r="BL161" s="24" t="s">
        <v>140</v>
      </c>
      <c r="BM161" s="24" t="s">
        <v>248</v>
      </c>
    </row>
    <row r="162" spans="2:65" s="1" customFormat="1" ht="27">
      <c r="B162" s="41"/>
      <c r="C162" s="361"/>
      <c r="D162" s="362" t="s">
        <v>142</v>
      </c>
      <c r="E162" s="361"/>
      <c r="F162" s="363" t="s">
        <v>249</v>
      </c>
      <c r="G162" s="361"/>
      <c r="H162" s="361"/>
      <c r="I162" s="148"/>
      <c r="L162" s="41"/>
      <c r="M162" s="181"/>
      <c r="N162" s="42"/>
      <c r="O162" s="42"/>
      <c r="P162" s="42"/>
      <c r="Q162" s="42"/>
      <c r="R162" s="42"/>
      <c r="S162" s="42"/>
      <c r="T162" s="70"/>
      <c r="AT162" s="24" t="s">
        <v>142</v>
      </c>
      <c r="AU162" s="24" t="s">
        <v>84</v>
      </c>
    </row>
    <row r="163" spans="2:65" s="1" customFormat="1" ht="324">
      <c r="B163" s="41"/>
      <c r="C163" s="361"/>
      <c r="D163" s="362" t="s">
        <v>144</v>
      </c>
      <c r="E163" s="361"/>
      <c r="F163" s="364" t="s">
        <v>242</v>
      </c>
      <c r="G163" s="361"/>
      <c r="H163" s="361"/>
      <c r="I163" s="148"/>
      <c r="L163" s="41"/>
      <c r="M163" s="181"/>
      <c r="N163" s="42"/>
      <c r="O163" s="42"/>
      <c r="P163" s="42"/>
      <c r="Q163" s="42"/>
      <c r="R163" s="42"/>
      <c r="S163" s="42"/>
      <c r="T163" s="70"/>
      <c r="AT163" s="24" t="s">
        <v>144</v>
      </c>
      <c r="AU163" s="24" t="s">
        <v>84</v>
      </c>
    </row>
    <row r="164" spans="2:65" s="13" customFormat="1">
      <c r="B164" s="194"/>
      <c r="C164" s="373"/>
      <c r="D164" s="362" t="s">
        <v>146</v>
      </c>
      <c r="E164" s="374" t="s">
        <v>5</v>
      </c>
      <c r="F164" s="375" t="s">
        <v>243</v>
      </c>
      <c r="G164" s="373"/>
      <c r="H164" s="374" t="s">
        <v>5</v>
      </c>
      <c r="I164" s="196"/>
      <c r="L164" s="194"/>
      <c r="M164" s="197"/>
      <c r="N164" s="198"/>
      <c r="O164" s="198"/>
      <c r="P164" s="198"/>
      <c r="Q164" s="198"/>
      <c r="R164" s="198"/>
      <c r="S164" s="198"/>
      <c r="T164" s="199"/>
      <c r="AT164" s="195" t="s">
        <v>146</v>
      </c>
      <c r="AU164" s="195" t="s">
        <v>84</v>
      </c>
      <c r="AV164" s="13" t="s">
        <v>82</v>
      </c>
      <c r="AW164" s="13" t="s">
        <v>37</v>
      </c>
      <c r="AX164" s="13" t="s">
        <v>74</v>
      </c>
      <c r="AY164" s="195" t="s">
        <v>133</v>
      </c>
    </row>
    <row r="165" spans="2:65" s="11" customFormat="1">
      <c r="B165" s="182"/>
      <c r="C165" s="365"/>
      <c r="D165" s="362" t="s">
        <v>146</v>
      </c>
      <c r="E165" s="366" t="s">
        <v>5</v>
      </c>
      <c r="F165" s="367" t="s">
        <v>250</v>
      </c>
      <c r="G165" s="365"/>
      <c r="H165" s="368">
        <v>92020.804999999993</v>
      </c>
      <c r="I165" s="184"/>
      <c r="L165" s="182"/>
      <c r="M165" s="185"/>
      <c r="N165" s="186"/>
      <c r="O165" s="186"/>
      <c r="P165" s="186"/>
      <c r="Q165" s="186"/>
      <c r="R165" s="186"/>
      <c r="S165" s="186"/>
      <c r="T165" s="187"/>
      <c r="AT165" s="183" t="s">
        <v>146</v>
      </c>
      <c r="AU165" s="183" t="s">
        <v>84</v>
      </c>
      <c r="AV165" s="11" t="s">
        <v>84</v>
      </c>
      <c r="AW165" s="11" t="s">
        <v>37</v>
      </c>
      <c r="AX165" s="11" t="s">
        <v>74</v>
      </c>
      <c r="AY165" s="183" t="s">
        <v>133</v>
      </c>
    </row>
    <row r="166" spans="2:65" s="12" customFormat="1">
      <c r="B166" s="188"/>
      <c r="C166" s="369"/>
      <c r="D166" s="362" t="s">
        <v>146</v>
      </c>
      <c r="E166" s="370" t="s">
        <v>5</v>
      </c>
      <c r="F166" s="371" t="s">
        <v>148</v>
      </c>
      <c r="G166" s="369"/>
      <c r="H166" s="372">
        <v>92020.804999999993</v>
      </c>
      <c r="I166" s="190"/>
      <c r="L166" s="188"/>
      <c r="M166" s="191"/>
      <c r="N166" s="192"/>
      <c r="O166" s="192"/>
      <c r="P166" s="192"/>
      <c r="Q166" s="192"/>
      <c r="R166" s="192"/>
      <c r="S166" s="192"/>
      <c r="T166" s="193"/>
      <c r="AT166" s="189" t="s">
        <v>146</v>
      </c>
      <c r="AU166" s="189" t="s">
        <v>84</v>
      </c>
      <c r="AV166" s="12" t="s">
        <v>140</v>
      </c>
      <c r="AW166" s="12" t="s">
        <v>37</v>
      </c>
      <c r="AX166" s="12" t="s">
        <v>82</v>
      </c>
      <c r="AY166" s="189" t="s">
        <v>133</v>
      </c>
    </row>
    <row r="167" spans="2:65" s="1" customFormat="1" ht="16.5" customHeight="1">
      <c r="B167" s="171"/>
      <c r="C167" s="356" t="s">
        <v>251</v>
      </c>
      <c r="D167" s="356" t="s">
        <v>135</v>
      </c>
      <c r="E167" s="357" t="s">
        <v>252</v>
      </c>
      <c r="F167" s="358" t="s">
        <v>253</v>
      </c>
      <c r="G167" s="359" t="s">
        <v>224</v>
      </c>
      <c r="H167" s="360">
        <v>1048.8150000000001</v>
      </c>
      <c r="I167" s="174"/>
      <c r="J167" s="175">
        <f>ROUND(I167*H167,2)</f>
        <v>0</v>
      </c>
      <c r="K167" s="173" t="s">
        <v>139</v>
      </c>
      <c r="L167" s="41"/>
      <c r="M167" s="176" t="s">
        <v>5</v>
      </c>
      <c r="N167" s="177" t="s">
        <v>45</v>
      </c>
      <c r="O167" s="42"/>
      <c r="P167" s="178">
        <f>O167*H167</f>
        <v>0</v>
      </c>
      <c r="Q167" s="178">
        <v>0</v>
      </c>
      <c r="R167" s="178">
        <f>Q167*H167</f>
        <v>0</v>
      </c>
      <c r="S167" s="178">
        <v>0</v>
      </c>
      <c r="T167" s="179">
        <f>S167*H167</f>
        <v>0</v>
      </c>
      <c r="AR167" s="24" t="s">
        <v>140</v>
      </c>
      <c r="AT167" s="24" t="s">
        <v>135</v>
      </c>
      <c r="AU167" s="24" t="s">
        <v>84</v>
      </c>
      <c r="AY167" s="24" t="s">
        <v>133</v>
      </c>
      <c r="BE167" s="180">
        <f>IF(N167="základní",J167,0)</f>
        <v>0</v>
      </c>
      <c r="BF167" s="180">
        <f>IF(N167="snížená",J167,0)</f>
        <v>0</v>
      </c>
      <c r="BG167" s="180">
        <f>IF(N167="zákl. přenesená",J167,0)</f>
        <v>0</v>
      </c>
      <c r="BH167" s="180">
        <f>IF(N167="sníž. přenesená",J167,0)</f>
        <v>0</v>
      </c>
      <c r="BI167" s="180">
        <f>IF(N167="nulová",J167,0)</f>
        <v>0</v>
      </c>
      <c r="BJ167" s="24" t="s">
        <v>82</v>
      </c>
      <c r="BK167" s="180">
        <f>ROUND(I167*H167,2)</f>
        <v>0</v>
      </c>
      <c r="BL167" s="24" t="s">
        <v>140</v>
      </c>
      <c r="BM167" s="24" t="s">
        <v>254</v>
      </c>
    </row>
    <row r="168" spans="2:65" s="1" customFormat="1" ht="27">
      <c r="B168" s="41"/>
      <c r="C168" s="361"/>
      <c r="D168" s="362" t="s">
        <v>142</v>
      </c>
      <c r="E168" s="361"/>
      <c r="F168" s="363" t="s">
        <v>255</v>
      </c>
      <c r="G168" s="361"/>
      <c r="H168" s="361"/>
      <c r="I168" s="148"/>
      <c r="L168" s="41"/>
      <c r="M168" s="181"/>
      <c r="N168" s="42"/>
      <c r="O168" s="42"/>
      <c r="P168" s="42"/>
      <c r="Q168" s="42"/>
      <c r="R168" s="42"/>
      <c r="S168" s="42"/>
      <c r="T168" s="70"/>
      <c r="AT168" s="24" t="s">
        <v>142</v>
      </c>
      <c r="AU168" s="24" t="s">
        <v>84</v>
      </c>
    </row>
    <row r="169" spans="2:65" s="1" customFormat="1" ht="202.5">
      <c r="B169" s="41"/>
      <c r="C169" s="361"/>
      <c r="D169" s="362" t="s">
        <v>144</v>
      </c>
      <c r="E169" s="361"/>
      <c r="F169" s="364" t="s">
        <v>256</v>
      </c>
      <c r="G169" s="361"/>
      <c r="H169" s="361"/>
      <c r="I169" s="148"/>
      <c r="L169" s="41"/>
      <c r="M169" s="181"/>
      <c r="N169" s="42"/>
      <c r="O169" s="42"/>
      <c r="P169" s="42"/>
      <c r="Q169" s="42"/>
      <c r="R169" s="42"/>
      <c r="S169" s="42"/>
      <c r="T169" s="70"/>
      <c r="AT169" s="24" t="s">
        <v>144</v>
      </c>
      <c r="AU169" s="24" t="s">
        <v>84</v>
      </c>
    </row>
    <row r="170" spans="2:65" s="13" customFormat="1">
      <c r="B170" s="194"/>
      <c r="C170" s="373"/>
      <c r="D170" s="362" t="s">
        <v>146</v>
      </c>
      <c r="E170" s="374" t="s">
        <v>5</v>
      </c>
      <c r="F170" s="375" t="s">
        <v>257</v>
      </c>
      <c r="G170" s="373"/>
      <c r="H170" s="374" t="s">
        <v>5</v>
      </c>
      <c r="I170" s="196"/>
      <c r="L170" s="194"/>
      <c r="M170" s="197"/>
      <c r="N170" s="198"/>
      <c r="O170" s="198"/>
      <c r="P170" s="198"/>
      <c r="Q170" s="198"/>
      <c r="R170" s="198"/>
      <c r="S170" s="198"/>
      <c r="T170" s="199"/>
      <c r="AT170" s="195" t="s">
        <v>146</v>
      </c>
      <c r="AU170" s="195" t="s">
        <v>84</v>
      </c>
      <c r="AV170" s="13" t="s">
        <v>82</v>
      </c>
      <c r="AW170" s="13" t="s">
        <v>37</v>
      </c>
      <c r="AX170" s="13" t="s">
        <v>74</v>
      </c>
      <c r="AY170" s="195" t="s">
        <v>133</v>
      </c>
    </row>
    <row r="171" spans="2:65" s="11" customFormat="1">
      <c r="B171" s="182"/>
      <c r="C171" s="365"/>
      <c r="D171" s="362" t="s">
        <v>146</v>
      </c>
      <c r="E171" s="366" t="s">
        <v>5</v>
      </c>
      <c r="F171" s="367" t="s">
        <v>258</v>
      </c>
      <c r="G171" s="365"/>
      <c r="H171" s="368">
        <v>906.2</v>
      </c>
      <c r="I171" s="184"/>
      <c r="L171" s="182"/>
      <c r="M171" s="185"/>
      <c r="N171" s="186"/>
      <c r="O171" s="186"/>
      <c r="P171" s="186"/>
      <c r="Q171" s="186"/>
      <c r="R171" s="186"/>
      <c r="S171" s="186"/>
      <c r="T171" s="187"/>
      <c r="AT171" s="183" t="s">
        <v>146</v>
      </c>
      <c r="AU171" s="183" t="s">
        <v>84</v>
      </c>
      <c r="AV171" s="11" t="s">
        <v>84</v>
      </c>
      <c r="AW171" s="11" t="s">
        <v>37</v>
      </c>
      <c r="AX171" s="11" t="s">
        <v>74</v>
      </c>
      <c r="AY171" s="183" t="s">
        <v>133</v>
      </c>
    </row>
    <row r="172" spans="2:65" s="11" customFormat="1">
      <c r="B172" s="182"/>
      <c r="C172" s="365"/>
      <c r="D172" s="362" t="s">
        <v>146</v>
      </c>
      <c r="E172" s="366" t="s">
        <v>5</v>
      </c>
      <c r="F172" s="367" t="s">
        <v>5</v>
      </c>
      <c r="G172" s="365"/>
      <c r="H172" s="368">
        <v>0</v>
      </c>
      <c r="I172" s="184"/>
      <c r="L172" s="182"/>
      <c r="M172" s="185"/>
      <c r="N172" s="186"/>
      <c r="O172" s="186"/>
      <c r="P172" s="186"/>
      <c r="Q172" s="186"/>
      <c r="R172" s="186"/>
      <c r="S172" s="186"/>
      <c r="T172" s="187"/>
      <c r="AT172" s="183" t="s">
        <v>146</v>
      </c>
      <c r="AU172" s="183" t="s">
        <v>84</v>
      </c>
      <c r="AV172" s="11" t="s">
        <v>84</v>
      </c>
      <c r="AW172" s="11" t="s">
        <v>37</v>
      </c>
      <c r="AX172" s="11" t="s">
        <v>74</v>
      </c>
      <c r="AY172" s="183" t="s">
        <v>133</v>
      </c>
    </row>
    <row r="173" spans="2:65" s="13" customFormat="1">
      <c r="B173" s="194"/>
      <c r="C173" s="373"/>
      <c r="D173" s="362" t="s">
        <v>146</v>
      </c>
      <c r="E173" s="374" t="s">
        <v>5</v>
      </c>
      <c r="F173" s="375" t="s">
        <v>259</v>
      </c>
      <c r="G173" s="373"/>
      <c r="H173" s="374" t="s">
        <v>5</v>
      </c>
      <c r="I173" s="196"/>
      <c r="L173" s="194"/>
      <c r="M173" s="197"/>
      <c r="N173" s="198"/>
      <c r="O173" s="198"/>
      <c r="P173" s="198"/>
      <c r="Q173" s="198"/>
      <c r="R173" s="198"/>
      <c r="S173" s="198"/>
      <c r="T173" s="199"/>
      <c r="AT173" s="195" t="s">
        <v>146</v>
      </c>
      <c r="AU173" s="195" t="s">
        <v>84</v>
      </c>
      <c r="AV173" s="13" t="s">
        <v>82</v>
      </c>
      <c r="AW173" s="13" t="s">
        <v>37</v>
      </c>
      <c r="AX173" s="13" t="s">
        <v>74</v>
      </c>
      <c r="AY173" s="195" t="s">
        <v>133</v>
      </c>
    </row>
    <row r="174" spans="2:65" s="11" customFormat="1" ht="27">
      <c r="B174" s="182"/>
      <c r="C174" s="365"/>
      <c r="D174" s="362" t="s">
        <v>146</v>
      </c>
      <c r="E174" s="366" t="s">
        <v>5</v>
      </c>
      <c r="F174" s="367" t="s">
        <v>260</v>
      </c>
      <c r="G174" s="365"/>
      <c r="H174" s="368">
        <v>142.61500000000001</v>
      </c>
      <c r="I174" s="184"/>
      <c r="L174" s="182"/>
      <c r="M174" s="185"/>
      <c r="N174" s="186"/>
      <c r="O174" s="186"/>
      <c r="P174" s="186"/>
      <c r="Q174" s="186"/>
      <c r="R174" s="186"/>
      <c r="S174" s="186"/>
      <c r="T174" s="187"/>
      <c r="AT174" s="183" t="s">
        <v>146</v>
      </c>
      <c r="AU174" s="183" t="s">
        <v>84</v>
      </c>
      <c r="AV174" s="11" t="s">
        <v>84</v>
      </c>
      <c r="AW174" s="11" t="s">
        <v>37</v>
      </c>
      <c r="AX174" s="11" t="s">
        <v>74</v>
      </c>
      <c r="AY174" s="183" t="s">
        <v>133</v>
      </c>
    </row>
    <row r="175" spans="2:65" s="12" customFormat="1">
      <c r="B175" s="188"/>
      <c r="C175" s="369"/>
      <c r="D175" s="362" t="s">
        <v>146</v>
      </c>
      <c r="E175" s="370" t="s">
        <v>5</v>
      </c>
      <c r="F175" s="371" t="s">
        <v>148</v>
      </c>
      <c r="G175" s="369"/>
      <c r="H175" s="372">
        <v>1048.8150000000001</v>
      </c>
      <c r="I175" s="190"/>
      <c r="L175" s="188"/>
      <c r="M175" s="191"/>
      <c r="N175" s="192"/>
      <c r="O175" s="192"/>
      <c r="P175" s="192"/>
      <c r="Q175" s="192"/>
      <c r="R175" s="192"/>
      <c r="S175" s="192"/>
      <c r="T175" s="193"/>
      <c r="AT175" s="189" t="s">
        <v>146</v>
      </c>
      <c r="AU175" s="189" t="s">
        <v>84</v>
      </c>
      <c r="AV175" s="12" t="s">
        <v>140</v>
      </c>
      <c r="AW175" s="12" t="s">
        <v>37</v>
      </c>
      <c r="AX175" s="12" t="s">
        <v>82</v>
      </c>
      <c r="AY175" s="189" t="s">
        <v>133</v>
      </c>
    </row>
    <row r="176" spans="2:65" s="1" customFormat="1" ht="16.5" customHeight="1">
      <c r="B176" s="171"/>
      <c r="C176" s="356" t="s">
        <v>261</v>
      </c>
      <c r="D176" s="356" t="s">
        <v>135</v>
      </c>
      <c r="E176" s="357" t="s">
        <v>262</v>
      </c>
      <c r="F176" s="358" t="s">
        <v>263</v>
      </c>
      <c r="G176" s="359" t="s">
        <v>224</v>
      </c>
      <c r="H176" s="360">
        <v>1048.8150000000001</v>
      </c>
      <c r="I176" s="174"/>
      <c r="J176" s="175">
        <f>ROUND(I176*H176,2)</f>
        <v>0</v>
      </c>
      <c r="K176" s="173" t="s">
        <v>139</v>
      </c>
      <c r="L176" s="41"/>
      <c r="M176" s="176" t="s">
        <v>5</v>
      </c>
      <c r="N176" s="177" t="s">
        <v>45</v>
      </c>
      <c r="O176" s="42"/>
      <c r="P176" s="178">
        <f>O176*H176</f>
        <v>0</v>
      </c>
      <c r="Q176" s="178">
        <v>0</v>
      </c>
      <c r="R176" s="178">
        <f>Q176*H176</f>
        <v>0</v>
      </c>
      <c r="S176" s="178">
        <v>0</v>
      </c>
      <c r="T176" s="179">
        <f>S176*H176</f>
        <v>0</v>
      </c>
      <c r="AR176" s="24" t="s">
        <v>140</v>
      </c>
      <c r="AT176" s="24" t="s">
        <v>135</v>
      </c>
      <c r="AU176" s="24" t="s">
        <v>84</v>
      </c>
      <c r="AY176" s="24" t="s">
        <v>133</v>
      </c>
      <c r="BE176" s="180">
        <f>IF(N176="základní",J176,0)</f>
        <v>0</v>
      </c>
      <c r="BF176" s="180">
        <f>IF(N176="snížená",J176,0)</f>
        <v>0</v>
      </c>
      <c r="BG176" s="180">
        <f>IF(N176="zákl. přenesená",J176,0)</f>
        <v>0</v>
      </c>
      <c r="BH176" s="180">
        <f>IF(N176="sníž. přenesená",J176,0)</f>
        <v>0</v>
      </c>
      <c r="BI176" s="180">
        <f>IF(N176="nulová",J176,0)</f>
        <v>0</v>
      </c>
      <c r="BJ176" s="24" t="s">
        <v>82</v>
      </c>
      <c r="BK176" s="180">
        <f>ROUND(I176*H176,2)</f>
        <v>0</v>
      </c>
      <c r="BL176" s="24" t="s">
        <v>140</v>
      </c>
      <c r="BM176" s="24" t="s">
        <v>264</v>
      </c>
    </row>
    <row r="177" spans="2:65" s="1" customFormat="1" ht="27">
      <c r="B177" s="41"/>
      <c r="C177" s="361"/>
      <c r="D177" s="362" t="s">
        <v>142</v>
      </c>
      <c r="E177" s="361"/>
      <c r="F177" s="363" t="s">
        <v>265</v>
      </c>
      <c r="G177" s="361"/>
      <c r="H177" s="361"/>
      <c r="I177" s="148"/>
      <c r="L177" s="41"/>
      <c r="M177" s="181"/>
      <c r="N177" s="42"/>
      <c r="O177" s="42"/>
      <c r="P177" s="42"/>
      <c r="Q177" s="42"/>
      <c r="R177" s="42"/>
      <c r="S177" s="42"/>
      <c r="T177" s="70"/>
      <c r="AT177" s="24" t="s">
        <v>142</v>
      </c>
      <c r="AU177" s="24" t="s">
        <v>84</v>
      </c>
    </row>
    <row r="178" spans="2:65" s="1" customFormat="1" ht="202.5">
      <c r="B178" s="41"/>
      <c r="C178" s="361"/>
      <c r="D178" s="362" t="s">
        <v>144</v>
      </c>
      <c r="E178" s="361"/>
      <c r="F178" s="364" t="s">
        <v>256</v>
      </c>
      <c r="G178" s="361"/>
      <c r="H178" s="361"/>
      <c r="I178" s="148"/>
      <c r="L178" s="41"/>
      <c r="M178" s="181"/>
      <c r="N178" s="42"/>
      <c r="O178" s="42"/>
      <c r="P178" s="42"/>
      <c r="Q178" s="42"/>
      <c r="R178" s="42"/>
      <c r="S178" s="42"/>
      <c r="T178" s="70"/>
      <c r="AT178" s="24" t="s">
        <v>144</v>
      </c>
      <c r="AU178" s="24" t="s">
        <v>84</v>
      </c>
    </row>
    <row r="179" spans="2:65" s="13" customFormat="1">
      <c r="B179" s="194"/>
      <c r="C179" s="373"/>
      <c r="D179" s="362" t="s">
        <v>146</v>
      </c>
      <c r="E179" s="374" t="s">
        <v>5</v>
      </c>
      <c r="F179" s="375" t="s">
        <v>257</v>
      </c>
      <c r="G179" s="373"/>
      <c r="H179" s="374" t="s">
        <v>5</v>
      </c>
      <c r="I179" s="196"/>
      <c r="L179" s="194"/>
      <c r="M179" s="197"/>
      <c r="N179" s="198"/>
      <c r="O179" s="198"/>
      <c r="P179" s="198"/>
      <c r="Q179" s="198"/>
      <c r="R179" s="198"/>
      <c r="S179" s="198"/>
      <c r="T179" s="199"/>
      <c r="AT179" s="195" t="s">
        <v>146</v>
      </c>
      <c r="AU179" s="195" t="s">
        <v>84</v>
      </c>
      <c r="AV179" s="13" t="s">
        <v>82</v>
      </c>
      <c r="AW179" s="13" t="s">
        <v>37</v>
      </c>
      <c r="AX179" s="13" t="s">
        <v>74</v>
      </c>
      <c r="AY179" s="195" t="s">
        <v>133</v>
      </c>
    </row>
    <row r="180" spans="2:65" s="11" customFormat="1">
      <c r="B180" s="182"/>
      <c r="C180" s="365"/>
      <c r="D180" s="362" t="s">
        <v>146</v>
      </c>
      <c r="E180" s="366" t="s">
        <v>5</v>
      </c>
      <c r="F180" s="367" t="s">
        <v>266</v>
      </c>
      <c r="G180" s="365"/>
      <c r="H180" s="368">
        <v>906.2</v>
      </c>
      <c r="I180" s="184"/>
      <c r="L180" s="182"/>
      <c r="M180" s="185"/>
      <c r="N180" s="186"/>
      <c r="O180" s="186"/>
      <c r="P180" s="186"/>
      <c r="Q180" s="186"/>
      <c r="R180" s="186"/>
      <c r="S180" s="186"/>
      <c r="T180" s="187"/>
      <c r="AT180" s="183" t="s">
        <v>146</v>
      </c>
      <c r="AU180" s="183" t="s">
        <v>84</v>
      </c>
      <c r="AV180" s="11" t="s">
        <v>84</v>
      </c>
      <c r="AW180" s="11" t="s">
        <v>37</v>
      </c>
      <c r="AX180" s="11" t="s">
        <v>74</v>
      </c>
      <c r="AY180" s="183" t="s">
        <v>133</v>
      </c>
    </row>
    <row r="181" spans="2:65" s="11" customFormat="1">
      <c r="B181" s="182"/>
      <c r="C181" s="365"/>
      <c r="D181" s="362" t="s">
        <v>146</v>
      </c>
      <c r="E181" s="366" t="s">
        <v>5</v>
      </c>
      <c r="F181" s="367" t="s">
        <v>5</v>
      </c>
      <c r="G181" s="365"/>
      <c r="H181" s="368">
        <v>0</v>
      </c>
      <c r="I181" s="184"/>
      <c r="L181" s="182"/>
      <c r="M181" s="185"/>
      <c r="N181" s="186"/>
      <c r="O181" s="186"/>
      <c r="P181" s="186"/>
      <c r="Q181" s="186"/>
      <c r="R181" s="186"/>
      <c r="S181" s="186"/>
      <c r="T181" s="187"/>
      <c r="AT181" s="183" t="s">
        <v>146</v>
      </c>
      <c r="AU181" s="183" t="s">
        <v>84</v>
      </c>
      <c r="AV181" s="11" t="s">
        <v>84</v>
      </c>
      <c r="AW181" s="11" t="s">
        <v>37</v>
      </c>
      <c r="AX181" s="11" t="s">
        <v>74</v>
      </c>
      <c r="AY181" s="183" t="s">
        <v>133</v>
      </c>
    </row>
    <row r="182" spans="2:65" s="13" customFormat="1">
      <c r="B182" s="194"/>
      <c r="C182" s="373"/>
      <c r="D182" s="362" t="s">
        <v>146</v>
      </c>
      <c r="E182" s="374" t="s">
        <v>5</v>
      </c>
      <c r="F182" s="375" t="s">
        <v>259</v>
      </c>
      <c r="G182" s="373"/>
      <c r="H182" s="374" t="s">
        <v>5</v>
      </c>
      <c r="I182" s="196"/>
      <c r="L182" s="194"/>
      <c r="M182" s="197"/>
      <c r="N182" s="198"/>
      <c r="O182" s="198"/>
      <c r="P182" s="198"/>
      <c r="Q182" s="198"/>
      <c r="R182" s="198"/>
      <c r="S182" s="198"/>
      <c r="T182" s="199"/>
      <c r="AT182" s="195" t="s">
        <v>146</v>
      </c>
      <c r="AU182" s="195" t="s">
        <v>84</v>
      </c>
      <c r="AV182" s="13" t="s">
        <v>82</v>
      </c>
      <c r="AW182" s="13" t="s">
        <v>37</v>
      </c>
      <c r="AX182" s="13" t="s">
        <v>74</v>
      </c>
      <c r="AY182" s="195" t="s">
        <v>133</v>
      </c>
    </row>
    <row r="183" spans="2:65" s="11" customFormat="1" ht="27">
      <c r="B183" s="182"/>
      <c r="C183" s="365"/>
      <c r="D183" s="362" t="s">
        <v>146</v>
      </c>
      <c r="E183" s="366" t="s">
        <v>5</v>
      </c>
      <c r="F183" s="367" t="s">
        <v>260</v>
      </c>
      <c r="G183" s="365"/>
      <c r="H183" s="368">
        <v>142.61500000000001</v>
      </c>
      <c r="I183" s="184"/>
      <c r="L183" s="182"/>
      <c r="M183" s="185"/>
      <c r="N183" s="186"/>
      <c r="O183" s="186"/>
      <c r="P183" s="186"/>
      <c r="Q183" s="186"/>
      <c r="R183" s="186"/>
      <c r="S183" s="186"/>
      <c r="T183" s="187"/>
      <c r="AT183" s="183" t="s">
        <v>146</v>
      </c>
      <c r="AU183" s="183" t="s">
        <v>84</v>
      </c>
      <c r="AV183" s="11" t="s">
        <v>84</v>
      </c>
      <c r="AW183" s="11" t="s">
        <v>37</v>
      </c>
      <c r="AX183" s="11" t="s">
        <v>74</v>
      </c>
      <c r="AY183" s="183" t="s">
        <v>133</v>
      </c>
    </row>
    <row r="184" spans="2:65" s="12" customFormat="1">
      <c r="B184" s="188"/>
      <c r="C184" s="369"/>
      <c r="D184" s="362" t="s">
        <v>146</v>
      </c>
      <c r="E184" s="370" t="s">
        <v>5</v>
      </c>
      <c r="F184" s="371" t="s">
        <v>148</v>
      </c>
      <c r="G184" s="369"/>
      <c r="H184" s="372">
        <v>1048.8150000000001</v>
      </c>
      <c r="I184" s="190"/>
      <c r="L184" s="188"/>
      <c r="M184" s="191"/>
      <c r="N184" s="192"/>
      <c r="O184" s="192"/>
      <c r="P184" s="192"/>
      <c r="Q184" s="192"/>
      <c r="R184" s="192"/>
      <c r="S184" s="192"/>
      <c r="T184" s="193"/>
      <c r="AT184" s="189" t="s">
        <v>146</v>
      </c>
      <c r="AU184" s="189" t="s">
        <v>84</v>
      </c>
      <c r="AV184" s="12" t="s">
        <v>140</v>
      </c>
      <c r="AW184" s="12" t="s">
        <v>37</v>
      </c>
      <c r="AX184" s="12" t="s">
        <v>82</v>
      </c>
      <c r="AY184" s="189" t="s">
        <v>133</v>
      </c>
    </row>
    <row r="185" spans="2:65" s="1" customFormat="1" ht="16.5" customHeight="1">
      <c r="B185" s="171"/>
      <c r="C185" s="356" t="s">
        <v>267</v>
      </c>
      <c r="D185" s="356" t="s">
        <v>135</v>
      </c>
      <c r="E185" s="357" t="s">
        <v>268</v>
      </c>
      <c r="F185" s="358" t="s">
        <v>269</v>
      </c>
      <c r="G185" s="359" t="s">
        <v>224</v>
      </c>
      <c r="H185" s="360">
        <v>62782.646000000001</v>
      </c>
      <c r="I185" s="174"/>
      <c r="J185" s="175">
        <f>ROUND(I185*H185,2)</f>
        <v>0</v>
      </c>
      <c r="K185" s="173" t="s">
        <v>139</v>
      </c>
      <c r="L185" s="41"/>
      <c r="M185" s="176" t="s">
        <v>5</v>
      </c>
      <c r="N185" s="177" t="s">
        <v>45</v>
      </c>
      <c r="O185" s="42"/>
      <c r="P185" s="178">
        <f>O185*H185</f>
        <v>0</v>
      </c>
      <c r="Q185" s="178">
        <v>0</v>
      </c>
      <c r="R185" s="178">
        <f>Q185*H185</f>
        <v>0</v>
      </c>
      <c r="S185" s="178">
        <v>0</v>
      </c>
      <c r="T185" s="179">
        <f>S185*H185</f>
        <v>0</v>
      </c>
      <c r="AR185" s="24" t="s">
        <v>140</v>
      </c>
      <c r="AT185" s="24" t="s">
        <v>135</v>
      </c>
      <c r="AU185" s="24" t="s">
        <v>84</v>
      </c>
      <c r="AY185" s="24" t="s">
        <v>133</v>
      </c>
      <c r="BE185" s="180">
        <f>IF(N185="základní",J185,0)</f>
        <v>0</v>
      </c>
      <c r="BF185" s="180">
        <f>IF(N185="snížená",J185,0)</f>
        <v>0</v>
      </c>
      <c r="BG185" s="180">
        <f>IF(N185="zákl. přenesená",J185,0)</f>
        <v>0</v>
      </c>
      <c r="BH185" s="180">
        <f>IF(N185="sníž. přenesená",J185,0)</f>
        <v>0</v>
      </c>
      <c r="BI185" s="180">
        <f>IF(N185="nulová",J185,0)</f>
        <v>0</v>
      </c>
      <c r="BJ185" s="24" t="s">
        <v>82</v>
      </c>
      <c r="BK185" s="180">
        <f>ROUND(I185*H185,2)</f>
        <v>0</v>
      </c>
      <c r="BL185" s="24" t="s">
        <v>140</v>
      </c>
      <c r="BM185" s="24" t="s">
        <v>270</v>
      </c>
    </row>
    <row r="186" spans="2:65" s="1" customFormat="1" ht="40.5">
      <c r="B186" s="41"/>
      <c r="C186" s="361"/>
      <c r="D186" s="362" t="s">
        <v>142</v>
      </c>
      <c r="E186" s="361"/>
      <c r="F186" s="363" t="s">
        <v>271</v>
      </c>
      <c r="G186" s="361"/>
      <c r="H186" s="361"/>
      <c r="I186" s="148"/>
      <c r="L186" s="41"/>
      <c r="M186" s="181"/>
      <c r="N186" s="42"/>
      <c r="O186" s="42"/>
      <c r="P186" s="42"/>
      <c r="Q186" s="42"/>
      <c r="R186" s="42"/>
      <c r="S186" s="42"/>
      <c r="T186" s="70"/>
      <c r="AT186" s="24" t="s">
        <v>142</v>
      </c>
      <c r="AU186" s="24" t="s">
        <v>84</v>
      </c>
    </row>
    <row r="187" spans="2:65" s="1" customFormat="1" ht="189">
      <c r="B187" s="41"/>
      <c r="C187" s="361"/>
      <c r="D187" s="362" t="s">
        <v>144</v>
      </c>
      <c r="E187" s="361"/>
      <c r="F187" s="364" t="s">
        <v>272</v>
      </c>
      <c r="G187" s="361"/>
      <c r="H187" s="361"/>
      <c r="I187" s="148"/>
      <c r="L187" s="41"/>
      <c r="M187" s="181"/>
      <c r="N187" s="42"/>
      <c r="O187" s="42"/>
      <c r="P187" s="42"/>
      <c r="Q187" s="42"/>
      <c r="R187" s="42"/>
      <c r="S187" s="42"/>
      <c r="T187" s="70"/>
      <c r="AT187" s="24" t="s">
        <v>144</v>
      </c>
      <c r="AU187" s="24" t="s">
        <v>84</v>
      </c>
    </row>
    <row r="188" spans="2:65" s="13" customFormat="1">
      <c r="B188" s="194"/>
      <c r="C188" s="373"/>
      <c r="D188" s="362" t="s">
        <v>146</v>
      </c>
      <c r="E188" s="374" t="s">
        <v>5</v>
      </c>
      <c r="F188" s="375" t="s">
        <v>273</v>
      </c>
      <c r="G188" s="373"/>
      <c r="H188" s="374" t="s">
        <v>5</v>
      </c>
      <c r="I188" s="196"/>
      <c r="L188" s="194"/>
      <c r="M188" s="197"/>
      <c r="N188" s="198"/>
      <c r="O188" s="198"/>
      <c r="P188" s="198"/>
      <c r="Q188" s="198"/>
      <c r="R188" s="198"/>
      <c r="S188" s="198"/>
      <c r="T188" s="199"/>
      <c r="AT188" s="195" t="s">
        <v>146</v>
      </c>
      <c r="AU188" s="195" t="s">
        <v>84</v>
      </c>
      <c r="AV188" s="13" t="s">
        <v>82</v>
      </c>
      <c r="AW188" s="13" t="s">
        <v>37</v>
      </c>
      <c r="AX188" s="13" t="s">
        <v>74</v>
      </c>
      <c r="AY188" s="195" t="s">
        <v>133</v>
      </c>
    </row>
    <row r="189" spans="2:65" s="11" customFormat="1">
      <c r="B189" s="182"/>
      <c r="C189" s="365"/>
      <c r="D189" s="362" t="s">
        <v>146</v>
      </c>
      <c r="E189" s="366" t="s">
        <v>5</v>
      </c>
      <c r="F189" s="367" t="s">
        <v>274</v>
      </c>
      <c r="G189" s="365"/>
      <c r="H189" s="368">
        <v>5572.13</v>
      </c>
      <c r="I189" s="184"/>
      <c r="L189" s="182"/>
      <c r="M189" s="185"/>
      <c r="N189" s="186"/>
      <c r="O189" s="186"/>
      <c r="P189" s="186"/>
      <c r="Q189" s="186"/>
      <c r="R189" s="186"/>
      <c r="S189" s="186"/>
      <c r="T189" s="187"/>
      <c r="AT189" s="183" t="s">
        <v>146</v>
      </c>
      <c r="AU189" s="183" t="s">
        <v>84</v>
      </c>
      <c r="AV189" s="11" t="s">
        <v>84</v>
      </c>
      <c r="AW189" s="11" t="s">
        <v>37</v>
      </c>
      <c r="AX189" s="11" t="s">
        <v>74</v>
      </c>
      <c r="AY189" s="183" t="s">
        <v>133</v>
      </c>
    </row>
    <row r="190" spans="2:65" s="11" customFormat="1">
      <c r="B190" s="182"/>
      <c r="C190" s="365"/>
      <c r="D190" s="362" t="s">
        <v>146</v>
      </c>
      <c r="E190" s="366" t="s">
        <v>5</v>
      </c>
      <c r="F190" s="367" t="s">
        <v>275</v>
      </c>
      <c r="G190" s="365"/>
      <c r="H190" s="368">
        <v>17939.89</v>
      </c>
      <c r="I190" s="184"/>
      <c r="L190" s="182"/>
      <c r="M190" s="185"/>
      <c r="N190" s="186"/>
      <c r="O190" s="186"/>
      <c r="P190" s="186"/>
      <c r="Q190" s="186"/>
      <c r="R190" s="186"/>
      <c r="S190" s="186"/>
      <c r="T190" s="187"/>
      <c r="AT190" s="183" t="s">
        <v>146</v>
      </c>
      <c r="AU190" s="183" t="s">
        <v>84</v>
      </c>
      <c r="AV190" s="11" t="s">
        <v>84</v>
      </c>
      <c r="AW190" s="11" t="s">
        <v>37</v>
      </c>
      <c r="AX190" s="11" t="s">
        <v>74</v>
      </c>
      <c r="AY190" s="183" t="s">
        <v>133</v>
      </c>
    </row>
    <row r="191" spans="2:65" s="11" customFormat="1">
      <c r="B191" s="182"/>
      <c r="C191" s="365"/>
      <c r="D191" s="362" t="s">
        <v>146</v>
      </c>
      <c r="E191" s="366" t="s">
        <v>5</v>
      </c>
      <c r="F191" s="367" t="s">
        <v>5</v>
      </c>
      <c r="G191" s="365"/>
      <c r="H191" s="368">
        <v>0</v>
      </c>
      <c r="I191" s="184"/>
      <c r="L191" s="182"/>
      <c r="M191" s="185"/>
      <c r="N191" s="186"/>
      <c r="O191" s="186"/>
      <c r="P191" s="186"/>
      <c r="Q191" s="186"/>
      <c r="R191" s="186"/>
      <c r="S191" s="186"/>
      <c r="T191" s="187"/>
      <c r="AT191" s="183" t="s">
        <v>146</v>
      </c>
      <c r="AU191" s="183" t="s">
        <v>84</v>
      </c>
      <c r="AV191" s="11" t="s">
        <v>84</v>
      </c>
      <c r="AW191" s="11" t="s">
        <v>37</v>
      </c>
      <c r="AX191" s="11" t="s">
        <v>74</v>
      </c>
      <c r="AY191" s="183" t="s">
        <v>133</v>
      </c>
    </row>
    <row r="192" spans="2:65" s="13" customFormat="1">
      <c r="B192" s="194"/>
      <c r="C192" s="373"/>
      <c r="D192" s="362" t="s">
        <v>146</v>
      </c>
      <c r="E192" s="374" t="s">
        <v>5</v>
      </c>
      <c r="F192" s="375" t="s">
        <v>276</v>
      </c>
      <c r="G192" s="373"/>
      <c r="H192" s="374" t="s">
        <v>5</v>
      </c>
      <c r="I192" s="196"/>
      <c r="L192" s="194"/>
      <c r="M192" s="197"/>
      <c r="N192" s="198"/>
      <c r="O192" s="198"/>
      <c r="P192" s="198"/>
      <c r="Q192" s="198"/>
      <c r="R192" s="198"/>
      <c r="S192" s="198"/>
      <c r="T192" s="199"/>
      <c r="AT192" s="195" t="s">
        <v>146</v>
      </c>
      <c r="AU192" s="195" t="s">
        <v>84</v>
      </c>
      <c r="AV192" s="13" t="s">
        <v>82</v>
      </c>
      <c r="AW192" s="13" t="s">
        <v>37</v>
      </c>
      <c r="AX192" s="13" t="s">
        <v>74</v>
      </c>
      <c r="AY192" s="195" t="s">
        <v>133</v>
      </c>
    </row>
    <row r="193" spans="2:65" s="11" customFormat="1">
      <c r="B193" s="182"/>
      <c r="C193" s="365"/>
      <c r="D193" s="362" t="s">
        <v>146</v>
      </c>
      <c r="E193" s="366" t="s">
        <v>5</v>
      </c>
      <c r="F193" s="367" t="s">
        <v>277</v>
      </c>
      <c r="G193" s="365"/>
      <c r="H193" s="368">
        <v>5572.13</v>
      </c>
      <c r="I193" s="184"/>
      <c r="L193" s="182"/>
      <c r="M193" s="185"/>
      <c r="N193" s="186"/>
      <c r="O193" s="186"/>
      <c r="P193" s="186"/>
      <c r="Q193" s="186"/>
      <c r="R193" s="186"/>
      <c r="S193" s="186"/>
      <c r="T193" s="187"/>
      <c r="AT193" s="183" t="s">
        <v>146</v>
      </c>
      <c r="AU193" s="183" t="s">
        <v>84</v>
      </c>
      <c r="AV193" s="11" t="s">
        <v>84</v>
      </c>
      <c r="AW193" s="11" t="s">
        <v>37</v>
      </c>
      <c r="AX193" s="11" t="s">
        <v>74</v>
      </c>
      <c r="AY193" s="183" t="s">
        <v>133</v>
      </c>
    </row>
    <row r="194" spans="2:65" s="11" customFormat="1">
      <c r="B194" s="182"/>
      <c r="C194" s="365"/>
      <c r="D194" s="362" t="s">
        <v>146</v>
      </c>
      <c r="E194" s="366" t="s">
        <v>5</v>
      </c>
      <c r="F194" s="367" t="s">
        <v>278</v>
      </c>
      <c r="G194" s="365"/>
      <c r="H194" s="368">
        <v>17939.89</v>
      </c>
      <c r="I194" s="184"/>
      <c r="L194" s="182"/>
      <c r="M194" s="185"/>
      <c r="N194" s="186"/>
      <c r="O194" s="186"/>
      <c r="P194" s="186"/>
      <c r="Q194" s="186"/>
      <c r="R194" s="186"/>
      <c r="S194" s="186"/>
      <c r="T194" s="187"/>
      <c r="AT194" s="183" t="s">
        <v>146</v>
      </c>
      <c r="AU194" s="183" t="s">
        <v>84</v>
      </c>
      <c r="AV194" s="11" t="s">
        <v>84</v>
      </c>
      <c r="AW194" s="11" t="s">
        <v>37</v>
      </c>
      <c r="AX194" s="11" t="s">
        <v>74</v>
      </c>
      <c r="AY194" s="183" t="s">
        <v>133</v>
      </c>
    </row>
    <row r="195" spans="2:65" s="11" customFormat="1">
      <c r="B195" s="182"/>
      <c r="C195" s="365"/>
      <c r="D195" s="362" t="s">
        <v>146</v>
      </c>
      <c r="E195" s="366" t="s">
        <v>5</v>
      </c>
      <c r="F195" s="367" t="s">
        <v>5</v>
      </c>
      <c r="G195" s="365"/>
      <c r="H195" s="368">
        <v>0</v>
      </c>
      <c r="I195" s="184"/>
      <c r="L195" s="182"/>
      <c r="M195" s="185"/>
      <c r="N195" s="186"/>
      <c r="O195" s="186"/>
      <c r="P195" s="186"/>
      <c r="Q195" s="186"/>
      <c r="R195" s="186"/>
      <c r="S195" s="186"/>
      <c r="T195" s="187"/>
      <c r="AT195" s="183" t="s">
        <v>146</v>
      </c>
      <c r="AU195" s="183" t="s">
        <v>84</v>
      </c>
      <c r="AV195" s="11" t="s">
        <v>84</v>
      </c>
      <c r="AW195" s="11" t="s">
        <v>37</v>
      </c>
      <c r="AX195" s="11" t="s">
        <v>74</v>
      </c>
      <c r="AY195" s="183" t="s">
        <v>133</v>
      </c>
    </row>
    <row r="196" spans="2:65" s="13" customFormat="1">
      <c r="B196" s="194"/>
      <c r="C196" s="373"/>
      <c r="D196" s="362" t="s">
        <v>146</v>
      </c>
      <c r="E196" s="374" t="s">
        <v>5</v>
      </c>
      <c r="F196" s="375" t="s">
        <v>279</v>
      </c>
      <c r="G196" s="373"/>
      <c r="H196" s="374" t="s">
        <v>5</v>
      </c>
      <c r="I196" s="196"/>
      <c r="L196" s="194"/>
      <c r="M196" s="197"/>
      <c r="N196" s="198"/>
      <c r="O196" s="198"/>
      <c r="P196" s="198"/>
      <c r="Q196" s="198"/>
      <c r="R196" s="198"/>
      <c r="S196" s="198"/>
      <c r="T196" s="199"/>
      <c r="AT196" s="195" t="s">
        <v>146</v>
      </c>
      <c r="AU196" s="195" t="s">
        <v>84</v>
      </c>
      <c r="AV196" s="13" t="s">
        <v>82</v>
      </c>
      <c r="AW196" s="13" t="s">
        <v>37</v>
      </c>
      <c r="AX196" s="13" t="s">
        <v>74</v>
      </c>
      <c r="AY196" s="195" t="s">
        <v>133</v>
      </c>
    </row>
    <row r="197" spans="2:65" s="11" customFormat="1">
      <c r="B197" s="182"/>
      <c r="C197" s="365"/>
      <c r="D197" s="362" t="s">
        <v>146</v>
      </c>
      <c r="E197" s="366" t="s">
        <v>5</v>
      </c>
      <c r="F197" s="367" t="s">
        <v>280</v>
      </c>
      <c r="G197" s="365"/>
      <c r="H197" s="368">
        <v>13055.72</v>
      </c>
      <c r="I197" s="184"/>
      <c r="L197" s="182"/>
      <c r="M197" s="185"/>
      <c r="N197" s="186"/>
      <c r="O197" s="186"/>
      <c r="P197" s="186"/>
      <c r="Q197" s="186"/>
      <c r="R197" s="186"/>
      <c r="S197" s="186"/>
      <c r="T197" s="187"/>
      <c r="AT197" s="183" t="s">
        <v>146</v>
      </c>
      <c r="AU197" s="183" t="s">
        <v>84</v>
      </c>
      <c r="AV197" s="11" t="s">
        <v>84</v>
      </c>
      <c r="AW197" s="11" t="s">
        <v>37</v>
      </c>
      <c r="AX197" s="11" t="s">
        <v>74</v>
      </c>
      <c r="AY197" s="183" t="s">
        <v>133</v>
      </c>
    </row>
    <row r="198" spans="2:65" s="11" customFormat="1">
      <c r="B198" s="182"/>
      <c r="C198" s="365"/>
      <c r="D198" s="362" t="s">
        <v>146</v>
      </c>
      <c r="E198" s="366" t="s">
        <v>5</v>
      </c>
      <c r="F198" s="367" t="s">
        <v>5</v>
      </c>
      <c r="G198" s="365"/>
      <c r="H198" s="368">
        <v>0</v>
      </c>
      <c r="I198" s="184"/>
      <c r="L198" s="182"/>
      <c r="M198" s="185"/>
      <c r="N198" s="186"/>
      <c r="O198" s="186"/>
      <c r="P198" s="186"/>
      <c r="Q198" s="186"/>
      <c r="R198" s="186"/>
      <c r="S198" s="186"/>
      <c r="T198" s="187"/>
      <c r="AT198" s="183" t="s">
        <v>146</v>
      </c>
      <c r="AU198" s="183" t="s">
        <v>84</v>
      </c>
      <c r="AV198" s="11" t="s">
        <v>84</v>
      </c>
      <c r="AW198" s="11" t="s">
        <v>37</v>
      </c>
      <c r="AX198" s="11" t="s">
        <v>74</v>
      </c>
      <c r="AY198" s="183" t="s">
        <v>133</v>
      </c>
    </row>
    <row r="199" spans="2:65" s="13" customFormat="1">
      <c r="B199" s="194"/>
      <c r="C199" s="373"/>
      <c r="D199" s="362" t="s">
        <v>146</v>
      </c>
      <c r="E199" s="374" t="s">
        <v>5</v>
      </c>
      <c r="F199" s="375" t="s">
        <v>281</v>
      </c>
      <c r="G199" s="373"/>
      <c r="H199" s="374" t="s">
        <v>5</v>
      </c>
      <c r="I199" s="196"/>
      <c r="L199" s="194"/>
      <c r="M199" s="197"/>
      <c r="N199" s="198"/>
      <c r="O199" s="198"/>
      <c r="P199" s="198"/>
      <c r="Q199" s="198"/>
      <c r="R199" s="198"/>
      <c r="S199" s="198"/>
      <c r="T199" s="199"/>
      <c r="AT199" s="195" t="s">
        <v>146</v>
      </c>
      <c r="AU199" s="195" t="s">
        <v>84</v>
      </c>
      <c r="AV199" s="13" t="s">
        <v>82</v>
      </c>
      <c r="AW199" s="13" t="s">
        <v>37</v>
      </c>
      <c r="AX199" s="13" t="s">
        <v>74</v>
      </c>
      <c r="AY199" s="195" t="s">
        <v>133</v>
      </c>
    </row>
    <row r="200" spans="2:65" s="11" customFormat="1">
      <c r="B200" s="182"/>
      <c r="C200" s="365"/>
      <c r="D200" s="362" t="s">
        <v>146</v>
      </c>
      <c r="E200" s="366" t="s">
        <v>5</v>
      </c>
      <c r="F200" s="367" t="s">
        <v>282</v>
      </c>
      <c r="G200" s="365"/>
      <c r="H200" s="368">
        <v>2702.886</v>
      </c>
      <c r="I200" s="184"/>
      <c r="L200" s="182"/>
      <c r="M200" s="185"/>
      <c r="N200" s="186"/>
      <c r="O200" s="186"/>
      <c r="P200" s="186"/>
      <c r="Q200" s="186"/>
      <c r="R200" s="186"/>
      <c r="S200" s="186"/>
      <c r="T200" s="187"/>
      <c r="AT200" s="183" t="s">
        <v>146</v>
      </c>
      <c r="AU200" s="183" t="s">
        <v>84</v>
      </c>
      <c r="AV200" s="11" t="s">
        <v>84</v>
      </c>
      <c r="AW200" s="11" t="s">
        <v>37</v>
      </c>
      <c r="AX200" s="11" t="s">
        <v>74</v>
      </c>
      <c r="AY200" s="183" t="s">
        <v>133</v>
      </c>
    </row>
    <row r="201" spans="2:65" s="12" customFormat="1">
      <c r="B201" s="188"/>
      <c r="C201" s="369"/>
      <c r="D201" s="362" t="s">
        <v>146</v>
      </c>
      <c r="E201" s="370" t="s">
        <v>5</v>
      </c>
      <c r="F201" s="371" t="s">
        <v>148</v>
      </c>
      <c r="G201" s="369"/>
      <c r="H201" s="372">
        <v>62782.646000000001</v>
      </c>
      <c r="I201" s="190"/>
      <c r="L201" s="188"/>
      <c r="M201" s="191"/>
      <c r="N201" s="192"/>
      <c r="O201" s="192"/>
      <c r="P201" s="192"/>
      <c r="Q201" s="192"/>
      <c r="R201" s="192"/>
      <c r="S201" s="192"/>
      <c r="T201" s="193"/>
      <c r="AT201" s="189" t="s">
        <v>146</v>
      </c>
      <c r="AU201" s="189" t="s">
        <v>84</v>
      </c>
      <c r="AV201" s="12" t="s">
        <v>140</v>
      </c>
      <c r="AW201" s="12" t="s">
        <v>37</v>
      </c>
      <c r="AX201" s="12" t="s">
        <v>82</v>
      </c>
      <c r="AY201" s="189" t="s">
        <v>133</v>
      </c>
    </row>
    <row r="202" spans="2:65" s="1" customFormat="1" ht="16.5" customHeight="1">
      <c r="B202" s="171"/>
      <c r="C202" s="356" t="s">
        <v>283</v>
      </c>
      <c r="D202" s="356" t="s">
        <v>135</v>
      </c>
      <c r="E202" s="357" t="s">
        <v>284</v>
      </c>
      <c r="F202" s="358" t="s">
        <v>285</v>
      </c>
      <c r="G202" s="359" t="s">
        <v>224</v>
      </c>
      <c r="H202" s="360">
        <v>1853.56</v>
      </c>
      <c r="I202" s="174"/>
      <c r="J202" s="175">
        <f>ROUND(I202*H202,2)</f>
        <v>0</v>
      </c>
      <c r="K202" s="173" t="s">
        <v>139</v>
      </c>
      <c r="L202" s="41"/>
      <c r="M202" s="176" t="s">
        <v>5</v>
      </c>
      <c r="N202" s="177" t="s">
        <v>45</v>
      </c>
      <c r="O202" s="42"/>
      <c r="P202" s="178">
        <f>O202*H202</f>
        <v>0</v>
      </c>
      <c r="Q202" s="178">
        <v>0</v>
      </c>
      <c r="R202" s="178">
        <f>Q202*H202</f>
        <v>0</v>
      </c>
      <c r="S202" s="178">
        <v>0</v>
      </c>
      <c r="T202" s="179">
        <f>S202*H202</f>
        <v>0</v>
      </c>
      <c r="AR202" s="24" t="s">
        <v>140</v>
      </c>
      <c r="AT202" s="24" t="s">
        <v>135</v>
      </c>
      <c r="AU202" s="24" t="s">
        <v>84</v>
      </c>
      <c r="AY202" s="24" t="s">
        <v>133</v>
      </c>
      <c r="BE202" s="180">
        <f>IF(N202="základní",J202,0)</f>
        <v>0</v>
      </c>
      <c r="BF202" s="180">
        <f>IF(N202="snížená",J202,0)</f>
        <v>0</v>
      </c>
      <c r="BG202" s="180">
        <f>IF(N202="zákl. přenesená",J202,0)</f>
        <v>0</v>
      </c>
      <c r="BH202" s="180">
        <f>IF(N202="sníž. přenesená",J202,0)</f>
        <v>0</v>
      </c>
      <c r="BI202" s="180">
        <f>IF(N202="nulová",J202,0)</f>
        <v>0</v>
      </c>
      <c r="BJ202" s="24" t="s">
        <v>82</v>
      </c>
      <c r="BK202" s="180">
        <f>ROUND(I202*H202,2)</f>
        <v>0</v>
      </c>
      <c r="BL202" s="24" t="s">
        <v>140</v>
      </c>
      <c r="BM202" s="24" t="s">
        <v>286</v>
      </c>
    </row>
    <row r="203" spans="2:65" s="1" customFormat="1" ht="40.5">
      <c r="B203" s="41"/>
      <c r="C203" s="361"/>
      <c r="D203" s="362" t="s">
        <v>142</v>
      </c>
      <c r="E203" s="361"/>
      <c r="F203" s="363" t="s">
        <v>287</v>
      </c>
      <c r="G203" s="361"/>
      <c r="H203" s="361"/>
      <c r="I203" s="148"/>
      <c r="L203" s="41"/>
      <c r="M203" s="181"/>
      <c r="N203" s="42"/>
      <c r="O203" s="42"/>
      <c r="P203" s="42"/>
      <c r="Q203" s="42"/>
      <c r="R203" s="42"/>
      <c r="S203" s="42"/>
      <c r="T203" s="70"/>
      <c r="AT203" s="24" t="s">
        <v>142</v>
      </c>
      <c r="AU203" s="24" t="s">
        <v>84</v>
      </c>
    </row>
    <row r="204" spans="2:65" s="1" customFormat="1" ht="189">
      <c r="B204" s="41"/>
      <c r="C204" s="361"/>
      <c r="D204" s="362" t="s">
        <v>144</v>
      </c>
      <c r="E204" s="361"/>
      <c r="F204" s="364" t="s">
        <v>272</v>
      </c>
      <c r="G204" s="361"/>
      <c r="H204" s="361"/>
      <c r="I204" s="148"/>
      <c r="L204" s="41"/>
      <c r="M204" s="181"/>
      <c r="N204" s="42"/>
      <c r="O204" s="42"/>
      <c r="P204" s="42"/>
      <c r="Q204" s="42"/>
      <c r="R204" s="42"/>
      <c r="S204" s="42"/>
      <c r="T204" s="70"/>
      <c r="AT204" s="24" t="s">
        <v>144</v>
      </c>
      <c r="AU204" s="24" t="s">
        <v>84</v>
      </c>
    </row>
    <row r="205" spans="2:65" s="13" customFormat="1">
      <c r="B205" s="194"/>
      <c r="C205" s="373"/>
      <c r="D205" s="362" t="s">
        <v>146</v>
      </c>
      <c r="E205" s="374" t="s">
        <v>5</v>
      </c>
      <c r="F205" s="375" t="s">
        <v>288</v>
      </c>
      <c r="G205" s="373"/>
      <c r="H205" s="374" t="s">
        <v>5</v>
      </c>
      <c r="I205" s="196"/>
      <c r="L205" s="194"/>
      <c r="M205" s="197"/>
      <c r="N205" s="198"/>
      <c r="O205" s="198"/>
      <c r="P205" s="198"/>
      <c r="Q205" s="198"/>
      <c r="R205" s="198"/>
      <c r="S205" s="198"/>
      <c r="T205" s="199"/>
      <c r="AT205" s="195" t="s">
        <v>146</v>
      </c>
      <c r="AU205" s="195" t="s">
        <v>84</v>
      </c>
      <c r="AV205" s="13" t="s">
        <v>82</v>
      </c>
      <c r="AW205" s="13" t="s">
        <v>37</v>
      </c>
      <c r="AX205" s="13" t="s">
        <v>74</v>
      </c>
      <c r="AY205" s="195" t="s">
        <v>133</v>
      </c>
    </row>
    <row r="206" spans="2:65" s="11" customFormat="1">
      <c r="B206" s="182"/>
      <c r="C206" s="365"/>
      <c r="D206" s="362" t="s">
        <v>146</v>
      </c>
      <c r="E206" s="366" t="s">
        <v>5</v>
      </c>
      <c r="F206" s="367" t="s">
        <v>289</v>
      </c>
      <c r="G206" s="365"/>
      <c r="H206" s="368">
        <v>1853.56</v>
      </c>
      <c r="I206" s="184"/>
      <c r="L206" s="182"/>
      <c r="M206" s="185"/>
      <c r="N206" s="186"/>
      <c r="O206" s="186"/>
      <c r="P206" s="186"/>
      <c r="Q206" s="186"/>
      <c r="R206" s="186"/>
      <c r="S206" s="186"/>
      <c r="T206" s="187"/>
      <c r="AT206" s="183" t="s">
        <v>146</v>
      </c>
      <c r="AU206" s="183" t="s">
        <v>84</v>
      </c>
      <c r="AV206" s="11" t="s">
        <v>84</v>
      </c>
      <c r="AW206" s="11" t="s">
        <v>37</v>
      </c>
      <c r="AX206" s="11" t="s">
        <v>74</v>
      </c>
      <c r="AY206" s="183" t="s">
        <v>133</v>
      </c>
    </row>
    <row r="207" spans="2:65" s="12" customFormat="1">
      <c r="B207" s="188"/>
      <c r="C207" s="369"/>
      <c r="D207" s="362" t="s">
        <v>146</v>
      </c>
      <c r="E207" s="370" t="s">
        <v>5</v>
      </c>
      <c r="F207" s="371" t="s">
        <v>148</v>
      </c>
      <c r="G207" s="369"/>
      <c r="H207" s="372">
        <v>1853.56</v>
      </c>
      <c r="I207" s="190"/>
      <c r="L207" s="188"/>
      <c r="M207" s="191"/>
      <c r="N207" s="192"/>
      <c r="O207" s="192"/>
      <c r="P207" s="192"/>
      <c r="Q207" s="192"/>
      <c r="R207" s="192"/>
      <c r="S207" s="192"/>
      <c r="T207" s="193"/>
      <c r="AT207" s="189" t="s">
        <v>146</v>
      </c>
      <c r="AU207" s="189" t="s">
        <v>84</v>
      </c>
      <c r="AV207" s="12" t="s">
        <v>140</v>
      </c>
      <c r="AW207" s="12" t="s">
        <v>37</v>
      </c>
      <c r="AX207" s="12" t="s">
        <v>82</v>
      </c>
      <c r="AY207" s="189" t="s">
        <v>133</v>
      </c>
    </row>
    <row r="208" spans="2:65" s="1" customFormat="1" ht="16.5" customHeight="1">
      <c r="B208" s="171"/>
      <c r="C208" s="356" t="s">
        <v>10</v>
      </c>
      <c r="D208" s="356" t="s">
        <v>135</v>
      </c>
      <c r="E208" s="357" t="s">
        <v>290</v>
      </c>
      <c r="F208" s="358" t="s">
        <v>291</v>
      </c>
      <c r="G208" s="359" t="s">
        <v>224</v>
      </c>
      <c r="H208" s="360">
        <v>1250</v>
      </c>
      <c r="I208" s="174"/>
      <c r="J208" s="175">
        <f>ROUND(I208*H208,2)</f>
        <v>0</v>
      </c>
      <c r="K208" s="173" t="s">
        <v>139</v>
      </c>
      <c r="L208" s="41"/>
      <c r="M208" s="176" t="s">
        <v>5</v>
      </c>
      <c r="N208" s="177" t="s">
        <v>45</v>
      </c>
      <c r="O208" s="42"/>
      <c r="P208" s="178">
        <f>O208*H208</f>
        <v>0</v>
      </c>
      <c r="Q208" s="178">
        <v>0</v>
      </c>
      <c r="R208" s="178">
        <f>Q208*H208</f>
        <v>0</v>
      </c>
      <c r="S208" s="178">
        <v>0</v>
      </c>
      <c r="T208" s="179">
        <f>S208*H208</f>
        <v>0</v>
      </c>
      <c r="AR208" s="24" t="s">
        <v>140</v>
      </c>
      <c r="AT208" s="24" t="s">
        <v>135</v>
      </c>
      <c r="AU208" s="24" t="s">
        <v>84</v>
      </c>
      <c r="AY208" s="24" t="s">
        <v>133</v>
      </c>
      <c r="BE208" s="180">
        <f>IF(N208="základní",J208,0)</f>
        <v>0</v>
      </c>
      <c r="BF208" s="180">
        <f>IF(N208="snížená",J208,0)</f>
        <v>0</v>
      </c>
      <c r="BG208" s="180">
        <f>IF(N208="zákl. přenesená",J208,0)</f>
        <v>0</v>
      </c>
      <c r="BH208" s="180">
        <f>IF(N208="sníž. přenesená",J208,0)</f>
        <v>0</v>
      </c>
      <c r="BI208" s="180">
        <f>IF(N208="nulová",J208,0)</f>
        <v>0</v>
      </c>
      <c r="BJ208" s="24" t="s">
        <v>82</v>
      </c>
      <c r="BK208" s="180">
        <f>ROUND(I208*H208,2)</f>
        <v>0</v>
      </c>
      <c r="BL208" s="24" t="s">
        <v>140</v>
      </c>
      <c r="BM208" s="24" t="s">
        <v>292</v>
      </c>
    </row>
    <row r="209" spans="2:65" s="1" customFormat="1" ht="40.5">
      <c r="B209" s="41"/>
      <c r="C209" s="361"/>
      <c r="D209" s="362" t="s">
        <v>142</v>
      </c>
      <c r="E209" s="361"/>
      <c r="F209" s="363" t="s">
        <v>293</v>
      </c>
      <c r="G209" s="361"/>
      <c r="H209" s="361"/>
      <c r="I209" s="148"/>
      <c r="L209" s="41"/>
      <c r="M209" s="181"/>
      <c r="N209" s="42"/>
      <c r="O209" s="42"/>
      <c r="P209" s="42"/>
      <c r="Q209" s="42"/>
      <c r="R209" s="42"/>
      <c r="S209" s="42"/>
      <c r="T209" s="70"/>
      <c r="AT209" s="24" t="s">
        <v>142</v>
      </c>
      <c r="AU209" s="24" t="s">
        <v>84</v>
      </c>
    </row>
    <row r="210" spans="2:65" s="1" customFormat="1" ht="189">
      <c r="B210" s="41"/>
      <c r="C210" s="361"/>
      <c r="D210" s="362" t="s">
        <v>144</v>
      </c>
      <c r="E210" s="361"/>
      <c r="F210" s="364" t="s">
        <v>272</v>
      </c>
      <c r="G210" s="361"/>
      <c r="H210" s="361"/>
      <c r="I210" s="148"/>
      <c r="L210" s="41"/>
      <c r="M210" s="181"/>
      <c r="N210" s="42"/>
      <c r="O210" s="42"/>
      <c r="P210" s="42"/>
      <c r="Q210" s="42"/>
      <c r="R210" s="42"/>
      <c r="S210" s="42"/>
      <c r="T210" s="70"/>
      <c r="AT210" s="24" t="s">
        <v>144</v>
      </c>
      <c r="AU210" s="24" t="s">
        <v>84</v>
      </c>
    </row>
    <row r="211" spans="2:65" s="13" customFormat="1">
      <c r="B211" s="194"/>
      <c r="C211" s="373"/>
      <c r="D211" s="362" t="s">
        <v>146</v>
      </c>
      <c r="E211" s="374" t="s">
        <v>5</v>
      </c>
      <c r="F211" s="375" t="s">
        <v>294</v>
      </c>
      <c r="G211" s="373"/>
      <c r="H211" s="374" t="s">
        <v>5</v>
      </c>
      <c r="I211" s="196"/>
      <c r="L211" s="194"/>
      <c r="M211" s="197"/>
      <c r="N211" s="198"/>
      <c r="O211" s="198"/>
      <c r="P211" s="198"/>
      <c r="Q211" s="198"/>
      <c r="R211" s="198"/>
      <c r="S211" s="198"/>
      <c r="T211" s="199"/>
      <c r="AT211" s="195" t="s">
        <v>146</v>
      </c>
      <c r="AU211" s="195" t="s">
        <v>84</v>
      </c>
      <c r="AV211" s="13" t="s">
        <v>82</v>
      </c>
      <c r="AW211" s="13" t="s">
        <v>37</v>
      </c>
      <c r="AX211" s="13" t="s">
        <v>74</v>
      </c>
      <c r="AY211" s="195" t="s">
        <v>133</v>
      </c>
    </row>
    <row r="212" spans="2:65" s="11" customFormat="1">
      <c r="B212" s="182"/>
      <c r="C212" s="365"/>
      <c r="D212" s="362" t="s">
        <v>146</v>
      </c>
      <c r="E212" s="366" t="s">
        <v>5</v>
      </c>
      <c r="F212" s="367" t="s">
        <v>295</v>
      </c>
      <c r="G212" s="365"/>
      <c r="H212" s="368">
        <v>1250</v>
      </c>
      <c r="I212" s="184"/>
      <c r="L212" s="182"/>
      <c r="M212" s="185"/>
      <c r="N212" s="186"/>
      <c r="O212" s="186"/>
      <c r="P212" s="186"/>
      <c r="Q212" s="186"/>
      <c r="R212" s="186"/>
      <c r="S212" s="186"/>
      <c r="T212" s="187"/>
      <c r="AT212" s="183" t="s">
        <v>146</v>
      </c>
      <c r="AU212" s="183" t="s">
        <v>84</v>
      </c>
      <c r="AV212" s="11" t="s">
        <v>84</v>
      </c>
      <c r="AW212" s="11" t="s">
        <v>37</v>
      </c>
      <c r="AX212" s="11" t="s">
        <v>74</v>
      </c>
      <c r="AY212" s="183" t="s">
        <v>133</v>
      </c>
    </row>
    <row r="213" spans="2:65" s="12" customFormat="1">
      <c r="B213" s="188"/>
      <c r="C213" s="369"/>
      <c r="D213" s="362" t="s">
        <v>146</v>
      </c>
      <c r="E213" s="370" t="s">
        <v>5</v>
      </c>
      <c r="F213" s="371" t="s">
        <v>148</v>
      </c>
      <c r="G213" s="369"/>
      <c r="H213" s="372">
        <v>1250</v>
      </c>
      <c r="I213" s="190"/>
      <c r="L213" s="188"/>
      <c r="M213" s="191"/>
      <c r="N213" s="192"/>
      <c r="O213" s="192"/>
      <c r="P213" s="192"/>
      <c r="Q213" s="192"/>
      <c r="R213" s="192"/>
      <c r="S213" s="192"/>
      <c r="T213" s="193"/>
      <c r="AT213" s="189" t="s">
        <v>146</v>
      </c>
      <c r="AU213" s="189" t="s">
        <v>84</v>
      </c>
      <c r="AV213" s="12" t="s">
        <v>140</v>
      </c>
      <c r="AW213" s="12" t="s">
        <v>37</v>
      </c>
      <c r="AX213" s="12" t="s">
        <v>82</v>
      </c>
      <c r="AY213" s="189" t="s">
        <v>133</v>
      </c>
    </row>
    <row r="214" spans="2:65" s="1" customFormat="1" ht="16.5" customHeight="1">
      <c r="B214" s="171"/>
      <c r="C214" s="356" t="s">
        <v>296</v>
      </c>
      <c r="D214" s="356" t="s">
        <v>135</v>
      </c>
      <c r="E214" s="357" t="s">
        <v>297</v>
      </c>
      <c r="F214" s="358" t="s">
        <v>298</v>
      </c>
      <c r="G214" s="359" t="s">
        <v>224</v>
      </c>
      <c r="H214" s="360">
        <v>171732.07699999999</v>
      </c>
      <c r="I214" s="174"/>
      <c r="J214" s="175">
        <f>ROUND(I214*H214,2)</f>
        <v>0</v>
      </c>
      <c r="K214" s="173" t="s">
        <v>160</v>
      </c>
      <c r="L214" s="41"/>
      <c r="M214" s="176" t="s">
        <v>5</v>
      </c>
      <c r="N214" s="177" t="s">
        <v>45</v>
      </c>
      <c r="O214" s="42"/>
      <c r="P214" s="178">
        <f>O214*H214</f>
        <v>0</v>
      </c>
      <c r="Q214" s="178">
        <v>0</v>
      </c>
      <c r="R214" s="178">
        <f>Q214*H214</f>
        <v>0</v>
      </c>
      <c r="S214" s="178">
        <v>0</v>
      </c>
      <c r="T214" s="179">
        <f>S214*H214</f>
        <v>0</v>
      </c>
      <c r="AR214" s="24" t="s">
        <v>140</v>
      </c>
      <c r="AT214" s="24" t="s">
        <v>135</v>
      </c>
      <c r="AU214" s="24" t="s">
        <v>84</v>
      </c>
      <c r="AY214" s="24" t="s">
        <v>133</v>
      </c>
      <c r="BE214" s="180">
        <f>IF(N214="základní",J214,0)</f>
        <v>0</v>
      </c>
      <c r="BF214" s="180">
        <f>IF(N214="snížená",J214,0)</f>
        <v>0</v>
      </c>
      <c r="BG214" s="180">
        <f>IF(N214="zákl. přenesená",J214,0)</f>
        <v>0</v>
      </c>
      <c r="BH214" s="180">
        <f>IF(N214="sníž. přenesená",J214,0)</f>
        <v>0</v>
      </c>
      <c r="BI214" s="180">
        <f>IF(N214="nulová",J214,0)</f>
        <v>0</v>
      </c>
      <c r="BJ214" s="24" t="s">
        <v>82</v>
      </c>
      <c r="BK214" s="180">
        <f>ROUND(I214*H214,2)</f>
        <v>0</v>
      </c>
      <c r="BL214" s="24" t="s">
        <v>140</v>
      </c>
      <c r="BM214" s="24" t="s">
        <v>299</v>
      </c>
    </row>
    <row r="215" spans="2:65" s="13" customFormat="1">
      <c r="B215" s="194"/>
      <c r="C215" s="373"/>
      <c r="D215" s="362" t="s">
        <v>146</v>
      </c>
      <c r="E215" s="374" t="s">
        <v>5</v>
      </c>
      <c r="F215" s="375" t="s">
        <v>300</v>
      </c>
      <c r="G215" s="373"/>
      <c r="H215" s="374" t="s">
        <v>5</v>
      </c>
      <c r="I215" s="196"/>
      <c r="L215" s="194"/>
      <c r="M215" s="197"/>
      <c r="N215" s="198"/>
      <c r="O215" s="198"/>
      <c r="P215" s="198"/>
      <c r="Q215" s="198"/>
      <c r="R215" s="198"/>
      <c r="S215" s="198"/>
      <c r="T215" s="199"/>
      <c r="AT215" s="195" t="s">
        <v>146</v>
      </c>
      <c r="AU215" s="195" t="s">
        <v>84</v>
      </c>
      <c r="AV215" s="13" t="s">
        <v>82</v>
      </c>
      <c r="AW215" s="13" t="s">
        <v>37</v>
      </c>
      <c r="AX215" s="13" t="s">
        <v>74</v>
      </c>
      <c r="AY215" s="195" t="s">
        <v>133</v>
      </c>
    </row>
    <row r="216" spans="2:65" s="11" customFormat="1">
      <c r="B216" s="182"/>
      <c r="C216" s="365"/>
      <c r="D216" s="362" t="s">
        <v>146</v>
      </c>
      <c r="E216" s="366" t="s">
        <v>5</v>
      </c>
      <c r="F216" s="367" t="s">
        <v>301</v>
      </c>
      <c r="G216" s="365"/>
      <c r="H216" s="368">
        <v>186139.24</v>
      </c>
      <c r="I216" s="184"/>
      <c r="L216" s="182"/>
      <c r="M216" s="185"/>
      <c r="N216" s="186"/>
      <c r="O216" s="186"/>
      <c r="P216" s="186"/>
      <c r="Q216" s="186"/>
      <c r="R216" s="186"/>
      <c r="S216" s="186"/>
      <c r="T216" s="187"/>
      <c r="AT216" s="183" t="s">
        <v>146</v>
      </c>
      <c r="AU216" s="183" t="s">
        <v>84</v>
      </c>
      <c r="AV216" s="11" t="s">
        <v>84</v>
      </c>
      <c r="AW216" s="11" t="s">
        <v>37</v>
      </c>
      <c r="AX216" s="11" t="s">
        <v>74</v>
      </c>
      <c r="AY216" s="183" t="s">
        <v>133</v>
      </c>
    </row>
    <row r="217" spans="2:65" s="11" customFormat="1">
      <c r="B217" s="182"/>
      <c r="C217" s="365"/>
      <c r="D217" s="362" t="s">
        <v>146</v>
      </c>
      <c r="E217" s="366" t="s">
        <v>5</v>
      </c>
      <c r="F217" s="367" t="s">
        <v>302</v>
      </c>
      <c r="G217" s="365"/>
      <c r="H217" s="368">
        <v>-1351.443</v>
      </c>
      <c r="I217" s="184"/>
      <c r="L217" s="182"/>
      <c r="M217" s="185"/>
      <c r="N217" s="186"/>
      <c r="O217" s="186"/>
      <c r="P217" s="186"/>
      <c r="Q217" s="186"/>
      <c r="R217" s="186"/>
      <c r="S217" s="186"/>
      <c r="T217" s="187"/>
      <c r="AT217" s="183" t="s">
        <v>146</v>
      </c>
      <c r="AU217" s="183" t="s">
        <v>84</v>
      </c>
      <c r="AV217" s="11" t="s">
        <v>84</v>
      </c>
      <c r="AW217" s="11" t="s">
        <v>37</v>
      </c>
      <c r="AX217" s="11" t="s">
        <v>74</v>
      </c>
      <c r="AY217" s="183" t="s">
        <v>133</v>
      </c>
    </row>
    <row r="218" spans="2:65" s="11" customFormat="1">
      <c r="B218" s="182"/>
      <c r="C218" s="365"/>
      <c r="D218" s="362" t="s">
        <v>146</v>
      </c>
      <c r="E218" s="366" t="s">
        <v>5</v>
      </c>
      <c r="F218" s="367" t="s">
        <v>303</v>
      </c>
      <c r="G218" s="365"/>
      <c r="H218" s="368">
        <v>-13055.72</v>
      </c>
      <c r="I218" s="184"/>
      <c r="L218" s="182"/>
      <c r="M218" s="185"/>
      <c r="N218" s="186"/>
      <c r="O218" s="186"/>
      <c r="P218" s="186"/>
      <c r="Q218" s="186"/>
      <c r="R218" s="186"/>
      <c r="S218" s="186"/>
      <c r="T218" s="187"/>
      <c r="AT218" s="183" t="s">
        <v>146</v>
      </c>
      <c r="AU218" s="183" t="s">
        <v>84</v>
      </c>
      <c r="AV218" s="11" t="s">
        <v>84</v>
      </c>
      <c r="AW218" s="11" t="s">
        <v>37</v>
      </c>
      <c r="AX218" s="11" t="s">
        <v>74</v>
      </c>
      <c r="AY218" s="183" t="s">
        <v>133</v>
      </c>
    </row>
    <row r="219" spans="2:65" s="12" customFormat="1">
      <c r="B219" s="188"/>
      <c r="C219" s="369"/>
      <c r="D219" s="362" t="s">
        <v>146</v>
      </c>
      <c r="E219" s="370" t="s">
        <v>5</v>
      </c>
      <c r="F219" s="371" t="s">
        <v>148</v>
      </c>
      <c r="G219" s="369"/>
      <c r="H219" s="372">
        <v>171732.07699999999</v>
      </c>
      <c r="I219" s="190"/>
      <c r="L219" s="188"/>
      <c r="M219" s="191"/>
      <c r="N219" s="192"/>
      <c r="O219" s="192"/>
      <c r="P219" s="192"/>
      <c r="Q219" s="192"/>
      <c r="R219" s="192"/>
      <c r="S219" s="192"/>
      <c r="T219" s="193"/>
      <c r="AT219" s="189" t="s">
        <v>146</v>
      </c>
      <c r="AU219" s="189" t="s">
        <v>84</v>
      </c>
      <c r="AV219" s="12" t="s">
        <v>140</v>
      </c>
      <c r="AW219" s="12" t="s">
        <v>37</v>
      </c>
      <c r="AX219" s="12" t="s">
        <v>82</v>
      </c>
      <c r="AY219" s="189" t="s">
        <v>133</v>
      </c>
    </row>
    <row r="220" spans="2:65" s="1" customFormat="1" ht="16.5" customHeight="1">
      <c r="B220" s="171"/>
      <c r="C220" s="356" t="s">
        <v>304</v>
      </c>
      <c r="D220" s="356" t="s">
        <v>135</v>
      </c>
      <c r="E220" s="357" t="s">
        <v>305</v>
      </c>
      <c r="F220" s="358" t="s">
        <v>306</v>
      </c>
      <c r="G220" s="359" t="s">
        <v>224</v>
      </c>
      <c r="H220" s="360">
        <v>13055.72</v>
      </c>
      <c r="I220" s="174"/>
      <c r="J220" s="175">
        <f>ROUND(I220*H220,2)</f>
        <v>0</v>
      </c>
      <c r="K220" s="173" t="s">
        <v>160</v>
      </c>
      <c r="L220" s="41"/>
      <c r="M220" s="176" t="s">
        <v>5</v>
      </c>
      <c r="N220" s="177" t="s">
        <v>45</v>
      </c>
      <c r="O220" s="42"/>
      <c r="P220" s="178">
        <f>O220*H220</f>
        <v>0</v>
      </c>
      <c r="Q220" s="178">
        <v>0</v>
      </c>
      <c r="R220" s="178">
        <f>Q220*H220</f>
        <v>0</v>
      </c>
      <c r="S220" s="178">
        <v>0</v>
      </c>
      <c r="T220" s="179">
        <f>S220*H220</f>
        <v>0</v>
      </c>
      <c r="AR220" s="24" t="s">
        <v>140</v>
      </c>
      <c r="AT220" s="24" t="s">
        <v>135</v>
      </c>
      <c r="AU220" s="24" t="s">
        <v>84</v>
      </c>
      <c r="AY220" s="24" t="s">
        <v>133</v>
      </c>
      <c r="BE220" s="180">
        <f>IF(N220="základní",J220,0)</f>
        <v>0</v>
      </c>
      <c r="BF220" s="180">
        <f>IF(N220="snížená",J220,0)</f>
        <v>0</v>
      </c>
      <c r="BG220" s="180">
        <f>IF(N220="zákl. přenesená",J220,0)</f>
        <v>0</v>
      </c>
      <c r="BH220" s="180">
        <f>IF(N220="sníž. přenesená",J220,0)</f>
        <v>0</v>
      </c>
      <c r="BI220" s="180">
        <f>IF(N220="nulová",J220,0)</f>
        <v>0</v>
      </c>
      <c r="BJ220" s="24" t="s">
        <v>82</v>
      </c>
      <c r="BK220" s="180">
        <f>ROUND(I220*H220,2)</f>
        <v>0</v>
      </c>
      <c r="BL220" s="24" t="s">
        <v>140</v>
      </c>
      <c r="BM220" s="24" t="s">
        <v>307</v>
      </c>
    </row>
    <row r="221" spans="2:65" s="11" customFormat="1">
      <c r="B221" s="182"/>
      <c r="C221" s="365"/>
      <c r="D221" s="362" t="s">
        <v>146</v>
      </c>
      <c r="E221" s="366" t="s">
        <v>5</v>
      </c>
      <c r="F221" s="367" t="s">
        <v>308</v>
      </c>
      <c r="G221" s="365"/>
      <c r="H221" s="368">
        <v>13055.72</v>
      </c>
      <c r="I221" s="184"/>
      <c r="L221" s="182"/>
      <c r="M221" s="185"/>
      <c r="N221" s="186"/>
      <c r="O221" s="186"/>
      <c r="P221" s="186"/>
      <c r="Q221" s="186"/>
      <c r="R221" s="186"/>
      <c r="S221" s="186"/>
      <c r="T221" s="187"/>
      <c r="AT221" s="183" t="s">
        <v>146</v>
      </c>
      <c r="AU221" s="183" t="s">
        <v>84</v>
      </c>
      <c r="AV221" s="11" t="s">
        <v>84</v>
      </c>
      <c r="AW221" s="11" t="s">
        <v>37</v>
      </c>
      <c r="AX221" s="11" t="s">
        <v>74</v>
      </c>
      <c r="AY221" s="183" t="s">
        <v>133</v>
      </c>
    </row>
    <row r="222" spans="2:65" s="12" customFormat="1">
      <c r="B222" s="188"/>
      <c r="C222" s="369"/>
      <c r="D222" s="362" t="s">
        <v>146</v>
      </c>
      <c r="E222" s="370" t="s">
        <v>5</v>
      </c>
      <c r="F222" s="371" t="s">
        <v>148</v>
      </c>
      <c r="G222" s="369"/>
      <c r="H222" s="372">
        <v>13055.72</v>
      </c>
      <c r="I222" s="190"/>
      <c r="L222" s="188"/>
      <c r="M222" s="191"/>
      <c r="N222" s="192"/>
      <c r="O222" s="192"/>
      <c r="P222" s="192"/>
      <c r="Q222" s="192"/>
      <c r="R222" s="192"/>
      <c r="S222" s="192"/>
      <c r="T222" s="193"/>
      <c r="AT222" s="189" t="s">
        <v>146</v>
      </c>
      <c r="AU222" s="189" t="s">
        <v>84</v>
      </c>
      <c r="AV222" s="12" t="s">
        <v>140</v>
      </c>
      <c r="AW222" s="12" t="s">
        <v>37</v>
      </c>
      <c r="AX222" s="12" t="s">
        <v>82</v>
      </c>
      <c r="AY222" s="189" t="s">
        <v>133</v>
      </c>
    </row>
    <row r="223" spans="2:65" s="1" customFormat="1" ht="16.5" customHeight="1">
      <c r="B223" s="171"/>
      <c r="C223" s="356" t="s">
        <v>309</v>
      </c>
      <c r="D223" s="356" t="s">
        <v>135</v>
      </c>
      <c r="E223" s="357" t="s">
        <v>310</v>
      </c>
      <c r="F223" s="358" t="s">
        <v>311</v>
      </c>
      <c r="G223" s="359" t="s">
        <v>224</v>
      </c>
      <c r="H223" s="360">
        <v>11959.92</v>
      </c>
      <c r="I223" s="174"/>
      <c r="J223" s="175">
        <f>ROUND(I223*H223,2)</f>
        <v>0</v>
      </c>
      <c r="K223" s="173" t="s">
        <v>160</v>
      </c>
      <c r="L223" s="41"/>
      <c r="M223" s="176" t="s">
        <v>5</v>
      </c>
      <c r="N223" s="177" t="s">
        <v>45</v>
      </c>
      <c r="O223" s="42"/>
      <c r="P223" s="178">
        <f>O223*H223</f>
        <v>0</v>
      </c>
      <c r="Q223" s="178">
        <v>0</v>
      </c>
      <c r="R223" s="178">
        <f>Q223*H223</f>
        <v>0</v>
      </c>
      <c r="S223" s="178">
        <v>0</v>
      </c>
      <c r="T223" s="179">
        <f>S223*H223</f>
        <v>0</v>
      </c>
      <c r="AR223" s="24" t="s">
        <v>140</v>
      </c>
      <c r="AT223" s="24" t="s">
        <v>135</v>
      </c>
      <c r="AU223" s="24" t="s">
        <v>84</v>
      </c>
      <c r="AY223" s="24" t="s">
        <v>133</v>
      </c>
      <c r="BE223" s="180">
        <f>IF(N223="základní",J223,0)</f>
        <v>0</v>
      </c>
      <c r="BF223" s="180">
        <f>IF(N223="snížená",J223,0)</f>
        <v>0</v>
      </c>
      <c r="BG223" s="180">
        <f>IF(N223="zákl. přenesená",J223,0)</f>
        <v>0</v>
      </c>
      <c r="BH223" s="180">
        <f>IF(N223="sníž. přenesená",J223,0)</f>
        <v>0</v>
      </c>
      <c r="BI223" s="180">
        <f>IF(N223="nulová",J223,0)</f>
        <v>0</v>
      </c>
      <c r="BJ223" s="24" t="s">
        <v>82</v>
      </c>
      <c r="BK223" s="180">
        <f>ROUND(I223*H223,2)</f>
        <v>0</v>
      </c>
      <c r="BL223" s="24" t="s">
        <v>140</v>
      </c>
      <c r="BM223" s="24" t="s">
        <v>312</v>
      </c>
    </row>
    <row r="224" spans="2:65" s="13" customFormat="1">
      <c r="B224" s="194"/>
      <c r="C224" s="373"/>
      <c r="D224" s="362" t="s">
        <v>146</v>
      </c>
      <c r="E224" s="374" t="s">
        <v>5</v>
      </c>
      <c r="F224" s="375" t="s">
        <v>313</v>
      </c>
      <c r="G224" s="373"/>
      <c r="H224" s="374" t="s">
        <v>5</v>
      </c>
      <c r="I224" s="196"/>
      <c r="L224" s="194"/>
      <c r="M224" s="197"/>
      <c r="N224" s="198"/>
      <c r="O224" s="198"/>
      <c r="P224" s="198"/>
      <c r="Q224" s="198"/>
      <c r="R224" s="198"/>
      <c r="S224" s="198"/>
      <c r="T224" s="199"/>
      <c r="AT224" s="195" t="s">
        <v>146</v>
      </c>
      <c r="AU224" s="195" t="s">
        <v>84</v>
      </c>
      <c r="AV224" s="13" t="s">
        <v>82</v>
      </c>
      <c r="AW224" s="13" t="s">
        <v>37</v>
      </c>
      <c r="AX224" s="13" t="s">
        <v>74</v>
      </c>
      <c r="AY224" s="195" t="s">
        <v>133</v>
      </c>
    </row>
    <row r="225" spans="2:65" s="11" customFormat="1">
      <c r="B225" s="182"/>
      <c r="C225" s="365"/>
      <c r="D225" s="362" t="s">
        <v>146</v>
      </c>
      <c r="E225" s="366" t="s">
        <v>5</v>
      </c>
      <c r="F225" s="367" t="s">
        <v>314</v>
      </c>
      <c r="G225" s="365"/>
      <c r="H225" s="368">
        <v>35471.94</v>
      </c>
      <c r="I225" s="184"/>
      <c r="L225" s="182"/>
      <c r="M225" s="185"/>
      <c r="N225" s="186"/>
      <c r="O225" s="186"/>
      <c r="P225" s="186"/>
      <c r="Q225" s="186"/>
      <c r="R225" s="186"/>
      <c r="S225" s="186"/>
      <c r="T225" s="187"/>
      <c r="AT225" s="183" t="s">
        <v>146</v>
      </c>
      <c r="AU225" s="183" t="s">
        <v>84</v>
      </c>
      <c r="AV225" s="11" t="s">
        <v>84</v>
      </c>
      <c r="AW225" s="11" t="s">
        <v>37</v>
      </c>
      <c r="AX225" s="11" t="s">
        <v>74</v>
      </c>
      <c r="AY225" s="183" t="s">
        <v>133</v>
      </c>
    </row>
    <row r="226" spans="2:65" s="11" customFormat="1">
      <c r="B226" s="182"/>
      <c r="C226" s="365"/>
      <c r="D226" s="362" t="s">
        <v>146</v>
      </c>
      <c r="E226" s="366" t="s">
        <v>5</v>
      </c>
      <c r="F226" s="367" t="s">
        <v>315</v>
      </c>
      <c r="G226" s="365"/>
      <c r="H226" s="368">
        <v>-5572.13</v>
      </c>
      <c r="I226" s="184"/>
      <c r="L226" s="182"/>
      <c r="M226" s="185"/>
      <c r="N226" s="186"/>
      <c r="O226" s="186"/>
      <c r="P226" s="186"/>
      <c r="Q226" s="186"/>
      <c r="R226" s="186"/>
      <c r="S226" s="186"/>
      <c r="T226" s="187"/>
      <c r="AT226" s="183" t="s">
        <v>146</v>
      </c>
      <c r="AU226" s="183" t="s">
        <v>84</v>
      </c>
      <c r="AV226" s="11" t="s">
        <v>84</v>
      </c>
      <c r="AW226" s="11" t="s">
        <v>37</v>
      </c>
      <c r="AX226" s="11" t="s">
        <v>74</v>
      </c>
      <c r="AY226" s="183" t="s">
        <v>133</v>
      </c>
    </row>
    <row r="227" spans="2:65" s="11" customFormat="1">
      <c r="B227" s="182"/>
      <c r="C227" s="365"/>
      <c r="D227" s="362" t="s">
        <v>146</v>
      </c>
      <c r="E227" s="366" t="s">
        <v>5</v>
      </c>
      <c r="F227" s="367" t="s">
        <v>316</v>
      </c>
      <c r="G227" s="365"/>
      <c r="H227" s="368">
        <v>-17939.89</v>
      </c>
      <c r="I227" s="184"/>
      <c r="L227" s="182"/>
      <c r="M227" s="185"/>
      <c r="N227" s="186"/>
      <c r="O227" s="186"/>
      <c r="P227" s="186"/>
      <c r="Q227" s="186"/>
      <c r="R227" s="186"/>
      <c r="S227" s="186"/>
      <c r="T227" s="187"/>
      <c r="AT227" s="183" t="s">
        <v>146</v>
      </c>
      <c r="AU227" s="183" t="s">
        <v>84</v>
      </c>
      <c r="AV227" s="11" t="s">
        <v>84</v>
      </c>
      <c r="AW227" s="11" t="s">
        <v>37</v>
      </c>
      <c r="AX227" s="11" t="s">
        <v>74</v>
      </c>
      <c r="AY227" s="183" t="s">
        <v>133</v>
      </c>
    </row>
    <row r="228" spans="2:65" s="12" customFormat="1">
      <c r="B228" s="188"/>
      <c r="C228" s="369"/>
      <c r="D228" s="362" t="s">
        <v>146</v>
      </c>
      <c r="E228" s="370" t="s">
        <v>5</v>
      </c>
      <c r="F228" s="371" t="s">
        <v>148</v>
      </c>
      <c r="G228" s="369"/>
      <c r="H228" s="372">
        <v>11959.92</v>
      </c>
      <c r="I228" s="190"/>
      <c r="L228" s="188"/>
      <c r="M228" s="191"/>
      <c r="N228" s="192"/>
      <c r="O228" s="192"/>
      <c r="P228" s="192"/>
      <c r="Q228" s="192"/>
      <c r="R228" s="192"/>
      <c r="S228" s="192"/>
      <c r="T228" s="193"/>
      <c r="AT228" s="189" t="s">
        <v>146</v>
      </c>
      <c r="AU228" s="189" t="s">
        <v>84</v>
      </c>
      <c r="AV228" s="12" t="s">
        <v>140</v>
      </c>
      <c r="AW228" s="12" t="s">
        <v>37</v>
      </c>
      <c r="AX228" s="12" t="s">
        <v>82</v>
      </c>
      <c r="AY228" s="189" t="s">
        <v>133</v>
      </c>
    </row>
    <row r="229" spans="2:65" s="1" customFormat="1" ht="16.5" customHeight="1">
      <c r="B229" s="171"/>
      <c r="C229" s="356" t="s">
        <v>317</v>
      </c>
      <c r="D229" s="356" t="s">
        <v>135</v>
      </c>
      <c r="E229" s="357" t="s">
        <v>318</v>
      </c>
      <c r="F229" s="358" t="s">
        <v>319</v>
      </c>
      <c r="G229" s="359" t="s">
        <v>224</v>
      </c>
      <c r="H229" s="360">
        <v>2813.3</v>
      </c>
      <c r="I229" s="174"/>
      <c r="J229" s="175">
        <f>ROUND(I229*H229,2)</f>
        <v>0</v>
      </c>
      <c r="K229" s="173" t="s">
        <v>160</v>
      </c>
      <c r="L229" s="41"/>
      <c r="M229" s="176" t="s">
        <v>5</v>
      </c>
      <c r="N229" s="177" t="s">
        <v>45</v>
      </c>
      <c r="O229" s="42"/>
      <c r="P229" s="178">
        <f>O229*H229</f>
        <v>0</v>
      </c>
      <c r="Q229" s="178">
        <v>0</v>
      </c>
      <c r="R229" s="178">
        <f>Q229*H229</f>
        <v>0</v>
      </c>
      <c r="S229" s="178">
        <v>0</v>
      </c>
      <c r="T229" s="179">
        <f>S229*H229</f>
        <v>0</v>
      </c>
      <c r="AR229" s="24" t="s">
        <v>140</v>
      </c>
      <c r="AT229" s="24" t="s">
        <v>135</v>
      </c>
      <c r="AU229" s="24" t="s">
        <v>84</v>
      </c>
      <c r="AY229" s="24" t="s">
        <v>133</v>
      </c>
      <c r="BE229" s="180">
        <f>IF(N229="základní",J229,0)</f>
        <v>0</v>
      </c>
      <c r="BF229" s="180">
        <f>IF(N229="snížená",J229,0)</f>
        <v>0</v>
      </c>
      <c r="BG229" s="180">
        <f>IF(N229="zákl. přenesená",J229,0)</f>
        <v>0</v>
      </c>
      <c r="BH229" s="180">
        <f>IF(N229="sníž. přenesená",J229,0)</f>
        <v>0</v>
      </c>
      <c r="BI229" s="180">
        <f>IF(N229="nulová",J229,0)</f>
        <v>0</v>
      </c>
      <c r="BJ229" s="24" t="s">
        <v>82</v>
      </c>
      <c r="BK229" s="180">
        <f>ROUND(I229*H229,2)</f>
        <v>0</v>
      </c>
      <c r="BL229" s="24" t="s">
        <v>140</v>
      </c>
      <c r="BM229" s="24" t="s">
        <v>320</v>
      </c>
    </row>
    <row r="230" spans="2:65" s="13" customFormat="1">
      <c r="B230" s="194"/>
      <c r="C230" s="373"/>
      <c r="D230" s="362" t="s">
        <v>146</v>
      </c>
      <c r="E230" s="374" t="s">
        <v>5</v>
      </c>
      <c r="F230" s="375" t="s">
        <v>321</v>
      </c>
      <c r="G230" s="373"/>
      <c r="H230" s="374" t="s">
        <v>5</v>
      </c>
      <c r="I230" s="196"/>
      <c r="L230" s="194"/>
      <c r="M230" s="197"/>
      <c r="N230" s="198"/>
      <c r="O230" s="198"/>
      <c r="P230" s="198"/>
      <c r="Q230" s="198"/>
      <c r="R230" s="198"/>
      <c r="S230" s="198"/>
      <c r="T230" s="199"/>
      <c r="AT230" s="195" t="s">
        <v>146</v>
      </c>
      <c r="AU230" s="195" t="s">
        <v>84</v>
      </c>
      <c r="AV230" s="13" t="s">
        <v>82</v>
      </c>
      <c r="AW230" s="13" t="s">
        <v>37</v>
      </c>
      <c r="AX230" s="13" t="s">
        <v>74</v>
      </c>
      <c r="AY230" s="195" t="s">
        <v>133</v>
      </c>
    </row>
    <row r="231" spans="2:65" s="11" customFormat="1">
      <c r="B231" s="182"/>
      <c r="C231" s="365"/>
      <c r="D231" s="362" t="s">
        <v>146</v>
      </c>
      <c r="E231" s="366" t="s">
        <v>5</v>
      </c>
      <c r="F231" s="367" t="s">
        <v>322</v>
      </c>
      <c r="G231" s="365"/>
      <c r="H231" s="368">
        <v>3740.08</v>
      </c>
      <c r="I231" s="184"/>
      <c r="L231" s="182"/>
      <c r="M231" s="185"/>
      <c r="N231" s="186"/>
      <c r="O231" s="186"/>
      <c r="P231" s="186"/>
      <c r="Q231" s="186"/>
      <c r="R231" s="186"/>
      <c r="S231" s="186"/>
      <c r="T231" s="187"/>
      <c r="AT231" s="183" t="s">
        <v>146</v>
      </c>
      <c r="AU231" s="183" t="s">
        <v>84</v>
      </c>
      <c r="AV231" s="11" t="s">
        <v>84</v>
      </c>
      <c r="AW231" s="11" t="s">
        <v>37</v>
      </c>
      <c r="AX231" s="11" t="s">
        <v>74</v>
      </c>
      <c r="AY231" s="183" t="s">
        <v>133</v>
      </c>
    </row>
    <row r="232" spans="2:65" s="11" customFormat="1">
      <c r="B232" s="182"/>
      <c r="C232" s="365"/>
      <c r="D232" s="362" t="s">
        <v>146</v>
      </c>
      <c r="E232" s="366" t="s">
        <v>5</v>
      </c>
      <c r="F232" s="367" t="s">
        <v>323</v>
      </c>
      <c r="G232" s="365"/>
      <c r="H232" s="368">
        <v>-926.78</v>
      </c>
      <c r="I232" s="184"/>
      <c r="L232" s="182"/>
      <c r="M232" s="185"/>
      <c r="N232" s="186"/>
      <c r="O232" s="186"/>
      <c r="P232" s="186"/>
      <c r="Q232" s="186"/>
      <c r="R232" s="186"/>
      <c r="S232" s="186"/>
      <c r="T232" s="187"/>
      <c r="AT232" s="183" t="s">
        <v>146</v>
      </c>
      <c r="AU232" s="183" t="s">
        <v>84</v>
      </c>
      <c r="AV232" s="11" t="s">
        <v>84</v>
      </c>
      <c r="AW232" s="11" t="s">
        <v>37</v>
      </c>
      <c r="AX232" s="11" t="s">
        <v>74</v>
      </c>
      <c r="AY232" s="183" t="s">
        <v>133</v>
      </c>
    </row>
    <row r="233" spans="2:65" s="12" customFormat="1">
      <c r="B233" s="188"/>
      <c r="C233" s="369"/>
      <c r="D233" s="362" t="s">
        <v>146</v>
      </c>
      <c r="E233" s="370" t="s">
        <v>5</v>
      </c>
      <c r="F233" s="371" t="s">
        <v>148</v>
      </c>
      <c r="G233" s="369"/>
      <c r="H233" s="372">
        <v>2813.3</v>
      </c>
      <c r="I233" s="190"/>
      <c r="L233" s="188"/>
      <c r="M233" s="191"/>
      <c r="N233" s="192"/>
      <c r="O233" s="192"/>
      <c r="P233" s="192"/>
      <c r="Q233" s="192"/>
      <c r="R233" s="192"/>
      <c r="S233" s="192"/>
      <c r="T233" s="193"/>
      <c r="AT233" s="189" t="s">
        <v>146</v>
      </c>
      <c r="AU233" s="189" t="s">
        <v>84</v>
      </c>
      <c r="AV233" s="12" t="s">
        <v>140</v>
      </c>
      <c r="AW233" s="12" t="s">
        <v>37</v>
      </c>
      <c r="AX233" s="12" t="s">
        <v>82</v>
      </c>
      <c r="AY233" s="189" t="s">
        <v>133</v>
      </c>
    </row>
    <row r="234" spans="2:65" s="1" customFormat="1" ht="16.5" customHeight="1">
      <c r="B234" s="171"/>
      <c r="C234" s="356" t="s">
        <v>324</v>
      </c>
      <c r="D234" s="356" t="s">
        <v>135</v>
      </c>
      <c r="E234" s="357" t="s">
        <v>325</v>
      </c>
      <c r="F234" s="358" t="s">
        <v>326</v>
      </c>
      <c r="G234" s="359" t="s">
        <v>224</v>
      </c>
      <c r="H234" s="360">
        <v>60335.413</v>
      </c>
      <c r="I234" s="174"/>
      <c r="J234" s="175">
        <f>ROUND(I234*H234,2)</f>
        <v>0</v>
      </c>
      <c r="K234" s="173" t="s">
        <v>139</v>
      </c>
      <c r="L234" s="41"/>
      <c r="M234" s="176" t="s">
        <v>5</v>
      </c>
      <c r="N234" s="177" t="s">
        <v>45</v>
      </c>
      <c r="O234" s="42"/>
      <c r="P234" s="178">
        <f>O234*H234</f>
        <v>0</v>
      </c>
      <c r="Q234" s="178">
        <v>0</v>
      </c>
      <c r="R234" s="178">
        <f>Q234*H234</f>
        <v>0</v>
      </c>
      <c r="S234" s="178">
        <v>0</v>
      </c>
      <c r="T234" s="179">
        <f>S234*H234</f>
        <v>0</v>
      </c>
      <c r="AR234" s="24" t="s">
        <v>140</v>
      </c>
      <c r="AT234" s="24" t="s">
        <v>135</v>
      </c>
      <c r="AU234" s="24" t="s">
        <v>84</v>
      </c>
      <c r="AY234" s="24" t="s">
        <v>133</v>
      </c>
      <c r="BE234" s="180">
        <f>IF(N234="základní",J234,0)</f>
        <v>0</v>
      </c>
      <c r="BF234" s="180">
        <f>IF(N234="snížená",J234,0)</f>
        <v>0</v>
      </c>
      <c r="BG234" s="180">
        <f>IF(N234="zákl. přenesená",J234,0)</f>
        <v>0</v>
      </c>
      <c r="BH234" s="180">
        <f>IF(N234="sníž. přenesená",J234,0)</f>
        <v>0</v>
      </c>
      <c r="BI234" s="180">
        <f>IF(N234="nulová",J234,0)</f>
        <v>0</v>
      </c>
      <c r="BJ234" s="24" t="s">
        <v>82</v>
      </c>
      <c r="BK234" s="180">
        <f>ROUND(I234*H234,2)</f>
        <v>0</v>
      </c>
      <c r="BL234" s="24" t="s">
        <v>140</v>
      </c>
      <c r="BM234" s="24" t="s">
        <v>327</v>
      </c>
    </row>
    <row r="235" spans="2:65" s="1" customFormat="1" ht="27">
      <c r="B235" s="41"/>
      <c r="C235" s="361"/>
      <c r="D235" s="362" t="s">
        <v>142</v>
      </c>
      <c r="E235" s="361"/>
      <c r="F235" s="363" t="s">
        <v>328</v>
      </c>
      <c r="G235" s="361"/>
      <c r="H235" s="361"/>
      <c r="I235" s="148"/>
      <c r="L235" s="41"/>
      <c r="M235" s="181"/>
      <c r="N235" s="42"/>
      <c r="O235" s="42"/>
      <c r="P235" s="42"/>
      <c r="Q235" s="42"/>
      <c r="R235" s="42"/>
      <c r="S235" s="42"/>
      <c r="T235" s="70"/>
      <c r="AT235" s="24" t="s">
        <v>142</v>
      </c>
      <c r="AU235" s="24" t="s">
        <v>84</v>
      </c>
    </row>
    <row r="236" spans="2:65" s="1" customFormat="1" ht="148.5">
      <c r="B236" s="41"/>
      <c r="C236" s="361"/>
      <c r="D236" s="362" t="s">
        <v>144</v>
      </c>
      <c r="E236" s="361"/>
      <c r="F236" s="364" t="s">
        <v>329</v>
      </c>
      <c r="G236" s="361"/>
      <c r="H236" s="361"/>
      <c r="I236" s="148"/>
      <c r="L236" s="41"/>
      <c r="M236" s="181"/>
      <c r="N236" s="42"/>
      <c r="O236" s="42"/>
      <c r="P236" s="42"/>
      <c r="Q236" s="42"/>
      <c r="R236" s="42"/>
      <c r="S236" s="42"/>
      <c r="T236" s="70"/>
      <c r="AT236" s="24" t="s">
        <v>144</v>
      </c>
      <c r="AU236" s="24" t="s">
        <v>84</v>
      </c>
    </row>
    <row r="237" spans="2:65" s="13" customFormat="1">
      <c r="B237" s="194"/>
      <c r="C237" s="373"/>
      <c r="D237" s="362" t="s">
        <v>146</v>
      </c>
      <c r="E237" s="374" t="s">
        <v>5</v>
      </c>
      <c r="F237" s="375" t="s">
        <v>330</v>
      </c>
      <c r="G237" s="373"/>
      <c r="H237" s="374" t="s">
        <v>5</v>
      </c>
      <c r="I237" s="196"/>
      <c r="L237" s="194"/>
      <c r="M237" s="197"/>
      <c r="N237" s="198"/>
      <c r="O237" s="198"/>
      <c r="P237" s="198"/>
      <c r="Q237" s="198"/>
      <c r="R237" s="198"/>
      <c r="S237" s="198"/>
      <c r="T237" s="199"/>
      <c r="AT237" s="195" t="s">
        <v>146</v>
      </c>
      <c r="AU237" s="195" t="s">
        <v>84</v>
      </c>
      <c r="AV237" s="13" t="s">
        <v>82</v>
      </c>
      <c r="AW237" s="13" t="s">
        <v>37</v>
      </c>
      <c r="AX237" s="13" t="s">
        <v>74</v>
      </c>
      <c r="AY237" s="195" t="s">
        <v>133</v>
      </c>
    </row>
    <row r="238" spans="2:65" s="11" customFormat="1">
      <c r="B238" s="182"/>
      <c r="C238" s="365"/>
      <c r="D238" s="362" t="s">
        <v>146</v>
      </c>
      <c r="E238" s="366" t="s">
        <v>5</v>
      </c>
      <c r="F238" s="367" t="s">
        <v>274</v>
      </c>
      <c r="G238" s="365"/>
      <c r="H238" s="368">
        <v>5572.13</v>
      </c>
      <c r="I238" s="184"/>
      <c r="L238" s="182"/>
      <c r="M238" s="185"/>
      <c r="N238" s="186"/>
      <c r="O238" s="186"/>
      <c r="P238" s="186"/>
      <c r="Q238" s="186"/>
      <c r="R238" s="186"/>
      <c r="S238" s="186"/>
      <c r="T238" s="187"/>
      <c r="AT238" s="183" t="s">
        <v>146</v>
      </c>
      <c r="AU238" s="183" t="s">
        <v>84</v>
      </c>
      <c r="AV238" s="11" t="s">
        <v>84</v>
      </c>
      <c r="AW238" s="11" t="s">
        <v>37</v>
      </c>
      <c r="AX238" s="11" t="s">
        <v>74</v>
      </c>
      <c r="AY238" s="183" t="s">
        <v>133</v>
      </c>
    </row>
    <row r="239" spans="2:65" s="11" customFormat="1">
      <c r="B239" s="182"/>
      <c r="C239" s="365"/>
      <c r="D239" s="362" t="s">
        <v>146</v>
      </c>
      <c r="E239" s="366" t="s">
        <v>5</v>
      </c>
      <c r="F239" s="367" t="s">
        <v>331</v>
      </c>
      <c r="G239" s="365"/>
      <c r="H239" s="368">
        <v>11959.93</v>
      </c>
      <c r="I239" s="184"/>
      <c r="L239" s="182"/>
      <c r="M239" s="185"/>
      <c r="N239" s="186"/>
      <c r="O239" s="186"/>
      <c r="P239" s="186"/>
      <c r="Q239" s="186"/>
      <c r="R239" s="186"/>
      <c r="S239" s="186"/>
      <c r="T239" s="187"/>
      <c r="AT239" s="183" t="s">
        <v>146</v>
      </c>
      <c r="AU239" s="183" t="s">
        <v>84</v>
      </c>
      <c r="AV239" s="11" t="s">
        <v>84</v>
      </c>
      <c r="AW239" s="11" t="s">
        <v>37</v>
      </c>
      <c r="AX239" s="11" t="s">
        <v>74</v>
      </c>
      <c r="AY239" s="183" t="s">
        <v>133</v>
      </c>
    </row>
    <row r="240" spans="2:65" s="11" customFormat="1">
      <c r="B240" s="182"/>
      <c r="C240" s="365"/>
      <c r="D240" s="362" t="s">
        <v>146</v>
      </c>
      <c r="E240" s="366" t="s">
        <v>5</v>
      </c>
      <c r="F240" s="367" t="s">
        <v>275</v>
      </c>
      <c r="G240" s="365"/>
      <c r="H240" s="368">
        <v>17939.89</v>
      </c>
      <c r="I240" s="184"/>
      <c r="L240" s="182"/>
      <c r="M240" s="185"/>
      <c r="N240" s="186"/>
      <c r="O240" s="186"/>
      <c r="P240" s="186"/>
      <c r="Q240" s="186"/>
      <c r="R240" s="186"/>
      <c r="S240" s="186"/>
      <c r="T240" s="187"/>
      <c r="AT240" s="183" t="s">
        <v>146</v>
      </c>
      <c r="AU240" s="183" t="s">
        <v>84</v>
      </c>
      <c r="AV240" s="11" t="s">
        <v>84</v>
      </c>
      <c r="AW240" s="11" t="s">
        <v>37</v>
      </c>
      <c r="AX240" s="11" t="s">
        <v>74</v>
      </c>
      <c r="AY240" s="183" t="s">
        <v>133</v>
      </c>
    </row>
    <row r="241" spans="2:65" s="11" customFormat="1">
      <c r="B241" s="182"/>
      <c r="C241" s="365"/>
      <c r="D241" s="362" t="s">
        <v>146</v>
      </c>
      <c r="E241" s="366" t="s">
        <v>5</v>
      </c>
      <c r="F241" s="367" t="s">
        <v>5</v>
      </c>
      <c r="G241" s="365"/>
      <c r="H241" s="368">
        <v>0</v>
      </c>
      <c r="I241" s="184"/>
      <c r="L241" s="182"/>
      <c r="M241" s="185"/>
      <c r="N241" s="186"/>
      <c r="O241" s="186"/>
      <c r="P241" s="186"/>
      <c r="Q241" s="186"/>
      <c r="R241" s="186"/>
      <c r="S241" s="186"/>
      <c r="T241" s="187"/>
      <c r="AT241" s="183" t="s">
        <v>146</v>
      </c>
      <c r="AU241" s="183" t="s">
        <v>84</v>
      </c>
      <c r="AV241" s="11" t="s">
        <v>84</v>
      </c>
      <c r="AW241" s="11" t="s">
        <v>37</v>
      </c>
      <c r="AX241" s="11" t="s">
        <v>74</v>
      </c>
      <c r="AY241" s="183" t="s">
        <v>133</v>
      </c>
    </row>
    <row r="242" spans="2:65" s="13" customFormat="1">
      <c r="B242" s="194"/>
      <c r="C242" s="373"/>
      <c r="D242" s="362" t="s">
        <v>146</v>
      </c>
      <c r="E242" s="374" t="s">
        <v>5</v>
      </c>
      <c r="F242" s="375" t="s">
        <v>332</v>
      </c>
      <c r="G242" s="373"/>
      <c r="H242" s="374" t="s">
        <v>5</v>
      </c>
      <c r="I242" s="196"/>
      <c r="L242" s="194"/>
      <c r="M242" s="197"/>
      <c r="N242" s="198"/>
      <c r="O242" s="198"/>
      <c r="P242" s="198"/>
      <c r="Q242" s="198"/>
      <c r="R242" s="198"/>
      <c r="S242" s="198"/>
      <c r="T242" s="199"/>
      <c r="AT242" s="195" t="s">
        <v>146</v>
      </c>
      <c r="AU242" s="195" t="s">
        <v>84</v>
      </c>
      <c r="AV242" s="13" t="s">
        <v>82</v>
      </c>
      <c r="AW242" s="13" t="s">
        <v>37</v>
      </c>
      <c r="AX242" s="13" t="s">
        <v>74</v>
      </c>
      <c r="AY242" s="195" t="s">
        <v>133</v>
      </c>
    </row>
    <row r="243" spans="2:65" s="11" customFormat="1">
      <c r="B243" s="182"/>
      <c r="C243" s="365"/>
      <c r="D243" s="362" t="s">
        <v>146</v>
      </c>
      <c r="E243" s="366" t="s">
        <v>5</v>
      </c>
      <c r="F243" s="367" t="s">
        <v>333</v>
      </c>
      <c r="G243" s="365"/>
      <c r="H243" s="368">
        <v>23512.02</v>
      </c>
      <c r="I243" s="184"/>
      <c r="L243" s="182"/>
      <c r="M243" s="185"/>
      <c r="N243" s="186"/>
      <c r="O243" s="186"/>
      <c r="P243" s="186"/>
      <c r="Q243" s="186"/>
      <c r="R243" s="186"/>
      <c r="S243" s="186"/>
      <c r="T243" s="187"/>
      <c r="AT243" s="183" t="s">
        <v>146</v>
      </c>
      <c r="AU243" s="183" t="s">
        <v>84</v>
      </c>
      <c r="AV243" s="11" t="s">
        <v>84</v>
      </c>
      <c r="AW243" s="11" t="s">
        <v>37</v>
      </c>
      <c r="AX243" s="11" t="s">
        <v>74</v>
      </c>
      <c r="AY243" s="183" t="s">
        <v>133</v>
      </c>
    </row>
    <row r="244" spans="2:65" s="11" customFormat="1">
      <c r="B244" s="182"/>
      <c r="C244" s="365"/>
      <c r="D244" s="362" t="s">
        <v>146</v>
      </c>
      <c r="E244" s="366" t="s">
        <v>5</v>
      </c>
      <c r="F244" s="367" t="s">
        <v>5</v>
      </c>
      <c r="G244" s="365"/>
      <c r="H244" s="368">
        <v>0</v>
      </c>
      <c r="I244" s="184"/>
      <c r="L244" s="182"/>
      <c r="M244" s="185"/>
      <c r="N244" s="186"/>
      <c r="O244" s="186"/>
      <c r="P244" s="186"/>
      <c r="Q244" s="186"/>
      <c r="R244" s="186"/>
      <c r="S244" s="186"/>
      <c r="T244" s="187"/>
      <c r="AT244" s="183" t="s">
        <v>146</v>
      </c>
      <c r="AU244" s="183" t="s">
        <v>84</v>
      </c>
      <c r="AV244" s="11" t="s">
        <v>84</v>
      </c>
      <c r="AW244" s="11" t="s">
        <v>37</v>
      </c>
      <c r="AX244" s="11" t="s">
        <v>74</v>
      </c>
      <c r="AY244" s="183" t="s">
        <v>133</v>
      </c>
    </row>
    <row r="245" spans="2:65" s="13" customFormat="1">
      <c r="B245" s="194"/>
      <c r="C245" s="373"/>
      <c r="D245" s="362" t="s">
        <v>146</v>
      </c>
      <c r="E245" s="374" t="s">
        <v>5</v>
      </c>
      <c r="F245" s="375" t="s">
        <v>334</v>
      </c>
      <c r="G245" s="373"/>
      <c r="H245" s="374" t="s">
        <v>5</v>
      </c>
      <c r="I245" s="196"/>
      <c r="L245" s="194"/>
      <c r="M245" s="197"/>
      <c r="N245" s="198"/>
      <c r="O245" s="198"/>
      <c r="P245" s="198"/>
      <c r="Q245" s="198"/>
      <c r="R245" s="198"/>
      <c r="S245" s="198"/>
      <c r="T245" s="199"/>
      <c r="AT245" s="195" t="s">
        <v>146</v>
      </c>
      <c r="AU245" s="195" t="s">
        <v>84</v>
      </c>
      <c r="AV245" s="13" t="s">
        <v>82</v>
      </c>
      <c r="AW245" s="13" t="s">
        <v>37</v>
      </c>
      <c r="AX245" s="13" t="s">
        <v>74</v>
      </c>
      <c r="AY245" s="195" t="s">
        <v>133</v>
      </c>
    </row>
    <row r="246" spans="2:65" s="11" customFormat="1">
      <c r="B246" s="182"/>
      <c r="C246" s="365"/>
      <c r="D246" s="362" t="s">
        <v>146</v>
      </c>
      <c r="E246" s="366" t="s">
        <v>5</v>
      </c>
      <c r="F246" s="367" t="s">
        <v>335</v>
      </c>
      <c r="G246" s="365"/>
      <c r="H246" s="368">
        <v>1351.443</v>
      </c>
      <c r="I246" s="184"/>
      <c r="L246" s="182"/>
      <c r="M246" s="185"/>
      <c r="N246" s="186"/>
      <c r="O246" s="186"/>
      <c r="P246" s="186"/>
      <c r="Q246" s="186"/>
      <c r="R246" s="186"/>
      <c r="S246" s="186"/>
      <c r="T246" s="187"/>
      <c r="AT246" s="183" t="s">
        <v>146</v>
      </c>
      <c r="AU246" s="183" t="s">
        <v>84</v>
      </c>
      <c r="AV246" s="11" t="s">
        <v>84</v>
      </c>
      <c r="AW246" s="11" t="s">
        <v>37</v>
      </c>
      <c r="AX246" s="11" t="s">
        <v>74</v>
      </c>
      <c r="AY246" s="183" t="s">
        <v>133</v>
      </c>
    </row>
    <row r="247" spans="2:65" s="12" customFormat="1">
      <c r="B247" s="188"/>
      <c r="C247" s="369"/>
      <c r="D247" s="362" t="s">
        <v>146</v>
      </c>
      <c r="E247" s="370" t="s">
        <v>5</v>
      </c>
      <c r="F247" s="371" t="s">
        <v>148</v>
      </c>
      <c r="G247" s="369"/>
      <c r="H247" s="372">
        <v>60335.413</v>
      </c>
      <c r="I247" s="190"/>
      <c r="L247" s="188"/>
      <c r="M247" s="191"/>
      <c r="N247" s="192"/>
      <c r="O247" s="192"/>
      <c r="P247" s="192"/>
      <c r="Q247" s="192"/>
      <c r="R247" s="192"/>
      <c r="S247" s="192"/>
      <c r="T247" s="193"/>
      <c r="AT247" s="189" t="s">
        <v>146</v>
      </c>
      <c r="AU247" s="189" t="s">
        <v>84</v>
      </c>
      <c r="AV247" s="12" t="s">
        <v>140</v>
      </c>
      <c r="AW247" s="12" t="s">
        <v>37</v>
      </c>
      <c r="AX247" s="12" t="s">
        <v>82</v>
      </c>
      <c r="AY247" s="189" t="s">
        <v>133</v>
      </c>
    </row>
    <row r="248" spans="2:65" s="1" customFormat="1" ht="16.5" customHeight="1">
      <c r="B248" s="171"/>
      <c r="C248" s="356" t="s">
        <v>336</v>
      </c>
      <c r="D248" s="356" t="s">
        <v>135</v>
      </c>
      <c r="E248" s="357" t="s">
        <v>337</v>
      </c>
      <c r="F248" s="358" t="s">
        <v>338</v>
      </c>
      <c r="G248" s="359" t="s">
        <v>224</v>
      </c>
      <c r="H248" s="360">
        <v>926.78</v>
      </c>
      <c r="I248" s="174"/>
      <c r="J248" s="175">
        <f>ROUND(I248*H248,2)</f>
        <v>0</v>
      </c>
      <c r="K248" s="173" t="s">
        <v>139</v>
      </c>
      <c r="L248" s="41"/>
      <c r="M248" s="176" t="s">
        <v>5</v>
      </c>
      <c r="N248" s="177" t="s">
        <v>45</v>
      </c>
      <c r="O248" s="42"/>
      <c r="P248" s="178">
        <f>O248*H248</f>
        <v>0</v>
      </c>
      <c r="Q248" s="178">
        <v>0</v>
      </c>
      <c r="R248" s="178">
        <f>Q248*H248</f>
        <v>0</v>
      </c>
      <c r="S248" s="178">
        <v>0</v>
      </c>
      <c r="T248" s="179">
        <f>S248*H248</f>
        <v>0</v>
      </c>
      <c r="AR248" s="24" t="s">
        <v>140</v>
      </c>
      <c r="AT248" s="24" t="s">
        <v>135</v>
      </c>
      <c r="AU248" s="24" t="s">
        <v>84</v>
      </c>
      <c r="AY248" s="24" t="s">
        <v>133</v>
      </c>
      <c r="BE248" s="180">
        <f>IF(N248="základní",J248,0)</f>
        <v>0</v>
      </c>
      <c r="BF248" s="180">
        <f>IF(N248="snížená",J248,0)</f>
        <v>0</v>
      </c>
      <c r="BG248" s="180">
        <f>IF(N248="zákl. přenesená",J248,0)</f>
        <v>0</v>
      </c>
      <c r="BH248" s="180">
        <f>IF(N248="sníž. přenesená",J248,0)</f>
        <v>0</v>
      </c>
      <c r="BI248" s="180">
        <f>IF(N248="nulová",J248,0)</f>
        <v>0</v>
      </c>
      <c r="BJ248" s="24" t="s">
        <v>82</v>
      </c>
      <c r="BK248" s="180">
        <f>ROUND(I248*H248,2)</f>
        <v>0</v>
      </c>
      <c r="BL248" s="24" t="s">
        <v>140</v>
      </c>
      <c r="BM248" s="24" t="s">
        <v>339</v>
      </c>
    </row>
    <row r="249" spans="2:65" s="1" customFormat="1" ht="27">
      <c r="B249" s="41"/>
      <c r="C249" s="361"/>
      <c r="D249" s="362" t="s">
        <v>142</v>
      </c>
      <c r="E249" s="361"/>
      <c r="F249" s="363" t="s">
        <v>340</v>
      </c>
      <c r="G249" s="361"/>
      <c r="H249" s="361"/>
      <c r="I249" s="148"/>
      <c r="L249" s="41"/>
      <c r="M249" s="181"/>
      <c r="N249" s="42"/>
      <c r="O249" s="42"/>
      <c r="P249" s="42"/>
      <c r="Q249" s="42"/>
      <c r="R249" s="42"/>
      <c r="S249" s="42"/>
      <c r="T249" s="70"/>
      <c r="AT249" s="24" t="s">
        <v>142</v>
      </c>
      <c r="AU249" s="24" t="s">
        <v>84</v>
      </c>
    </row>
    <row r="250" spans="2:65" s="1" customFormat="1" ht="148.5">
      <c r="B250" s="41"/>
      <c r="C250" s="361"/>
      <c r="D250" s="362" t="s">
        <v>144</v>
      </c>
      <c r="E250" s="361"/>
      <c r="F250" s="364" t="s">
        <v>329</v>
      </c>
      <c r="G250" s="361"/>
      <c r="H250" s="361"/>
      <c r="I250" s="148"/>
      <c r="L250" s="41"/>
      <c r="M250" s="181"/>
      <c r="N250" s="42"/>
      <c r="O250" s="42"/>
      <c r="P250" s="42"/>
      <c r="Q250" s="42"/>
      <c r="R250" s="42"/>
      <c r="S250" s="42"/>
      <c r="T250" s="70"/>
      <c r="AT250" s="24" t="s">
        <v>144</v>
      </c>
      <c r="AU250" s="24" t="s">
        <v>84</v>
      </c>
    </row>
    <row r="251" spans="2:65" s="13" customFormat="1">
      <c r="B251" s="194"/>
      <c r="C251" s="373"/>
      <c r="D251" s="362" t="s">
        <v>146</v>
      </c>
      <c r="E251" s="374" t="s">
        <v>5</v>
      </c>
      <c r="F251" s="375" t="s">
        <v>341</v>
      </c>
      <c r="G251" s="373"/>
      <c r="H251" s="374" t="s">
        <v>5</v>
      </c>
      <c r="I251" s="196"/>
      <c r="L251" s="194"/>
      <c r="M251" s="197"/>
      <c r="N251" s="198"/>
      <c r="O251" s="198"/>
      <c r="P251" s="198"/>
      <c r="Q251" s="198"/>
      <c r="R251" s="198"/>
      <c r="S251" s="198"/>
      <c r="T251" s="199"/>
      <c r="AT251" s="195" t="s">
        <v>146</v>
      </c>
      <c r="AU251" s="195" t="s">
        <v>84</v>
      </c>
      <c r="AV251" s="13" t="s">
        <v>82</v>
      </c>
      <c r="AW251" s="13" t="s">
        <v>37</v>
      </c>
      <c r="AX251" s="13" t="s">
        <v>74</v>
      </c>
      <c r="AY251" s="195" t="s">
        <v>133</v>
      </c>
    </row>
    <row r="252" spans="2:65" s="11" customFormat="1">
      <c r="B252" s="182"/>
      <c r="C252" s="365"/>
      <c r="D252" s="362" t="s">
        <v>146</v>
      </c>
      <c r="E252" s="366" t="s">
        <v>5</v>
      </c>
      <c r="F252" s="367" t="s">
        <v>342</v>
      </c>
      <c r="G252" s="365"/>
      <c r="H252" s="368">
        <v>926.78</v>
      </c>
      <c r="I252" s="184"/>
      <c r="L252" s="182"/>
      <c r="M252" s="185"/>
      <c r="N252" s="186"/>
      <c r="O252" s="186"/>
      <c r="P252" s="186"/>
      <c r="Q252" s="186"/>
      <c r="R252" s="186"/>
      <c r="S252" s="186"/>
      <c r="T252" s="187"/>
      <c r="AT252" s="183" t="s">
        <v>146</v>
      </c>
      <c r="AU252" s="183" t="s">
        <v>84</v>
      </c>
      <c r="AV252" s="11" t="s">
        <v>84</v>
      </c>
      <c r="AW252" s="11" t="s">
        <v>37</v>
      </c>
      <c r="AX252" s="11" t="s">
        <v>74</v>
      </c>
      <c r="AY252" s="183" t="s">
        <v>133</v>
      </c>
    </row>
    <row r="253" spans="2:65" s="12" customFormat="1">
      <c r="B253" s="188"/>
      <c r="C253" s="369"/>
      <c r="D253" s="362" t="s">
        <v>146</v>
      </c>
      <c r="E253" s="370" t="s">
        <v>5</v>
      </c>
      <c r="F253" s="371" t="s">
        <v>148</v>
      </c>
      <c r="G253" s="369"/>
      <c r="H253" s="372">
        <v>926.78</v>
      </c>
      <c r="I253" s="190"/>
      <c r="L253" s="188"/>
      <c r="M253" s="191"/>
      <c r="N253" s="192"/>
      <c r="O253" s="192"/>
      <c r="P253" s="192"/>
      <c r="Q253" s="192"/>
      <c r="R253" s="192"/>
      <c r="S253" s="192"/>
      <c r="T253" s="193"/>
      <c r="AT253" s="189" t="s">
        <v>146</v>
      </c>
      <c r="AU253" s="189" t="s">
        <v>84</v>
      </c>
      <c r="AV253" s="12" t="s">
        <v>140</v>
      </c>
      <c r="AW253" s="12" t="s">
        <v>37</v>
      </c>
      <c r="AX253" s="12" t="s">
        <v>82</v>
      </c>
      <c r="AY253" s="189" t="s">
        <v>133</v>
      </c>
    </row>
    <row r="254" spans="2:65" s="1" customFormat="1" ht="25.5" customHeight="1">
      <c r="B254" s="171"/>
      <c r="C254" s="356" t="s">
        <v>343</v>
      </c>
      <c r="D254" s="356" t="s">
        <v>135</v>
      </c>
      <c r="E254" s="357" t="s">
        <v>344</v>
      </c>
      <c r="F254" s="358" t="s">
        <v>345</v>
      </c>
      <c r="G254" s="359" t="s">
        <v>224</v>
      </c>
      <c r="H254" s="360">
        <v>1351.443</v>
      </c>
      <c r="I254" s="174"/>
      <c r="J254" s="175">
        <f>ROUND(I254*H254,2)</f>
        <v>0</v>
      </c>
      <c r="K254" s="173" t="s">
        <v>139</v>
      </c>
      <c r="L254" s="41"/>
      <c r="M254" s="176" t="s">
        <v>5</v>
      </c>
      <c r="N254" s="177" t="s">
        <v>45</v>
      </c>
      <c r="O254" s="42"/>
      <c r="P254" s="178">
        <f>O254*H254</f>
        <v>0</v>
      </c>
      <c r="Q254" s="178">
        <v>0</v>
      </c>
      <c r="R254" s="178">
        <f>Q254*H254</f>
        <v>0</v>
      </c>
      <c r="S254" s="178">
        <v>0</v>
      </c>
      <c r="T254" s="179">
        <f>S254*H254</f>
        <v>0</v>
      </c>
      <c r="AR254" s="24" t="s">
        <v>140</v>
      </c>
      <c r="AT254" s="24" t="s">
        <v>135</v>
      </c>
      <c r="AU254" s="24" t="s">
        <v>84</v>
      </c>
      <c r="AY254" s="24" t="s">
        <v>133</v>
      </c>
      <c r="BE254" s="180">
        <f>IF(N254="základní",J254,0)</f>
        <v>0</v>
      </c>
      <c r="BF254" s="180">
        <f>IF(N254="snížená",J254,0)</f>
        <v>0</v>
      </c>
      <c r="BG254" s="180">
        <f>IF(N254="zákl. přenesená",J254,0)</f>
        <v>0</v>
      </c>
      <c r="BH254" s="180">
        <f>IF(N254="sníž. přenesená",J254,0)</f>
        <v>0</v>
      </c>
      <c r="BI254" s="180">
        <f>IF(N254="nulová",J254,0)</f>
        <v>0</v>
      </c>
      <c r="BJ254" s="24" t="s">
        <v>82</v>
      </c>
      <c r="BK254" s="180">
        <f>ROUND(I254*H254,2)</f>
        <v>0</v>
      </c>
      <c r="BL254" s="24" t="s">
        <v>140</v>
      </c>
      <c r="BM254" s="24" t="s">
        <v>346</v>
      </c>
    </row>
    <row r="255" spans="2:65" s="1" customFormat="1" ht="40.5">
      <c r="B255" s="41"/>
      <c r="C255" s="361"/>
      <c r="D255" s="362" t="s">
        <v>142</v>
      </c>
      <c r="E255" s="361"/>
      <c r="F255" s="363" t="s">
        <v>347</v>
      </c>
      <c r="G255" s="361"/>
      <c r="H255" s="361"/>
      <c r="I255" s="148"/>
      <c r="L255" s="41"/>
      <c r="M255" s="181"/>
      <c r="N255" s="42"/>
      <c r="O255" s="42"/>
      <c r="P255" s="42"/>
      <c r="Q255" s="42"/>
      <c r="R255" s="42"/>
      <c r="S255" s="42"/>
      <c r="T255" s="70"/>
      <c r="AT255" s="24" t="s">
        <v>142</v>
      </c>
      <c r="AU255" s="24" t="s">
        <v>84</v>
      </c>
    </row>
    <row r="256" spans="2:65" s="1" customFormat="1" ht="409.5">
      <c r="B256" s="41"/>
      <c r="C256" s="361"/>
      <c r="D256" s="362" t="s">
        <v>144</v>
      </c>
      <c r="E256" s="361"/>
      <c r="F256" s="364" t="s">
        <v>348</v>
      </c>
      <c r="G256" s="361"/>
      <c r="H256" s="361"/>
      <c r="I256" s="148"/>
      <c r="L256" s="41"/>
      <c r="M256" s="181"/>
      <c r="N256" s="42"/>
      <c r="O256" s="42"/>
      <c r="P256" s="42"/>
      <c r="Q256" s="42"/>
      <c r="R256" s="42"/>
      <c r="S256" s="42"/>
      <c r="T256" s="70"/>
      <c r="AT256" s="24" t="s">
        <v>144</v>
      </c>
      <c r="AU256" s="24" t="s">
        <v>84</v>
      </c>
    </row>
    <row r="257" spans="2:65" s="13" customFormat="1">
      <c r="B257" s="194"/>
      <c r="C257" s="373"/>
      <c r="D257" s="362" t="s">
        <v>146</v>
      </c>
      <c r="E257" s="374" t="s">
        <v>5</v>
      </c>
      <c r="F257" s="375" t="s">
        <v>349</v>
      </c>
      <c r="G257" s="373"/>
      <c r="H257" s="374" t="s">
        <v>5</v>
      </c>
      <c r="I257" s="196"/>
      <c r="L257" s="194"/>
      <c r="M257" s="197"/>
      <c r="N257" s="198"/>
      <c r="O257" s="198"/>
      <c r="P257" s="198"/>
      <c r="Q257" s="198"/>
      <c r="R257" s="198"/>
      <c r="S257" s="198"/>
      <c r="T257" s="199"/>
      <c r="AT257" s="195" t="s">
        <v>146</v>
      </c>
      <c r="AU257" s="195" t="s">
        <v>84</v>
      </c>
      <c r="AV257" s="13" t="s">
        <v>82</v>
      </c>
      <c r="AW257" s="13" t="s">
        <v>37</v>
      </c>
      <c r="AX257" s="13" t="s">
        <v>74</v>
      </c>
      <c r="AY257" s="195" t="s">
        <v>133</v>
      </c>
    </row>
    <row r="258" spans="2:65" s="11" customFormat="1">
      <c r="B258" s="182"/>
      <c r="C258" s="365"/>
      <c r="D258" s="362" t="s">
        <v>146</v>
      </c>
      <c r="E258" s="366" t="s">
        <v>5</v>
      </c>
      <c r="F258" s="367" t="s">
        <v>5</v>
      </c>
      <c r="G258" s="365"/>
      <c r="H258" s="368">
        <v>0</v>
      </c>
      <c r="I258" s="184"/>
      <c r="L258" s="182"/>
      <c r="M258" s="185"/>
      <c r="N258" s="186"/>
      <c r="O258" s="186"/>
      <c r="P258" s="186"/>
      <c r="Q258" s="186"/>
      <c r="R258" s="186"/>
      <c r="S258" s="186"/>
      <c r="T258" s="187"/>
      <c r="AT258" s="183" t="s">
        <v>146</v>
      </c>
      <c r="AU258" s="183" t="s">
        <v>84</v>
      </c>
      <c r="AV258" s="11" t="s">
        <v>84</v>
      </c>
      <c r="AW258" s="11" t="s">
        <v>37</v>
      </c>
      <c r="AX258" s="11" t="s">
        <v>74</v>
      </c>
      <c r="AY258" s="183" t="s">
        <v>133</v>
      </c>
    </row>
    <row r="259" spans="2:65" s="13" customFormat="1">
      <c r="B259" s="194"/>
      <c r="C259" s="373"/>
      <c r="D259" s="362" t="s">
        <v>146</v>
      </c>
      <c r="E259" s="374" t="s">
        <v>5</v>
      </c>
      <c r="F259" s="375" t="s">
        <v>350</v>
      </c>
      <c r="G259" s="373"/>
      <c r="H259" s="374" t="s">
        <v>5</v>
      </c>
      <c r="I259" s="196"/>
      <c r="L259" s="194"/>
      <c r="M259" s="197"/>
      <c r="N259" s="198"/>
      <c r="O259" s="198"/>
      <c r="P259" s="198"/>
      <c r="Q259" s="198"/>
      <c r="R259" s="198"/>
      <c r="S259" s="198"/>
      <c r="T259" s="199"/>
      <c r="AT259" s="195" t="s">
        <v>146</v>
      </c>
      <c r="AU259" s="195" t="s">
        <v>84</v>
      </c>
      <c r="AV259" s="13" t="s">
        <v>82</v>
      </c>
      <c r="AW259" s="13" t="s">
        <v>37</v>
      </c>
      <c r="AX259" s="13" t="s">
        <v>74</v>
      </c>
      <c r="AY259" s="195" t="s">
        <v>133</v>
      </c>
    </row>
    <row r="260" spans="2:65" s="11" customFormat="1">
      <c r="B260" s="182"/>
      <c r="C260" s="365"/>
      <c r="D260" s="362" t="s">
        <v>146</v>
      </c>
      <c r="E260" s="366" t="s">
        <v>5</v>
      </c>
      <c r="F260" s="367" t="s">
        <v>351</v>
      </c>
      <c r="G260" s="365"/>
      <c r="H260" s="368">
        <v>1299.5</v>
      </c>
      <c r="I260" s="184"/>
      <c r="L260" s="182"/>
      <c r="M260" s="185"/>
      <c r="N260" s="186"/>
      <c r="O260" s="186"/>
      <c r="P260" s="186"/>
      <c r="Q260" s="186"/>
      <c r="R260" s="186"/>
      <c r="S260" s="186"/>
      <c r="T260" s="187"/>
      <c r="AT260" s="183" t="s">
        <v>146</v>
      </c>
      <c r="AU260" s="183" t="s">
        <v>84</v>
      </c>
      <c r="AV260" s="11" t="s">
        <v>84</v>
      </c>
      <c r="AW260" s="11" t="s">
        <v>37</v>
      </c>
      <c r="AX260" s="11" t="s">
        <v>74</v>
      </c>
      <c r="AY260" s="183" t="s">
        <v>133</v>
      </c>
    </row>
    <row r="261" spans="2:65" s="14" customFormat="1">
      <c r="B261" s="200"/>
      <c r="C261" s="376"/>
      <c r="D261" s="362" t="s">
        <v>146</v>
      </c>
      <c r="E261" s="377" t="s">
        <v>5</v>
      </c>
      <c r="F261" s="378" t="s">
        <v>352</v>
      </c>
      <c r="G261" s="376"/>
      <c r="H261" s="379">
        <v>1299.5</v>
      </c>
      <c r="I261" s="202"/>
      <c r="L261" s="200"/>
      <c r="M261" s="203"/>
      <c r="N261" s="204"/>
      <c r="O261" s="204"/>
      <c r="P261" s="204"/>
      <c r="Q261" s="204"/>
      <c r="R261" s="204"/>
      <c r="S261" s="204"/>
      <c r="T261" s="205"/>
      <c r="AT261" s="201" t="s">
        <v>146</v>
      </c>
      <c r="AU261" s="201" t="s">
        <v>84</v>
      </c>
      <c r="AV261" s="14" t="s">
        <v>156</v>
      </c>
      <c r="AW261" s="14" t="s">
        <v>37</v>
      </c>
      <c r="AX261" s="14" t="s">
        <v>74</v>
      </c>
      <c r="AY261" s="201" t="s">
        <v>133</v>
      </c>
    </row>
    <row r="262" spans="2:65" s="11" customFormat="1">
      <c r="B262" s="182"/>
      <c r="C262" s="365"/>
      <c r="D262" s="362" t="s">
        <v>146</v>
      </c>
      <c r="E262" s="366" t="s">
        <v>5</v>
      </c>
      <c r="F262" s="367" t="s">
        <v>5</v>
      </c>
      <c r="G262" s="365"/>
      <c r="H262" s="368">
        <v>0</v>
      </c>
      <c r="I262" s="184"/>
      <c r="L262" s="182"/>
      <c r="M262" s="185"/>
      <c r="N262" s="186"/>
      <c r="O262" s="186"/>
      <c r="P262" s="186"/>
      <c r="Q262" s="186"/>
      <c r="R262" s="186"/>
      <c r="S262" s="186"/>
      <c r="T262" s="187"/>
      <c r="AT262" s="183" t="s">
        <v>146</v>
      </c>
      <c r="AU262" s="183" t="s">
        <v>84</v>
      </c>
      <c r="AV262" s="11" t="s">
        <v>84</v>
      </c>
      <c r="AW262" s="11" t="s">
        <v>37</v>
      </c>
      <c r="AX262" s="11" t="s">
        <v>74</v>
      </c>
      <c r="AY262" s="183" t="s">
        <v>133</v>
      </c>
    </row>
    <row r="263" spans="2:65" s="13" customFormat="1">
      <c r="B263" s="194"/>
      <c r="C263" s="373"/>
      <c r="D263" s="362" t="s">
        <v>146</v>
      </c>
      <c r="E263" s="374" t="s">
        <v>5</v>
      </c>
      <c r="F263" s="375" t="s">
        <v>353</v>
      </c>
      <c r="G263" s="373"/>
      <c r="H263" s="374" t="s">
        <v>5</v>
      </c>
      <c r="I263" s="196"/>
      <c r="L263" s="194"/>
      <c r="M263" s="197"/>
      <c r="N263" s="198"/>
      <c r="O263" s="198"/>
      <c r="P263" s="198"/>
      <c r="Q263" s="198"/>
      <c r="R263" s="198"/>
      <c r="S263" s="198"/>
      <c r="T263" s="199"/>
      <c r="AT263" s="195" t="s">
        <v>146</v>
      </c>
      <c r="AU263" s="195" t="s">
        <v>84</v>
      </c>
      <c r="AV263" s="13" t="s">
        <v>82</v>
      </c>
      <c r="AW263" s="13" t="s">
        <v>37</v>
      </c>
      <c r="AX263" s="13" t="s">
        <v>74</v>
      </c>
      <c r="AY263" s="195" t="s">
        <v>133</v>
      </c>
    </row>
    <row r="264" spans="2:65" s="11" customFormat="1">
      <c r="B264" s="182"/>
      <c r="C264" s="365"/>
      <c r="D264" s="362" t="s">
        <v>146</v>
      </c>
      <c r="E264" s="366" t="s">
        <v>5</v>
      </c>
      <c r="F264" s="367" t="s">
        <v>354</v>
      </c>
      <c r="G264" s="365"/>
      <c r="H264" s="368">
        <v>11.433999999999999</v>
      </c>
      <c r="I264" s="184"/>
      <c r="L264" s="182"/>
      <c r="M264" s="185"/>
      <c r="N264" s="186"/>
      <c r="O264" s="186"/>
      <c r="P264" s="186"/>
      <c r="Q264" s="186"/>
      <c r="R264" s="186"/>
      <c r="S264" s="186"/>
      <c r="T264" s="187"/>
      <c r="AT264" s="183" t="s">
        <v>146</v>
      </c>
      <c r="AU264" s="183" t="s">
        <v>84</v>
      </c>
      <c r="AV264" s="11" t="s">
        <v>84</v>
      </c>
      <c r="AW264" s="11" t="s">
        <v>37</v>
      </c>
      <c r="AX264" s="11" t="s">
        <v>74</v>
      </c>
      <c r="AY264" s="183" t="s">
        <v>133</v>
      </c>
    </row>
    <row r="265" spans="2:65" s="11" customFormat="1">
      <c r="B265" s="182"/>
      <c r="C265" s="365"/>
      <c r="D265" s="362" t="s">
        <v>146</v>
      </c>
      <c r="E265" s="366" t="s">
        <v>5</v>
      </c>
      <c r="F265" s="367" t="s">
        <v>355</v>
      </c>
      <c r="G265" s="365"/>
      <c r="H265" s="368">
        <v>18.158000000000001</v>
      </c>
      <c r="I265" s="184"/>
      <c r="L265" s="182"/>
      <c r="M265" s="185"/>
      <c r="N265" s="186"/>
      <c r="O265" s="186"/>
      <c r="P265" s="186"/>
      <c r="Q265" s="186"/>
      <c r="R265" s="186"/>
      <c r="S265" s="186"/>
      <c r="T265" s="187"/>
      <c r="AT265" s="183" t="s">
        <v>146</v>
      </c>
      <c r="AU265" s="183" t="s">
        <v>84</v>
      </c>
      <c r="AV265" s="11" t="s">
        <v>84</v>
      </c>
      <c r="AW265" s="11" t="s">
        <v>37</v>
      </c>
      <c r="AX265" s="11" t="s">
        <v>74</v>
      </c>
      <c r="AY265" s="183" t="s">
        <v>133</v>
      </c>
    </row>
    <row r="266" spans="2:65" s="11" customFormat="1">
      <c r="B266" s="182"/>
      <c r="C266" s="365"/>
      <c r="D266" s="362" t="s">
        <v>146</v>
      </c>
      <c r="E266" s="366" t="s">
        <v>5</v>
      </c>
      <c r="F266" s="367" t="s">
        <v>356</v>
      </c>
      <c r="G266" s="365"/>
      <c r="H266" s="368">
        <v>22.350999999999999</v>
      </c>
      <c r="I266" s="184"/>
      <c r="L266" s="182"/>
      <c r="M266" s="185"/>
      <c r="N266" s="186"/>
      <c r="O266" s="186"/>
      <c r="P266" s="186"/>
      <c r="Q266" s="186"/>
      <c r="R266" s="186"/>
      <c r="S266" s="186"/>
      <c r="T266" s="187"/>
      <c r="AT266" s="183" t="s">
        <v>146</v>
      </c>
      <c r="AU266" s="183" t="s">
        <v>84</v>
      </c>
      <c r="AV266" s="11" t="s">
        <v>84</v>
      </c>
      <c r="AW266" s="11" t="s">
        <v>37</v>
      </c>
      <c r="AX266" s="11" t="s">
        <v>74</v>
      </c>
      <c r="AY266" s="183" t="s">
        <v>133</v>
      </c>
    </row>
    <row r="267" spans="2:65" s="14" customFormat="1">
      <c r="B267" s="200"/>
      <c r="C267" s="376"/>
      <c r="D267" s="362" t="s">
        <v>146</v>
      </c>
      <c r="E267" s="377" t="s">
        <v>5</v>
      </c>
      <c r="F267" s="378" t="s">
        <v>352</v>
      </c>
      <c r="G267" s="376"/>
      <c r="H267" s="379">
        <v>51.942999999999998</v>
      </c>
      <c r="I267" s="202"/>
      <c r="L267" s="200"/>
      <c r="M267" s="203"/>
      <c r="N267" s="204"/>
      <c r="O267" s="204"/>
      <c r="P267" s="204"/>
      <c r="Q267" s="204"/>
      <c r="R267" s="204"/>
      <c r="S267" s="204"/>
      <c r="T267" s="205"/>
      <c r="AT267" s="201" t="s">
        <v>146</v>
      </c>
      <c r="AU267" s="201" t="s">
        <v>84</v>
      </c>
      <c r="AV267" s="14" t="s">
        <v>156</v>
      </c>
      <c r="AW267" s="14" t="s">
        <v>37</v>
      </c>
      <c r="AX267" s="14" t="s">
        <v>74</v>
      </c>
      <c r="AY267" s="201" t="s">
        <v>133</v>
      </c>
    </row>
    <row r="268" spans="2:65" s="12" customFormat="1">
      <c r="B268" s="188"/>
      <c r="C268" s="369"/>
      <c r="D268" s="362" t="s">
        <v>146</v>
      </c>
      <c r="E268" s="370" t="s">
        <v>5</v>
      </c>
      <c r="F268" s="371" t="s">
        <v>148</v>
      </c>
      <c r="G268" s="369"/>
      <c r="H268" s="372">
        <v>1351.443</v>
      </c>
      <c r="I268" s="190"/>
      <c r="L268" s="188"/>
      <c r="M268" s="191"/>
      <c r="N268" s="192"/>
      <c r="O268" s="192"/>
      <c r="P268" s="192"/>
      <c r="Q268" s="192"/>
      <c r="R268" s="192"/>
      <c r="S268" s="192"/>
      <c r="T268" s="193"/>
      <c r="AT268" s="189" t="s">
        <v>146</v>
      </c>
      <c r="AU268" s="189" t="s">
        <v>84</v>
      </c>
      <c r="AV268" s="12" t="s">
        <v>140</v>
      </c>
      <c r="AW268" s="12" t="s">
        <v>37</v>
      </c>
      <c r="AX268" s="12" t="s">
        <v>82</v>
      </c>
      <c r="AY268" s="189" t="s">
        <v>133</v>
      </c>
    </row>
    <row r="269" spans="2:65" s="1" customFormat="1" ht="16.5" customHeight="1">
      <c r="B269" s="171"/>
      <c r="C269" s="356" t="s">
        <v>357</v>
      </c>
      <c r="D269" s="356" t="s">
        <v>135</v>
      </c>
      <c r="E269" s="357" t="s">
        <v>358</v>
      </c>
      <c r="F269" s="358" t="s">
        <v>359</v>
      </c>
      <c r="G269" s="359" t="s">
        <v>224</v>
      </c>
      <c r="H269" s="360">
        <v>35000</v>
      </c>
      <c r="I269" s="174"/>
      <c r="J269" s="175">
        <f>ROUND(I269*H269,2)</f>
        <v>0</v>
      </c>
      <c r="K269" s="173" t="s">
        <v>139</v>
      </c>
      <c r="L269" s="41"/>
      <c r="M269" s="176" t="s">
        <v>5</v>
      </c>
      <c r="N269" s="177" t="s">
        <v>45</v>
      </c>
      <c r="O269" s="42"/>
      <c r="P269" s="178">
        <f>O269*H269</f>
        <v>0</v>
      </c>
      <c r="Q269" s="178">
        <v>0</v>
      </c>
      <c r="R269" s="178">
        <f>Q269*H269</f>
        <v>0</v>
      </c>
      <c r="S269" s="178">
        <v>0</v>
      </c>
      <c r="T269" s="179">
        <f>S269*H269</f>
        <v>0</v>
      </c>
      <c r="AR269" s="24" t="s">
        <v>140</v>
      </c>
      <c r="AT269" s="24" t="s">
        <v>135</v>
      </c>
      <c r="AU269" s="24" t="s">
        <v>84</v>
      </c>
      <c r="AY269" s="24" t="s">
        <v>133</v>
      </c>
      <c r="BE269" s="180">
        <f>IF(N269="základní",J269,0)</f>
        <v>0</v>
      </c>
      <c r="BF269" s="180">
        <f>IF(N269="snížená",J269,0)</f>
        <v>0</v>
      </c>
      <c r="BG269" s="180">
        <f>IF(N269="zákl. přenesená",J269,0)</f>
        <v>0</v>
      </c>
      <c r="BH269" s="180">
        <f>IF(N269="sníž. přenesená",J269,0)</f>
        <v>0</v>
      </c>
      <c r="BI269" s="180">
        <f>IF(N269="nulová",J269,0)</f>
        <v>0</v>
      </c>
      <c r="BJ269" s="24" t="s">
        <v>82</v>
      </c>
      <c r="BK269" s="180">
        <f>ROUND(I269*H269,2)</f>
        <v>0</v>
      </c>
      <c r="BL269" s="24" t="s">
        <v>140</v>
      </c>
      <c r="BM269" s="24" t="s">
        <v>360</v>
      </c>
    </row>
    <row r="270" spans="2:65" s="1" customFormat="1" ht="27">
      <c r="B270" s="41"/>
      <c r="C270" s="361"/>
      <c r="D270" s="362" t="s">
        <v>142</v>
      </c>
      <c r="E270" s="361"/>
      <c r="F270" s="363" t="s">
        <v>361</v>
      </c>
      <c r="G270" s="361"/>
      <c r="H270" s="361"/>
      <c r="I270" s="148"/>
      <c r="L270" s="41"/>
      <c r="M270" s="181"/>
      <c r="N270" s="42"/>
      <c r="O270" s="42"/>
      <c r="P270" s="42"/>
      <c r="Q270" s="42"/>
      <c r="R270" s="42"/>
      <c r="S270" s="42"/>
      <c r="T270" s="70"/>
      <c r="AT270" s="24" t="s">
        <v>142</v>
      </c>
      <c r="AU270" s="24" t="s">
        <v>84</v>
      </c>
    </row>
    <row r="271" spans="2:65" s="1" customFormat="1" ht="409.5">
      <c r="B271" s="41"/>
      <c r="C271" s="361"/>
      <c r="D271" s="362" t="s">
        <v>144</v>
      </c>
      <c r="E271" s="361"/>
      <c r="F271" s="364" t="s">
        <v>362</v>
      </c>
      <c r="G271" s="361"/>
      <c r="H271" s="361"/>
      <c r="I271" s="148"/>
      <c r="L271" s="41"/>
      <c r="M271" s="181"/>
      <c r="N271" s="42"/>
      <c r="O271" s="42"/>
      <c r="P271" s="42"/>
      <c r="Q271" s="42"/>
      <c r="R271" s="42"/>
      <c r="S271" s="42"/>
      <c r="T271" s="70"/>
      <c r="AT271" s="24" t="s">
        <v>144</v>
      </c>
      <c r="AU271" s="24" t="s">
        <v>84</v>
      </c>
    </row>
    <row r="272" spans="2:65" s="13" customFormat="1">
      <c r="B272" s="194"/>
      <c r="C272" s="373"/>
      <c r="D272" s="362" t="s">
        <v>146</v>
      </c>
      <c r="E272" s="374" t="s">
        <v>5</v>
      </c>
      <c r="F272" s="375" t="s">
        <v>363</v>
      </c>
      <c r="G272" s="373"/>
      <c r="H272" s="374" t="s">
        <v>5</v>
      </c>
      <c r="I272" s="196"/>
      <c r="L272" s="194"/>
      <c r="M272" s="197"/>
      <c r="N272" s="198"/>
      <c r="O272" s="198"/>
      <c r="P272" s="198"/>
      <c r="Q272" s="198"/>
      <c r="R272" s="198"/>
      <c r="S272" s="198"/>
      <c r="T272" s="199"/>
      <c r="AT272" s="195" t="s">
        <v>146</v>
      </c>
      <c r="AU272" s="195" t="s">
        <v>84</v>
      </c>
      <c r="AV272" s="13" t="s">
        <v>82</v>
      </c>
      <c r="AW272" s="13" t="s">
        <v>37</v>
      </c>
      <c r="AX272" s="13" t="s">
        <v>74</v>
      </c>
      <c r="AY272" s="195" t="s">
        <v>133</v>
      </c>
    </row>
    <row r="273" spans="2:65" s="11" customFormat="1">
      <c r="B273" s="182"/>
      <c r="C273" s="365"/>
      <c r="D273" s="362" t="s">
        <v>146</v>
      </c>
      <c r="E273" s="366" t="s">
        <v>5</v>
      </c>
      <c r="F273" s="367" t="s">
        <v>364</v>
      </c>
      <c r="G273" s="365"/>
      <c r="H273" s="368">
        <v>35000</v>
      </c>
      <c r="I273" s="184"/>
      <c r="L273" s="182"/>
      <c r="M273" s="185"/>
      <c r="N273" s="186"/>
      <c r="O273" s="186"/>
      <c r="P273" s="186"/>
      <c r="Q273" s="186"/>
      <c r="R273" s="186"/>
      <c r="S273" s="186"/>
      <c r="T273" s="187"/>
      <c r="AT273" s="183" t="s">
        <v>146</v>
      </c>
      <c r="AU273" s="183" t="s">
        <v>84</v>
      </c>
      <c r="AV273" s="11" t="s">
        <v>84</v>
      </c>
      <c r="AW273" s="11" t="s">
        <v>37</v>
      </c>
      <c r="AX273" s="11" t="s">
        <v>74</v>
      </c>
      <c r="AY273" s="183" t="s">
        <v>133</v>
      </c>
    </row>
    <row r="274" spans="2:65" s="12" customFormat="1">
      <c r="B274" s="188"/>
      <c r="C274" s="369"/>
      <c r="D274" s="362" t="s">
        <v>146</v>
      </c>
      <c r="E274" s="370" t="s">
        <v>5</v>
      </c>
      <c r="F274" s="371" t="s">
        <v>148</v>
      </c>
      <c r="G274" s="369"/>
      <c r="H274" s="372">
        <v>35000</v>
      </c>
      <c r="I274" s="190"/>
      <c r="L274" s="188"/>
      <c r="M274" s="191"/>
      <c r="N274" s="192"/>
      <c r="O274" s="192"/>
      <c r="P274" s="192"/>
      <c r="Q274" s="192"/>
      <c r="R274" s="192"/>
      <c r="S274" s="192"/>
      <c r="T274" s="193"/>
      <c r="AT274" s="189" t="s">
        <v>146</v>
      </c>
      <c r="AU274" s="189" t="s">
        <v>84</v>
      </c>
      <c r="AV274" s="12" t="s">
        <v>140</v>
      </c>
      <c r="AW274" s="12" t="s">
        <v>37</v>
      </c>
      <c r="AX274" s="12" t="s">
        <v>82</v>
      </c>
      <c r="AY274" s="189" t="s">
        <v>133</v>
      </c>
    </row>
    <row r="275" spans="2:65" s="1" customFormat="1" ht="25.5" customHeight="1">
      <c r="B275" s="171"/>
      <c r="C275" s="356" t="s">
        <v>365</v>
      </c>
      <c r="D275" s="356" t="s">
        <v>135</v>
      </c>
      <c r="E275" s="357" t="s">
        <v>366</v>
      </c>
      <c r="F275" s="358" t="s">
        <v>367</v>
      </c>
      <c r="G275" s="359" t="s">
        <v>138</v>
      </c>
      <c r="H275" s="360">
        <v>89699.45</v>
      </c>
      <c r="I275" s="174"/>
      <c r="J275" s="175">
        <f>ROUND(I275*H275,2)</f>
        <v>0</v>
      </c>
      <c r="K275" s="173" t="s">
        <v>139</v>
      </c>
      <c r="L275" s="41"/>
      <c r="M275" s="176" t="s">
        <v>5</v>
      </c>
      <c r="N275" s="177" t="s">
        <v>45</v>
      </c>
      <c r="O275" s="42"/>
      <c r="P275" s="178">
        <f>O275*H275</f>
        <v>0</v>
      </c>
      <c r="Q275" s="178">
        <v>0</v>
      </c>
      <c r="R275" s="178">
        <f>Q275*H275</f>
        <v>0</v>
      </c>
      <c r="S275" s="178">
        <v>0</v>
      </c>
      <c r="T275" s="179">
        <f>S275*H275</f>
        <v>0</v>
      </c>
      <c r="AR275" s="24" t="s">
        <v>140</v>
      </c>
      <c r="AT275" s="24" t="s">
        <v>135</v>
      </c>
      <c r="AU275" s="24" t="s">
        <v>84</v>
      </c>
      <c r="AY275" s="24" t="s">
        <v>133</v>
      </c>
      <c r="BE275" s="180">
        <f>IF(N275="základní",J275,0)</f>
        <v>0</v>
      </c>
      <c r="BF275" s="180">
        <f>IF(N275="snížená",J275,0)</f>
        <v>0</v>
      </c>
      <c r="BG275" s="180">
        <f>IF(N275="zákl. přenesená",J275,0)</f>
        <v>0</v>
      </c>
      <c r="BH275" s="180">
        <f>IF(N275="sníž. přenesená",J275,0)</f>
        <v>0</v>
      </c>
      <c r="BI275" s="180">
        <f>IF(N275="nulová",J275,0)</f>
        <v>0</v>
      </c>
      <c r="BJ275" s="24" t="s">
        <v>82</v>
      </c>
      <c r="BK275" s="180">
        <f>ROUND(I275*H275,2)</f>
        <v>0</v>
      </c>
      <c r="BL275" s="24" t="s">
        <v>140</v>
      </c>
      <c r="BM275" s="24" t="s">
        <v>368</v>
      </c>
    </row>
    <row r="276" spans="2:65" s="1" customFormat="1" ht="27">
      <c r="B276" s="41"/>
      <c r="C276" s="361"/>
      <c r="D276" s="362" t="s">
        <v>142</v>
      </c>
      <c r="E276" s="361"/>
      <c r="F276" s="363" t="s">
        <v>369</v>
      </c>
      <c r="G276" s="361"/>
      <c r="H276" s="361"/>
      <c r="I276" s="148"/>
      <c r="L276" s="41"/>
      <c r="M276" s="181"/>
      <c r="N276" s="42"/>
      <c r="O276" s="42"/>
      <c r="P276" s="42"/>
      <c r="Q276" s="42"/>
      <c r="R276" s="42"/>
      <c r="S276" s="42"/>
      <c r="T276" s="70"/>
      <c r="AT276" s="24" t="s">
        <v>142</v>
      </c>
      <c r="AU276" s="24" t="s">
        <v>84</v>
      </c>
    </row>
    <row r="277" spans="2:65" s="1" customFormat="1" ht="94.5">
      <c r="B277" s="41"/>
      <c r="C277" s="361"/>
      <c r="D277" s="362" t="s">
        <v>144</v>
      </c>
      <c r="E277" s="361"/>
      <c r="F277" s="364" t="s">
        <v>370</v>
      </c>
      <c r="G277" s="361"/>
      <c r="H277" s="361"/>
      <c r="I277" s="148"/>
      <c r="L277" s="41"/>
      <c r="M277" s="181"/>
      <c r="N277" s="42"/>
      <c r="O277" s="42"/>
      <c r="P277" s="42"/>
      <c r="Q277" s="42"/>
      <c r="R277" s="42"/>
      <c r="S277" s="42"/>
      <c r="T277" s="70"/>
      <c r="AT277" s="24" t="s">
        <v>144</v>
      </c>
      <c r="AU277" s="24" t="s">
        <v>84</v>
      </c>
    </row>
    <row r="278" spans="2:65" s="13" customFormat="1">
      <c r="B278" s="194"/>
      <c r="C278" s="373"/>
      <c r="D278" s="362" t="s">
        <v>146</v>
      </c>
      <c r="E278" s="374" t="s">
        <v>5</v>
      </c>
      <c r="F278" s="375" t="s">
        <v>371</v>
      </c>
      <c r="G278" s="373"/>
      <c r="H278" s="374" t="s">
        <v>5</v>
      </c>
      <c r="I278" s="196"/>
      <c r="L278" s="194"/>
      <c r="M278" s="197"/>
      <c r="N278" s="198"/>
      <c r="O278" s="198"/>
      <c r="P278" s="198"/>
      <c r="Q278" s="198"/>
      <c r="R278" s="198"/>
      <c r="S278" s="198"/>
      <c r="T278" s="199"/>
      <c r="AT278" s="195" t="s">
        <v>146</v>
      </c>
      <c r="AU278" s="195" t="s">
        <v>84</v>
      </c>
      <c r="AV278" s="13" t="s">
        <v>82</v>
      </c>
      <c r="AW278" s="13" t="s">
        <v>37</v>
      </c>
      <c r="AX278" s="13" t="s">
        <v>74</v>
      </c>
      <c r="AY278" s="195" t="s">
        <v>133</v>
      </c>
    </row>
    <row r="279" spans="2:65" s="11" customFormat="1">
      <c r="B279" s="182"/>
      <c r="C279" s="365"/>
      <c r="D279" s="362" t="s">
        <v>146</v>
      </c>
      <c r="E279" s="366" t="s">
        <v>5</v>
      </c>
      <c r="F279" s="367" t="s">
        <v>372</v>
      </c>
      <c r="G279" s="365"/>
      <c r="H279" s="368">
        <v>89699.45</v>
      </c>
      <c r="I279" s="184"/>
      <c r="L279" s="182"/>
      <c r="M279" s="185"/>
      <c r="N279" s="186"/>
      <c r="O279" s="186"/>
      <c r="P279" s="186"/>
      <c r="Q279" s="186"/>
      <c r="R279" s="186"/>
      <c r="S279" s="186"/>
      <c r="T279" s="187"/>
      <c r="AT279" s="183" t="s">
        <v>146</v>
      </c>
      <c r="AU279" s="183" t="s">
        <v>84</v>
      </c>
      <c r="AV279" s="11" t="s">
        <v>84</v>
      </c>
      <c r="AW279" s="11" t="s">
        <v>37</v>
      </c>
      <c r="AX279" s="11" t="s">
        <v>74</v>
      </c>
      <c r="AY279" s="183" t="s">
        <v>133</v>
      </c>
    </row>
    <row r="280" spans="2:65" s="12" customFormat="1">
      <c r="B280" s="188"/>
      <c r="C280" s="369"/>
      <c r="D280" s="362" t="s">
        <v>146</v>
      </c>
      <c r="E280" s="370" t="s">
        <v>5</v>
      </c>
      <c r="F280" s="371" t="s">
        <v>148</v>
      </c>
      <c r="G280" s="369"/>
      <c r="H280" s="372">
        <v>89699.45</v>
      </c>
      <c r="I280" s="190"/>
      <c r="L280" s="188"/>
      <c r="M280" s="191"/>
      <c r="N280" s="192"/>
      <c r="O280" s="192"/>
      <c r="P280" s="192"/>
      <c r="Q280" s="192"/>
      <c r="R280" s="192"/>
      <c r="S280" s="192"/>
      <c r="T280" s="193"/>
      <c r="AT280" s="189" t="s">
        <v>146</v>
      </c>
      <c r="AU280" s="189" t="s">
        <v>84</v>
      </c>
      <c r="AV280" s="12" t="s">
        <v>140</v>
      </c>
      <c r="AW280" s="12" t="s">
        <v>37</v>
      </c>
      <c r="AX280" s="12" t="s">
        <v>82</v>
      </c>
      <c r="AY280" s="189" t="s">
        <v>133</v>
      </c>
    </row>
    <row r="281" spans="2:65" s="1" customFormat="1" ht="25.5" customHeight="1">
      <c r="B281" s="171"/>
      <c r="C281" s="356" t="s">
        <v>373</v>
      </c>
      <c r="D281" s="356" t="s">
        <v>135</v>
      </c>
      <c r="E281" s="357" t="s">
        <v>374</v>
      </c>
      <c r="F281" s="358" t="s">
        <v>375</v>
      </c>
      <c r="G281" s="359" t="s">
        <v>138</v>
      </c>
      <c r="H281" s="360">
        <v>23114</v>
      </c>
      <c r="I281" s="174"/>
      <c r="J281" s="175">
        <f>ROUND(I281*H281,2)</f>
        <v>0</v>
      </c>
      <c r="K281" s="173" t="s">
        <v>160</v>
      </c>
      <c r="L281" s="41"/>
      <c r="M281" s="176" t="s">
        <v>5</v>
      </c>
      <c r="N281" s="177" t="s">
        <v>45</v>
      </c>
      <c r="O281" s="42"/>
      <c r="P281" s="178">
        <f>O281*H281</f>
        <v>0</v>
      </c>
      <c r="Q281" s="178">
        <v>0</v>
      </c>
      <c r="R281" s="178">
        <f>Q281*H281</f>
        <v>0</v>
      </c>
      <c r="S281" s="178">
        <v>0</v>
      </c>
      <c r="T281" s="179">
        <f>S281*H281</f>
        <v>0</v>
      </c>
      <c r="AR281" s="24" t="s">
        <v>140</v>
      </c>
      <c r="AT281" s="24" t="s">
        <v>135</v>
      </c>
      <c r="AU281" s="24" t="s">
        <v>84</v>
      </c>
      <c r="AY281" s="24" t="s">
        <v>133</v>
      </c>
      <c r="BE281" s="180">
        <f>IF(N281="základní",J281,0)</f>
        <v>0</v>
      </c>
      <c r="BF281" s="180">
        <f>IF(N281="snížená",J281,0)</f>
        <v>0</v>
      </c>
      <c r="BG281" s="180">
        <f>IF(N281="zákl. přenesená",J281,0)</f>
        <v>0</v>
      </c>
      <c r="BH281" s="180">
        <f>IF(N281="sníž. přenesená",J281,0)</f>
        <v>0</v>
      </c>
      <c r="BI281" s="180">
        <f>IF(N281="nulová",J281,0)</f>
        <v>0</v>
      </c>
      <c r="BJ281" s="24" t="s">
        <v>82</v>
      </c>
      <c r="BK281" s="180">
        <f>ROUND(I281*H281,2)</f>
        <v>0</v>
      </c>
      <c r="BL281" s="24" t="s">
        <v>140</v>
      </c>
      <c r="BM281" s="24" t="s">
        <v>376</v>
      </c>
    </row>
    <row r="282" spans="2:65" s="1" customFormat="1" ht="27">
      <c r="B282" s="41"/>
      <c r="C282" s="361"/>
      <c r="D282" s="362" t="s">
        <v>142</v>
      </c>
      <c r="E282" s="361"/>
      <c r="F282" s="363" t="s">
        <v>377</v>
      </c>
      <c r="G282" s="361"/>
      <c r="H282" s="361"/>
      <c r="I282" s="148"/>
      <c r="L282" s="41"/>
      <c r="M282" s="181"/>
      <c r="N282" s="42"/>
      <c r="O282" s="42"/>
      <c r="P282" s="42"/>
      <c r="Q282" s="42"/>
      <c r="R282" s="42"/>
      <c r="S282" s="42"/>
      <c r="T282" s="70"/>
      <c r="AT282" s="24" t="s">
        <v>142</v>
      </c>
      <c r="AU282" s="24" t="s">
        <v>84</v>
      </c>
    </row>
    <row r="283" spans="2:65" s="1" customFormat="1" ht="121.5">
      <c r="B283" s="41"/>
      <c r="C283" s="361"/>
      <c r="D283" s="362" t="s">
        <v>144</v>
      </c>
      <c r="E283" s="361"/>
      <c r="F283" s="364" t="s">
        <v>378</v>
      </c>
      <c r="G283" s="361"/>
      <c r="H283" s="361"/>
      <c r="I283" s="148"/>
      <c r="L283" s="41"/>
      <c r="M283" s="181"/>
      <c r="N283" s="42"/>
      <c r="O283" s="42"/>
      <c r="P283" s="42"/>
      <c r="Q283" s="42"/>
      <c r="R283" s="42"/>
      <c r="S283" s="42"/>
      <c r="T283" s="70"/>
      <c r="AT283" s="24" t="s">
        <v>144</v>
      </c>
      <c r="AU283" s="24" t="s">
        <v>84</v>
      </c>
    </row>
    <row r="284" spans="2:65" s="13" customFormat="1">
      <c r="B284" s="194"/>
      <c r="C284" s="373"/>
      <c r="D284" s="362" t="s">
        <v>146</v>
      </c>
      <c r="E284" s="374" t="s">
        <v>5</v>
      </c>
      <c r="F284" s="375" t="s">
        <v>379</v>
      </c>
      <c r="G284" s="373"/>
      <c r="H284" s="374" t="s">
        <v>5</v>
      </c>
      <c r="I284" s="196"/>
      <c r="L284" s="194"/>
      <c r="M284" s="197"/>
      <c r="N284" s="198"/>
      <c r="O284" s="198"/>
      <c r="P284" s="198"/>
      <c r="Q284" s="198"/>
      <c r="R284" s="198"/>
      <c r="S284" s="198"/>
      <c r="T284" s="199"/>
      <c r="AT284" s="195" t="s">
        <v>146</v>
      </c>
      <c r="AU284" s="195" t="s">
        <v>84</v>
      </c>
      <c r="AV284" s="13" t="s">
        <v>82</v>
      </c>
      <c r="AW284" s="13" t="s">
        <v>37</v>
      </c>
      <c r="AX284" s="13" t="s">
        <v>74</v>
      </c>
      <c r="AY284" s="195" t="s">
        <v>133</v>
      </c>
    </row>
    <row r="285" spans="2:65" s="11" customFormat="1">
      <c r="B285" s="182"/>
      <c r="C285" s="365"/>
      <c r="D285" s="362" t="s">
        <v>146</v>
      </c>
      <c r="E285" s="366" t="s">
        <v>5</v>
      </c>
      <c r="F285" s="367" t="s">
        <v>380</v>
      </c>
      <c r="G285" s="365"/>
      <c r="H285" s="368">
        <v>23114</v>
      </c>
      <c r="I285" s="184"/>
      <c r="L285" s="182"/>
      <c r="M285" s="185"/>
      <c r="N285" s="186"/>
      <c r="O285" s="186"/>
      <c r="P285" s="186"/>
      <c r="Q285" s="186"/>
      <c r="R285" s="186"/>
      <c r="S285" s="186"/>
      <c r="T285" s="187"/>
      <c r="AT285" s="183" t="s">
        <v>146</v>
      </c>
      <c r="AU285" s="183" t="s">
        <v>84</v>
      </c>
      <c r="AV285" s="11" t="s">
        <v>84</v>
      </c>
      <c r="AW285" s="11" t="s">
        <v>37</v>
      </c>
      <c r="AX285" s="11" t="s">
        <v>74</v>
      </c>
      <c r="AY285" s="183" t="s">
        <v>133</v>
      </c>
    </row>
    <row r="286" spans="2:65" s="12" customFormat="1">
      <c r="B286" s="188"/>
      <c r="C286" s="369"/>
      <c r="D286" s="362" t="s">
        <v>146</v>
      </c>
      <c r="E286" s="370" t="s">
        <v>5</v>
      </c>
      <c r="F286" s="371" t="s">
        <v>148</v>
      </c>
      <c r="G286" s="369"/>
      <c r="H286" s="372">
        <v>23114</v>
      </c>
      <c r="I286" s="190"/>
      <c r="L286" s="188"/>
      <c r="M286" s="191"/>
      <c r="N286" s="192"/>
      <c r="O286" s="192"/>
      <c r="P286" s="192"/>
      <c r="Q286" s="192"/>
      <c r="R286" s="192"/>
      <c r="S286" s="192"/>
      <c r="T286" s="193"/>
      <c r="AT286" s="189" t="s">
        <v>146</v>
      </c>
      <c r="AU286" s="189" t="s">
        <v>84</v>
      </c>
      <c r="AV286" s="12" t="s">
        <v>140</v>
      </c>
      <c r="AW286" s="12" t="s">
        <v>37</v>
      </c>
      <c r="AX286" s="12" t="s">
        <v>82</v>
      </c>
      <c r="AY286" s="189" t="s">
        <v>133</v>
      </c>
    </row>
    <row r="287" spans="2:65" s="1" customFormat="1" ht="16.5" customHeight="1">
      <c r="B287" s="171"/>
      <c r="C287" s="380" t="s">
        <v>381</v>
      </c>
      <c r="D287" s="380" t="s">
        <v>382</v>
      </c>
      <c r="E287" s="381" t="s">
        <v>383</v>
      </c>
      <c r="F287" s="382" t="s">
        <v>384</v>
      </c>
      <c r="G287" s="383" t="s">
        <v>385</v>
      </c>
      <c r="H287" s="384">
        <v>577.85</v>
      </c>
      <c r="I287" s="208"/>
      <c r="J287" s="209">
        <f>ROUND(I287*H287,2)</f>
        <v>0</v>
      </c>
      <c r="K287" s="207" t="s">
        <v>160</v>
      </c>
      <c r="L287" s="210"/>
      <c r="M287" s="211" t="s">
        <v>5</v>
      </c>
      <c r="N287" s="212" t="s">
        <v>45</v>
      </c>
      <c r="O287" s="42"/>
      <c r="P287" s="178">
        <f>O287*H287</f>
        <v>0</v>
      </c>
      <c r="Q287" s="178">
        <v>1E-3</v>
      </c>
      <c r="R287" s="178">
        <f>Q287*H287</f>
        <v>0.57785000000000009</v>
      </c>
      <c r="S287" s="178">
        <v>0</v>
      </c>
      <c r="T287" s="179">
        <f>S287*H287</f>
        <v>0</v>
      </c>
      <c r="AR287" s="24" t="s">
        <v>187</v>
      </c>
      <c r="AT287" s="24" t="s">
        <v>382</v>
      </c>
      <c r="AU287" s="24" t="s">
        <v>84</v>
      </c>
      <c r="AY287" s="24" t="s">
        <v>133</v>
      </c>
      <c r="BE287" s="180">
        <f>IF(N287="základní",J287,0)</f>
        <v>0</v>
      </c>
      <c r="BF287" s="180">
        <f>IF(N287="snížená",J287,0)</f>
        <v>0</v>
      </c>
      <c r="BG287" s="180">
        <f>IF(N287="zákl. přenesená",J287,0)</f>
        <v>0</v>
      </c>
      <c r="BH287" s="180">
        <f>IF(N287="sníž. přenesená",J287,0)</f>
        <v>0</v>
      </c>
      <c r="BI287" s="180">
        <f>IF(N287="nulová",J287,0)</f>
        <v>0</v>
      </c>
      <c r="BJ287" s="24" t="s">
        <v>82</v>
      </c>
      <c r="BK287" s="180">
        <f>ROUND(I287*H287,2)</f>
        <v>0</v>
      </c>
      <c r="BL287" s="24" t="s">
        <v>140</v>
      </c>
      <c r="BM287" s="24" t="s">
        <v>386</v>
      </c>
    </row>
    <row r="288" spans="2:65" s="1" customFormat="1" ht="27">
      <c r="B288" s="41"/>
      <c r="C288" s="361"/>
      <c r="D288" s="362" t="s">
        <v>387</v>
      </c>
      <c r="E288" s="361"/>
      <c r="F288" s="364" t="s">
        <v>388</v>
      </c>
      <c r="G288" s="361"/>
      <c r="H288" s="361"/>
      <c r="I288" s="148"/>
      <c r="L288" s="41"/>
      <c r="M288" s="181"/>
      <c r="N288" s="42"/>
      <c r="O288" s="42"/>
      <c r="P288" s="42"/>
      <c r="Q288" s="42"/>
      <c r="R288" s="42"/>
      <c r="S288" s="42"/>
      <c r="T288" s="70"/>
      <c r="AT288" s="24" t="s">
        <v>387</v>
      </c>
      <c r="AU288" s="24" t="s">
        <v>84</v>
      </c>
    </row>
    <row r="289" spans="2:65" s="13" customFormat="1">
      <c r="B289" s="194"/>
      <c r="C289" s="373"/>
      <c r="D289" s="362" t="s">
        <v>146</v>
      </c>
      <c r="E289" s="374" t="s">
        <v>5</v>
      </c>
      <c r="F289" s="375" t="s">
        <v>379</v>
      </c>
      <c r="G289" s="373"/>
      <c r="H289" s="374" t="s">
        <v>5</v>
      </c>
      <c r="I289" s="196"/>
      <c r="L289" s="194"/>
      <c r="M289" s="197"/>
      <c r="N289" s="198"/>
      <c r="O289" s="198"/>
      <c r="P289" s="198"/>
      <c r="Q289" s="198"/>
      <c r="R289" s="198"/>
      <c r="S289" s="198"/>
      <c r="T289" s="199"/>
      <c r="AT289" s="195" t="s">
        <v>146</v>
      </c>
      <c r="AU289" s="195" t="s">
        <v>84</v>
      </c>
      <c r="AV289" s="13" t="s">
        <v>82</v>
      </c>
      <c r="AW289" s="13" t="s">
        <v>37</v>
      </c>
      <c r="AX289" s="13" t="s">
        <v>74</v>
      </c>
      <c r="AY289" s="195" t="s">
        <v>133</v>
      </c>
    </row>
    <row r="290" spans="2:65" s="11" customFormat="1">
      <c r="B290" s="182"/>
      <c r="C290" s="365"/>
      <c r="D290" s="362" t="s">
        <v>146</v>
      </c>
      <c r="E290" s="366" t="s">
        <v>5</v>
      </c>
      <c r="F290" s="367" t="s">
        <v>389</v>
      </c>
      <c r="G290" s="365"/>
      <c r="H290" s="368">
        <v>577.85</v>
      </c>
      <c r="I290" s="184"/>
      <c r="L290" s="182"/>
      <c r="M290" s="185"/>
      <c r="N290" s="186"/>
      <c r="O290" s="186"/>
      <c r="P290" s="186"/>
      <c r="Q290" s="186"/>
      <c r="R290" s="186"/>
      <c r="S290" s="186"/>
      <c r="T290" s="187"/>
      <c r="AT290" s="183" t="s">
        <v>146</v>
      </c>
      <c r="AU290" s="183" t="s">
        <v>84</v>
      </c>
      <c r="AV290" s="11" t="s">
        <v>84</v>
      </c>
      <c r="AW290" s="11" t="s">
        <v>37</v>
      </c>
      <c r="AX290" s="11" t="s">
        <v>74</v>
      </c>
      <c r="AY290" s="183" t="s">
        <v>133</v>
      </c>
    </row>
    <row r="291" spans="2:65" s="12" customFormat="1">
      <c r="B291" s="188"/>
      <c r="C291" s="369"/>
      <c r="D291" s="362" t="s">
        <v>146</v>
      </c>
      <c r="E291" s="370" t="s">
        <v>5</v>
      </c>
      <c r="F291" s="371" t="s">
        <v>148</v>
      </c>
      <c r="G291" s="369"/>
      <c r="H291" s="372">
        <v>577.85</v>
      </c>
      <c r="I291" s="190"/>
      <c r="L291" s="188"/>
      <c r="M291" s="191"/>
      <c r="N291" s="192"/>
      <c r="O291" s="192"/>
      <c r="P291" s="192"/>
      <c r="Q291" s="192"/>
      <c r="R291" s="192"/>
      <c r="S291" s="192"/>
      <c r="T291" s="193"/>
      <c r="AT291" s="189" t="s">
        <v>146</v>
      </c>
      <c r="AU291" s="189" t="s">
        <v>84</v>
      </c>
      <c r="AV291" s="12" t="s">
        <v>140</v>
      </c>
      <c r="AW291" s="12" t="s">
        <v>37</v>
      </c>
      <c r="AX291" s="12" t="s">
        <v>82</v>
      </c>
      <c r="AY291" s="189" t="s">
        <v>133</v>
      </c>
    </row>
    <row r="292" spans="2:65" s="1" customFormat="1" ht="16.5" customHeight="1">
      <c r="B292" s="171"/>
      <c r="C292" s="356" t="s">
        <v>390</v>
      </c>
      <c r="D292" s="356" t="s">
        <v>135</v>
      </c>
      <c r="E292" s="357" t="s">
        <v>391</v>
      </c>
      <c r="F292" s="358" t="s">
        <v>392</v>
      </c>
      <c r="G292" s="359" t="s">
        <v>138</v>
      </c>
      <c r="H292" s="360">
        <v>9906</v>
      </c>
      <c r="I292" s="174"/>
      <c r="J292" s="175">
        <f>ROUND(I292*H292,2)</f>
        <v>0</v>
      </c>
      <c r="K292" s="173" t="s">
        <v>160</v>
      </c>
      <c r="L292" s="41"/>
      <c r="M292" s="176" t="s">
        <v>5</v>
      </c>
      <c r="N292" s="177" t="s">
        <v>45</v>
      </c>
      <c r="O292" s="42"/>
      <c r="P292" s="178">
        <f>O292*H292</f>
        <v>0</v>
      </c>
      <c r="Q292" s="178">
        <v>0</v>
      </c>
      <c r="R292" s="178">
        <f>Q292*H292</f>
        <v>0</v>
      </c>
      <c r="S292" s="178">
        <v>0</v>
      </c>
      <c r="T292" s="179">
        <f>S292*H292</f>
        <v>0</v>
      </c>
      <c r="AR292" s="24" t="s">
        <v>140</v>
      </c>
      <c r="AT292" s="24" t="s">
        <v>135</v>
      </c>
      <c r="AU292" s="24" t="s">
        <v>84</v>
      </c>
      <c r="AY292" s="24" t="s">
        <v>133</v>
      </c>
      <c r="BE292" s="180">
        <f>IF(N292="základní",J292,0)</f>
        <v>0</v>
      </c>
      <c r="BF292" s="180">
        <f>IF(N292="snížená",J292,0)</f>
        <v>0</v>
      </c>
      <c r="BG292" s="180">
        <f>IF(N292="zákl. přenesená",J292,0)</f>
        <v>0</v>
      </c>
      <c r="BH292" s="180">
        <f>IF(N292="sníž. přenesená",J292,0)</f>
        <v>0</v>
      </c>
      <c r="BI292" s="180">
        <f>IF(N292="nulová",J292,0)</f>
        <v>0</v>
      </c>
      <c r="BJ292" s="24" t="s">
        <v>82</v>
      </c>
      <c r="BK292" s="180">
        <f>ROUND(I292*H292,2)</f>
        <v>0</v>
      </c>
      <c r="BL292" s="24" t="s">
        <v>140</v>
      </c>
      <c r="BM292" s="24" t="s">
        <v>393</v>
      </c>
    </row>
    <row r="293" spans="2:65" s="1" customFormat="1" ht="27">
      <c r="B293" s="41"/>
      <c r="C293" s="361"/>
      <c r="D293" s="362" t="s">
        <v>142</v>
      </c>
      <c r="E293" s="361"/>
      <c r="F293" s="363" t="s">
        <v>394</v>
      </c>
      <c r="G293" s="361"/>
      <c r="H293" s="361"/>
      <c r="I293" s="148"/>
      <c r="L293" s="41"/>
      <c r="M293" s="181"/>
      <c r="N293" s="42"/>
      <c r="O293" s="42"/>
      <c r="P293" s="42"/>
      <c r="Q293" s="42"/>
      <c r="R293" s="42"/>
      <c r="S293" s="42"/>
      <c r="T293" s="70"/>
      <c r="AT293" s="24" t="s">
        <v>142</v>
      </c>
      <c r="AU293" s="24" t="s">
        <v>84</v>
      </c>
    </row>
    <row r="294" spans="2:65" s="1" customFormat="1" ht="121.5">
      <c r="B294" s="41"/>
      <c r="C294" s="361"/>
      <c r="D294" s="362" t="s">
        <v>144</v>
      </c>
      <c r="E294" s="361"/>
      <c r="F294" s="364" t="s">
        <v>378</v>
      </c>
      <c r="G294" s="361"/>
      <c r="H294" s="361"/>
      <c r="I294" s="148"/>
      <c r="L294" s="41"/>
      <c r="M294" s="181"/>
      <c r="N294" s="42"/>
      <c r="O294" s="42"/>
      <c r="P294" s="42"/>
      <c r="Q294" s="42"/>
      <c r="R294" s="42"/>
      <c r="S294" s="42"/>
      <c r="T294" s="70"/>
      <c r="AT294" s="24" t="s">
        <v>144</v>
      </c>
      <c r="AU294" s="24" t="s">
        <v>84</v>
      </c>
    </row>
    <row r="295" spans="2:65" s="13" customFormat="1">
      <c r="B295" s="194"/>
      <c r="C295" s="373"/>
      <c r="D295" s="362" t="s">
        <v>146</v>
      </c>
      <c r="E295" s="374" t="s">
        <v>5</v>
      </c>
      <c r="F295" s="375" t="s">
        <v>379</v>
      </c>
      <c r="G295" s="373"/>
      <c r="H295" s="374" t="s">
        <v>5</v>
      </c>
      <c r="I295" s="196"/>
      <c r="L295" s="194"/>
      <c r="M295" s="197"/>
      <c r="N295" s="198"/>
      <c r="O295" s="198"/>
      <c r="P295" s="198"/>
      <c r="Q295" s="198"/>
      <c r="R295" s="198"/>
      <c r="S295" s="198"/>
      <c r="T295" s="199"/>
      <c r="AT295" s="195" t="s">
        <v>146</v>
      </c>
      <c r="AU295" s="195" t="s">
        <v>84</v>
      </c>
      <c r="AV295" s="13" t="s">
        <v>82</v>
      </c>
      <c r="AW295" s="13" t="s">
        <v>37</v>
      </c>
      <c r="AX295" s="13" t="s">
        <v>74</v>
      </c>
      <c r="AY295" s="195" t="s">
        <v>133</v>
      </c>
    </row>
    <row r="296" spans="2:65" s="11" customFormat="1">
      <c r="B296" s="182"/>
      <c r="C296" s="365"/>
      <c r="D296" s="362" t="s">
        <v>146</v>
      </c>
      <c r="E296" s="366" t="s">
        <v>5</v>
      </c>
      <c r="F296" s="367" t="s">
        <v>395</v>
      </c>
      <c r="G296" s="365"/>
      <c r="H296" s="368">
        <v>6604</v>
      </c>
      <c r="I296" s="184"/>
      <c r="L296" s="182"/>
      <c r="M296" s="185"/>
      <c r="N296" s="186"/>
      <c r="O296" s="186"/>
      <c r="P296" s="186"/>
      <c r="Q296" s="186"/>
      <c r="R296" s="186"/>
      <c r="S296" s="186"/>
      <c r="T296" s="187"/>
      <c r="AT296" s="183" t="s">
        <v>146</v>
      </c>
      <c r="AU296" s="183" t="s">
        <v>84</v>
      </c>
      <c r="AV296" s="11" t="s">
        <v>84</v>
      </c>
      <c r="AW296" s="11" t="s">
        <v>37</v>
      </c>
      <c r="AX296" s="11" t="s">
        <v>74</v>
      </c>
      <c r="AY296" s="183" t="s">
        <v>133</v>
      </c>
    </row>
    <row r="297" spans="2:65" s="11" customFormat="1">
      <c r="B297" s="182"/>
      <c r="C297" s="365"/>
      <c r="D297" s="362" t="s">
        <v>146</v>
      </c>
      <c r="E297" s="366" t="s">
        <v>5</v>
      </c>
      <c r="F297" s="367" t="s">
        <v>396</v>
      </c>
      <c r="G297" s="365"/>
      <c r="H297" s="368">
        <v>3302</v>
      </c>
      <c r="I297" s="184"/>
      <c r="L297" s="182"/>
      <c r="M297" s="185"/>
      <c r="N297" s="186"/>
      <c r="O297" s="186"/>
      <c r="P297" s="186"/>
      <c r="Q297" s="186"/>
      <c r="R297" s="186"/>
      <c r="S297" s="186"/>
      <c r="T297" s="187"/>
      <c r="AT297" s="183" t="s">
        <v>146</v>
      </c>
      <c r="AU297" s="183" t="s">
        <v>84</v>
      </c>
      <c r="AV297" s="11" t="s">
        <v>84</v>
      </c>
      <c r="AW297" s="11" t="s">
        <v>37</v>
      </c>
      <c r="AX297" s="11" t="s">
        <v>74</v>
      </c>
      <c r="AY297" s="183" t="s">
        <v>133</v>
      </c>
    </row>
    <row r="298" spans="2:65" s="12" customFormat="1">
      <c r="B298" s="188"/>
      <c r="C298" s="369"/>
      <c r="D298" s="362" t="s">
        <v>146</v>
      </c>
      <c r="E298" s="370" t="s">
        <v>5</v>
      </c>
      <c r="F298" s="371" t="s">
        <v>148</v>
      </c>
      <c r="G298" s="369"/>
      <c r="H298" s="372">
        <v>9906</v>
      </c>
      <c r="I298" s="190"/>
      <c r="L298" s="188"/>
      <c r="M298" s="191"/>
      <c r="N298" s="192"/>
      <c r="O298" s="192"/>
      <c r="P298" s="192"/>
      <c r="Q298" s="192"/>
      <c r="R298" s="192"/>
      <c r="S298" s="192"/>
      <c r="T298" s="193"/>
      <c r="AT298" s="189" t="s">
        <v>146</v>
      </c>
      <c r="AU298" s="189" t="s">
        <v>84</v>
      </c>
      <c r="AV298" s="12" t="s">
        <v>140</v>
      </c>
      <c r="AW298" s="12" t="s">
        <v>37</v>
      </c>
      <c r="AX298" s="12" t="s">
        <v>82</v>
      </c>
      <c r="AY298" s="189" t="s">
        <v>133</v>
      </c>
    </row>
    <row r="299" spans="2:65" s="1" customFormat="1" ht="16.5" customHeight="1">
      <c r="B299" s="171"/>
      <c r="C299" s="380" t="s">
        <v>397</v>
      </c>
      <c r="D299" s="380" t="s">
        <v>382</v>
      </c>
      <c r="E299" s="381" t="s">
        <v>383</v>
      </c>
      <c r="F299" s="382" t="s">
        <v>384</v>
      </c>
      <c r="G299" s="383" t="s">
        <v>385</v>
      </c>
      <c r="H299" s="384">
        <v>247.65</v>
      </c>
      <c r="I299" s="208"/>
      <c r="J299" s="209">
        <f>ROUND(I299*H299,2)</f>
        <v>0</v>
      </c>
      <c r="K299" s="207" t="s">
        <v>160</v>
      </c>
      <c r="L299" s="210"/>
      <c r="M299" s="211" t="s">
        <v>5</v>
      </c>
      <c r="N299" s="212" t="s">
        <v>45</v>
      </c>
      <c r="O299" s="42"/>
      <c r="P299" s="178">
        <f>O299*H299</f>
        <v>0</v>
      </c>
      <c r="Q299" s="178">
        <v>1E-3</v>
      </c>
      <c r="R299" s="178">
        <f>Q299*H299</f>
        <v>0.24765000000000001</v>
      </c>
      <c r="S299" s="178">
        <v>0</v>
      </c>
      <c r="T299" s="179">
        <f>S299*H299</f>
        <v>0</v>
      </c>
      <c r="AR299" s="24" t="s">
        <v>187</v>
      </c>
      <c r="AT299" s="24" t="s">
        <v>382</v>
      </c>
      <c r="AU299" s="24" t="s">
        <v>84</v>
      </c>
      <c r="AY299" s="24" t="s">
        <v>133</v>
      </c>
      <c r="BE299" s="180">
        <f>IF(N299="základní",J299,0)</f>
        <v>0</v>
      </c>
      <c r="BF299" s="180">
        <f>IF(N299="snížená",J299,0)</f>
        <v>0</v>
      </c>
      <c r="BG299" s="180">
        <f>IF(N299="zákl. přenesená",J299,0)</f>
        <v>0</v>
      </c>
      <c r="BH299" s="180">
        <f>IF(N299="sníž. přenesená",J299,0)</f>
        <v>0</v>
      </c>
      <c r="BI299" s="180">
        <f>IF(N299="nulová",J299,0)</f>
        <v>0</v>
      </c>
      <c r="BJ299" s="24" t="s">
        <v>82</v>
      </c>
      <c r="BK299" s="180">
        <f>ROUND(I299*H299,2)</f>
        <v>0</v>
      </c>
      <c r="BL299" s="24" t="s">
        <v>140</v>
      </c>
      <c r="BM299" s="24" t="s">
        <v>398</v>
      </c>
    </row>
    <row r="300" spans="2:65" s="1" customFormat="1" ht="27">
      <c r="B300" s="41"/>
      <c r="C300" s="361"/>
      <c r="D300" s="362" t="s">
        <v>387</v>
      </c>
      <c r="E300" s="361"/>
      <c r="F300" s="364" t="s">
        <v>388</v>
      </c>
      <c r="G300" s="361"/>
      <c r="H300" s="361"/>
      <c r="I300" s="148"/>
      <c r="L300" s="41"/>
      <c r="M300" s="181"/>
      <c r="N300" s="42"/>
      <c r="O300" s="42"/>
      <c r="P300" s="42"/>
      <c r="Q300" s="42"/>
      <c r="R300" s="42"/>
      <c r="S300" s="42"/>
      <c r="T300" s="70"/>
      <c r="AT300" s="24" t="s">
        <v>387</v>
      </c>
      <c r="AU300" s="24" t="s">
        <v>84</v>
      </c>
    </row>
    <row r="301" spans="2:65" s="13" customFormat="1">
      <c r="B301" s="194"/>
      <c r="C301" s="373"/>
      <c r="D301" s="362" t="s">
        <v>146</v>
      </c>
      <c r="E301" s="374" t="s">
        <v>5</v>
      </c>
      <c r="F301" s="375" t="s">
        <v>379</v>
      </c>
      <c r="G301" s="373"/>
      <c r="H301" s="374" t="s">
        <v>5</v>
      </c>
      <c r="I301" s="196"/>
      <c r="L301" s="194"/>
      <c r="M301" s="197"/>
      <c r="N301" s="198"/>
      <c r="O301" s="198"/>
      <c r="P301" s="198"/>
      <c r="Q301" s="198"/>
      <c r="R301" s="198"/>
      <c r="S301" s="198"/>
      <c r="T301" s="199"/>
      <c r="AT301" s="195" t="s">
        <v>146</v>
      </c>
      <c r="AU301" s="195" t="s">
        <v>84</v>
      </c>
      <c r="AV301" s="13" t="s">
        <v>82</v>
      </c>
      <c r="AW301" s="13" t="s">
        <v>37</v>
      </c>
      <c r="AX301" s="13" t="s">
        <v>74</v>
      </c>
      <c r="AY301" s="195" t="s">
        <v>133</v>
      </c>
    </row>
    <row r="302" spans="2:65" s="11" customFormat="1">
      <c r="B302" s="182"/>
      <c r="C302" s="365"/>
      <c r="D302" s="362" t="s">
        <v>146</v>
      </c>
      <c r="E302" s="366" t="s">
        <v>5</v>
      </c>
      <c r="F302" s="367" t="s">
        <v>399</v>
      </c>
      <c r="G302" s="365"/>
      <c r="H302" s="368">
        <v>247.65</v>
      </c>
      <c r="I302" s="184"/>
      <c r="L302" s="182"/>
      <c r="M302" s="185"/>
      <c r="N302" s="186"/>
      <c r="O302" s="186"/>
      <c r="P302" s="186"/>
      <c r="Q302" s="186"/>
      <c r="R302" s="186"/>
      <c r="S302" s="186"/>
      <c r="T302" s="187"/>
      <c r="AT302" s="183" t="s">
        <v>146</v>
      </c>
      <c r="AU302" s="183" t="s">
        <v>84</v>
      </c>
      <c r="AV302" s="11" t="s">
        <v>84</v>
      </c>
      <c r="AW302" s="11" t="s">
        <v>37</v>
      </c>
      <c r="AX302" s="11" t="s">
        <v>74</v>
      </c>
      <c r="AY302" s="183" t="s">
        <v>133</v>
      </c>
    </row>
    <row r="303" spans="2:65" s="12" customFormat="1">
      <c r="B303" s="188"/>
      <c r="C303" s="369"/>
      <c r="D303" s="362" t="s">
        <v>146</v>
      </c>
      <c r="E303" s="370" t="s">
        <v>5</v>
      </c>
      <c r="F303" s="371" t="s">
        <v>148</v>
      </c>
      <c r="G303" s="369"/>
      <c r="H303" s="372">
        <v>247.65</v>
      </c>
      <c r="I303" s="190"/>
      <c r="L303" s="188"/>
      <c r="M303" s="191"/>
      <c r="N303" s="192"/>
      <c r="O303" s="192"/>
      <c r="P303" s="192"/>
      <c r="Q303" s="192"/>
      <c r="R303" s="192"/>
      <c r="S303" s="192"/>
      <c r="T303" s="193"/>
      <c r="AT303" s="189" t="s">
        <v>146</v>
      </c>
      <c r="AU303" s="189" t="s">
        <v>84</v>
      </c>
      <c r="AV303" s="12" t="s">
        <v>140</v>
      </c>
      <c r="AW303" s="12" t="s">
        <v>37</v>
      </c>
      <c r="AX303" s="12" t="s">
        <v>82</v>
      </c>
      <c r="AY303" s="189" t="s">
        <v>133</v>
      </c>
    </row>
    <row r="304" spans="2:65" s="1" customFormat="1" ht="16.5" customHeight="1">
      <c r="B304" s="171"/>
      <c r="C304" s="356" t="s">
        <v>400</v>
      </c>
      <c r="D304" s="356" t="s">
        <v>135</v>
      </c>
      <c r="E304" s="357" t="s">
        <v>401</v>
      </c>
      <c r="F304" s="358" t="s">
        <v>402</v>
      </c>
      <c r="G304" s="359" t="s">
        <v>138</v>
      </c>
      <c r="H304" s="360">
        <v>42111</v>
      </c>
      <c r="I304" s="174"/>
      <c r="J304" s="175">
        <f>ROUND(I304*H304,2)</f>
        <v>0</v>
      </c>
      <c r="K304" s="173" t="s">
        <v>139</v>
      </c>
      <c r="L304" s="41"/>
      <c r="M304" s="176" t="s">
        <v>5</v>
      </c>
      <c r="N304" s="177" t="s">
        <v>45</v>
      </c>
      <c r="O304" s="42"/>
      <c r="P304" s="178">
        <f>O304*H304</f>
        <v>0</v>
      </c>
      <c r="Q304" s="178">
        <v>0</v>
      </c>
      <c r="R304" s="178">
        <f>Q304*H304</f>
        <v>0</v>
      </c>
      <c r="S304" s="178">
        <v>0</v>
      </c>
      <c r="T304" s="179">
        <f>S304*H304</f>
        <v>0</v>
      </c>
      <c r="AR304" s="24" t="s">
        <v>140</v>
      </c>
      <c r="AT304" s="24" t="s">
        <v>135</v>
      </c>
      <c r="AU304" s="24" t="s">
        <v>84</v>
      </c>
      <c r="AY304" s="24" t="s">
        <v>133</v>
      </c>
      <c r="BE304" s="180">
        <f>IF(N304="základní",J304,0)</f>
        <v>0</v>
      </c>
      <c r="BF304" s="180">
        <f>IF(N304="snížená",J304,0)</f>
        <v>0</v>
      </c>
      <c r="BG304" s="180">
        <f>IF(N304="zákl. přenesená",J304,0)</f>
        <v>0</v>
      </c>
      <c r="BH304" s="180">
        <f>IF(N304="sníž. přenesená",J304,0)</f>
        <v>0</v>
      </c>
      <c r="BI304" s="180">
        <f>IF(N304="nulová",J304,0)</f>
        <v>0</v>
      </c>
      <c r="BJ304" s="24" t="s">
        <v>82</v>
      </c>
      <c r="BK304" s="180">
        <f>ROUND(I304*H304,2)</f>
        <v>0</v>
      </c>
      <c r="BL304" s="24" t="s">
        <v>140</v>
      </c>
      <c r="BM304" s="24" t="s">
        <v>403</v>
      </c>
    </row>
    <row r="305" spans="2:65" s="1" customFormat="1">
      <c r="B305" s="41"/>
      <c r="C305" s="361"/>
      <c r="D305" s="362" t="s">
        <v>142</v>
      </c>
      <c r="E305" s="361"/>
      <c r="F305" s="363" t="s">
        <v>404</v>
      </c>
      <c r="G305" s="361"/>
      <c r="H305" s="361"/>
      <c r="I305" s="148"/>
      <c r="L305" s="41"/>
      <c r="M305" s="181"/>
      <c r="N305" s="42"/>
      <c r="O305" s="42"/>
      <c r="P305" s="42"/>
      <c r="Q305" s="42"/>
      <c r="R305" s="42"/>
      <c r="S305" s="42"/>
      <c r="T305" s="70"/>
      <c r="AT305" s="24" t="s">
        <v>142</v>
      </c>
      <c r="AU305" s="24" t="s">
        <v>84</v>
      </c>
    </row>
    <row r="306" spans="2:65" s="1" customFormat="1" ht="162">
      <c r="B306" s="41"/>
      <c r="C306" s="361"/>
      <c r="D306" s="362" t="s">
        <v>144</v>
      </c>
      <c r="E306" s="361"/>
      <c r="F306" s="364" t="s">
        <v>405</v>
      </c>
      <c r="G306" s="361"/>
      <c r="H306" s="361"/>
      <c r="I306" s="148"/>
      <c r="L306" s="41"/>
      <c r="M306" s="181"/>
      <c r="N306" s="42"/>
      <c r="O306" s="42"/>
      <c r="P306" s="42"/>
      <c r="Q306" s="42"/>
      <c r="R306" s="42"/>
      <c r="S306" s="42"/>
      <c r="T306" s="70"/>
      <c r="AT306" s="24" t="s">
        <v>144</v>
      </c>
      <c r="AU306" s="24" t="s">
        <v>84</v>
      </c>
    </row>
    <row r="307" spans="2:65" s="1" customFormat="1" ht="16.5" customHeight="1">
      <c r="B307" s="171"/>
      <c r="C307" s="356" t="s">
        <v>406</v>
      </c>
      <c r="D307" s="356" t="s">
        <v>135</v>
      </c>
      <c r="E307" s="357" t="s">
        <v>407</v>
      </c>
      <c r="F307" s="358" t="s">
        <v>408</v>
      </c>
      <c r="G307" s="359" t="s">
        <v>409</v>
      </c>
      <c r="H307" s="360">
        <v>8.9700000000000006</v>
      </c>
      <c r="I307" s="174"/>
      <c r="J307" s="175">
        <f>ROUND(I307*H307,2)</f>
        <v>0</v>
      </c>
      <c r="K307" s="173" t="s">
        <v>160</v>
      </c>
      <c r="L307" s="41"/>
      <c r="M307" s="176" t="s">
        <v>5</v>
      </c>
      <c r="N307" s="177" t="s">
        <v>45</v>
      </c>
      <c r="O307" s="42"/>
      <c r="P307" s="178">
        <f>O307*H307</f>
        <v>0</v>
      </c>
      <c r="Q307" s="178">
        <v>0</v>
      </c>
      <c r="R307" s="178">
        <f>Q307*H307</f>
        <v>0</v>
      </c>
      <c r="S307" s="178">
        <v>0</v>
      </c>
      <c r="T307" s="179">
        <f>S307*H307</f>
        <v>0</v>
      </c>
      <c r="AR307" s="24" t="s">
        <v>140</v>
      </c>
      <c r="AT307" s="24" t="s">
        <v>135</v>
      </c>
      <c r="AU307" s="24" t="s">
        <v>84</v>
      </c>
      <c r="AY307" s="24" t="s">
        <v>133</v>
      </c>
      <c r="BE307" s="180">
        <f>IF(N307="základní",J307,0)</f>
        <v>0</v>
      </c>
      <c r="BF307" s="180">
        <f>IF(N307="snížená",J307,0)</f>
        <v>0</v>
      </c>
      <c r="BG307" s="180">
        <f>IF(N307="zákl. přenesená",J307,0)</f>
        <v>0</v>
      </c>
      <c r="BH307" s="180">
        <f>IF(N307="sníž. přenesená",J307,0)</f>
        <v>0</v>
      </c>
      <c r="BI307" s="180">
        <f>IF(N307="nulová",J307,0)</f>
        <v>0</v>
      </c>
      <c r="BJ307" s="24" t="s">
        <v>82</v>
      </c>
      <c r="BK307" s="180">
        <f>ROUND(I307*H307,2)</f>
        <v>0</v>
      </c>
      <c r="BL307" s="24" t="s">
        <v>140</v>
      </c>
      <c r="BM307" s="24" t="s">
        <v>410</v>
      </c>
    </row>
    <row r="308" spans="2:65" s="13" customFormat="1">
      <c r="B308" s="194"/>
      <c r="C308" s="373"/>
      <c r="D308" s="362" t="s">
        <v>146</v>
      </c>
      <c r="E308" s="374" t="s">
        <v>5</v>
      </c>
      <c r="F308" s="375" t="s">
        <v>371</v>
      </c>
      <c r="G308" s="373"/>
      <c r="H308" s="374" t="s">
        <v>5</v>
      </c>
      <c r="I308" s="196"/>
      <c r="L308" s="194"/>
      <c r="M308" s="197"/>
      <c r="N308" s="198"/>
      <c r="O308" s="198"/>
      <c r="P308" s="198"/>
      <c r="Q308" s="198"/>
      <c r="R308" s="198"/>
      <c r="S308" s="198"/>
      <c r="T308" s="199"/>
      <c r="AT308" s="195" t="s">
        <v>146</v>
      </c>
      <c r="AU308" s="195" t="s">
        <v>84</v>
      </c>
      <c r="AV308" s="13" t="s">
        <v>82</v>
      </c>
      <c r="AW308" s="13" t="s">
        <v>37</v>
      </c>
      <c r="AX308" s="13" t="s">
        <v>74</v>
      </c>
      <c r="AY308" s="195" t="s">
        <v>133</v>
      </c>
    </row>
    <row r="309" spans="2:65" s="11" customFormat="1">
      <c r="B309" s="182"/>
      <c r="C309" s="365"/>
      <c r="D309" s="362" t="s">
        <v>146</v>
      </c>
      <c r="E309" s="366" t="s">
        <v>5</v>
      </c>
      <c r="F309" s="367" t="s">
        <v>411</v>
      </c>
      <c r="G309" s="365"/>
      <c r="H309" s="368">
        <v>8.9700000000000006</v>
      </c>
      <c r="I309" s="184"/>
      <c r="L309" s="182"/>
      <c r="M309" s="185"/>
      <c r="N309" s="186"/>
      <c r="O309" s="186"/>
      <c r="P309" s="186"/>
      <c r="Q309" s="186"/>
      <c r="R309" s="186"/>
      <c r="S309" s="186"/>
      <c r="T309" s="187"/>
      <c r="AT309" s="183" t="s">
        <v>146</v>
      </c>
      <c r="AU309" s="183" t="s">
        <v>84</v>
      </c>
      <c r="AV309" s="11" t="s">
        <v>84</v>
      </c>
      <c r="AW309" s="11" t="s">
        <v>37</v>
      </c>
      <c r="AX309" s="11" t="s">
        <v>74</v>
      </c>
      <c r="AY309" s="183" t="s">
        <v>133</v>
      </c>
    </row>
    <row r="310" spans="2:65" s="12" customFormat="1">
      <c r="B310" s="188"/>
      <c r="C310" s="369"/>
      <c r="D310" s="362" t="s">
        <v>146</v>
      </c>
      <c r="E310" s="370" t="s">
        <v>5</v>
      </c>
      <c r="F310" s="371" t="s">
        <v>148</v>
      </c>
      <c r="G310" s="369"/>
      <c r="H310" s="372">
        <v>8.9700000000000006</v>
      </c>
      <c r="I310" s="190"/>
      <c r="L310" s="188"/>
      <c r="M310" s="191"/>
      <c r="N310" s="192"/>
      <c r="O310" s="192"/>
      <c r="P310" s="192"/>
      <c r="Q310" s="192"/>
      <c r="R310" s="192"/>
      <c r="S310" s="192"/>
      <c r="T310" s="193"/>
      <c r="AT310" s="189" t="s">
        <v>146</v>
      </c>
      <c r="AU310" s="189" t="s">
        <v>84</v>
      </c>
      <c r="AV310" s="12" t="s">
        <v>140</v>
      </c>
      <c r="AW310" s="12" t="s">
        <v>37</v>
      </c>
      <c r="AX310" s="12" t="s">
        <v>82</v>
      </c>
      <c r="AY310" s="189" t="s">
        <v>133</v>
      </c>
    </row>
    <row r="311" spans="2:65" s="1" customFormat="1" ht="16.5" customHeight="1">
      <c r="B311" s="171"/>
      <c r="C311" s="356" t="s">
        <v>412</v>
      </c>
      <c r="D311" s="356" t="s">
        <v>135</v>
      </c>
      <c r="E311" s="357" t="s">
        <v>413</v>
      </c>
      <c r="F311" s="358" t="s">
        <v>414</v>
      </c>
      <c r="G311" s="359" t="s">
        <v>224</v>
      </c>
      <c r="H311" s="360">
        <v>231.14</v>
      </c>
      <c r="I311" s="174"/>
      <c r="J311" s="175">
        <f>ROUND(I311*H311,2)</f>
        <v>0</v>
      </c>
      <c r="K311" s="173" t="s">
        <v>139</v>
      </c>
      <c r="L311" s="41"/>
      <c r="M311" s="176" t="s">
        <v>5</v>
      </c>
      <c r="N311" s="177" t="s">
        <v>45</v>
      </c>
      <c r="O311" s="42"/>
      <c r="P311" s="178">
        <f>O311*H311</f>
        <v>0</v>
      </c>
      <c r="Q311" s="178">
        <v>0</v>
      </c>
      <c r="R311" s="178">
        <f>Q311*H311</f>
        <v>0</v>
      </c>
      <c r="S311" s="178">
        <v>0</v>
      </c>
      <c r="T311" s="179">
        <f>S311*H311</f>
        <v>0</v>
      </c>
      <c r="AR311" s="24" t="s">
        <v>140</v>
      </c>
      <c r="AT311" s="24" t="s">
        <v>135</v>
      </c>
      <c r="AU311" s="24" t="s">
        <v>84</v>
      </c>
      <c r="AY311" s="24" t="s">
        <v>133</v>
      </c>
      <c r="BE311" s="180">
        <f>IF(N311="základní",J311,0)</f>
        <v>0</v>
      </c>
      <c r="BF311" s="180">
        <f>IF(N311="snížená",J311,0)</f>
        <v>0</v>
      </c>
      <c r="BG311" s="180">
        <f>IF(N311="zákl. přenesená",J311,0)</f>
        <v>0</v>
      </c>
      <c r="BH311" s="180">
        <f>IF(N311="sníž. přenesená",J311,0)</f>
        <v>0</v>
      </c>
      <c r="BI311" s="180">
        <f>IF(N311="nulová",J311,0)</f>
        <v>0</v>
      </c>
      <c r="BJ311" s="24" t="s">
        <v>82</v>
      </c>
      <c r="BK311" s="180">
        <f>ROUND(I311*H311,2)</f>
        <v>0</v>
      </c>
      <c r="BL311" s="24" t="s">
        <v>140</v>
      </c>
      <c r="BM311" s="24" t="s">
        <v>415</v>
      </c>
    </row>
    <row r="312" spans="2:65" s="1" customFormat="1">
      <c r="B312" s="41"/>
      <c r="C312" s="361"/>
      <c r="D312" s="362" t="s">
        <v>142</v>
      </c>
      <c r="E312" s="361"/>
      <c r="F312" s="363" t="s">
        <v>416</v>
      </c>
      <c r="G312" s="361"/>
      <c r="H312" s="361"/>
      <c r="I312" s="148"/>
      <c r="L312" s="41"/>
      <c r="M312" s="181"/>
      <c r="N312" s="42"/>
      <c r="O312" s="42"/>
      <c r="P312" s="42"/>
      <c r="Q312" s="42"/>
      <c r="R312" s="42"/>
      <c r="S312" s="42"/>
      <c r="T312" s="70"/>
      <c r="AT312" s="24" t="s">
        <v>142</v>
      </c>
      <c r="AU312" s="24" t="s">
        <v>84</v>
      </c>
    </row>
    <row r="313" spans="2:65" s="13" customFormat="1">
      <c r="B313" s="194"/>
      <c r="C313" s="373"/>
      <c r="D313" s="362" t="s">
        <v>146</v>
      </c>
      <c r="E313" s="374" t="s">
        <v>5</v>
      </c>
      <c r="F313" s="375" t="s">
        <v>379</v>
      </c>
      <c r="G313" s="373"/>
      <c r="H313" s="374" t="s">
        <v>5</v>
      </c>
      <c r="I313" s="196"/>
      <c r="L313" s="194"/>
      <c r="M313" s="197"/>
      <c r="N313" s="198"/>
      <c r="O313" s="198"/>
      <c r="P313" s="198"/>
      <c r="Q313" s="198"/>
      <c r="R313" s="198"/>
      <c r="S313" s="198"/>
      <c r="T313" s="199"/>
      <c r="AT313" s="195" t="s">
        <v>146</v>
      </c>
      <c r="AU313" s="195" t="s">
        <v>84</v>
      </c>
      <c r="AV313" s="13" t="s">
        <v>82</v>
      </c>
      <c r="AW313" s="13" t="s">
        <v>37</v>
      </c>
      <c r="AX313" s="13" t="s">
        <v>74</v>
      </c>
      <c r="AY313" s="195" t="s">
        <v>133</v>
      </c>
    </row>
    <row r="314" spans="2:65" s="11" customFormat="1">
      <c r="B314" s="182"/>
      <c r="C314" s="365"/>
      <c r="D314" s="362" t="s">
        <v>146</v>
      </c>
      <c r="E314" s="366" t="s">
        <v>5</v>
      </c>
      <c r="F314" s="367" t="s">
        <v>417</v>
      </c>
      <c r="G314" s="365"/>
      <c r="H314" s="368">
        <v>33020</v>
      </c>
      <c r="I314" s="184"/>
      <c r="L314" s="182"/>
      <c r="M314" s="185"/>
      <c r="N314" s="186"/>
      <c r="O314" s="186"/>
      <c r="P314" s="186"/>
      <c r="Q314" s="186"/>
      <c r="R314" s="186"/>
      <c r="S314" s="186"/>
      <c r="T314" s="187"/>
      <c r="AT314" s="183" t="s">
        <v>146</v>
      </c>
      <c r="AU314" s="183" t="s">
        <v>84</v>
      </c>
      <c r="AV314" s="11" t="s">
        <v>84</v>
      </c>
      <c r="AW314" s="11" t="s">
        <v>37</v>
      </c>
      <c r="AX314" s="11" t="s">
        <v>74</v>
      </c>
      <c r="AY314" s="183" t="s">
        <v>133</v>
      </c>
    </row>
    <row r="315" spans="2:65" s="12" customFormat="1">
      <c r="B315" s="188"/>
      <c r="C315" s="369"/>
      <c r="D315" s="362" t="s">
        <v>146</v>
      </c>
      <c r="E315" s="370" t="s">
        <v>5</v>
      </c>
      <c r="F315" s="371" t="s">
        <v>148</v>
      </c>
      <c r="G315" s="369"/>
      <c r="H315" s="372">
        <v>33020</v>
      </c>
      <c r="I315" s="190"/>
      <c r="L315" s="188"/>
      <c r="M315" s="191"/>
      <c r="N315" s="192"/>
      <c r="O315" s="192"/>
      <c r="P315" s="192"/>
      <c r="Q315" s="192"/>
      <c r="R315" s="192"/>
      <c r="S315" s="192"/>
      <c r="T315" s="193"/>
      <c r="AT315" s="189" t="s">
        <v>146</v>
      </c>
      <c r="AU315" s="189" t="s">
        <v>84</v>
      </c>
      <c r="AV315" s="12" t="s">
        <v>140</v>
      </c>
      <c r="AW315" s="12" t="s">
        <v>37</v>
      </c>
      <c r="AX315" s="12" t="s">
        <v>82</v>
      </c>
      <c r="AY315" s="189" t="s">
        <v>133</v>
      </c>
    </row>
    <row r="316" spans="2:65" s="11" customFormat="1">
      <c r="B316" s="182"/>
      <c r="C316" s="365"/>
      <c r="D316" s="362" t="s">
        <v>146</v>
      </c>
      <c r="E316" s="365"/>
      <c r="F316" s="367" t="s">
        <v>418</v>
      </c>
      <c r="G316" s="365"/>
      <c r="H316" s="368">
        <v>231.14</v>
      </c>
      <c r="I316" s="184"/>
      <c r="L316" s="182"/>
      <c r="M316" s="185"/>
      <c r="N316" s="186"/>
      <c r="O316" s="186"/>
      <c r="P316" s="186"/>
      <c r="Q316" s="186"/>
      <c r="R316" s="186"/>
      <c r="S316" s="186"/>
      <c r="T316" s="187"/>
      <c r="AT316" s="183" t="s">
        <v>146</v>
      </c>
      <c r="AU316" s="183" t="s">
        <v>84</v>
      </c>
      <c r="AV316" s="11" t="s">
        <v>84</v>
      </c>
      <c r="AW316" s="11" t="s">
        <v>6</v>
      </c>
      <c r="AX316" s="11" t="s">
        <v>82</v>
      </c>
      <c r="AY316" s="183" t="s">
        <v>133</v>
      </c>
    </row>
    <row r="317" spans="2:65" s="10" customFormat="1" ht="29.85" customHeight="1">
      <c r="B317" s="160"/>
      <c r="C317" s="352"/>
      <c r="D317" s="353" t="s">
        <v>73</v>
      </c>
      <c r="E317" s="355" t="s">
        <v>140</v>
      </c>
      <c r="F317" s="355" t="s">
        <v>419</v>
      </c>
      <c r="G317" s="352"/>
      <c r="H317" s="352"/>
      <c r="I317" s="162"/>
      <c r="J317" s="170">
        <f>BK317</f>
        <v>0</v>
      </c>
      <c r="L317" s="160"/>
      <c r="M317" s="164"/>
      <c r="N317" s="165"/>
      <c r="O317" s="165"/>
      <c r="P317" s="166">
        <f>SUM(P318:P335)</f>
        <v>0</v>
      </c>
      <c r="Q317" s="165"/>
      <c r="R317" s="166">
        <f>SUM(R318:R335)</f>
        <v>0.33989999999999998</v>
      </c>
      <c r="S317" s="165"/>
      <c r="T317" s="167">
        <f>SUM(T318:T335)</f>
        <v>0</v>
      </c>
      <c r="AR317" s="161" t="s">
        <v>82</v>
      </c>
      <c r="AT317" s="168" t="s">
        <v>73</v>
      </c>
      <c r="AU317" s="168" t="s">
        <v>82</v>
      </c>
      <c r="AY317" s="161" t="s">
        <v>133</v>
      </c>
      <c r="BK317" s="169">
        <f>SUM(BK318:BK335)</f>
        <v>0</v>
      </c>
    </row>
    <row r="318" spans="2:65" s="1" customFormat="1" ht="16.5" customHeight="1">
      <c r="B318" s="171"/>
      <c r="C318" s="356" t="s">
        <v>420</v>
      </c>
      <c r="D318" s="356" t="s">
        <v>135</v>
      </c>
      <c r="E318" s="357" t="s">
        <v>421</v>
      </c>
      <c r="F318" s="358" t="s">
        <v>422</v>
      </c>
      <c r="G318" s="359" t="s">
        <v>224</v>
      </c>
      <c r="H318" s="360">
        <v>250</v>
      </c>
      <c r="I318" s="174"/>
      <c r="J318" s="175">
        <f>ROUND(I318*H318,2)</f>
        <v>0</v>
      </c>
      <c r="K318" s="173" t="s">
        <v>160</v>
      </c>
      <c r="L318" s="41"/>
      <c r="M318" s="176" t="s">
        <v>5</v>
      </c>
      <c r="N318" s="177" t="s">
        <v>45</v>
      </c>
      <c r="O318" s="42"/>
      <c r="P318" s="178">
        <f>O318*H318</f>
        <v>0</v>
      </c>
      <c r="Q318" s="178">
        <v>0</v>
      </c>
      <c r="R318" s="178">
        <f>Q318*H318</f>
        <v>0</v>
      </c>
      <c r="S318" s="178">
        <v>0</v>
      </c>
      <c r="T318" s="179">
        <f>S318*H318</f>
        <v>0</v>
      </c>
      <c r="AR318" s="24" t="s">
        <v>140</v>
      </c>
      <c r="AT318" s="24" t="s">
        <v>135</v>
      </c>
      <c r="AU318" s="24" t="s">
        <v>84</v>
      </c>
      <c r="AY318" s="24" t="s">
        <v>133</v>
      </c>
      <c r="BE318" s="180">
        <f>IF(N318="základní",J318,0)</f>
        <v>0</v>
      </c>
      <c r="BF318" s="180">
        <f>IF(N318="snížená",J318,0)</f>
        <v>0</v>
      </c>
      <c r="BG318" s="180">
        <f>IF(N318="zákl. přenesená",J318,0)</f>
        <v>0</v>
      </c>
      <c r="BH318" s="180">
        <f>IF(N318="sníž. přenesená",J318,0)</f>
        <v>0</v>
      </c>
      <c r="BI318" s="180">
        <f>IF(N318="nulová",J318,0)</f>
        <v>0</v>
      </c>
      <c r="BJ318" s="24" t="s">
        <v>82</v>
      </c>
      <c r="BK318" s="180">
        <f>ROUND(I318*H318,2)</f>
        <v>0</v>
      </c>
      <c r="BL318" s="24" t="s">
        <v>140</v>
      </c>
      <c r="BM318" s="24" t="s">
        <v>423</v>
      </c>
    </row>
    <row r="319" spans="2:65" s="13" customFormat="1" ht="27">
      <c r="B319" s="194"/>
      <c r="C319" s="373"/>
      <c r="D319" s="362" t="s">
        <v>146</v>
      </c>
      <c r="E319" s="374" t="s">
        <v>5</v>
      </c>
      <c r="F319" s="375" t="s">
        <v>424</v>
      </c>
      <c r="G319" s="373"/>
      <c r="H319" s="374" t="s">
        <v>5</v>
      </c>
      <c r="I319" s="196"/>
      <c r="L319" s="194"/>
      <c r="M319" s="197"/>
      <c r="N319" s="198"/>
      <c r="O319" s="198"/>
      <c r="P319" s="198"/>
      <c r="Q319" s="198"/>
      <c r="R319" s="198"/>
      <c r="S319" s="198"/>
      <c r="T319" s="199"/>
      <c r="AT319" s="195" t="s">
        <v>146</v>
      </c>
      <c r="AU319" s="195" t="s">
        <v>84</v>
      </c>
      <c r="AV319" s="13" t="s">
        <v>82</v>
      </c>
      <c r="AW319" s="13" t="s">
        <v>37</v>
      </c>
      <c r="AX319" s="13" t="s">
        <v>74</v>
      </c>
      <c r="AY319" s="195" t="s">
        <v>133</v>
      </c>
    </row>
    <row r="320" spans="2:65" s="11" customFormat="1">
      <c r="B320" s="182"/>
      <c r="C320" s="365"/>
      <c r="D320" s="362" t="s">
        <v>146</v>
      </c>
      <c r="E320" s="366" t="s">
        <v>5</v>
      </c>
      <c r="F320" s="367" t="s">
        <v>425</v>
      </c>
      <c r="G320" s="365"/>
      <c r="H320" s="368">
        <v>250</v>
      </c>
      <c r="I320" s="184"/>
      <c r="L320" s="182"/>
      <c r="M320" s="185"/>
      <c r="N320" s="186"/>
      <c r="O320" s="186"/>
      <c r="P320" s="186"/>
      <c r="Q320" s="186"/>
      <c r="R320" s="186"/>
      <c r="S320" s="186"/>
      <c r="T320" s="187"/>
      <c r="AT320" s="183" t="s">
        <v>146</v>
      </c>
      <c r="AU320" s="183" t="s">
        <v>84</v>
      </c>
      <c r="AV320" s="11" t="s">
        <v>84</v>
      </c>
      <c r="AW320" s="11" t="s">
        <v>37</v>
      </c>
      <c r="AX320" s="11" t="s">
        <v>74</v>
      </c>
      <c r="AY320" s="183" t="s">
        <v>133</v>
      </c>
    </row>
    <row r="321" spans="2:65" s="12" customFormat="1">
      <c r="B321" s="188"/>
      <c r="C321" s="369"/>
      <c r="D321" s="362" t="s">
        <v>146</v>
      </c>
      <c r="E321" s="370" t="s">
        <v>5</v>
      </c>
      <c r="F321" s="371" t="s">
        <v>148</v>
      </c>
      <c r="G321" s="369"/>
      <c r="H321" s="372">
        <v>250</v>
      </c>
      <c r="I321" s="190"/>
      <c r="L321" s="188"/>
      <c r="M321" s="191"/>
      <c r="N321" s="192"/>
      <c r="O321" s="192"/>
      <c r="P321" s="192"/>
      <c r="Q321" s="192"/>
      <c r="R321" s="192"/>
      <c r="S321" s="192"/>
      <c r="T321" s="193"/>
      <c r="AT321" s="189" t="s">
        <v>146</v>
      </c>
      <c r="AU321" s="189" t="s">
        <v>84</v>
      </c>
      <c r="AV321" s="12" t="s">
        <v>140</v>
      </c>
      <c r="AW321" s="12" t="s">
        <v>37</v>
      </c>
      <c r="AX321" s="12" t="s">
        <v>82</v>
      </c>
      <c r="AY321" s="189" t="s">
        <v>133</v>
      </c>
    </row>
    <row r="322" spans="2:65" s="1" customFormat="1" ht="25.5" customHeight="1">
      <c r="B322" s="171"/>
      <c r="C322" s="356" t="s">
        <v>426</v>
      </c>
      <c r="D322" s="356" t="s">
        <v>135</v>
      </c>
      <c r="E322" s="357" t="s">
        <v>427</v>
      </c>
      <c r="F322" s="358" t="s">
        <v>428</v>
      </c>
      <c r="G322" s="359" t="s">
        <v>224</v>
      </c>
      <c r="H322" s="360">
        <v>233.38</v>
      </c>
      <c r="I322" s="174"/>
      <c r="J322" s="175">
        <f>ROUND(I322*H322,2)</f>
        <v>0</v>
      </c>
      <c r="K322" s="173" t="s">
        <v>160</v>
      </c>
      <c r="L322" s="41"/>
      <c r="M322" s="176" t="s">
        <v>5</v>
      </c>
      <c r="N322" s="177" t="s">
        <v>45</v>
      </c>
      <c r="O322" s="42"/>
      <c r="P322" s="178">
        <f>O322*H322</f>
        <v>0</v>
      </c>
      <c r="Q322" s="178">
        <v>0</v>
      </c>
      <c r="R322" s="178">
        <f>Q322*H322</f>
        <v>0</v>
      </c>
      <c r="S322" s="178">
        <v>0</v>
      </c>
      <c r="T322" s="179">
        <f>S322*H322</f>
        <v>0</v>
      </c>
      <c r="AR322" s="24" t="s">
        <v>140</v>
      </c>
      <c r="AT322" s="24" t="s">
        <v>135</v>
      </c>
      <c r="AU322" s="24" t="s">
        <v>84</v>
      </c>
      <c r="AY322" s="24" t="s">
        <v>133</v>
      </c>
      <c r="BE322" s="180">
        <f>IF(N322="základní",J322,0)</f>
        <v>0</v>
      </c>
      <c r="BF322" s="180">
        <f>IF(N322="snížená",J322,0)</f>
        <v>0</v>
      </c>
      <c r="BG322" s="180">
        <f>IF(N322="zákl. přenesená",J322,0)</f>
        <v>0</v>
      </c>
      <c r="BH322" s="180">
        <f>IF(N322="sníž. přenesená",J322,0)</f>
        <v>0</v>
      </c>
      <c r="BI322" s="180">
        <f>IF(N322="nulová",J322,0)</f>
        <v>0</v>
      </c>
      <c r="BJ322" s="24" t="s">
        <v>82</v>
      </c>
      <c r="BK322" s="180">
        <f>ROUND(I322*H322,2)</f>
        <v>0</v>
      </c>
      <c r="BL322" s="24" t="s">
        <v>140</v>
      </c>
      <c r="BM322" s="24" t="s">
        <v>429</v>
      </c>
    </row>
    <row r="323" spans="2:65" s="1" customFormat="1" ht="27">
      <c r="B323" s="41"/>
      <c r="C323" s="361"/>
      <c r="D323" s="362" t="s">
        <v>142</v>
      </c>
      <c r="E323" s="361"/>
      <c r="F323" s="363" t="s">
        <v>430</v>
      </c>
      <c r="G323" s="361"/>
      <c r="H323" s="361"/>
      <c r="I323" s="148"/>
      <c r="L323" s="41"/>
      <c r="M323" s="181"/>
      <c r="N323" s="42"/>
      <c r="O323" s="42"/>
      <c r="P323" s="42"/>
      <c r="Q323" s="42"/>
      <c r="R323" s="42"/>
      <c r="S323" s="42"/>
      <c r="T323" s="70"/>
      <c r="AT323" s="24" t="s">
        <v>142</v>
      </c>
      <c r="AU323" s="24" t="s">
        <v>84</v>
      </c>
    </row>
    <row r="324" spans="2:65" s="1" customFormat="1" ht="81">
      <c r="B324" s="41"/>
      <c r="C324" s="361"/>
      <c r="D324" s="362" t="s">
        <v>144</v>
      </c>
      <c r="E324" s="361"/>
      <c r="F324" s="364" t="s">
        <v>431</v>
      </c>
      <c r="G324" s="361"/>
      <c r="H324" s="361"/>
      <c r="I324" s="148"/>
      <c r="L324" s="41"/>
      <c r="M324" s="181"/>
      <c r="N324" s="42"/>
      <c r="O324" s="42"/>
      <c r="P324" s="42"/>
      <c r="Q324" s="42"/>
      <c r="R324" s="42"/>
      <c r="S324" s="42"/>
      <c r="T324" s="70"/>
      <c r="AT324" s="24" t="s">
        <v>144</v>
      </c>
      <c r="AU324" s="24" t="s">
        <v>84</v>
      </c>
    </row>
    <row r="325" spans="2:65" s="13" customFormat="1">
      <c r="B325" s="194"/>
      <c r="C325" s="373"/>
      <c r="D325" s="362" t="s">
        <v>146</v>
      </c>
      <c r="E325" s="374" t="s">
        <v>5</v>
      </c>
      <c r="F325" s="375" t="s">
        <v>432</v>
      </c>
      <c r="G325" s="373"/>
      <c r="H325" s="374" t="s">
        <v>5</v>
      </c>
      <c r="I325" s="196"/>
      <c r="L325" s="194"/>
      <c r="M325" s="197"/>
      <c r="N325" s="198"/>
      <c r="O325" s="198"/>
      <c r="P325" s="198"/>
      <c r="Q325" s="198"/>
      <c r="R325" s="198"/>
      <c r="S325" s="198"/>
      <c r="T325" s="199"/>
      <c r="AT325" s="195" t="s">
        <v>146</v>
      </c>
      <c r="AU325" s="195" t="s">
        <v>84</v>
      </c>
      <c r="AV325" s="13" t="s">
        <v>82</v>
      </c>
      <c r="AW325" s="13" t="s">
        <v>37</v>
      </c>
      <c r="AX325" s="13" t="s">
        <v>74</v>
      </c>
      <c r="AY325" s="195" t="s">
        <v>133</v>
      </c>
    </row>
    <row r="326" spans="2:65" s="11" customFormat="1">
      <c r="B326" s="182"/>
      <c r="C326" s="365"/>
      <c r="D326" s="362" t="s">
        <v>146</v>
      </c>
      <c r="E326" s="366" t="s">
        <v>5</v>
      </c>
      <c r="F326" s="367" t="s">
        <v>433</v>
      </c>
      <c r="G326" s="365"/>
      <c r="H326" s="368">
        <v>233.38</v>
      </c>
      <c r="I326" s="184"/>
      <c r="L326" s="182"/>
      <c r="M326" s="185"/>
      <c r="N326" s="186"/>
      <c r="O326" s="186"/>
      <c r="P326" s="186"/>
      <c r="Q326" s="186"/>
      <c r="R326" s="186"/>
      <c r="S326" s="186"/>
      <c r="T326" s="187"/>
      <c r="AT326" s="183" t="s">
        <v>146</v>
      </c>
      <c r="AU326" s="183" t="s">
        <v>84</v>
      </c>
      <c r="AV326" s="11" t="s">
        <v>84</v>
      </c>
      <c r="AW326" s="11" t="s">
        <v>37</v>
      </c>
      <c r="AX326" s="11" t="s">
        <v>74</v>
      </c>
      <c r="AY326" s="183" t="s">
        <v>133</v>
      </c>
    </row>
    <row r="327" spans="2:65" s="12" customFormat="1">
      <c r="B327" s="188"/>
      <c r="C327" s="369"/>
      <c r="D327" s="362" t="s">
        <v>146</v>
      </c>
      <c r="E327" s="370" t="s">
        <v>5</v>
      </c>
      <c r="F327" s="371" t="s">
        <v>148</v>
      </c>
      <c r="G327" s="369"/>
      <c r="H327" s="372">
        <v>233.38</v>
      </c>
      <c r="I327" s="190"/>
      <c r="L327" s="188"/>
      <c r="M327" s="191"/>
      <c r="N327" s="192"/>
      <c r="O327" s="192"/>
      <c r="P327" s="192"/>
      <c r="Q327" s="192"/>
      <c r="R327" s="192"/>
      <c r="S327" s="192"/>
      <c r="T327" s="193"/>
      <c r="AT327" s="189" t="s">
        <v>146</v>
      </c>
      <c r="AU327" s="189" t="s">
        <v>84</v>
      </c>
      <c r="AV327" s="12" t="s">
        <v>140</v>
      </c>
      <c r="AW327" s="12" t="s">
        <v>37</v>
      </c>
      <c r="AX327" s="12" t="s">
        <v>82</v>
      </c>
      <c r="AY327" s="189" t="s">
        <v>133</v>
      </c>
    </row>
    <row r="328" spans="2:65" s="1" customFormat="1" ht="25.5" customHeight="1">
      <c r="B328" s="171"/>
      <c r="C328" s="356" t="s">
        <v>434</v>
      </c>
      <c r="D328" s="356" t="s">
        <v>135</v>
      </c>
      <c r="E328" s="357" t="s">
        <v>435</v>
      </c>
      <c r="F328" s="358" t="s">
        <v>436</v>
      </c>
      <c r="G328" s="359" t="s">
        <v>224</v>
      </c>
      <c r="H328" s="360">
        <v>443.4</v>
      </c>
      <c r="I328" s="174"/>
      <c r="J328" s="175">
        <f>ROUND(I328*H328,2)</f>
        <v>0</v>
      </c>
      <c r="K328" s="173" t="s">
        <v>160</v>
      </c>
      <c r="L328" s="41"/>
      <c r="M328" s="176" t="s">
        <v>5</v>
      </c>
      <c r="N328" s="177" t="s">
        <v>45</v>
      </c>
      <c r="O328" s="42"/>
      <c r="P328" s="178">
        <f>O328*H328</f>
        <v>0</v>
      </c>
      <c r="Q328" s="178">
        <v>0</v>
      </c>
      <c r="R328" s="178">
        <f>Q328*H328</f>
        <v>0</v>
      </c>
      <c r="S328" s="178">
        <v>0</v>
      </c>
      <c r="T328" s="179">
        <f>S328*H328</f>
        <v>0</v>
      </c>
      <c r="AR328" s="24" t="s">
        <v>140</v>
      </c>
      <c r="AT328" s="24" t="s">
        <v>135</v>
      </c>
      <c r="AU328" s="24" t="s">
        <v>84</v>
      </c>
      <c r="AY328" s="24" t="s">
        <v>133</v>
      </c>
      <c r="BE328" s="180">
        <f>IF(N328="základní",J328,0)</f>
        <v>0</v>
      </c>
      <c r="BF328" s="180">
        <f>IF(N328="snížená",J328,0)</f>
        <v>0</v>
      </c>
      <c r="BG328" s="180">
        <f>IF(N328="zákl. přenesená",J328,0)</f>
        <v>0</v>
      </c>
      <c r="BH328" s="180">
        <f>IF(N328="sníž. přenesená",J328,0)</f>
        <v>0</v>
      </c>
      <c r="BI328" s="180">
        <f>IF(N328="nulová",J328,0)</f>
        <v>0</v>
      </c>
      <c r="BJ328" s="24" t="s">
        <v>82</v>
      </c>
      <c r="BK328" s="180">
        <f>ROUND(I328*H328,2)</f>
        <v>0</v>
      </c>
      <c r="BL328" s="24" t="s">
        <v>140</v>
      </c>
      <c r="BM328" s="24" t="s">
        <v>437</v>
      </c>
    </row>
    <row r="329" spans="2:65" s="1" customFormat="1" ht="27">
      <c r="B329" s="41"/>
      <c r="C329" s="361"/>
      <c r="D329" s="362" t="s">
        <v>142</v>
      </c>
      <c r="E329" s="361"/>
      <c r="F329" s="363" t="s">
        <v>438</v>
      </c>
      <c r="G329" s="361"/>
      <c r="H329" s="361"/>
      <c r="I329" s="148"/>
      <c r="L329" s="41"/>
      <c r="M329" s="181"/>
      <c r="N329" s="42"/>
      <c r="O329" s="42"/>
      <c r="P329" s="42"/>
      <c r="Q329" s="42"/>
      <c r="R329" s="42"/>
      <c r="S329" s="42"/>
      <c r="T329" s="70"/>
      <c r="AT329" s="24" t="s">
        <v>142</v>
      </c>
      <c r="AU329" s="24" t="s">
        <v>84</v>
      </c>
    </row>
    <row r="330" spans="2:65" s="1" customFormat="1" ht="54">
      <c r="B330" s="41"/>
      <c r="C330" s="361"/>
      <c r="D330" s="362" t="s">
        <v>144</v>
      </c>
      <c r="E330" s="361"/>
      <c r="F330" s="364" t="s">
        <v>439</v>
      </c>
      <c r="G330" s="361"/>
      <c r="H330" s="361"/>
      <c r="I330" s="148"/>
      <c r="L330" s="41"/>
      <c r="M330" s="181"/>
      <c r="N330" s="42"/>
      <c r="O330" s="42"/>
      <c r="P330" s="42"/>
      <c r="Q330" s="42"/>
      <c r="R330" s="42"/>
      <c r="S330" s="42"/>
      <c r="T330" s="70"/>
      <c r="AT330" s="24" t="s">
        <v>144</v>
      </c>
      <c r="AU330" s="24" t="s">
        <v>84</v>
      </c>
    </row>
    <row r="331" spans="2:65" s="13" customFormat="1">
      <c r="B331" s="194"/>
      <c r="C331" s="373"/>
      <c r="D331" s="362" t="s">
        <v>146</v>
      </c>
      <c r="E331" s="374" t="s">
        <v>5</v>
      </c>
      <c r="F331" s="375" t="s">
        <v>440</v>
      </c>
      <c r="G331" s="373"/>
      <c r="H331" s="374" t="s">
        <v>5</v>
      </c>
      <c r="I331" s="196"/>
      <c r="L331" s="194"/>
      <c r="M331" s="197"/>
      <c r="N331" s="198"/>
      <c r="O331" s="198"/>
      <c r="P331" s="198"/>
      <c r="Q331" s="198"/>
      <c r="R331" s="198"/>
      <c r="S331" s="198"/>
      <c r="T331" s="199"/>
      <c r="AT331" s="195" t="s">
        <v>146</v>
      </c>
      <c r="AU331" s="195" t="s">
        <v>84</v>
      </c>
      <c r="AV331" s="13" t="s">
        <v>82</v>
      </c>
      <c r="AW331" s="13" t="s">
        <v>37</v>
      </c>
      <c r="AX331" s="13" t="s">
        <v>74</v>
      </c>
      <c r="AY331" s="195" t="s">
        <v>133</v>
      </c>
    </row>
    <row r="332" spans="2:65" s="11" customFormat="1">
      <c r="B332" s="182"/>
      <c r="C332" s="365"/>
      <c r="D332" s="362" t="s">
        <v>146</v>
      </c>
      <c r="E332" s="366" t="s">
        <v>5</v>
      </c>
      <c r="F332" s="367" t="s">
        <v>441</v>
      </c>
      <c r="G332" s="365"/>
      <c r="H332" s="368">
        <v>443.4</v>
      </c>
      <c r="I332" s="184"/>
      <c r="L332" s="182"/>
      <c r="M332" s="185"/>
      <c r="N332" s="186"/>
      <c r="O332" s="186"/>
      <c r="P332" s="186"/>
      <c r="Q332" s="186"/>
      <c r="R332" s="186"/>
      <c r="S332" s="186"/>
      <c r="T332" s="187"/>
      <c r="AT332" s="183" t="s">
        <v>146</v>
      </c>
      <c r="AU332" s="183" t="s">
        <v>84</v>
      </c>
      <c r="AV332" s="11" t="s">
        <v>84</v>
      </c>
      <c r="AW332" s="11" t="s">
        <v>37</v>
      </c>
      <c r="AX332" s="11" t="s">
        <v>74</v>
      </c>
      <c r="AY332" s="183" t="s">
        <v>133</v>
      </c>
    </row>
    <row r="333" spans="2:65" s="12" customFormat="1">
      <c r="B333" s="188"/>
      <c r="C333" s="369"/>
      <c r="D333" s="362" t="s">
        <v>146</v>
      </c>
      <c r="E333" s="370" t="s">
        <v>5</v>
      </c>
      <c r="F333" s="371" t="s">
        <v>148</v>
      </c>
      <c r="G333" s="369"/>
      <c r="H333" s="372">
        <v>443.4</v>
      </c>
      <c r="I333" s="190"/>
      <c r="L333" s="188"/>
      <c r="M333" s="191"/>
      <c r="N333" s="192"/>
      <c r="O333" s="192"/>
      <c r="P333" s="192"/>
      <c r="Q333" s="192"/>
      <c r="R333" s="192"/>
      <c r="S333" s="192"/>
      <c r="T333" s="193"/>
      <c r="AT333" s="189" t="s">
        <v>146</v>
      </c>
      <c r="AU333" s="189" t="s">
        <v>84</v>
      </c>
      <c r="AV333" s="12" t="s">
        <v>140</v>
      </c>
      <c r="AW333" s="12" t="s">
        <v>37</v>
      </c>
      <c r="AX333" s="12" t="s">
        <v>82</v>
      </c>
      <c r="AY333" s="189" t="s">
        <v>133</v>
      </c>
    </row>
    <row r="334" spans="2:65" s="1" customFormat="1" ht="16.5" customHeight="1">
      <c r="B334" s="171"/>
      <c r="C334" s="356" t="s">
        <v>442</v>
      </c>
      <c r="D334" s="356" t="s">
        <v>135</v>
      </c>
      <c r="E334" s="357" t="s">
        <v>443</v>
      </c>
      <c r="F334" s="358" t="s">
        <v>444</v>
      </c>
      <c r="G334" s="359" t="s">
        <v>445</v>
      </c>
      <c r="H334" s="360">
        <v>15</v>
      </c>
      <c r="I334" s="174"/>
      <c r="J334" s="175">
        <f>ROUND(I334*H334,2)</f>
        <v>0</v>
      </c>
      <c r="K334" s="173" t="s">
        <v>160</v>
      </c>
      <c r="L334" s="41"/>
      <c r="M334" s="176" t="s">
        <v>5</v>
      </c>
      <c r="N334" s="177" t="s">
        <v>45</v>
      </c>
      <c r="O334" s="42"/>
      <c r="P334" s="178">
        <f>O334*H334</f>
        <v>0</v>
      </c>
      <c r="Q334" s="178">
        <v>2.266E-2</v>
      </c>
      <c r="R334" s="178">
        <f>Q334*H334</f>
        <v>0.33989999999999998</v>
      </c>
      <c r="S334" s="178">
        <v>0</v>
      </c>
      <c r="T334" s="179">
        <f>S334*H334</f>
        <v>0</v>
      </c>
      <c r="AR334" s="24" t="s">
        <v>140</v>
      </c>
      <c r="AT334" s="24" t="s">
        <v>135</v>
      </c>
      <c r="AU334" s="24" t="s">
        <v>84</v>
      </c>
      <c r="AY334" s="24" t="s">
        <v>133</v>
      </c>
      <c r="BE334" s="180">
        <f>IF(N334="základní",J334,0)</f>
        <v>0</v>
      </c>
      <c r="BF334" s="180">
        <f>IF(N334="snížená",J334,0)</f>
        <v>0</v>
      </c>
      <c r="BG334" s="180">
        <f>IF(N334="zákl. přenesená",J334,0)</f>
        <v>0</v>
      </c>
      <c r="BH334" s="180">
        <f>IF(N334="sníž. přenesená",J334,0)</f>
        <v>0</v>
      </c>
      <c r="BI334" s="180">
        <f>IF(N334="nulová",J334,0)</f>
        <v>0</v>
      </c>
      <c r="BJ334" s="24" t="s">
        <v>82</v>
      </c>
      <c r="BK334" s="180">
        <f>ROUND(I334*H334,2)</f>
        <v>0</v>
      </c>
      <c r="BL334" s="24" t="s">
        <v>140</v>
      </c>
      <c r="BM334" s="24" t="s">
        <v>446</v>
      </c>
    </row>
    <row r="335" spans="2:65" s="1" customFormat="1" ht="27">
      <c r="B335" s="41"/>
      <c r="C335" s="361"/>
      <c r="D335" s="362" t="s">
        <v>142</v>
      </c>
      <c r="E335" s="361"/>
      <c r="F335" s="363" t="s">
        <v>447</v>
      </c>
      <c r="G335" s="361"/>
      <c r="H335" s="361"/>
      <c r="I335" s="148"/>
      <c r="L335" s="41"/>
      <c r="M335" s="181"/>
      <c r="N335" s="42"/>
      <c r="O335" s="42"/>
      <c r="P335" s="42"/>
      <c r="Q335" s="42"/>
      <c r="R335" s="42"/>
      <c r="S335" s="42"/>
      <c r="T335" s="70"/>
      <c r="AT335" s="24" t="s">
        <v>142</v>
      </c>
      <c r="AU335" s="24" t="s">
        <v>84</v>
      </c>
    </row>
    <row r="336" spans="2:65" s="10" customFormat="1" ht="29.85" customHeight="1">
      <c r="B336" s="160"/>
      <c r="C336" s="352"/>
      <c r="D336" s="353" t="s">
        <v>73</v>
      </c>
      <c r="E336" s="355" t="s">
        <v>167</v>
      </c>
      <c r="F336" s="355" t="s">
        <v>448</v>
      </c>
      <c r="G336" s="352"/>
      <c r="H336" s="352"/>
      <c r="I336" s="162"/>
      <c r="J336" s="170">
        <f>BK336</f>
        <v>0</v>
      </c>
      <c r="L336" s="160"/>
      <c r="M336" s="164"/>
      <c r="N336" s="165"/>
      <c r="O336" s="165"/>
      <c r="P336" s="166">
        <f>SUM(P337:P343)</f>
        <v>0</v>
      </c>
      <c r="Q336" s="165"/>
      <c r="R336" s="166">
        <f>SUM(R337:R343)</f>
        <v>8.3500000000000005E-2</v>
      </c>
      <c r="S336" s="165"/>
      <c r="T336" s="167">
        <f>SUM(T337:T343)</f>
        <v>0</v>
      </c>
      <c r="AR336" s="161" t="s">
        <v>82</v>
      </c>
      <c r="AT336" s="168" t="s">
        <v>73</v>
      </c>
      <c r="AU336" s="168" t="s">
        <v>82</v>
      </c>
      <c r="AY336" s="161" t="s">
        <v>133</v>
      </c>
      <c r="BK336" s="169">
        <f>SUM(BK337:BK343)</f>
        <v>0</v>
      </c>
    </row>
    <row r="337" spans="2:65" s="1" customFormat="1" ht="16.5" customHeight="1">
      <c r="B337" s="171"/>
      <c r="C337" s="356" t="s">
        <v>449</v>
      </c>
      <c r="D337" s="356" t="s">
        <v>135</v>
      </c>
      <c r="E337" s="357" t="s">
        <v>450</v>
      </c>
      <c r="F337" s="358" t="s">
        <v>451</v>
      </c>
      <c r="G337" s="359" t="s">
        <v>138</v>
      </c>
      <c r="H337" s="360">
        <v>3125</v>
      </c>
      <c r="I337" s="174"/>
      <c r="J337" s="175">
        <f>ROUND(I337*H337,2)</f>
        <v>0</v>
      </c>
      <c r="K337" s="173" t="s">
        <v>160</v>
      </c>
      <c r="L337" s="41"/>
      <c r="M337" s="176" t="s">
        <v>5</v>
      </c>
      <c r="N337" s="177" t="s">
        <v>45</v>
      </c>
      <c r="O337" s="42"/>
      <c r="P337" s="178">
        <f>O337*H337</f>
        <v>0</v>
      </c>
      <c r="Q337" s="178">
        <v>0</v>
      </c>
      <c r="R337" s="178">
        <f>Q337*H337</f>
        <v>0</v>
      </c>
      <c r="S337" s="178">
        <v>0</v>
      </c>
      <c r="T337" s="179">
        <f>S337*H337</f>
        <v>0</v>
      </c>
      <c r="AR337" s="24" t="s">
        <v>140</v>
      </c>
      <c r="AT337" s="24" t="s">
        <v>135</v>
      </c>
      <c r="AU337" s="24" t="s">
        <v>84</v>
      </c>
      <c r="AY337" s="24" t="s">
        <v>133</v>
      </c>
      <c r="BE337" s="180">
        <f>IF(N337="základní",J337,0)</f>
        <v>0</v>
      </c>
      <c r="BF337" s="180">
        <f>IF(N337="snížená",J337,0)</f>
        <v>0</v>
      </c>
      <c r="BG337" s="180">
        <f>IF(N337="zákl. přenesená",J337,0)</f>
        <v>0</v>
      </c>
      <c r="BH337" s="180">
        <f>IF(N337="sníž. přenesená",J337,0)</f>
        <v>0</v>
      </c>
      <c r="BI337" s="180">
        <f>IF(N337="nulová",J337,0)</f>
        <v>0</v>
      </c>
      <c r="BJ337" s="24" t="s">
        <v>82</v>
      </c>
      <c r="BK337" s="180">
        <f>ROUND(I337*H337,2)</f>
        <v>0</v>
      </c>
      <c r="BL337" s="24" t="s">
        <v>140</v>
      </c>
      <c r="BM337" s="24" t="s">
        <v>452</v>
      </c>
    </row>
    <row r="338" spans="2:65" s="1" customFormat="1" ht="27">
      <c r="B338" s="41"/>
      <c r="C338" s="361"/>
      <c r="D338" s="362" t="s">
        <v>142</v>
      </c>
      <c r="E338" s="361"/>
      <c r="F338" s="363" t="s">
        <v>453</v>
      </c>
      <c r="G338" s="361"/>
      <c r="H338" s="361"/>
      <c r="I338" s="148"/>
      <c r="L338" s="41"/>
      <c r="M338" s="181"/>
      <c r="N338" s="42"/>
      <c r="O338" s="42"/>
      <c r="P338" s="42"/>
      <c r="Q338" s="42"/>
      <c r="R338" s="42"/>
      <c r="S338" s="42"/>
      <c r="T338" s="70"/>
      <c r="AT338" s="24" t="s">
        <v>142</v>
      </c>
      <c r="AU338" s="24" t="s">
        <v>84</v>
      </c>
    </row>
    <row r="339" spans="2:65" s="13" customFormat="1">
      <c r="B339" s="194"/>
      <c r="C339" s="373"/>
      <c r="D339" s="362" t="s">
        <v>146</v>
      </c>
      <c r="E339" s="374" t="s">
        <v>5</v>
      </c>
      <c r="F339" s="375" t="s">
        <v>454</v>
      </c>
      <c r="G339" s="373"/>
      <c r="H339" s="374" t="s">
        <v>5</v>
      </c>
      <c r="I339" s="196"/>
      <c r="L339" s="194"/>
      <c r="M339" s="197"/>
      <c r="N339" s="198"/>
      <c r="O339" s="198"/>
      <c r="P339" s="198"/>
      <c r="Q339" s="198"/>
      <c r="R339" s="198"/>
      <c r="S339" s="198"/>
      <c r="T339" s="199"/>
      <c r="AT339" s="195" t="s">
        <v>146</v>
      </c>
      <c r="AU339" s="195" t="s">
        <v>84</v>
      </c>
      <c r="AV339" s="13" t="s">
        <v>82</v>
      </c>
      <c r="AW339" s="13" t="s">
        <v>37</v>
      </c>
      <c r="AX339" s="13" t="s">
        <v>74</v>
      </c>
      <c r="AY339" s="195" t="s">
        <v>133</v>
      </c>
    </row>
    <row r="340" spans="2:65" s="13" customFormat="1">
      <c r="B340" s="194"/>
      <c r="C340" s="373"/>
      <c r="D340" s="362" t="s">
        <v>146</v>
      </c>
      <c r="E340" s="374" t="s">
        <v>5</v>
      </c>
      <c r="F340" s="375" t="s">
        <v>455</v>
      </c>
      <c r="G340" s="373"/>
      <c r="H340" s="374" t="s">
        <v>5</v>
      </c>
      <c r="I340" s="196"/>
      <c r="L340" s="194"/>
      <c r="M340" s="197"/>
      <c r="N340" s="198"/>
      <c r="O340" s="198"/>
      <c r="P340" s="198"/>
      <c r="Q340" s="198"/>
      <c r="R340" s="198"/>
      <c r="S340" s="198"/>
      <c r="T340" s="199"/>
      <c r="AT340" s="195" t="s">
        <v>146</v>
      </c>
      <c r="AU340" s="195" t="s">
        <v>84</v>
      </c>
      <c r="AV340" s="13" t="s">
        <v>82</v>
      </c>
      <c r="AW340" s="13" t="s">
        <v>37</v>
      </c>
      <c r="AX340" s="13" t="s">
        <v>74</v>
      </c>
      <c r="AY340" s="195" t="s">
        <v>133</v>
      </c>
    </row>
    <row r="341" spans="2:65" s="11" customFormat="1">
      <c r="B341" s="182"/>
      <c r="C341" s="365"/>
      <c r="D341" s="362" t="s">
        <v>146</v>
      </c>
      <c r="E341" s="366" t="s">
        <v>5</v>
      </c>
      <c r="F341" s="367" t="s">
        <v>212</v>
      </c>
      <c r="G341" s="365"/>
      <c r="H341" s="368">
        <v>3125</v>
      </c>
      <c r="I341" s="184"/>
      <c r="L341" s="182"/>
      <c r="M341" s="185"/>
      <c r="N341" s="186"/>
      <c r="O341" s="186"/>
      <c r="P341" s="186"/>
      <c r="Q341" s="186"/>
      <c r="R341" s="186"/>
      <c r="S341" s="186"/>
      <c r="T341" s="187"/>
      <c r="AT341" s="183" t="s">
        <v>146</v>
      </c>
      <c r="AU341" s="183" t="s">
        <v>84</v>
      </c>
      <c r="AV341" s="11" t="s">
        <v>84</v>
      </c>
      <c r="AW341" s="11" t="s">
        <v>37</v>
      </c>
      <c r="AX341" s="11" t="s">
        <v>74</v>
      </c>
      <c r="AY341" s="183" t="s">
        <v>133</v>
      </c>
    </row>
    <row r="342" spans="2:65" s="12" customFormat="1">
      <c r="B342" s="188"/>
      <c r="C342" s="369"/>
      <c r="D342" s="362" t="s">
        <v>146</v>
      </c>
      <c r="E342" s="370" t="s">
        <v>5</v>
      </c>
      <c r="F342" s="371" t="s">
        <v>148</v>
      </c>
      <c r="G342" s="369"/>
      <c r="H342" s="372">
        <v>3125</v>
      </c>
      <c r="I342" s="190"/>
      <c r="L342" s="188"/>
      <c r="M342" s="191"/>
      <c r="N342" s="192"/>
      <c r="O342" s="192"/>
      <c r="P342" s="192"/>
      <c r="Q342" s="192"/>
      <c r="R342" s="192"/>
      <c r="S342" s="192"/>
      <c r="T342" s="193"/>
      <c r="AT342" s="189" t="s">
        <v>146</v>
      </c>
      <c r="AU342" s="189" t="s">
        <v>84</v>
      </c>
      <c r="AV342" s="12" t="s">
        <v>140</v>
      </c>
      <c r="AW342" s="12" t="s">
        <v>37</v>
      </c>
      <c r="AX342" s="12" t="s">
        <v>82</v>
      </c>
      <c r="AY342" s="189" t="s">
        <v>133</v>
      </c>
    </row>
    <row r="343" spans="2:65" s="1" customFormat="1" ht="16.5" customHeight="1">
      <c r="B343" s="171"/>
      <c r="C343" s="356" t="s">
        <v>456</v>
      </c>
      <c r="D343" s="356" t="s">
        <v>135</v>
      </c>
      <c r="E343" s="357" t="s">
        <v>457</v>
      </c>
      <c r="F343" s="358" t="s">
        <v>458</v>
      </c>
      <c r="G343" s="359" t="s">
        <v>445</v>
      </c>
      <c r="H343" s="360">
        <v>1</v>
      </c>
      <c r="I343" s="174"/>
      <c r="J343" s="175">
        <f>ROUND(I343*H343,2)</f>
        <v>0</v>
      </c>
      <c r="K343" s="173" t="s">
        <v>160</v>
      </c>
      <c r="L343" s="41"/>
      <c r="M343" s="176" t="s">
        <v>5</v>
      </c>
      <c r="N343" s="177" t="s">
        <v>45</v>
      </c>
      <c r="O343" s="42"/>
      <c r="P343" s="178">
        <f>O343*H343</f>
        <v>0</v>
      </c>
      <c r="Q343" s="178">
        <v>8.3500000000000005E-2</v>
      </c>
      <c r="R343" s="178">
        <f>Q343*H343</f>
        <v>8.3500000000000005E-2</v>
      </c>
      <c r="S343" s="178">
        <v>0</v>
      </c>
      <c r="T343" s="179">
        <f>S343*H343</f>
        <v>0</v>
      </c>
      <c r="AR343" s="24" t="s">
        <v>140</v>
      </c>
      <c r="AT343" s="24" t="s">
        <v>135</v>
      </c>
      <c r="AU343" s="24" t="s">
        <v>84</v>
      </c>
      <c r="AY343" s="24" t="s">
        <v>133</v>
      </c>
      <c r="BE343" s="180">
        <f>IF(N343="základní",J343,0)</f>
        <v>0</v>
      </c>
      <c r="BF343" s="180">
        <f>IF(N343="snížená",J343,0)</f>
        <v>0</v>
      </c>
      <c r="BG343" s="180">
        <f>IF(N343="zákl. přenesená",J343,0)</f>
        <v>0</v>
      </c>
      <c r="BH343" s="180">
        <f>IF(N343="sníž. přenesená",J343,0)</f>
        <v>0</v>
      </c>
      <c r="BI343" s="180">
        <f>IF(N343="nulová",J343,0)</f>
        <v>0</v>
      </c>
      <c r="BJ343" s="24" t="s">
        <v>82</v>
      </c>
      <c r="BK343" s="180">
        <f>ROUND(I343*H343,2)</f>
        <v>0</v>
      </c>
      <c r="BL343" s="24" t="s">
        <v>140</v>
      </c>
      <c r="BM343" s="24" t="s">
        <v>459</v>
      </c>
    </row>
    <row r="344" spans="2:65" s="10" customFormat="1" ht="29.85" customHeight="1">
      <c r="B344" s="160"/>
      <c r="C344" s="352"/>
      <c r="D344" s="353" t="s">
        <v>73</v>
      </c>
      <c r="E344" s="355" t="s">
        <v>193</v>
      </c>
      <c r="F344" s="355" t="s">
        <v>460</v>
      </c>
      <c r="G344" s="352"/>
      <c r="H344" s="352"/>
      <c r="I344" s="162"/>
      <c r="J344" s="170">
        <f>BK344</f>
        <v>0</v>
      </c>
      <c r="L344" s="160"/>
      <c r="M344" s="164"/>
      <c r="N344" s="165"/>
      <c r="O344" s="165"/>
      <c r="P344" s="166">
        <f>SUM(P345:P354)</f>
        <v>0</v>
      </c>
      <c r="Q344" s="165"/>
      <c r="R344" s="166">
        <f>SUM(R345:R354)</f>
        <v>2.5874999999999999</v>
      </c>
      <c r="S344" s="165"/>
      <c r="T344" s="167">
        <f>SUM(T345:T354)</f>
        <v>0</v>
      </c>
      <c r="AR344" s="161" t="s">
        <v>82</v>
      </c>
      <c r="AT344" s="168" t="s">
        <v>73</v>
      </c>
      <c r="AU344" s="168" t="s">
        <v>82</v>
      </c>
      <c r="AY344" s="161" t="s">
        <v>133</v>
      </c>
      <c r="BK344" s="169">
        <f>SUM(BK345:BK354)</f>
        <v>0</v>
      </c>
    </row>
    <row r="345" spans="2:65" s="1" customFormat="1" ht="25.5" customHeight="1">
      <c r="B345" s="171"/>
      <c r="C345" s="356" t="s">
        <v>461</v>
      </c>
      <c r="D345" s="356" t="s">
        <v>135</v>
      </c>
      <c r="E345" s="357" t="s">
        <v>462</v>
      </c>
      <c r="F345" s="358" t="s">
        <v>463</v>
      </c>
      <c r="G345" s="359" t="s">
        <v>138</v>
      </c>
      <c r="H345" s="360">
        <v>3750</v>
      </c>
      <c r="I345" s="174"/>
      <c r="J345" s="175">
        <f>ROUND(I345*H345,2)</f>
        <v>0</v>
      </c>
      <c r="K345" s="173" t="s">
        <v>139</v>
      </c>
      <c r="L345" s="41"/>
      <c r="M345" s="176" t="s">
        <v>5</v>
      </c>
      <c r="N345" s="177" t="s">
        <v>45</v>
      </c>
      <c r="O345" s="42"/>
      <c r="P345" s="178">
        <f>O345*H345</f>
        <v>0</v>
      </c>
      <c r="Q345" s="178">
        <v>6.8999999999999997E-4</v>
      </c>
      <c r="R345" s="178">
        <f>Q345*H345</f>
        <v>2.5874999999999999</v>
      </c>
      <c r="S345" s="178">
        <v>0</v>
      </c>
      <c r="T345" s="179">
        <f>S345*H345</f>
        <v>0</v>
      </c>
      <c r="AR345" s="24" t="s">
        <v>140</v>
      </c>
      <c r="AT345" s="24" t="s">
        <v>135</v>
      </c>
      <c r="AU345" s="24" t="s">
        <v>84</v>
      </c>
      <c r="AY345" s="24" t="s">
        <v>133</v>
      </c>
      <c r="BE345" s="180">
        <f>IF(N345="základní",J345,0)</f>
        <v>0</v>
      </c>
      <c r="BF345" s="180">
        <f>IF(N345="snížená",J345,0)</f>
        <v>0</v>
      </c>
      <c r="BG345" s="180">
        <f>IF(N345="zákl. přenesená",J345,0)</f>
        <v>0</v>
      </c>
      <c r="BH345" s="180">
        <f>IF(N345="sníž. přenesená",J345,0)</f>
        <v>0</v>
      </c>
      <c r="BI345" s="180">
        <f>IF(N345="nulová",J345,0)</f>
        <v>0</v>
      </c>
      <c r="BJ345" s="24" t="s">
        <v>82</v>
      </c>
      <c r="BK345" s="180">
        <f>ROUND(I345*H345,2)</f>
        <v>0</v>
      </c>
      <c r="BL345" s="24" t="s">
        <v>140</v>
      </c>
      <c r="BM345" s="24" t="s">
        <v>464</v>
      </c>
    </row>
    <row r="346" spans="2:65" s="1" customFormat="1">
      <c r="B346" s="41"/>
      <c r="C346" s="361"/>
      <c r="D346" s="362" t="s">
        <v>142</v>
      </c>
      <c r="E346" s="361"/>
      <c r="F346" s="363" t="s">
        <v>465</v>
      </c>
      <c r="G346" s="361"/>
      <c r="H346" s="361"/>
      <c r="I346" s="148"/>
      <c r="L346" s="41"/>
      <c r="M346" s="181"/>
      <c r="N346" s="42"/>
      <c r="O346" s="42"/>
      <c r="P346" s="42"/>
      <c r="Q346" s="42"/>
      <c r="R346" s="42"/>
      <c r="S346" s="42"/>
      <c r="T346" s="70"/>
      <c r="AT346" s="24" t="s">
        <v>142</v>
      </c>
      <c r="AU346" s="24" t="s">
        <v>84</v>
      </c>
    </row>
    <row r="347" spans="2:65" s="1" customFormat="1" ht="27">
      <c r="B347" s="41"/>
      <c r="C347" s="361"/>
      <c r="D347" s="362" t="s">
        <v>144</v>
      </c>
      <c r="E347" s="361"/>
      <c r="F347" s="364" t="s">
        <v>466</v>
      </c>
      <c r="G347" s="361"/>
      <c r="H347" s="361"/>
      <c r="I347" s="148"/>
      <c r="L347" s="41"/>
      <c r="M347" s="181"/>
      <c r="N347" s="42"/>
      <c r="O347" s="42"/>
      <c r="P347" s="42"/>
      <c r="Q347" s="42"/>
      <c r="R347" s="42"/>
      <c r="S347" s="42"/>
      <c r="T347" s="70"/>
      <c r="AT347" s="24" t="s">
        <v>144</v>
      </c>
      <c r="AU347" s="24" t="s">
        <v>84</v>
      </c>
    </row>
    <row r="348" spans="2:65" s="13" customFormat="1">
      <c r="B348" s="194"/>
      <c r="C348" s="373"/>
      <c r="D348" s="362" t="s">
        <v>146</v>
      </c>
      <c r="E348" s="374" t="s">
        <v>5</v>
      </c>
      <c r="F348" s="375" t="s">
        <v>467</v>
      </c>
      <c r="G348" s="373"/>
      <c r="H348" s="374" t="s">
        <v>5</v>
      </c>
      <c r="I348" s="196"/>
      <c r="L348" s="194"/>
      <c r="M348" s="197"/>
      <c r="N348" s="198"/>
      <c r="O348" s="198"/>
      <c r="P348" s="198"/>
      <c r="Q348" s="198"/>
      <c r="R348" s="198"/>
      <c r="S348" s="198"/>
      <c r="T348" s="199"/>
      <c r="AT348" s="195" t="s">
        <v>146</v>
      </c>
      <c r="AU348" s="195" t="s">
        <v>84</v>
      </c>
      <c r="AV348" s="13" t="s">
        <v>82</v>
      </c>
      <c r="AW348" s="13" t="s">
        <v>37</v>
      </c>
      <c r="AX348" s="13" t="s">
        <v>74</v>
      </c>
      <c r="AY348" s="195" t="s">
        <v>133</v>
      </c>
    </row>
    <row r="349" spans="2:65" s="11" customFormat="1">
      <c r="B349" s="182"/>
      <c r="C349" s="365"/>
      <c r="D349" s="362" t="s">
        <v>146</v>
      </c>
      <c r="E349" s="366" t="s">
        <v>5</v>
      </c>
      <c r="F349" s="367" t="s">
        <v>220</v>
      </c>
      <c r="G349" s="365"/>
      <c r="H349" s="368">
        <v>3750</v>
      </c>
      <c r="I349" s="184"/>
      <c r="L349" s="182"/>
      <c r="M349" s="185"/>
      <c r="N349" s="186"/>
      <c r="O349" s="186"/>
      <c r="P349" s="186"/>
      <c r="Q349" s="186"/>
      <c r="R349" s="186"/>
      <c r="S349" s="186"/>
      <c r="T349" s="187"/>
      <c r="AT349" s="183" t="s">
        <v>146</v>
      </c>
      <c r="AU349" s="183" t="s">
        <v>84</v>
      </c>
      <c r="AV349" s="11" t="s">
        <v>84</v>
      </c>
      <c r="AW349" s="11" t="s">
        <v>37</v>
      </c>
      <c r="AX349" s="11" t="s">
        <v>74</v>
      </c>
      <c r="AY349" s="183" t="s">
        <v>133</v>
      </c>
    </row>
    <row r="350" spans="2:65" s="12" customFormat="1">
      <c r="B350" s="188"/>
      <c r="C350" s="369"/>
      <c r="D350" s="362" t="s">
        <v>146</v>
      </c>
      <c r="E350" s="370" t="s">
        <v>5</v>
      </c>
      <c r="F350" s="371" t="s">
        <v>148</v>
      </c>
      <c r="G350" s="369"/>
      <c r="H350" s="372">
        <v>3750</v>
      </c>
      <c r="I350" s="190"/>
      <c r="L350" s="188"/>
      <c r="M350" s="191"/>
      <c r="N350" s="192"/>
      <c r="O350" s="192"/>
      <c r="P350" s="192"/>
      <c r="Q350" s="192"/>
      <c r="R350" s="192"/>
      <c r="S350" s="192"/>
      <c r="T350" s="193"/>
      <c r="AT350" s="189" t="s">
        <v>146</v>
      </c>
      <c r="AU350" s="189" t="s">
        <v>84</v>
      </c>
      <c r="AV350" s="12" t="s">
        <v>140</v>
      </c>
      <c r="AW350" s="12" t="s">
        <v>37</v>
      </c>
      <c r="AX350" s="12" t="s">
        <v>82</v>
      </c>
      <c r="AY350" s="189" t="s">
        <v>133</v>
      </c>
    </row>
    <row r="351" spans="2:65" s="1" customFormat="1" ht="16.5" customHeight="1">
      <c r="B351" s="171"/>
      <c r="C351" s="356" t="s">
        <v>468</v>
      </c>
      <c r="D351" s="356" t="s">
        <v>135</v>
      </c>
      <c r="E351" s="357" t="s">
        <v>469</v>
      </c>
      <c r="F351" s="358" t="s">
        <v>470</v>
      </c>
      <c r="G351" s="359" t="s">
        <v>471</v>
      </c>
      <c r="H351" s="360">
        <v>3</v>
      </c>
      <c r="I351" s="174"/>
      <c r="J351" s="175">
        <f>ROUND(I351*H351,2)</f>
        <v>0</v>
      </c>
      <c r="K351" s="173" t="s">
        <v>160</v>
      </c>
      <c r="L351" s="41"/>
      <c r="M351" s="176" t="s">
        <v>5</v>
      </c>
      <c r="N351" s="177" t="s">
        <v>45</v>
      </c>
      <c r="O351" s="42"/>
      <c r="P351" s="178">
        <f>O351*H351</f>
        <v>0</v>
      </c>
      <c r="Q351" s="178">
        <v>0</v>
      </c>
      <c r="R351" s="178">
        <f>Q351*H351</f>
        <v>0</v>
      </c>
      <c r="S351" s="178">
        <v>0</v>
      </c>
      <c r="T351" s="179">
        <f>S351*H351</f>
        <v>0</v>
      </c>
      <c r="AR351" s="24" t="s">
        <v>140</v>
      </c>
      <c r="AT351" s="24" t="s">
        <v>135</v>
      </c>
      <c r="AU351" s="24" t="s">
        <v>84</v>
      </c>
      <c r="AY351" s="24" t="s">
        <v>133</v>
      </c>
      <c r="BE351" s="180">
        <f>IF(N351="základní",J351,0)</f>
        <v>0</v>
      </c>
      <c r="BF351" s="180">
        <f>IF(N351="snížená",J351,0)</f>
        <v>0</v>
      </c>
      <c r="BG351" s="180">
        <f>IF(N351="zákl. přenesená",J351,0)</f>
        <v>0</v>
      </c>
      <c r="BH351" s="180">
        <f>IF(N351="sníž. přenesená",J351,0)</f>
        <v>0</v>
      </c>
      <c r="BI351" s="180">
        <f>IF(N351="nulová",J351,0)</f>
        <v>0</v>
      </c>
      <c r="BJ351" s="24" t="s">
        <v>82</v>
      </c>
      <c r="BK351" s="180">
        <f>ROUND(I351*H351,2)</f>
        <v>0</v>
      </c>
      <c r="BL351" s="24" t="s">
        <v>140</v>
      </c>
      <c r="BM351" s="24" t="s">
        <v>472</v>
      </c>
    </row>
    <row r="352" spans="2:65" s="13" customFormat="1">
      <c r="B352" s="194"/>
      <c r="C352" s="373"/>
      <c r="D352" s="362" t="s">
        <v>146</v>
      </c>
      <c r="E352" s="374" t="s">
        <v>5</v>
      </c>
      <c r="F352" s="375" t="s">
        <v>473</v>
      </c>
      <c r="G352" s="373"/>
      <c r="H352" s="374" t="s">
        <v>5</v>
      </c>
      <c r="I352" s="196"/>
      <c r="L352" s="194"/>
      <c r="M352" s="197"/>
      <c r="N352" s="198"/>
      <c r="O352" s="198"/>
      <c r="P352" s="198"/>
      <c r="Q352" s="198"/>
      <c r="R352" s="198"/>
      <c r="S352" s="198"/>
      <c r="T352" s="199"/>
      <c r="AT352" s="195" t="s">
        <v>146</v>
      </c>
      <c r="AU352" s="195" t="s">
        <v>84</v>
      </c>
      <c r="AV352" s="13" t="s">
        <v>82</v>
      </c>
      <c r="AW352" s="13" t="s">
        <v>37</v>
      </c>
      <c r="AX352" s="13" t="s">
        <v>74</v>
      </c>
      <c r="AY352" s="195" t="s">
        <v>133</v>
      </c>
    </row>
    <row r="353" spans="2:65" s="11" customFormat="1">
      <c r="B353" s="182"/>
      <c r="C353" s="365"/>
      <c r="D353" s="362" t="s">
        <v>146</v>
      </c>
      <c r="E353" s="366" t="s">
        <v>5</v>
      </c>
      <c r="F353" s="367" t="s">
        <v>474</v>
      </c>
      <c r="G353" s="365"/>
      <c r="H353" s="368">
        <v>3</v>
      </c>
      <c r="I353" s="184"/>
      <c r="L353" s="182"/>
      <c r="M353" s="185"/>
      <c r="N353" s="186"/>
      <c r="O353" s="186"/>
      <c r="P353" s="186"/>
      <c r="Q353" s="186"/>
      <c r="R353" s="186"/>
      <c r="S353" s="186"/>
      <c r="T353" s="187"/>
      <c r="AT353" s="183" t="s">
        <v>146</v>
      </c>
      <c r="AU353" s="183" t="s">
        <v>84</v>
      </c>
      <c r="AV353" s="11" t="s">
        <v>84</v>
      </c>
      <c r="AW353" s="11" t="s">
        <v>37</v>
      </c>
      <c r="AX353" s="11" t="s">
        <v>74</v>
      </c>
      <c r="AY353" s="183" t="s">
        <v>133</v>
      </c>
    </row>
    <row r="354" spans="2:65" s="14" customFormat="1">
      <c r="B354" s="200"/>
      <c r="C354" s="376"/>
      <c r="D354" s="362" t="s">
        <v>146</v>
      </c>
      <c r="E354" s="377" t="s">
        <v>5</v>
      </c>
      <c r="F354" s="378" t="s">
        <v>352</v>
      </c>
      <c r="G354" s="376"/>
      <c r="H354" s="379">
        <v>3</v>
      </c>
      <c r="I354" s="202"/>
      <c r="L354" s="200"/>
      <c r="M354" s="203"/>
      <c r="N354" s="204"/>
      <c r="O354" s="204"/>
      <c r="P354" s="204"/>
      <c r="Q354" s="204"/>
      <c r="R354" s="204"/>
      <c r="S354" s="204"/>
      <c r="T354" s="205"/>
      <c r="AT354" s="201" t="s">
        <v>146</v>
      </c>
      <c r="AU354" s="201" t="s">
        <v>84</v>
      </c>
      <c r="AV354" s="14" t="s">
        <v>156</v>
      </c>
      <c r="AW354" s="14" t="s">
        <v>37</v>
      </c>
      <c r="AX354" s="14" t="s">
        <v>82</v>
      </c>
      <c r="AY354" s="201" t="s">
        <v>133</v>
      </c>
    </row>
    <row r="355" spans="2:65" s="10" customFormat="1" ht="29.85" customHeight="1">
      <c r="B355" s="160"/>
      <c r="C355" s="352"/>
      <c r="D355" s="353" t="s">
        <v>73</v>
      </c>
      <c r="E355" s="355" t="s">
        <v>475</v>
      </c>
      <c r="F355" s="355" t="s">
        <v>476</v>
      </c>
      <c r="G355" s="352"/>
      <c r="H355" s="352"/>
      <c r="I355" s="162"/>
      <c r="J355" s="170">
        <f>BK355</f>
        <v>0</v>
      </c>
      <c r="L355" s="160"/>
      <c r="M355" s="164"/>
      <c r="N355" s="165"/>
      <c r="O355" s="165"/>
      <c r="P355" s="166">
        <f>SUM(P356:P358)</f>
        <v>0</v>
      </c>
      <c r="Q355" s="165"/>
      <c r="R355" s="166">
        <f>SUM(R356:R358)</f>
        <v>0</v>
      </c>
      <c r="S355" s="165"/>
      <c r="T355" s="167">
        <f>SUM(T356:T358)</f>
        <v>0</v>
      </c>
      <c r="AR355" s="161" t="s">
        <v>82</v>
      </c>
      <c r="AT355" s="168" t="s">
        <v>73</v>
      </c>
      <c r="AU355" s="168" t="s">
        <v>82</v>
      </c>
      <c r="AY355" s="161" t="s">
        <v>133</v>
      </c>
      <c r="BK355" s="169">
        <f>SUM(BK356:BK358)</f>
        <v>0</v>
      </c>
    </row>
    <row r="356" spans="2:65" s="1" customFormat="1" ht="16.5" customHeight="1">
      <c r="B356" s="171"/>
      <c r="C356" s="356" t="s">
        <v>477</v>
      </c>
      <c r="D356" s="356" t="s">
        <v>135</v>
      </c>
      <c r="E356" s="357" t="s">
        <v>478</v>
      </c>
      <c r="F356" s="358" t="s">
        <v>479</v>
      </c>
      <c r="G356" s="359" t="s">
        <v>471</v>
      </c>
      <c r="H356" s="360">
        <v>4.8360000000000003</v>
      </c>
      <c r="I356" s="174"/>
      <c r="J356" s="175">
        <f>ROUND(I356*H356,2)</f>
        <v>0</v>
      </c>
      <c r="K356" s="173" t="s">
        <v>139</v>
      </c>
      <c r="L356" s="41"/>
      <c r="M356" s="176" t="s">
        <v>5</v>
      </c>
      <c r="N356" s="177" t="s">
        <v>45</v>
      </c>
      <c r="O356" s="42"/>
      <c r="P356" s="178">
        <f>O356*H356</f>
        <v>0</v>
      </c>
      <c r="Q356" s="178">
        <v>0</v>
      </c>
      <c r="R356" s="178">
        <f>Q356*H356</f>
        <v>0</v>
      </c>
      <c r="S356" s="178">
        <v>0</v>
      </c>
      <c r="T356" s="179">
        <f>S356*H356</f>
        <v>0</v>
      </c>
      <c r="AR356" s="24" t="s">
        <v>140</v>
      </c>
      <c r="AT356" s="24" t="s">
        <v>135</v>
      </c>
      <c r="AU356" s="24" t="s">
        <v>84</v>
      </c>
      <c r="AY356" s="24" t="s">
        <v>133</v>
      </c>
      <c r="BE356" s="180">
        <f>IF(N356="základní",J356,0)</f>
        <v>0</v>
      </c>
      <c r="BF356" s="180">
        <f>IF(N356="snížená",J356,0)</f>
        <v>0</v>
      </c>
      <c r="BG356" s="180">
        <f>IF(N356="zákl. přenesená",J356,0)</f>
        <v>0</v>
      </c>
      <c r="BH356" s="180">
        <f>IF(N356="sníž. přenesená",J356,0)</f>
        <v>0</v>
      </c>
      <c r="BI356" s="180">
        <f>IF(N356="nulová",J356,0)</f>
        <v>0</v>
      </c>
      <c r="BJ356" s="24" t="s">
        <v>82</v>
      </c>
      <c r="BK356" s="180">
        <f>ROUND(I356*H356,2)</f>
        <v>0</v>
      </c>
      <c r="BL356" s="24" t="s">
        <v>140</v>
      </c>
      <c r="BM356" s="24" t="s">
        <v>480</v>
      </c>
    </row>
    <row r="357" spans="2:65" s="1" customFormat="1">
      <c r="B357" s="41"/>
      <c r="C357" s="361"/>
      <c r="D357" s="362" t="s">
        <v>142</v>
      </c>
      <c r="E357" s="361"/>
      <c r="F357" s="363" t="s">
        <v>481</v>
      </c>
      <c r="G357" s="361"/>
      <c r="H357" s="361"/>
      <c r="I357" s="148"/>
      <c r="L357" s="41"/>
      <c r="M357" s="181"/>
      <c r="N357" s="42"/>
      <c r="O357" s="42"/>
      <c r="P357" s="42"/>
      <c r="Q357" s="42"/>
      <c r="R357" s="42"/>
      <c r="S357" s="42"/>
      <c r="T357" s="70"/>
      <c r="AT357" s="24" t="s">
        <v>142</v>
      </c>
      <c r="AU357" s="24" t="s">
        <v>84</v>
      </c>
    </row>
    <row r="358" spans="2:65" s="1" customFormat="1" ht="27">
      <c r="B358" s="41"/>
      <c r="C358" s="361"/>
      <c r="D358" s="362" t="s">
        <v>144</v>
      </c>
      <c r="E358" s="361"/>
      <c r="F358" s="364" t="s">
        <v>482</v>
      </c>
      <c r="G358" s="361"/>
      <c r="H358" s="361"/>
      <c r="I358" s="148"/>
      <c r="L358" s="41"/>
      <c r="M358" s="213"/>
      <c r="N358" s="214"/>
      <c r="O358" s="214"/>
      <c r="P358" s="214"/>
      <c r="Q358" s="214"/>
      <c r="R358" s="214"/>
      <c r="S358" s="214"/>
      <c r="T358" s="215"/>
      <c r="AT358" s="24" t="s">
        <v>144</v>
      </c>
      <c r="AU358" s="24" t="s">
        <v>84</v>
      </c>
    </row>
    <row r="359" spans="2:65" s="1" customFormat="1" ht="6.95" customHeight="1">
      <c r="B359" s="56"/>
      <c r="C359" s="57"/>
      <c r="D359" s="57"/>
      <c r="E359" s="57"/>
      <c r="F359" s="57"/>
      <c r="G359" s="57"/>
      <c r="H359" s="57"/>
      <c r="I359" s="126"/>
      <c r="J359" s="57"/>
      <c r="K359" s="57"/>
      <c r="L359" s="41"/>
    </row>
  </sheetData>
  <sheetProtection password="876B" sheet="1" objects="1" scenarios="1"/>
  <autoFilter ref="C81:K358"/>
  <mergeCells count="11">
    <mergeCell ref="L2:V2"/>
    <mergeCell ref="E7:H7"/>
    <mergeCell ref="E9:H9"/>
    <mergeCell ref="E24:H24"/>
    <mergeCell ref="E45:H45"/>
    <mergeCell ref="J78:J79"/>
    <mergeCell ref="J51:J52"/>
    <mergeCell ref="E72:H72"/>
    <mergeCell ref="E74:H74"/>
    <mergeCell ref="G1:H1"/>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2"/>
  <sheetViews>
    <sheetView showGridLines="0" workbookViewId="0">
      <pane ySplit="1" topLeftCell="A62" activePane="bottomLeft" state="frozen"/>
      <selection activeCell="E14" sqref="E14:AJ14"/>
      <selection pane="bottomLeft" activeCell="H81" sqref="H81"/>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99"/>
      <c r="C1" s="99"/>
      <c r="D1" s="100" t="s">
        <v>1</v>
      </c>
      <c r="E1" s="99"/>
      <c r="F1" s="101" t="s">
        <v>97</v>
      </c>
      <c r="G1" s="339" t="s">
        <v>98</v>
      </c>
      <c r="H1" s="339"/>
      <c r="I1" s="102"/>
      <c r="J1" s="101" t="s">
        <v>99</v>
      </c>
      <c r="K1" s="100" t="s">
        <v>100</v>
      </c>
      <c r="L1" s="101" t="s">
        <v>101</v>
      </c>
      <c r="M1" s="101"/>
      <c r="N1" s="101"/>
      <c r="O1" s="101"/>
      <c r="P1" s="101"/>
      <c r="Q1" s="101"/>
      <c r="R1" s="101"/>
      <c r="S1" s="101"/>
      <c r="T1" s="10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26" t="s">
        <v>8</v>
      </c>
      <c r="M2" s="327"/>
      <c r="N2" s="327"/>
      <c r="O2" s="327"/>
      <c r="P2" s="327"/>
      <c r="Q2" s="327"/>
      <c r="R2" s="327"/>
      <c r="S2" s="327"/>
      <c r="T2" s="327"/>
      <c r="U2" s="327"/>
      <c r="V2" s="327"/>
      <c r="AT2" s="24" t="s">
        <v>87</v>
      </c>
    </row>
    <row r="3" spans="1:70" ht="6.95" customHeight="1">
      <c r="B3" s="25"/>
      <c r="C3" s="26"/>
      <c r="D3" s="26"/>
      <c r="E3" s="26"/>
      <c r="F3" s="26"/>
      <c r="G3" s="26"/>
      <c r="H3" s="26"/>
      <c r="I3" s="103"/>
      <c r="J3" s="26"/>
      <c r="K3" s="27"/>
      <c r="AT3" s="24" t="s">
        <v>84</v>
      </c>
    </row>
    <row r="4" spans="1:70" ht="36.950000000000003" customHeight="1">
      <c r="B4" s="28"/>
      <c r="C4" s="29"/>
      <c r="D4" s="30" t="s">
        <v>102</v>
      </c>
      <c r="E4" s="29"/>
      <c r="F4" s="29"/>
      <c r="G4" s="29"/>
      <c r="H4" s="29"/>
      <c r="I4" s="104"/>
      <c r="J4" s="29"/>
      <c r="K4" s="31"/>
      <c r="M4" s="32" t="s">
        <v>13</v>
      </c>
      <c r="AT4" s="24" t="s">
        <v>6</v>
      </c>
    </row>
    <row r="5" spans="1:70" ht="6.95" customHeight="1">
      <c r="B5" s="28"/>
      <c r="C5" s="29"/>
      <c r="D5" s="29"/>
      <c r="E5" s="29"/>
      <c r="F5" s="29"/>
      <c r="G5" s="29"/>
      <c r="H5" s="29"/>
      <c r="I5" s="104"/>
      <c r="J5" s="29"/>
      <c r="K5" s="31"/>
    </row>
    <row r="6" spans="1:70" ht="15">
      <c r="B6" s="28"/>
      <c r="C6" s="29"/>
      <c r="D6" s="37" t="s">
        <v>18</v>
      </c>
      <c r="E6" s="29"/>
      <c r="F6" s="29"/>
      <c r="G6" s="29"/>
      <c r="H6" s="29"/>
      <c r="I6" s="104"/>
      <c r="J6" s="29"/>
      <c r="K6" s="31"/>
    </row>
    <row r="7" spans="1:70" ht="16.5" customHeight="1">
      <c r="B7" s="28"/>
      <c r="C7" s="29"/>
      <c r="D7" s="29"/>
      <c r="E7" s="340" t="str">
        <f>'Rekapitulace stavby'!K6</f>
        <v>Bečva, km 44,135-45,855 revitalizace toku Skalička</v>
      </c>
      <c r="F7" s="341"/>
      <c r="G7" s="341"/>
      <c r="H7" s="341"/>
      <c r="I7" s="104"/>
      <c r="J7" s="29"/>
      <c r="K7" s="31"/>
    </row>
    <row r="8" spans="1:70" s="1" customFormat="1" ht="15">
      <c r="B8" s="41"/>
      <c r="C8" s="42"/>
      <c r="D8" s="37" t="s">
        <v>103</v>
      </c>
      <c r="E8" s="42"/>
      <c r="F8" s="42"/>
      <c r="G8" s="42"/>
      <c r="H8" s="42"/>
      <c r="I8" s="105"/>
      <c r="J8" s="42"/>
      <c r="K8" s="45"/>
    </row>
    <row r="9" spans="1:70" s="1" customFormat="1" ht="36.950000000000003" customHeight="1">
      <c r="B9" s="41"/>
      <c r="C9" s="42"/>
      <c r="D9" s="42"/>
      <c r="E9" s="342" t="s">
        <v>483</v>
      </c>
      <c r="F9" s="343"/>
      <c r="G9" s="343"/>
      <c r="H9" s="343"/>
      <c r="I9" s="105"/>
      <c r="J9" s="42"/>
      <c r="K9" s="45"/>
    </row>
    <row r="10" spans="1:70" s="1" customFormat="1">
      <c r="B10" s="41"/>
      <c r="C10" s="42"/>
      <c r="D10" s="42"/>
      <c r="E10" s="42"/>
      <c r="F10" s="42"/>
      <c r="G10" s="42"/>
      <c r="H10" s="42"/>
      <c r="I10" s="105"/>
      <c r="J10" s="42"/>
      <c r="K10" s="45"/>
    </row>
    <row r="11" spans="1:70" s="1" customFormat="1" ht="14.45" customHeight="1">
      <c r="B11" s="41"/>
      <c r="C11" s="42"/>
      <c r="D11" s="37" t="s">
        <v>20</v>
      </c>
      <c r="E11" s="42"/>
      <c r="F11" s="35" t="s">
        <v>21</v>
      </c>
      <c r="G11" s="42"/>
      <c r="H11" s="42"/>
      <c r="I11" s="106" t="s">
        <v>22</v>
      </c>
      <c r="J11" s="35" t="s">
        <v>5</v>
      </c>
      <c r="K11" s="45"/>
    </row>
    <row r="12" spans="1:70" s="1" customFormat="1" ht="14.45" customHeight="1">
      <c r="B12" s="41"/>
      <c r="C12" s="42"/>
      <c r="D12" s="37" t="s">
        <v>23</v>
      </c>
      <c r="E12" s="42"/>
      <c r="F12" s="35" t="s">
        <v>24</v>
      </c>
      <c r="G12" s="42"/>
      <c r="H12" s="42"/>
      <c r="I12" s="106" t="s">
        <v>25</v>
      </c>
      <c r="J12" s="107"/>
      <c r="K12" s="45"/>
    </row>
    <row r="13" spans="1:70" s="1" customFormat="1" ht="10.9" customHeight="1">
      <c r="B13" s="41"/>
      <c r="C13" s="42"/>
      <c r="D13" s="42"/>
      <c r="E13" s="42"/>
      <c r="F13" s="42"/>
      <c r="G13" s="42"/>
      <c r="H13" s="42"/>
      <c r="I13" s="105"/>
      <c r="J13" s="42"/>
      <c r="K13" s="45"/>
    </row>
    <row r="14" spans="1:70" s="1" customFormat="1" ht="14.45" customHeight="1">
      <c r="B14" s="41"/>
      <c r="C14" s="42"/>
      <c r="D14" s="37" t="s">
        <v>26</v>
      </c>
      <c r="E14" s="42"/>
      <c r="F14" s="42"/>
      <c r="G14" s="42"/>
      <c r="H14" s="42"/>
      <c r="I14" s="106" t="s">
        <v>27</v>
      </c>
      <c r="J14" s="35" t="s">
        <v>28</v>
      </c>
      <c r="K14" s="45"/>
    </row>
    <row r="15" spans="1:70" s="1" customFormat="1" ht="18" customHeight="1">
      <c r="B15" s="41"/>
      <c r="C15" s="42"/>
      <c r="D15" s="42"/>
      <c r="E15" s="35" t="s">
        <v>29</v>
      </c>
      <c r="F15" s="42"/>
      <c r="G15" s="42"/>
      <c r="H15" s="42"/>
      <c r="I15" s="106" t="s">
        <v>30</v>
      </c>
      <c r="J15" s="35" t="s">
        <v>31</v>
      </c>
      <c r="K15" s="45"/>
    </row>
    <row r="16" spans="1:70" s="1" customFormat="1" ht="6.95" customHeight="1">
      <c r="B16" s="41"/>
      <c r="C16" s="42"/>
      <c r="D16" s="42"/>
      <c r="E16" s="42"/>
      <c r="F16" s="42"/>
      <c r="G16" s="42"/>
      <c r="H16" s="42"/>
      <c r="I16" s="105"/>
      <c r="J16" s="42"/>
      <c r="K16" s="45"/>
    </row>
    <row r="17" spans="2:11" s="1" customFormat="1" ht="14.45" customHeight="1">
      <c r="B17" s="41"/>
      <c r="C17" s="42"/>
      <c r="D17" s="37" t="s">
        <v>32</v>
      </c>
      <c r="E17" s="42"/>
      <c r="F17" s="42"/>
      <c r="G17" s="42"/>
      <c r="H17" s="42"/>
      <c r="I17" s="106" t="s">
        <v>27</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06" t="s">
        <v>30</v>
      </c>
      <c r="J18" s="35" t="str">
        <f>IF('Rekapitulace stavby'!AN14="Vyplň údaj","",IF('Rekapitulace stavby'!AN14="","",'Rekapitulace stavby'!AN14))</f>
        <v/>
      </c>
      <c r="K18" s="45"/>
    </row>
    <row r="19" spans="2:11" s="1" customFormat="1" ht="6.95" customHeight="1">
      <c r="B19" s="41"/>
      <c r="C19" s="42"/>
      <c r="D19" s="42"/>
      <c r="E19" s="42"/>
      <c r="F19" s="42"/>
      <c r="G19" s="42"/>
      <c r="H19" s="42"/>
      <c r="I19" s="105"/>
      <c r="J19" s="42"/>
      <c r="K19" s="45"/>
    </row>
    <row r="20" spans="2:11" s="1" customFormat="1" ht="14.45" customHeight="1">
      <c r="B20" s="41"/>
      <c r="C20" s="42"/>
      <c r="D20" s="37" t="s">
        <v>33</v>
      </c>
      <c r="E20" s="42"/>
      <c r="F20" s="42"/>
      <c r="G20" s="42"/>
      <c r="H20" s="42"/>
      <c r="I20" s="106" t="s">
        <v>27</v>
      </c>
      <c r="J20" s="35" t="s">
        <v>34</v>
      </c>
      <c r="K20" s="45"/>
    </row>
    <row r="21" spans="2:11" s="1" customFormat="1" ht="18" customHeight="1">
      <c r="B21" s="41"/>
      <c r="C21" s="42"/>
      <c r="D21" s="42"/>
      <c r="E21" s="35" t="s">
        <v>35</v>
      </c>
      <c r="F21" s="42"/>
      <c r="G21" s="42"/>
      <c r="H21" s="42"/>
      <c r="I21" s="106" t="s">
        <v>30</v>
      </c>
      <c r="J21" s="35" t="s">
        <v>36</v>
      </c>
      <c r="K21" s="45"/>
    </row>
    <row r="22" spans="2:11" s="1" customFormat="1" ht="6.95" customHeight="1">
      <c r="B22" s="41"/>
      <c r="C22" s="42"/>
      <c r="D22" s="42"/>
      <c r="E22" s="42"/>
      <c r="F22" s="42"/>
      <c r="G22" s="42"/>
      <c r="H22" s="42"/>
      <c r="I22" s="105"/>
      <c r="J22" s="42"/>
      <c r="K22" s="45"/>
    </row>
    <row r="23" spans="2:11" s="1" customFormat="1" ht="14.45" customHeight="1">
      <c r="B23" s="41"/>
      <c r="C23" s="42"/>
      <c r="D23" s="37" t="s">
        <v>38</v>
      </c>
      <c r="E23" s="42"/>
      <c r="F23" s="42"/>
      <c r="G23" s="42"/>
      <c r="H23" s="42"/>
      <c r="I23" s="105"/>
      <c r="J23" s="42"/>
      <c r="K23" s="45"/>
    </row>
    <row r="24" spans="2:11" s="6" customFormat="1" ht="16.5" customHeight="1">
      <c r="B24" s="108"/>
      <c r="C24" s="109"/>
      <c r="D24" s="109"/>
      <c r="E24" s="331" t="s">
        <v>5</v>
      </c>
      <c r="F24" s="331"/>
      <c r="G24" s="331"/>
      <c r="H24" s="331"/>
      <c r="I24" s="110"/>
      <c r="J24" s="109"/>
      <c r="K24" s="111"/>
    </row>
    <row r="25" spans="2:11" s="1" customFormat="1" ht="6.95" customHeight="1">
      <c r="B25" s="41"/>
      <c r="C25" s="42"/>
      <c r="D25" s="42"/>
      <c r="E25" s="42"/>
      <c r="F25" s="42"/>
      <c r="G25" s="42"/>
      <c r="H25" s="42"/>
      <c r="I25" s="105"/>
      <c r="J25" s="42"/>
      <c r="K25" s="45"/>
    </row>
    <row r="26" spans="2:11" s="1" customFormat="1" ht="6.95" customHeight="1">
      <c r="B26" s="41"/>
      <c r="C26" s="42"/>
      <c r="D26" s="68"/>
      <c r="E26" s="68"/>
      <c r="F26" s="68"/>
      <c r="G26" s="68"/>
      <c r="H26" s="68"/>
      <c r="I26" s="112"/>
      <c r="J26" s="68"/>
      <c r="K26" s="113"/>
    </row>
    <row r="27" spans="2:11" s="1" customFormat="1" ht="25.35" customHeight="1">
      <c r="B27" s="41"/>
      <c r="C27" s="42"/>
      <c r="D27" s="114" t="s">
        <v>40</v>
      </c>
      <c r="E27" s="42"/>
      <c r="F27" s="42"/>
      <c r="G27" s="42"/>
      <c r="H27" s="42"/>
      <c r="I27" s="105"/>
      <c r="J27" s="115">
        <f>ROUND(J78,2)</f>
        <v>0</v>
      </c>
      <c r="K27" s="45"/>
    </row>
    <row r="28" spans="2:11" s="1" customFormat="1" ht="6.95" customHeight="1">
      <c r="B28" s="41"/>
      <c r="C28" s="42"/>
      <c r="D28" s="68"/>
      <c r="E28" s="68"/>
      <c r="F28" s="68"/>
      <c r="G28" s="68"/>
      <c r="H28" s="68"/>
      <c r="I28" s="112"/>
      <c r="J28" s="68"/>
      <c r="K28" s="113"/>
    </row>
    <row r="29" spans="2:11" s="1" customFormat="1" ht="14.45" customHeight="1">
      <c r="B29" s="41"/>
      <c r="C29" s="42"/>
      <c r="D29" s="42"/>
      <c r="E29" s="42"/>
      <c r="F29" s="46" t="s">
        <v>42</v>
      </c>
      <c r="G29" s="42"/>
      <c r="H29" s="42"/>
      <c r="I29" s="116" t="s">
        <v>41</v>
      </c>
      <c r="J29" s="46" t="s">
        <v>43</v>
      </c>
      <c r="K29" s="45"/>
    </row>
    <row r="30" spans="2:11" s="1" customFormat="1" ht="14.45" customHeight="1">
      <c r="B30" s="41"/>
      <c r="C30" s="42"/>
      <c r="D30" s="49" t="s">
        <v>44</v>
      </c>
      <c r="E30" s="49" t="s">
        <v>45</v>
      </c>
      <c r="F30" s="117">
        <f>ROUND(SUM(BE78:BE81), 2)</f>
        <v>0</v>
      </c>
      <c r="G30" s="42"/>
      <c r="H30" s="42"/>
      <c r="I30" s="118">
        <v>0.21</v>
      </c>
      <c r="J30" s="117">
        <f>ROUND(ROUND((SUM(BE78:BE81)), 2)*I30, 2)</f>
        <v>0</v>
      </c>
      <c r="K30" s="45"/>
    </row>
    <row r="31" spans="2:11" s="1" customFormat="1" ht="14.45" customHeight="1">
      <c r="B31" s="41"/>
      <c r="C31" s="42"/>
      <c r="D31" s="42"/>
      <c r="E31" s="49" t="s">
        <v>46</v>
      </c>
      <c r="F31" s="117">
        <f>ROUND(SUM(BF78:BF81), 2)</f>
        <v>0</v>
      </c>
      <c r="G31" s="42"/>
      <c r="H31" s="42"/>
      <c r="I31" s="118">
        <v>0.15</v>
      </c>
      <c r="J31" s="117">
        <f>ROUND(ROUND((SUM(BF78:BF81)), 2)*I31, 2)</f>
        <v>0</v>
      </c>
      <c r="K31" s="45"/>
    </row>
    <row r="32" spans="2:11" s="1" customFormat="1" ht="14.45" hidden="1" customHeight="1">
      <c r="B32" s="41"/>
      <c r="C32" s="42"/>
      <c r="D32" s="42"/>
      <c r="E32" s="49" t="s">
        <v>47</v>
      </c>
      <c r="F32" s="117">
        <f>ROUND(SUM(BG78:BG81), 2)</f>
        <v>0</v>
      </c>
      <c r="G32" s="42"/>
      <c r="H32" s="42"/>
      <c r="I32" s="118">
        <v>0.21</v>
      </c>
      <c r="J32" s="117">
        <v>0</v>
      </c>
      <c r="K32" s="45"/>
    </row>
    <row r="33" spans="2:11" s="1" customFormat="1" ht="14.45" hidden="1" customHeight="1">
      <c r="B33" s="41"/>
      <c r="C33" s="42"/>
      <c r="D33" s="42"/>
      <c r="E33" s="49" t="s">
        <v>48</v>
      </c>
      <c r="F33" s="117">
        <f>ROUND(SUM(BH78:BH81), 2)</f>
        <v>0</v>
      </c>
      <c r="G33" s="42"/>
      <c r="H33" s="42"/>
      <c r="I33" s="118">
        <v>0.15</v>
      </c>
      <c r="J33" s="117">
        <v>0</v>
      </c>
      <c r="K33" s="45"/>
    </row>
    <row r="34" spans="2:11" s="1" customFormat="1" ht="14.45" hidden="1" customHeight="1">
      <c r="B34" s="41"/>
      <c r="C34" s="42"/>
      <c r="D34" s="42"/>
      <c r="E34" s="49" t="s">
        <v>49</v>
      </c>
      <c r="F34" s="117">
        <f>ROUND(SUM(BI78:BI81), 2)</f>
        <v>0</v>
      </c>
      <c r="G34" s="42"/>
      <c r="H34" s="42"/>
      <c r="I34" s="118">
        <v>0</v>
      </c>
      <c r="J34" s="117">
        <v>0</v>
      </c>
      <c r="K34" s="45"/>
    </row>
    <row r="35" spans="2:11" s="1" customFormat="1" ht="6.95" customHeight="1">
      <c r="B35" s="41"/>
      <c r="C35" s="42"/>
      <c r="D35" s="42"/>
      <c r="E35" s="42"/>
      <c r="F35" s="42"/>
      <c r="G35" s="42"/>
      <c r="H35" s="42"/>
      <c r="I35" s="105"/>
      <c r="J35" s="42"/>
      <c r="K35" s="45"/>
    </row>
    <row r="36" spans="2:11" s="1" customFormat="1" ht="25.35" customHeight="1">
      <c r="B36" s="41"/>
      <c r="C36" s="119"/>
      <c r="D36" s="120" t="s">
        <v>50</v>
      </c>
      <c r="E36" s="71"/>
      <c r="F36" s="71"/>
      <c r="G36" s="121" t="s">
        <v>51</v>
      </c>
      <c r="H36" s="122" t="s">
        <v>52</v>
      </c>
      <c r="I36" s="123"/>
      <c r="J36" s="124">
        <f>SUM(J27:J34)</f>
        <v>0</v>
      </c>
      <c r="K36" s="125"/>
    </row>
    <row r="37" spans="2:11" s="1" customFormat="1" ht="14.45" customHeight="1">
      <c r="B37" s="56"/>
      <c r="C37" s="57"/>
      <c r="D37" s="57"/>
      <c r="E37" s="57"/>
      <c r="F37" s="57"/>
      <c r="G37" s="57"/>
      <c r="H37" s="57"/>
      <c r="I37" s="126"/>
      <c r="J37" s="57"/>
      <c r="K37" s="58"/>
    </row>
    <row r="41" spans="2:11" s="1" customFormat="1" ht="6.95" customHeight="1">
      <c r="B41" s="59"/>
      <c r="C41" s="60"/>
      <c r="D41" s="60"/>
      <c r="E41" s="60"/>
      <c r="F41" s="60"/>
      <c r="G41" s="60"/>
      <c r="H41" s="60"/>
      <c r="I41" s="127"/>
      <c r="J41" s="60"/>
      <c r="K41" s="128"/>
    </row>
    <row r="42" spans="2:11" s="1" customFormat="1" ht="36.950000000000003" customHeight="1">
      <c r="B42" s="41"/>
      <c r="C42" s="30" t="s">
        <v>106</v>
      </c>
      <c r="D42" s="42"/>
      <c r="E42" s="42"/>
      <c r="F42" s="42"/>
      <c r="G42" s="42"/>
      <c r="H42" s="42"/>
      <c r="I42" s="105"/>
      <c r="J42" s="42"/>
      <c r="K42" s="45"/>
    </row>
    <row r="43" spans="2:11" s="1" customFormat="1" ht="6.95" customHeight="1">
      <c r="B43" s="41"/>
      <c r="C43" s="42"/>
      <c r="D43" s="42"/>
      <c r="E43" s="42"/>
      <c r="F43" s="42"/>
      <c r="G43" s="42"/>
      <c r="H43" s="42"/>
      <c r="I43" s="105"/>
      <c r="J43" s="42"/>
      <c r="K43" s="45"/>
    </row>
    <row r="44" spans="2:11" s="1" customFormat="1" ht="14.45" customHeight="1">
      <c r="B44" s="41"/>
      <c r="C44" s="37" t="s">
        <v>18</v>
      </c>
      <c r="D44" s="42"/>
      <c r="E44" s="42"/>
      <c r="F44" s="42"/>
      <c r="G44" s="42"/>
      <c r="H44" s="42"/>
      <c r="I44" s="105"/>
      <c r="J44" s="42"/>
      <c r="K44" s="45"/>
    </row>
    <row r="45" spans="2:11" s="1" customFormat="1" ht="16.5" customHeight="1">
      <c r="B45" s="41"/>
      <c r="C45" s="42"/>
      <c r="D45" s="42"/>
      <c r="E45" s="340" t="str">
        <f>E7</f>
        <v>Bečva, km 44,135-45,855 revitalizace toku Skalička</v>
      </c>
      <c r="F45" s="341"/>
      <c r="G45" s="341"/>
      <c r="H45" s="341"/>
      <c r="I45" s="105"/>
      <c r="J45" s="42"/>
      <c r="K45" s="45"/>
    </row>
    <row r="46" spans="2:11" s="1" customFormat="1" ht="14.45" customHeight="1">
      <c r="B46" s="41"/>
      <c r="C46" s="37" t="s">
        <v>103</v>
      </c>
      <c r="D46" s="42"/>
      <c r="E46" s="42"/>
      <c r="F46" s="42"/>
      <c r="G46" s="42"/>
      <c r="H46" s="42"/>
      <c r="I46" s="105"/>
      <c r="J46" s="42"/>
      <c r="K46" s="45"/>
    </row>
    <row r="47" spans="2:11" s="1" customFormat="1" ht="17.25" customHeight="1">
      <c r="B47" s="41"/>
      <c r="C47" s="42"/>
      <c r="D47" s="42"/>
      <c r="E47" s="342" t="str">
        <f>E9</f>
        <v>SO 02 - Přeložka sloupů vedení VN</v>
      </c>
      <c r="F47" s="343"/>
      <c r="G47" s="343"/>
      <c r="H47" s="343"/>
      <c r="I47" s="105"/>
      <c r="J47" s="42"/>
      <c r="K47" s="45"/>
    </row>
    <row r="48" spans="2:11" s="1" customFormat="1" ht="6.95" customHeight="1">
      <c r="B48" s="41"/>
      <c r="C48" s="42"/>
      <c r="D48" s="42"/>
      <c r="E48" s="42"/>
      <c r="F48" s="42"/>
      <c r="G48" s="42"/>
      <c r="H48" s="42"/>
      <c r="I48" s="105"/>
      <c r="J48" s="42"/>
      <c r="K48" s="45"/>
    </row>
    <row r="49" spans="2:47" s="1" customFormat="1" ht="18" customHeight="1">
      <c r="B49" s="41"/>
      <c r="C49" s="37" t="s">
        <v>23</v>
      </c>
      <c r="D49" s="42"/>
      <c r="E49" s="42"/>
      <c r="F49" s="35" t="str">
        <f>F12</f>
        <v>obec Skalička</v>
      </c>
      <c r="G49" s="42"/>
      <c r="H49" s="42"/>
      <c r="I49" s="106" t="s">
        <v>25</v>
      </c>
      <c r="J49" s="107"/>
      <c r="K49" s="45"/>
    </row>
    <row r="50" spans="2:47" s="1" customFormat="1" ht="6.95" customHeight="1">
      <c r="B50" s="41"/>
      <c r="C50" s="42"/>
      <c r="D50" s="42"/>
      <c r="E50" s="42"/>
      <c r="F50" s="42"/>
      <c r="G50" s="42"/>
      <c r="H50" s="42"/>
      <c r="I50" s="105"/>
      <c r="J50" s="42"/>
      <c r="K50" s="45"/>
    </row>
    <row r="51" spans="2:47" s="1" customFormat="1" ht="15">
      <c r="B51" s="41"/>
      <c r="C51" s="37" t="s">
        <v>26</v>
      </c>
      <c r="D51" s="42"/>
      <c r="E51" s="42"/>
      <c r="F51" s="35" t="str">
        <f>E15</f>
        <v>Povodí Moravy, státní podnik</v>
      </c>
      <c r="G51" s="42"/>
      <c r="H51" s="42"/>
      <c r="I51" s="106" t="s">
        <v>33</v>
      </c>
      <c r="J51" s="331" t="str">
        <f>E21</f>
        <v>Sweco Hydroprojekt a.s., Táborská 31, Praha 4</v>
      </c>
      <c r="K51" s="45"/>
    </row>
    <row r="52" spans="2:47" s="1" customFormat="1" ht="14.45" customHeight="1">
      <c r="B52" s="41"/>
      <c r="C52" s="37" t="s">
        <v>32</v>
      </c>
      <c r="D52" s="42"/>
      <c r="E52" s="42"/>
      <c r="F52" s="35" t="str">
        <f>IF(E18="","",E18)</f>
        <v/>
      </c>
      <c r="G52" s="42"/>
      <c r="H52" s="42"/>
      <c r="I52" s="105"/>
      <c r="J52" s="335"/>
      <c r="K52" s="45"/>
    </row>
    <row r="53" spans="2:47" s="1" customFormat="1" ht="10.35" customHeight="1">
      <c r="B53" s="41"/>
      <c r="C53" s="42"/>
      <c r="D53" s="42"/>
      <c r="E53" s="42"/>
      <c r="F53" s="42"/>
      <c r="G53" s="42"/>
      <c r="H53" s="42"/>
      <c r="I53" s="105"/>
      <c r="J53" s="42"/>
      <c r="K53" s="45"/>
    </row>
    <row r="54" spans="2:47" s="1" customFormat="1" ht="29.25" customHeight="1">
      <c r="B54" s="41"/>
      <c r="C54" s="129" t="s">
        <v>107</v>
      </c>
      <c r="D54" s="119"/>
      <c r="E54" s="119"/>
      <c r="F54" s="119"/>
      <c r="G54" s="119"/>
      <c r="H54" s="119"/>
      <c r="I54" s="130"/>
      <c r="J54" s="131" t="s">
        <v>108</v>
      </c>
      <c r="K54" s="132"/>
    </row>
    <row r="55" spans="2:47" s="1" customFormat="1" ht="10.35" customHeight="1">
      <c r="B55" s="41"/>
      <c r="C55" s="42"/>
      <c r="D55" s="42"/>
      <c r="E55" s="42"/>
      <c r="F55" s="42"/>
      <c r="G55" s="42"/>
      <c r="H55" s="42"/>
      <c r="I55" s="105"/>
      <c r="J55" s="42"/>
      <c r="K55" s="45"/>
    </row>
    <row r="56" spans="2:47" s="1" customFormat="1" ht="29.25" customHeight="1">
      <c r="B56" s="41"/>
      <c r="C56" s="133" t="s">
        <v>109</v>
      </c>
      <c r="D56" s="42"/>
      <c r="E56" s="42"/>
      <c r="F56" s="42"/>
      <c r="G56" s="42"/>
      <c r="H56" s="42"/>
      <c r="I56" s="105"/>
      <c r="J56" s="115">
        <f>J78</f>
        <v>0</v>
      </c>
      <c r="K56" s="45"/>
      <c r="AU56" s="24" t="s">
        <v>110</v>
      </c>
    </row>
    <row r="57" spans="2:47" s="7" customFormat="1" ht="24.95" customHeight="1">
      <c r="B57" s="134"/>
      <c r="C57" s="135"/>
      <c r="D57" s="136" t="s">
        <v>484</v>
      </c>
      <c r="E57" s="137"/>
      <c r="F57" s="137"/>
      <c r="G57" s="137"/>
      <c r="H57" s="137"/>
      <c r="I57" s="138"/>
      <c r="J57" s="139">
        <f>J79</f>
        <v>0</v>
      </c>
      <c r="K57" s="140"/>
    </row>
    <row r="58" spans="2:47" s="8" customFormat="1" ht="19.899999999999999" customHeight="1">
      <c r="B58" s="141"/>
      <c r="C58" s="142"/>
      <c r="D58" s="143" t="s">
        <v>485</v>
      </c>
      <c r="E58" s="144"/>
      <c r="F58" s="144"/>
      <c r="G58" s="144"/>
      <c r="H58" s="144"/>
      <c r="I58" s="145"/>
      <c r="J58" s="146">
        <f>J80</f>
        <v>0</v>
      </c>
      <c r="K58" s="147"/>
    </row>
    <row r="59" spans="2:47" s="1" customFormat="1" ht="21.75" customHeight="1">
      <c r="B59" s="41"/>
      <c r="C59" s="42"/>
      <c r="D59" s="42"/>
      <c r="E59" s="42"/>
      <c r="F59" s="42"/>
      <c r="G59" s="42"/>
      <c r="H59" s="42"/>
      <c r="I59" s="105"/>
      <c r="J59" s="42"/>
      <c r="K59" s="45"/>
    </row>
    <row r="60" spans="2:47" s="1" customFormat="1" ht="6.95" customHeight="1">
      <c r="B60" s="56"/>
      <c r="C60" s="57"/>
      <c r="D60" s="57"/>
      <c r="E60" s="57"/>
      <c r="F60" s="57"/>
      <c r="G60" s="57"/>
      <c r="H60" s="57"/>
      <c r="I60" s="126"/>
      <c r="J60" s="57"/>
      <c r="K60" s="58"/>
    </row>
    <row r="64" spans="2:47" s="1" customFormat="1" ht="6.95" customHeight="1">
      <c r="B64" s="59"/>
      <c r="C64" s="60"/>
      <c r="D64" s="60"/>
      <c r="E64" s="60"/>
      <c r="F64" s="60"/>
      <c r="G64" s="60"/>
      <c r="H64" s="60"/>
      <c r="I64" s="127"/>
      <c r="J64" s="60"/>
      <c r="K64" s="60"/>
      <c r="L64" s="41"/>
    </row>
    <row r="65" spans="2:63" s="1" customFormat="1" ht="36.950000000000003" customHeight="1">
      <c r="B65" s="41"/>
      <c r="C65" s="61" t="s">
        <v>117</v>
      </c>
      <c r="I65" s="148"/>
      <c r="L65" s="41"/>
    </row>
    <row r="66" spans="2:63" s="1" customFormat="1" ht="6.95" customHeight="1">
      <c r="B66" s="41"/>
      <c r="I66" s="148"/>
      <c r="L66" s="41"/>
    </row>
    <row r="67" spans="2:63" s="1" customFormat="1" ht="14.45" customHeight="1">
      <c r="B67" s="41"/>
      <c r="C67" s="63" t="s">
        <v>18</v>
      </c>
      <c r="I67" s="148"/>
      <c r="L67" s="41"/>
    </row>
    <row r="68" spans="2:63" s="1" customFormat="1" ht="16.5" customHeight="1">
      <c r="B68" s="41"/>
      <c r="E68" s="336" t="str">
        <f>E7</f>
        <v>Bečva, km 44,135-45,855 revitalizace toku Skalička</v>
      </c>
      <c r="F68" s="337"/>
      <c r="G68" s="337"/>
      <c r="H68" s="337"/>
      <c r="I68" s="148"/>
      <c r="L68" s="41"/>
    </row>
    <row r="69" spans="2:63" s="1" customFormat="1" ht="14.45" customHeight="1">
      <c r="B69" s="41"/>
      <c r="C69" s="63" t="s">
        <v>103</v>
      </c>
      <c r="I69" s="148"/>
      <c r="L69" s="41"/>
    </row>
    <row r="70" spans="2:63" s="1" customFormat="1" ht="17.25" customHeight="1">
      <c r="B70" s="41"/>
      <c r="E70" s="301" t="str">
        <f>E9</f>
        <v>SO 02 - Přeložka sloupů vedení VN</v>
      </c>
      <c r="F70" s="338"/>
      <c r="G70" s="338"/>
      <c r="H70" s="338"/>
      <c r="I70" s="148"/>
      <c r="L70" s="41"/>
    </row>
    <row r="71" spans="2:63" s="1" customFormat="1" ht="6.95" customHeight="1">
      <c r="B71" s="41"/>
      <c r="I71" s="148"/>
      <c r="L71" s="41"/>
    </row>
    <row r="72" spans="2:63" s="1" customFormat="1" ht="18" customHeight="1">
      <c r="B72" s="41"/>
      <c r="C72" s="63" t="s">
        <v>23</v>
      </c>
      <c r="F72" s="149" t="str">
        <f>F12</f>
        <v>obec Skalička</v>
      </c>
      <c r="I72" s="150" t="s">
        <v>25</v>
      </c>
      <c r="J72" s="67"/>
      <c r="L72" s="41"/>
    </row>
    <row r="73" spans="2:63" s="1" customFormat="1" ht="6.95" customHeight="1">
      <c r="B73" s="41"/>
      <c r="I73" s="148"/>
      <c r="L73" s="41"/>
    </row>
    <row r="74" spans="2:63" s="1" customFormat="1" ht="15">
      <c r="B74" s="41"/>
      <c r="C74" s="63" t="s">
        <v>26</v>
      </c>
      <c r="F74" s="149" t="str">
        <f>E15</f>
        <v>Povodí Moravy, státní podnik</v>
      </c>
      <c r="I74" s="150" t="s">
        <v>33</v>
      </c>
      <c r="J74" s="331" t="str">
        <f>E21</f>
        <v>Sweco Hydroprojekt a.s., Táborská 31, Praha 4</v>
      </c>
      <c r="L74" s="41"/>
    </row>
    <row r="75" spans="2:63" s="1" customFormat="1" ht="14.45" customHeight="1">
      <c r="B75" s="41"/>
      <c r="C75" s="63" t="s">
        <v>32</v>
      </c>
      <c r="F75" s="149" t="str">
        <f>IF(E18="","",E18)</f>
        <v/>
      </c>
      <c r="I75" s="148"/>
      <c r="J75" s="335"/>
      <c r="L75" s="41"/>
    </row>
    <row r="76" spans="2:63" s="1" customFormat="1" ht="10.35" customHeight="1">
      <c r="B76" s="41"/>
      <c r="I76" s="148"/>
      <c r="L76" s="41"/>
    </row>
    <row r="77" spans="2:63" s="9" customFormat="1" ht="29.25" customHeight="1">
      <c r="B77" s="151"/>
      <c r="C77" s="152" t="s">
        <v>118</v>
      </c>
      <c r="D77" s="153" t="s">
        <v>59</v>
      </c>
      <c r="E77" s="153" t="s">
        <v>55</v>
      </c>
      <c r="F77" s="153" t="s">
        <v>119</v>
      </c>
      <c r="G77" s="153" t="s">
        <v>120</v>
      </c>
      <c r="H77" s="153" t="s">
        <v>121</v>
      </c>
      <c r="I77" s="154" t="s">
        <v>122</v>
      </c>
      <c r="J77" s="153" t="s">
        <v>108</v>
      </c>
      <c r="K77" s="155" t="s">
        <v>123</v>
      </c>
      <c r="L77" s="151"/>
      <c r="M77" s="73" t="s">
        <v>124</v>
      </c>
      <c r="N77" s="74" t="s">
        <v>44</v>
      </c>
      <c r="O77" s="74" t="s">
        <v>125</v>
      </c>
      <c r="P77" s="74" t="s">
        <v>126</v>
      </c>
      <c r="Q77" s="74" t="s">
        <v>127</v>
      </c>
      <c r="R77" s="74" t="s">
        <v>128</v>
      </c>
      <c r="S77" s="74" t="s">
        <v>129</v>
      </c>
      <c r="T77" s="75" t="s">
        <v>130</v>
      </c>
    </row>
    <row r="78" spans="2:63" s="1" customFormat="1" ht="29.25" customHeight="1">
      <c r="B78" s="41"/>
      <c r="C78" s="77" t="s">
        <v>109</v>
      </c>
      <c r="I78" s="148"/>
      <c r="J78" s="156">
        <f>BK78</f>
        <v>0</v>
      </c>
      <c r="L78" s="41"/>
      <c r="M78" s="76"/>
      <c r="N78" s="68"/>
      <c r="O78" s="68"/>
      <c r="P78" s="157">
        <f>P79</f>
        <v>0</v>
      </c>
      <c r="Q78" s="68"/>
      <c r="R78" s="157">
        <f>R79</f>
        <v>0</v>
      </c>
      <c r="S78" s="68"/>
      <c r="T78" s="158">
        <f>T79</f>
        <v>0</v>
      </c>
      <c r="AT78" s="24" t="s">
        <v>73</v>
      </c>
      <c r="AU78" s="24" t="s">
        <v>110</v>
      </c>
      <c r="BK78" s="159">
        <f>BK79</f>
        <v>0</v>
      </c>
    </row>
    <row r="79" spans="2:63" s="10" customFormat="1" ht="37.35" customHeight="1">
      <c r="B79" s="160"/>
      <c r="C79" s="352"/>
      <c r="D79" s="353" t="s">
        <v>73</v>
      </c>
      <c r="E79" s="354" t="s">
        <v>382</v>
      </c>
      <c r="F79" s="354" t="s">
        <v>486</v>
      </c>
      <c r="G79" s="352"/>
      <c r="H79" s="352"/>
      <c r="I79" s="162"/>
      <c r="J79" s="163">
        <f>BK79</f>
        <v>0</v>
      </c>
      <c r="L79" s="160"/>
      <c r="M79" s="164"/>
      <c r="N79" s="165"/>
      <c r="O79" s="165"/>
      <c r="P79" s="166">
        <f>P80</f>
        <v>0</v>
      </c>
      <c r="Q79" s="165"/>
      <c r="R79" s="166">
        <f>R80</f>
        <v>0</v>
      </c>
      <c r="S79" s="165"/>
      <c r="T79" s="167">
        <f>T80</f>
        <v>0</v>
      </c>
      <c r="AR79" s="161" t="s">
        <v>156</v>
      </c>
      <c r="AT79" s="168" t="s">
        <v>73</v>
      </c>
      <c r="AU79" s="168" t="s">
        <v>74</v>
      </c>
      <c r="AY79" s="161" t="s">
        <v>133</v>
      </c>
      <c r="BK79" s="169">
        <f>BK80</f>
        <v>0</v>
      </c>
    </row>
    <row r="80" spans="2:63" s="10" customFormat="1" ht="19.899999999999999" customHeight="1">
      <c r="B80" s="160"/>
      <c r="C80" s="352"/>
      <c r="D80" s="353" t="s">
        <v>73</v>
      </c>
      <c r="E80" s="355" t="s">
        <v>487</v>
      </c>
      <c r="F80" s="355" t="s">
        <v>488</v>
      </c>
      <c r="G80" s="352"/>
      <c r="H80" s="352"/>
      <c r="I80" s="162"/>
      <c r="J80" s="170">
        <f>BK80</f>
        <v>0</v>
      </c>
      <c r="L80" s="160"/>
      <c r="M80" s="164"/>
      <c r="N80" s="165"/>
      <c r="O80" s="165"/>
      <c r="P80" s="166">
        <f>P81</f>
        <v>0</v>
      </c>
      <c r="Q80" s="165"/>
      <c r="R80" s="166">
        <f>R81</f>
        <v>0</v>
      </c>
      <c r="S80" s="165"/>
      <c r="T80" s="167">
        <f>T81</f>
        <v>0</v>
      </c>
      <c r="AR80" s="161" t="s">
        <v>156</v>
      </c>
      <c r="AT80" s="168" t="s">
        <v>73</v>
      </c>
      <c r="AU80" s="168" t="s">
        <v>82</v>
      </c>
      <c r="AY80" s="161" t="s">
        <v>133</v>
      </c>
      <c r="BK80" s="169">
        <f>BK81</f>
        <v>0</v>
      </c>
    </row>
    <row r="81" spans="2:65" s="1" customFormat="1" ht="16.5" customHeight="1">
      <c r="B81" s="171"/>
      <c r="C81" s="356" t="s">
        <v>82</v>
      </c>
      <c r="D81" s="356" t="s">
        <v>135</v>
      </c>
      <c r="E81" s="357" t="s">
        <v>489</v>
      </c>
      <c r="F81" s="358" t="s">
        <v>490</v>
      </c>
      <c r="G81" s="359" t="s">
        <v>445</v>
      </c>
      <c r="H81" s="360">
        <v>1</v>
      </c>
      <c r="I81" s="174"/>
      <c r="J81" s="175">
        <f>ROUND(I81*H81,2)</f>
        <v>0</v>
      </c>
      <c r="K81" s="173" t="s">
        <v>160</v>
      </c>
      <c r="L81" s="41"/>
      <c r="M81" s="176" t="s">
        <v>5</v>
      </c>
      <c r="N81" s="216" t="s">
        <v>45</v>
      </c>
      <c r="O81" s="214"/>
      <c r="P81" s="217">
        <f>O81*H81</f>
        <v>0</v>
      </c>
      <c r="Q81" s="217">
        <v>0</v>
      </c>
      <c r="R81" s="217">
        <f>Q81*H81</f>
        <v>0</v>
      </c>
      <c r="S81" s="217">
        <v>0</v>
      </c>
      <c r="T81" s="218">
        <f>S81*H81</f>
        <v>0</v>
      </c>
      <c r="AR81" s="24" t="s">
        <v>491</v>
      </c>
      <c r="AT81" s="24" t="s">
        <v>135</v>
      </c>
      <c r="AU81" s="24" t="s">
        <v>84</v>
      </c>
      <c r="AY81" s="24" t="s">
        <v>133</v>
      </c>
      <c r="BE81" s="180">
        <f>IF(N81="základní",J81,0)</f>
        <v>0</v>
      </c>
      <c r="BF81" s="180">
        <f>IF(N81="snížená",J81,0)</f>
        <v>0</v>
      </c>
      <c r="BG81" s="180">
        <f>IF(N81="zákl. přenesená",J81,0)</f>
        <v>0</v>
      </c>
      <c r="BH81" s="180">
        <f>IF(N81="sníž. přenesená",J81,0)</f>
        <v>0</v>
      </c>
      <c r="BI81" s="180">
        <f>IF(N81="nulová",J81,0)</f>
        <v>0</v>
      </c>
      <c r="BJ81" s="24" t="s">
        <v>82</v>
      </c>
      <c r="BK81" s="180">
        <f>ROUND(I81*H81,2)</f>
        <v>0</v>
      </c>
      <c r="BL81" s="24" t="s">
        <v>491</v>
      </c>
      <c r="BM81" s="24" t="s">
        <v>492</v>
      </c>
    </row>
    <row r="82" spans="2:65" s="1" customFormat="1" ht="6.95" customHeight="1">
      <c r="B82" s="56"/>
      <c r="C82" s="57"/>
      <c r="D82" s="57"/>
      <c r="E82" s="57"/>
      <c r="F82" s="57"/>
      <c r="G82" s="57"/>
      <c r="H82" s="57"/>
      <c r="I82" s="126"/>
      <c r="J82" s="57"/>
      <c r="K82" s="57"/>
      <c r="L82" s="41"/>
    </row>
  </sheetData>
  <sheetProtection password="876B" sheet="1" objects="1" scenarios="1"/>
  <autoFilter ref="C77:K81"/>
  <mergeCells count="11">
    <mergeCell ref="L2:V2"/>
    <mergeCell ref="E7:H7"/>
    <mergeCell ref="E9:H9"/>
    <mergeCell ref="E24:H24"/>
    <mergeCell ref="E45:H45"/>
    <mergeCell ref="J74:J75"/>
    <mergeCell ref="J51:J52"/>
    <mergeCell ref="E68:H68"/>
    <mergeCell ref="E70:H70"/>
    <mergeCell ref="G1:H1"/>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87"/>
  <sheetViews>
    <sheetView showGridLines="0" workbookViewId="0">
      <pane ySplit="1" topLeftCell="A65" activePane="bottomLeft" state="frozen"/>
      <selection activeCell="E14" sqref="E14:AJ14"/>
      <selection pane="bottomLeft" activeCell="F82" sqref="F82"/>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99"/>
      <c r="C1" s="99"/>
      <c r="D1" s="100" t="s">
        <v>1</v>
      </c>
      <c r="E1" s="99"/>
      <c r="F1" s="101" t="s">
        <v>97</v>
      </c>
      <c r="G1" s="339" t="s">
        <v>98</v>
      </c>
      <c r="H1" s="339"/>
      <c r="I1" s="102"/>
      <c r="J1" s="101" t="s">
        <v>99</v>
      </c>
      <c r="K1" s="100" t="s">
        <v>100</v>
      </c>
      <c r="L1" s="101" t="s">
        <v>101</v>
      </c>
      <c r="M1" s="101"/>
      <c r="N1" s="101"/>
      <c r="O1" s="101"/>
      <c r="P1" s="101"/>
      <c r="Q1" s="101"/>
      <c r="R1" s="101"/>
      <c r="S1" s="101"/>
      <c r="T1" s="10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26" t="s">
        <v>8</v>
      </c>
      <c r="M2" s="327"/>
      <c r="N2" s="327"/>
      <c r="O2" s="327"/>
      <c r="P2" s="327"/>
      <c r="Q2" s="327"/>
      <c r="R2" s="327"/>
      <c r="S2" s="327"/>
      <c r="T2" s="327"/>
      <c r="U2" s="327"/>
      <c r="V2" s="327"/>
      <c r="AT2" s="24" t="s">
        <v>90</v>
      </c>
    </row>
    <row r="3" spans="1:70" ht="6.95" customHeight="1">
      <c r="B3" s="25"/>
      <c r="C3" s="26"/>
      <c r="D3" s="26"/>
      <c r="E3" s="26"/>
      <c r="F3" s="26"/>
      <c r="G3" s="26"/>
      <c r="H3" s="26"/>
      <c r="I3" s="103"/>
      <c r="J3" s="26"/>
      <c r="K3" s="27"/>
      <c r="AT3" s="24" t="s">
        <v>84</v>
      </c>
    </row>
    <row r="4" spans="1:70" ht="36.950000000000003" customHeight="1">
      <c r="B4" s="28"/>
      <c r="C4" s="29"/>
      <c r="D4" s="30" t="s">
        <v>102</v>
      </c>
      <c r="E4" s="29"/>
      <c r="F4" s="29"/>
      <c r="G4" s="29"/>
      <c r="H4" s="29"/>
      <c r="I4" s="104"/>
      <c r="J4" s="29"/>
      <c r="K4" s="31"/>
      <c r="M4" s="32" t="s">
        <v>13</v>
      </c>
      <c r="AT4" s="24" t="s">
        <v>6</v>
      </c>
    </row>
    <row r="5" spans="1:70" ht="6.95" customHeight="1">
      <c r="B5" s="28"/>
      <c r="C5" s="29"/>
      <c r="D5" s="29"/>
      <c r="E5" s="29"/>
      <c r="F5" s="29"/>
      <c r="G5" s="29"/>
      <c r="H5" s="29"/>
      <c r="I5" s="104"/>
      <c r="J5" s="29"/>
      <c r="K5" s="31"/>
    </row>
    <row r="6" spans="1:70" ht="15">
      <c r="B6" s="28"/>
      <c r="C6" s="29"/>
      <c r="D6" s="37" t="s">
        <v>18</v>
      </c>
      <c r="E6" s="29"/>
      <c r="F6" s="29"/>
      <c r="G6" s="29"/>
      <c r="H6" s="29"/>
      <c r="I6" s="104"/>
      <c r="J6" s="29"/>
      <c r="K6" s="31"/>
    </row>
    <row r="7" spans="1:70" ht="16.5" customHeight="1">
      <c r="B7" s="28"/>
      <c r="C7" s="29"/>
      <c r="D7" s="29"/>
      <c r="E7" s="340" t="str">
        <f>'Rekapitulace stavby'!K6</f>
        <v>Bečva, km 44,135-45,855 revitalizace toku Skalička</v>
      </c>
      <c r="F7" s="341"/>
      <c r="G7" s="341"/>
      <c r="H7" s="341"/>
      <c r="I7" s="104"/>
      <c r="J7" s="29"/>
      <c r="K7" s="31"/>
    </row>
    <row r="8" spans="1:70" s="1" customFormat="1" ht="15">
      <c r="B8" s="41"/>
      <c r="C8" s="42"/>
      <c r="D8" s="37" t="s">
        <v>103</v>
      </c>
      <c r="E8" s="42"/>
      <c r="F8" s="42"/>
      <c r="G8" s="42"/>
      <c r="H8" s="42"/>
      <c r="I8" s="105"/>
      <c r="J8" s="42"/>
      <c r="K8" s="45"/>
    </row>
    <row r="9" spans="1:70" s="1" customFormat="1" ht="36.950000000000003" customHeight="1">
      <c r="B9" s="41"/>
      <c r="C9" s="42"/>
      <c r="D9" s="42"/>
      <c r="E9" s="342" t="s">
        <v>493</v>
      </c>
      <c r="F9" s="343"/>
      <c r="G9" s="343"/>
      <c r="H9" s="343"/>
      <c r="I9" s="105"/>
      <c r="J9" s="42"/>
      <c r="K9" s="45"/>
    </row>
    <row r="10" spans="1:70" s="1" customFormat="1">
      <c r="B10" s="41"/>
      <c r="C10" s="42"/>
      <c r="D10" s="42"/>
      <c r="E10" s="42"/>
      <c r="F10" s="42"/>
      <c r="G10" s="42"/>
      <c r="H10" s="42"/>
      <c r="I10" s="105"/>
      <c r="J10" s="42"/>
      <c r="K10" s="45"/>
    </row>
    <row r="11" spans="1:70" s="1" customFormat="1" ht="14.45" customHeight="1">
      <c r="B11" s="41"/>
      <c r="C11" s="42"/>
      <c r="D11" s="37" t="s">
        <v>20</v>
      </c>
      <c r="E11" s="42"/>
      <c r="F11" s="35" t="s">
        <v>21</v>
      </c>
      <c r="G11" s="42"/>
      <c r="H11" s="42"/>
      <c r="I11" s="106" t="s">
        <v>22</v>
      </c>
      <c r="J11" s="35" t="s">
        <v>5</v>
      </c>
      <c r="K11" s="45"/>
    </row>
    <row r="12" spans="1:70" s="1" customFormat="1" ht="14.45" customHeight="1">
      <c r="B12" s="41"/>
      <c r="C12" s="42"/>
      <c r="D12" s="37" t="s">
        <v>23</v>
      </c>
      <c r="E12" s="42"/>
      <c r="F12" s="35" t="s">
        <v>24</v>
      </c>
      <c r="G12" s="42"/>
      <c r="H12" s="42"/>
      <c r="I12" s="106" t="s">
        <v>25</v>
      </c>
      <c r="J12" s="107"/>
      <c r="K12" s="45"/>
    </row>
    <row r="13" spans="1:70" s="1" customFormat="1" ht="10.9" customHeight="1">
      <c r="B13" s="41"/>
      <c r="C13" s="42"/>
      <c r="D13" s="42"/>
      <c r="E13" s="42"/>
      <c r="F13" s="42"/>
      <c r="G13" s="42"/>
      <c r="H13" s="42"/>
      <c r="I13" s="105"/>
      <c r="J13" s="42"/>
      <c r="K13" s="45"/>
    </row>
    <row r="14" spans="1:70" s="1" customFormat="1" ht="14.45" customHeight="1">
      <c r="B14" s="41"/>
      <c r="C14" s="42"/>
      <c r="D14" s="37" t="s">
        <v>26</v>
      </c>
      <c r="E14" s="42"/>
      <c r="F14" s="42"/>
      <c r="G14" s="42"/>
      <c r="H14" s="42"/>
      <c r="I14" s="106" t="s">
        <v>27</v>
      </c>
      <c r="J14" s="35" t="s">
        <v>28</v>
      </c>
      <c r="K14" s="45"/>
    </row>
    <row r="15" spans="1:70" s="1" customFormat="1" ht="18" customHeight="1">
      <c r="B15" s="41"/>
      <c r="C15" s="42"/>
      <c r="D15" s="42"/>
      <c r="E15" s="35" t="s">
        <v>29</v>
      </c>
      <c r="F15" s="42"/>
      <c r="G15" s="42"/>
      <c r="H15" s="42"/>
      <c r="I15" s="106" t="s">
        <v>30</v>
      </c>
      <c r="J15" s="35" t="s">
        <v>31</v>
      </c>
      <c r="K15" s="45"/>
    </row>
    <row r="16" spans="1:70" s="1" customFormat="1" ht="6.95" customHeight="1">
      <c r="B16" s="41"/>
      <c r="C16" s="42"/>
      <c r="D16" s="42"/>
      <c r="E16" s="42"/>
      <c r="F16" s="42"/>
      <c r="G16" s="42"/>
      <c r="H16" s="42"/>
      <c r="I16" s="105"/>
      <c r="J16" s="42"/>
      <c r="K16" s="45"/>
    </row>
    <row r="17" spans="2:11" s="1" customFormat="1" ht="14.45" customHeight="1">
      <c r="B17" s="41"/>
      <c r="C17" s="42"/>
      <c r="D17" s="37" t="s">
        <v>32</v>
      </c>
      <c r="E17" s="42"/>
      <c r="F17" s="42"/>
      <c r="G17" s="42"/>
      <c r="H17" s="42"/>
      <c r="I17" s="106" t="s">
        <v>27</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06" t="s">
        <v>30</v>
      </c>
      <c r="J18" s="35" t="str">
        <f>IF('Rekapitulace stavby'!AN14="Vyplň údaj","",IF('Rekapitulace stavby'!AN14="","",'Rekapitulace stavby'!AN14))</f>
        <v/>
      </c>
      <c r="K18" s="45"/>
    </row>
    <row r="19" spans="2:11" s="1" customFormat="1" ht="6.95" customHeight="1">
      <c r="B19" s="41"/>
      <c r="C19" s="42"/>
      <c r="D19" s="42"/>
      <c r="E19" s="42"/>
      <c r="F19" s="42"/>
      <c r="G19" s="42"/>
      <c r="H19" s="42"/>
      <c r="I19" s="105"/>
      <c r="J19" s="42"/>
      <c r="K19" s="45"/>
    </row>
    <row r="20" spans="2:11" s="1" customFormat="1" ht="14.45" customHeight="1">
      <c r="B20" s="41"/>
      <c r="C20" s="42"/>
      <c r="D20" s="37" t="s">
        <v>33</v>
      </c>
      <c r="E20" s="42"/>
      <c r="F20" s="42"/>
      <c r="G20" s="42"/>
      <c r="H20" s="42"/>
      <c r="I20" s="106" t="s">
        <v>27</v>
      </c>
      <c r="J20" s="35" t="s">
        <v>34</v>
      </c>
      <c r="K20" s="45"/>
    </row>
    <row r="21" spans="2:11" s="1" customFormat="1" ht="18" customHeight="1">
      <c r="B21" s="41"/>
      <c r="C21" s="42"/>
      <c r="D21" s="42"/>
      <c r="E21" s="35" t="s">
        <v>35</v>
      </c>
      <c r="F21" s="42"/>
      <c r="G21" s="42"/>
      <c r="H21" s="42"/>
      <c r="I21" s="106" t="s">
        <v>30</v>
      </c>
      <c r="J21" s="35" t="s">
        <v>36</v>
      </c>
      <c r="K21" s="45"/>
    </row>
    <row r="22" spans="2:11" s="1" customFormat="1" ht="6.95" customHeight="1">
      <c r="B22" s="41"/>
      <c r="C22" s="42"/>
      <c r="D22" s="42"/>
      <c r="E22" s="42"/>
      <c r="F22" s="42"/>
      <c r="G22" s="42"/>
      <c r="H22" s="42"/>
      <c r="I22" s="105"/>
      <c r="J22" s="42"/>
      <c r="K22" s="45"/>
    </row>
    <row r="23" spans="2:11" s="1" customFormat="1" ht="14.45" customHeight="1">
      <c r="B23" s="41"/>
      <c r="C23" s="42"/>
      <c r="D23" s="37" t="s">
        <v>38</v>
      </c>
      <c r="E23" s="42"/>
      <c r="F23" s="42"/>
      <c r="G23" s="42"/>
      <c r="H23" s="42"/>
      <c r="I23" s="105"/>
      <c r="J23" s="42"/>
      <c r="K23" s="45"/>
    </row>
    <row r="24" spans="2:11" s="6" customFormat="1" ht="42.75" customHeight="1">
      <c r="B24" s="108"/>
      <c r="C24" s="109"/>
      <c r="D24" s="109"/>
      <c r="E24" s="331" t="s">
        <v>494</v>
      </c>
      <c r="F24" s="331"/>
      <c r="G24" s="331"/>
      <c r="H24" s="331"/>
      <c r="I24" s="110"/>
      <c r="J24" s="109"/>
      <c r="K24" s="111"/>
    </row>
    <row r="25" spans="2:11" s="1" customFormat="1" ht="6.95" customHeight="1">
      <c r="B25" s="41"/>
      <c r="C25" s="42"/>
      <c r="D25" s="42"/>
      <c r="E25" s="42"/>
      <c r="F25" s="42"/>
      <c r="G25" s="42"/>
      <c r="H25" s="42"/>
      <c r="I25" s="105"/>
      <c r="J25" s="42"/>
      <c r="K25" s="45"/>
    </row>
    <row r="26" spans="2:11" s="1" customFormat="1" ht="6.95" customHeight="1">
      <c r="B26" s="41"/>
      <c r="C26" s="42"/>
      <c r="D26" s="68"/>
      <c r="E26" s="68"/>
      <c r="F26" s="68"/>
      <c r="G26" s="68"/>
      <c r="H26" s="68"/>
      <c r="I26" s="112"/>
      <c r="J26" s="68"/>
      <c r="K26" s="113"/>
    </row>
    <row r="27" spans="2:11" s="1" customFormat="1" ht="25.35" customHeight="1">
      <c r="B27" s="41"/>
      <c r="C27" s="42"/>
      <c r="D27" s="114" t="s">
        <v>40</v>
      </c>
      <c r="E27" s="42"/>
      <c r="F27" s="42"/>
      <c r="G27" s="42"/>
      <c r="H27" s="42"/>
      <c r="I27" s="105"/>
      <c r="J27" s="115">
        <f>ROUND(J79,2)</f>
        <v>0</v>
      </c>
      <c r="K27" s="45"/>
    </row>
    <row r="28" spans="2:11" s="1" customFormat="1" ht="6.95" customHeight="1">
      <c r="B28" s="41"/>
      <c r="C28" s="42"/>
      <c r="D28" s="68"/>
      <c r="E28" s="68"/>
      <c r="F28" s="68"/>
      <c r="G28" s="68"/>
      <c r="H28" s="68"/>
      <c r="I28" s="112"/>
      <c r="J28" s="68"/>
      <c r="K28" s="113"/>
    </row>
    <row r="29" spans="2:11" s="1" customFormat="1" ht="14.45" customHeight="1">
      <c r="B29" s="41"/>
      <c r="C29" s="42"/>
      <c r="D29" s="42"/>
      <c r="E29" s="42"/>
      <c r="F29" s="46" t="s">
        <v>42</v>
      </c>
      <c r="G29" s="42"/>
      <c r="H29" s="42"/>
      <c r="I29" s="116" t="s">
        <v>41</v>
      </c>
      <c r="J29" s="46" t="s">
        <v>43</v>
      </c>
      <c r="K29" s="45"/>
    </row>
    <row r="30" spans="2:11" s="1" customFormat="1" ht="14.45" customHeight="1">
      <c r="B30" s="41"/>
      <c r="C30" s="42"/>
      <c r="D30" s="49" t="s">
        <v>44</v>
      </c>
      <c r="E30" s="49" t="s">
        <v>45</v>
      </c>
      <c r="F30" s="117">
        <f>ROUND(SUM(BE79:BE186), 2)</f>
        <v>0</v>
      </c>
      <c r="G30" s="42"/>
      <c r="H30" s="42"/>
      <c r="I30" s="118">
        <v>0.21</v>
      </c>
      <c r="J30" s="117">
        <f>ROUND(ROUND((SUM(BE79:BE186)), 2)*I30, 2)</f>
        <v>0</v>
      </c>
      <c r="K30" s="45"/>
    </row>
    <row r="31" spans="2:11" s="1" customFormat="1" ht="14.45" customHeight="1">
      <c r="B31" s="41"/>
      <c r="C31" s="42"/>
      <c r="D31" s="42"/>
      <c r="E31" s="49" t="s">
        <v>46</v>
      </c>
      <c r="F31" s="117">
        <f>ROUND(SUM(BF79:BF186), 2)</f>
        <v>0</v>
      </c>
      <c r="G31" s="42"/>
      <c r="H31" s="42"/>
      <c r="I31" s="118">
        <v>0.15</v>
      </c>
      <c r="J31" s="117">
        <f>ROUND(ROUND((SUM(BF79:BF186)), 2)*I31, 2)</f>
        <v>0</v>
      </c>
      <c r="K31" s="45"/>
    </row>
    <row r="32" spans="2:11" s="1" customFormat="1" ht="14.45" hidden="1" customHeight="1">
      <c r="B32" s="41"/>
      <c r="C32" s="42"/>
      <c r="D32" s="42"/>
      <c r="E32" s="49" t="s">
        <v>47</v>
      </c>
      <c r="F32" s="117">
        <f>ROUND(SUM(BG79:BG186), 2)</f>
        <v>0</v>
      </c>
      <c r="G32" s="42"/>
      <c r="H32" s="42"/>
      <c r="I32" s="118">
        <v>0.21</v>
      </c>
      <c r="J32" s="117">
        <v>0</v>
      </c>
      <c r="K32" s="45"/>
    </row>
    <row r="33" spans="2:11" s="1" customFormat="1" ht="14.45" hidden="1" customHeight="1">
      <c r="B33" s="41"/>
      <c r="C33" s="42"/>
      <c r="D33" s="42"/>
      <c r="E33" s="49" t="s">
        <v>48</v>
      </c>
      <c r="F33" s="117">
        <f>ROUND(SUM(BH79:BH186), 2)</f>
        <v>0</v>
      </c>
      <c r="G33" s="42"/>
      <c r="H33" s="42"/>
      <c r="I33" s="118">
        <v>0.15</v>
      </c>
      <c r="J33" s="117">
        <v>0</v>
      </c>
      <c r="K33" s="45"/>
    </row>
    <row r="34" spans="2:11" s="1" customFormat="1" ht="14.45" hidden="1" customHeight="1">
      <c r="B34" s="41"/>
      <c r="C34" s="42"/>
      <c r="D34" s="42"/>
      <c r="E34" s="49" t="s">
        <v>49</v>
      </c>
      <c r="F34" s="117">
        <f>ROUND(SUM(BI79:BI186), 2)</f>
        <v>0</v>
      </c>
      <c r="G34" s="42"/>
      <c r="H34" s="42"/>
      <c r="I34" s="118">
        <v>0</v>
      </c>
      <c r="J34" s="117">
        <v>0</v>
      </c>
      <c r="K34" s="45"/>
    </row>
    <row r="35" spans="2:11" s="1" customFormat="1" ht="6.95" customHeight="1">
      <c r="B35" s="41"/>
      <c r="C35" s="42"/>
      <c r="D35" s="42"/>
      <c r="E35" s="42"/>
      <c r="F35" s="42"/>
      <c r="G35" s="42"/>
      <c r="H35" s="42"/>
      <c r="I35" s="105"/>
      <c r="J35" s="42"/>
      <c r="K35" s="45"/>
    </row>
    <row r="36" spans="2:11" s="1" customFormat="1" ht="25.35" customHeight="1">
      <c r="B36" s="41"/>
      <c r="C36" s="119"/>
      <c r="D36" s="120" t="s">
        <v>50</v>
      </c>
      <c r="E36" s="71"/>
      <c r="F36" s="71"/>
      <c r="G36" s="121" t="s">
        <v>51</v>
      </c>
      <c r="H36" s="122" t="s">
        <v>52</v>
      </c>
      <c r="I36" s="123"/>
      <c r="J36" s="124">
        <f>SUM(J27:J34)</f>
        <v>0</v>
      </c>
      <c r="K36" s="125"/>
    </row>
    <row r="37" spans="2:11" s="1" customFormat="1" ht="14.45" customHeight="1">
      <c r="B37" s="56"/>
      <c r="C37" s="57"/>
      <c r="D37" s="57"/>
      <c r="E37" s="57"/>
      <c r="F37" s="57"/>
      <c r="G37" s="57"/>
      <c r="H37" s="57"/>
      <c r="I37" s="126"/>
      <c r="J37" s="57"/>
      <c r="K37" s="58"/>
    </row>
    <row r="41" spans="2:11" s="1" customFormat="1" ht="6.95" customHeight="1">
      <c r="B41" s="59"/>
      <c r="C41" s="60"/>
      <c r="D41" s="60"/>
      <c r="E41" s="60"/>
      <c r="F41" s="60"/>
      <c r="G41" s="60"/>
      <c r="H41" s="60"/>
      <c r="I41" s="127"/>
      <c r="J41" s="60"/>
      <c r="K41" s="128"/>
    </row>
    <row r="42" spans="2:11" s="1" customFormat="1" ht="36.950000000000003" customHeight="1">
      <c r="B42" s="41"/>
      <c r="C42" s="30" t="s">
        <v>106</v>
      </c>
      <c r="D42" s="42"/>
      <c r="E42" s="42"/>
      <c r="F42" s="42"/>
      <c r="G42" s="42"/>
      <c r="H42" s="42"/>
      <c r="I42" s="105"/>
      <c r="J42" s="42"/>
      <c r="K42" s="45"/>
    </row>
    <row r="43" spans="2:11" s="1" customFormat="1" ht="6.95" customHeight="1">
      <c r="B43" s="41"/>
      <c r="C43" s="42"/>
      <c r="D43" s="42"/>
      <c r="E43" s="42"/>
      <c r="F43" s="42"/>
      <c r="G43" s="42"/>
      <c r="H43" s="42"/>
      <c r="I43" s="105"/>
      <c r="J43" s="42"/>
      <c r="K43" s="45"/>
    </row>
    <row r="44" spans="2:11" s="1" customFormat="1" ht="14.45" customHeight="1">
      <c r="B44" s="41"/>
      <c r="C44" s="37" t="s">
        <v>18</v>
      </c>
      <c r="D44" s="42"/>
      <c r="E44" s="42"/>
      <c r="F44" s="42"/>
      <c r="G44" s="42"/>
      <c r="H44" s="42"/>
      <c r="I44" s="105"/>
      <c r="J44" s="42"/>
      <c r="K44" s="45"/>
    </row>
    <row r="45" spans="2:11" s="1" customFormat="1" ht="16.5" customHeight="1">
      <c r="B45" s="41"/>
      <c r="C45" s="42"/>
      <c r="D45" s="42"/>
      <c r="E45" s="340" t="str">
        <f>E7</f>
        <v>Bečva, km 44,135-45,855 revitalizace toku Skalička</v>
      </c>
      <c r="F45" s="341"/>
      <c r="G45" s="341"/>
      <c r="H45" s="341"/>
      <c r="I45" s="105"/>
      <c r="J45" s="42"/>
      <c r="K45" s="45"/>
    </row>
    <row r="46" spans="2:11" s="1" customFormat="1" ht="14.45" customHeight="1">
      <c r="B46" s="41"/>
      <c r="C46" s="37" t="s">
        <v>103</v>
      </c>
      <c r="D46" s="42"/>
      <c r="E46" s="42"/>
      <c r="F46" s="42"/>
      <c r="G46" s="42"/>
      <c r="H46" s="42"/>
      <c r="I46" s="105"/>
      <c r="J46" s="42"/>
      <c r="K46" s="45"/>
    </row>
    <row r="47" spans="2:11" s="1" customFormat="1" ht="17.25" customHeight="1">
      <c r="B47" s="41"/>
      <c r="C47" s="42"/>
      <c r="D47" s="42"/>
      <c r="E47" s="342" t="str">
        <f>E9</f>
        <v>SO 03 - Neprůtočné tůně 3A, 3B</v>
      </c>
      <c r="F47" s="343"/>
      <c r="G47" s="343"/>
      <c r="H47" s="343"/>
      <c r="I47" s="105"/>
      <c r="J47" s="42"/>
      <c r="K47" s="45"/>
    </row>
    <row r="48" spans="2:11" s="1" customFormat="1" ht="6.95" customHeight="1">
      <c r="B48" s="41"/>
      <c r="C48" s="42"/>
      <c r="D48" s="42"/>
      <c r="E48" s="42"/>
      <c r="F48" s="42"/>
      <c r="G48" s="42"/>
      <c r="H48" s="42"/>
      <c r="I48" s="105"/>
      <c r="J48" s="42"/>
      <c r="K48" s="45"/>
    </row>
    <row r="49" spans="2:47" s="1" customFormat="1" ht="18" customHeight="1">
      <c r="B49" s="41"/>
      <c r="C49" s="37" t="s">
        <v>23</v>
      </c>
      <c r="D49" s="42"/>
      <c r="E49" s="42"/>
      <c r="F49" s="35" t="str">
        <f>F12</f>
        <v>obec Skalička</v>
      </c>
      <c r="G49" s="42"/>
      <c r="H49" s="42"/>
      <c r="I49" s="106" t="s">
        <v>25</v>
      </c>
      <c r="J49" s="107" t="str">
        <f>IF(J12="","",J12)</f>
        <v/>
      </c>
      <c r="K49" s="45"/>
    </row>
    <row r="50" spans="2:47" s="1" customFormat="1" ht="6.95" customHeight="1">
      <c r="B50" s="41"/>
      <c r="C50" s="42"/>
      <c r="D50" s="42"/>
      <c r="E50" s="42"/>
      <c r="F50" s="42"/>
      <c r="G50" s="42"/>
      <c r="H50" s="42"/>
      <c r="I50" s="105"/>
      <c r="J50" s="42"/>
      <c r="K50" s="45"/>
    </row>
    <row r="51" spans="2:47" s="1" customFormat="1" ht="15">
      <c r="B51" s="41"/>
      <c r="C51" s="37" t="s">
        <v>26</v>
      </c>
      <c r="D51" s="42"/>
      <c r="E51" s="42"/>
      <c r="F51" s="35" t="str">
        <f>E15</f>
        <v>Povodí Moravy, státní podnik</v>
      </c>
      <c r="G51" s="42"/>
      <c r="H51" s="42"/>
      <c r="I51" s="106" t="s">
        <v>33</v>
      </c>
      <c r="J51" s="331" t="str">
        <f>E21</f>
        <v>Sweco Hydroprojekt a.s., Táborská 31, Praha 4</v>
      </c>
      <c r="K51" s="45"/>
    </row>
    <row r="52" spans="2:47" s="1" customFormat="1" ht="14.45" customHeight="1">
      <c r="B52" s="41"/>
      <c r="C52" s="37" t="s">
        <v>32</v>
      </c>
      <c r="D52" s="42"/>
      <c r="E52" s="42"/>
      <c r="F52" s="35" t="str">
        <f>IF(E18="","",E18)</f>
        <v/>
      </c>
      <c r="G52" s="42"/>
      <c r="H52" s="42"/>
      <c r="I52" s="105"/>
      <c r="J52" s="335"/>
      <c r="K52" s="45"/>
    </row>
    <row r="53" spans="2:47" s="1" customFormat="1" ht="10.35" customHeight="1">
      <c r="B53" s="41"/>
      <c r="C53" s="42"/>
      <c r="D53" s="42"/>
      <c r="E53" s="42"/>
      <c r="F53" s="42"/>
      <c r="G53" s="42"/>
      <c r="H53" s="42"/>
      <c r="I53" s="105"/>
      <c r="J53" s="42"/>
      <c r="K53" s="45"/>
    </row>
    <row r="54" spans="2:47" s="1" customFormat="1" ht="29.25" customHeight="1">
      <c r="B54" s="41"/>
      <c r="C54" s="129" t="s">
        <v>107</v>
      </c>
      <c r="D54" s="119"/>
      <c r="E54" s="119"/>
      <c r="F54" s="119"/>
      <c r="G54" s="119"/>
      <c r="H54" s="119"/>
      <c r="I54" s="130"/>
      <c r="J54" s="131" t="s">
        <v>108</v>
      </c>
      <c r="K54" s="132"/>
    </row>
    <row r="55" spans="2:47" s="1" customFormat="1" ht="10.35" customHeight="1">
      <c r="B55" s="41"/>
      <c r="C55" s="42"/>
      <c r="D55" s="42"/>
      <c r="E55" s="42"/>
      <c r="F55" s="42"/>
      <c r="G55" s="42"/>
      <c r="H55" s="42"/>
      <c r="I55" s="105"/>
      <c r="J55" s="42"/>
      <c r="K55" s="45"/>
    </row>
    <row r="56" spans="2:47" s="1" customFormat="1" ht="29.25" customHeight="1">
      <c r="B56" s="41"/>
      <c r="C56" s="133" t="s">
        <v>109</v>
      </c>
      <c r="D56" s="42"/>
      <c r="E56" s="42"/>
      <c r="F56" s="42"/>
      <c r="G56" s="42"/>
      <c r="H56" s="42"/>
      <c r="I56" s="105"/>
      <c r="J56" s="115">
        <f>J79</f>
        <v>0</v>
      </c>
      <c r="K56" s="45"/>
      <c r="AU56" s="24" t="s">
        <v>110</v>
      </c>
    </row>
    <row r="57" spans="2:47" s="7" customFormat="1" ht="24.95" customHeight="1">
      <c r="B57" s="134"/>
      <c r="C57" s="135"/>
      <c r="D57" s="136" t="s">
        <v>111</v>
      </c>
      <c r="E57" s="137"/>
      <c r="F57" s="137"/>
      <c r="G57" s="137"/>
      <c r="H57" s="137"/>
      <c r="I57" s="138"/>
      <c r="J57" s="139">
        <f>J80</f>
        <v>0</v>
      </c>
      <c r="K57" s="140"/>
    </row>
    <row r="58" spans="2:47" s="8" customFormat="1" ht="19.899999999999999" customHeight="1">
      <c r="B58" s="141"/>
      <c r="C58" s="142"/>
      <c r="D58" s="143" t="s">
        <v>112</v>
      </c>
      <c r="E58" s="144"/>
      <c r="F58" s="144"/>
      <c r="G58" s="144"/>
      <c r="H58" s="144"/>
      <c r="I58" s="145"/>
      <c r="J58" s="146">
        <f>J81</f>
        <v>0</v>
      </c>
      <c r="K58" s="147"/>
    </row>
    <row r="59" spans="2:47" s="8" customFormat="1" ht="19.899999999999999" customHeight="1">
      <c r="B59" s="141"/>
      <c r="C59" s="142"/>
      <c r="D59" s="143" t="s">
        <v>116</v>
      </c>
      <c r="E59" s="144"/>
      <c r="F59" s="144"/>
      <c r="G59" s="144"/>
      <c r="H59" s="144"/>
      <c r="I59" s="145"/>
      <c r="J59" s="146">
        <f>J183</f>
        <v>0</v>
      </c>
      <c r="K59" s="147"/>
    </row>
    <row r="60" spans="2:47" s="1" customFormat="1" ht="21.75" customHeight="1">
      <c r="B60" s="41"/>
      <c r="C60" s="42"/>
      <c r="D60" s="42"/>
      <c r="E60" s="42"/>
      <c r="F60" s="42"/>
      <c r="G60" s="42"/>
      <c r="H60" s="42"/>
      <c r="I60" s="105"/>
      <c r="J60" s="42"/>
      <c r="K60" s="45"/>
    </row>
    <row r="61" spans="2:47" s="1" customFormat="1" ht="6.95" customHeight="1">
      <c r="B61" s="56"/>
      <c r="C61" s="57"/>
      <c r="D61" s="57"/>
      <c r="E61" s="57"/>
      <c r="F61" s="57"/>
      <c r="G61" s="57"/>
      <c r="H61" s="57"/>
      <c r="I61" s="126"/>
      <c r="J61" s="57"/>
      <c r="K61" s="58"/>
    </row>
    <row r="65" spans="2:63" s="1" customFormat="1" ht="6.95" customHeight="1">
      <c r="B65" s="59"/>
      <c r="C65" s="60"/>
      <c r="D65" s="60"/>
      <c r="E65" s="60"/>
      <c r="F65" s="60"/>
      <c r="G65" s="60"/>
      <c r="H65" s="60"/>
      <c r="I65" s="127"/>
      <c r="J65" s="60"/>
      <c r="K65" s="60"/>
      <c r="L65" s="41"/>
    </row>
    <row r="66" spans="2:63" s="1" customFormat="1" ht="36.950000000000003" customHeight="1">
      <c r="B66" s="41"/>
      <c r="C66" s="61" t="s">
        <v>117</v>
      </c>
      <c r="I66" s="148"/>
      <c r="L66" s="41"/>
    </row>
    <row r="67" spans="2:63" s="1" customFormat="1" ht="6.95" customHeight="1">
      <c r="B67" s="41"/>
      <c r="I67" s="148"/>
      <c r="L67" s="41"/>
    </row>
    <row r="68" spans="2:63" s="1" customFormat="1" ht="14.45" customHeight="1">
      <c r="B68" s="41"/>
      <c r="C68" s="63" t="s">
        <v>18</v>
      </c>
      <c r="I68" s="148"/>
      <c r="L68" s="41"/>
    </row>
    <row r="69" spans="2:63" s="1" customFormat="1" ht="16.5" customHeight="1">
      <c r="B69" s="41"/>
      <c r="E69" s="336" t="str">
        <f>E7</f>
        <v>Bečva, km 44,135-45,855 revitalizace toku Skalička</v>
      </c>
      <c r="F69" s="337"/>
      <c r="G69" s="337"/>
      <c r="H69" s="337"/>
      <c r="I69" s="148"/>
      <c r="L69" s="41"/>
    </row>
    <row r="70" spans="2:63" s="1" customFormat="1" ht="14.45" customHeight="1">
      <c r="B70" s="41"/>
      <c r="C70" s="63" t="s">
        <v>103</v>
      </c>
      <c r="I70" s="148"/>
      <c r="L70" s="41"/>
    </row>
    <row r="71" spans="2:63" s="1" customFormat="1" ht="17.25" customHeight="1">
      <c r="B71" s="41"/>
      <c r="E71" s="301" t="str">
        <f>E9</f>
        <v>SO 03 - Neprůtočné tůně 3A, 3B</v>
      </c>
      <c r="F71" s="338"/>
      <c r="G71" s="338"/>
      <c r="H71" s="338"/>
      <c r="I71" s="148"/>
      <c r="L71" s="41"/>
    </row>
    <row r="72" spans="2:63" s="1" customFormat="1" ht="6.95" customHeight="1">
      <c r="B72" s="41"/>
      <c r="I72" s="148"/>
      <c r="L72" s="41"/>
    </row>
    <row r="73" spans="2:63" s="1" customFormat="1" ht="18" customHeight="1">
      <c r="B73" s="41"/>
      <c r="C73" s="63" t="s">
        <v>23</v>
      </c>
      <c r="F73" s="149" t="str">
        <f>F12</f>
        <v>obec Skalička</v>
      </c>
      <c r="I73" s="150" t="s">
        <v>25</v>
      </c>
      <c r="J73" s="67" t="str">
        <f>IF(J12="","",J12)</f>
        <v/>
      </c>
      <c r="L73" s="41"/>
    </row>
    <row r="74" spans="2:63" s="1" customFormat="1" ht="6.95" customHeight="1">
      <c r="B74" s="41"/>
      <c r="I74" s="148"/>
      <c r="L74" s="41"/>
    </row>
    <row r="75" spans="2:63" s="1" customFormat="1" ht="15">
      <c r="B75" s="41"/>
      <c r="C75" s="63" t="s">
        <v>26</v>
      </c>
      <c r="F75" s="149" t="str">
        <f>E15</f>
        <v>Povodí Moravy, státní podnik</v>
      </c>
      <c r="I75" s="150" t="s">
        <v>33</v>
      </c>
      <c r="J75" s="331" t="str">
        <f>E21</f>
        <v>Sweco Hydroprojekt a.s., Táborská 31, Praha 4</v>
      </c>
      <c r="L75" s="41"/>
    </row>
    <row r="76" spans="2:63" s="1" customFormat="1" ht="14.45" customHeight="1">
      <c r="B76" s="41"/>
      <c r="C76" s="63" t="s">
        <v>32</v>
      </c>
      <c r="F76" s="149" t="str">
        <f>IF(E18="","",E18)</f>
        <v/>
      </c>
      <c r="I76" s="148"/>
      <c r="J76" s="335"/>
      <c r="L76" s="41"/>
    </row>
    <row r="77" spans="2:63" s="1" customFormat="1" ht="10.35" customHeight="1">
      <c r="B77" s="41"/>
      <c r="I77" s="148"/>
      <c r="L77" s="41"/>
    </row>
    <row r="78" spans="2:63" s="9" customFormat="1" ht="29.25" customHeight="1">
      <c r="B78" s="151"/>
      <c r="C78" s="152" t="s">
        <v>118</v>
      </c>
      <c r="D78" s="153" t="s">
        <v>59</v>
      </c>
      <c r="E78" s="153" t="s">
        <v>55</v>
      </c>
      <c r="F78" s="153" t="s">
        <v>119</v>
      </c>
      <c r="G78" s="153" t="s">
        <v>120</v>
      </c>
      <c r="H78" s="153" t="s">
        <v>121</v>
      </c>
      <c r="I78" s="154" t="s">
        <v>122</v>
      </c>
      <c r="J78" s="153" t="s">
        <v>108</v>
      </c>
      <c r="K78" s="155" t="s">
        <v>123</v>
      </c>
      <c r="L78" s="151"/>
      <c r="M78" s="73" t="s">
        <v>124</v>
      </c>
      <c r="N78" s="74" t="s">
        <v>44</v>
      </c>
      <c r="O78" s="74" t="s">
        <v>125</v>
      </c>
      <c r="P78" s="74" t="s">
        <v>126</v>
      </c>
      <c r="Q78" s="74" t="s">
        <v>127</v>
      </c>
      <c r="R78" s="74" t="s">
        <v>128</v>
      </c>
      <c r="S78" s="74" t="s">
        <v>129</v>
      </c>
      <c r="T78" s="75" t="s">
        <v>130</v>
      </c>
    </row>
    <row r="79" spans="2:63" s="1" customFormat="1" ht="29.25" customHeight="1">
      <c r="B79" s="41"/>
      <c r="C79" s="77" t="s">
        <v>109</v>
      </c>
      <c r="I79" s="148"/>
      <c r="J79" s="156">
        <f>BK79</f>
        <v>0</v>
      </c>
      <c r="L79" s="41"/>
      <c r="M79" s="76"/>
      <c r="N79" s="68"/>
      <c r="O79" s="68"/>
      <c r="P79" s="157">
        <f>P80</f>
        <v>0</v>
      </c>
      <c r="Q79" s="68"/>
      <c r="R79" s="157">
        <f>R80</f>
        <v>0.20201100000000002</v>
      </c>
      <c r="S79" s="68"/>
      <c r="T79" s="158">
        <f>T80</f>
        <v>0</v>
      </c>
      <c r="AT79" s="24" t="s">
        <v>73</v>
      </c>
      <c r="AU79" s="24" t="s">
        <v>110</v>
      </c>
      <c r="BK79" s="159">
        <f>BK80</f>
        <v>0</v>
      </c>
    </row>
    <row r="80" spans="2:63" s="10" customFormat="1" ht="37.35" customHeight="1">
      <c r="B80" s="160"/>
      <c r="D80" s="353" t="s">
        <v>73</v>
      </c>
      <c r="E80" s="354" t="s">
        <v>131</v>
      </c>
      <c r="F80" s="354" t="s">
        <v>132</v>
      </c>
      <c r="G80" s="352"/>
      <c r="H80" s="352"/>
      <c r="I80" s="162"/>
      <c r="J80" s="163">
        <f>BK80</f>
        <v>0</v>
      </c>
      <c r="L80" s="160"/>
      <c r="M80" s="164"/>
      <c r="N80" s="165"/>
      <c r="O80" s="165"/>
      <c r="P80" s="166">
        <f>P81+P183</f>
        <v>0</v>
      </c>
      <c r="Q80" s="165"/>
      <c r="R80" s="166">
        <f>R81+R183</f>
        <v>0.20201100000000002</v>
      </c>
      <c r="S80" s="165"/>
      <c r="T80" s="167">
        <f>T81+T183</f>
        <v>0</v>
      </c>
      <c r="AR80" s="161" t="s">
        <v>82</v>
      </c>
      <c r="AT80" s="168" t="s">
        <v>73</v>
      </c>
      <c r="AU80" s="168" t="s">
        <v>74</v>
      </c>
      <c r="AY80" s="161" t="s">
        <v>133</v>
      </c>
      <c r="BK80" s="169">
        <f>BK81+BK183</f>
        <v>0</v>
      </c>
    </row>
    <row r="81" spans="2:65" s="10" customFormat="1" ht="19.899999999999999" customHeight="1">
      <c r="B81" s="160"/>
      <c r="D81" s="353" t="s">
        <v>73</v>
      </c>
      <c r="E81" s="355" t="s">
        <v>82</v>
      </c>
      <c r="F81" s="355" t="s">
        <v>134</v>
      </c>
      <c r="G81" s="352"/>
      <c r="H81" s="352"/>
      <c r="I81" s="162"/>
      <c r="J81" s="170">
        <f>BK81</f>
        <v>0</v>
      </c>
      <c r="L81" s="160"/>
      <c r="M81" s="164"/>
      <c r="N81" s="165"/>
      <c r="O81" s="165"/>
      <c r="P81" s="166">
        <f>SUM(P82:P182)</f>
        <v>0</v>
      </c>
      <c r="Q81" s="165"/>
      <c r="R81" s="166">
        <f>SUM(R82:R182)</f>
        <v>0.20201100000000002</v>
      </c>
      <c r="S81" s="165"/>
      <c r="T81" s="167">
        <f>SUM(T82:T182)</f>
        <v>0</v>
      </c>
      <c r="AR81" s="161" t="s">
        <v>82</v>
      </c>
      <c r="AT81" s="168" t="s">
        <v>73</v>
      </c>
      <c r="AU81" s="168" t="s">
        <v>82</v>
      </c>
      <c r="AY81" s="161" t="s">
        <v>133</v>
      </c>
      <c r="BK81" s="169">
        <f>SUM(BK82:BK182)</f>
        <v>0</v>
      </c>
    </row>
    <row r="82" spans="2:65" s="1" customFormat="1" ht="25.5" customHeight="1">
      <c r="B82" s="171"/>
      <c r="C82" s="172" t="s">
        <v>82</v>
      </c>
      <c r="D82" s="356" t="s">
        <v>135</v>
      </c>
      <c r="E82" s="357" t="s">
        <v>495</v>
      </c>
      <c r="F82" s="358" t="s">
        <v>496</v>
      </c>
      <c r="G82" s="359" t="s">
        <v>138</v>
      </c>
      <c r="H82" s="360">
        <v>100</v>
      </c>
      <c r="I82" s="174"/>
      <c r="J82" s="175">
        <f>ROUND(I82*H82,2)</f>
        <v>0</v>
      </c>
      <c r="K82" s="173" t="s">
        <v>139</v>
      </c>
      <c r="L82" s="41"/>
      <c r="M82" s="176" t="s">
        <v>5</v>
      </c>
      <c r="N82" s="177" t="s">
        <v>45</v>
      </c>
      <c r="O82" s="42"/>
      <c r="P82" s="178">
        <f>O82*H82</f>
        <v>0</v>
      </c>
      <c r="Q82" s="178">
        <v>0</v>
      </c>
      <c r="R82" s="178">
        <f>Q82*H82</f>
        <v>0</v>
      </c>
      <c r="S82" s="178">
        <v>0</v>
      </c>
      <c r="T82" s="179">
        <f>S82*H82</f>
        <v>0</v>
      </c>
      <c r="AR82" s="24" t="s">
        <v>140</v>
      </c>
      <c r="AT82" s="24" t="s">
        <v>135</v>
      </c>
      <c r="AU82" s="24" t="s">
        <v>84</v>
      </c>
      <c r="AY82" s="24" t="s">
        <v>133</v>
      </c>
      <c r="BE82" s="180">
        <f>IF(N82="základní",J82,0)</f>
        <v>0</v>
      </c>
      <c r="BF82" s="180">
        <f>IF(N82="snížená",J82,0)</f>
        <v>0</v>
      </c>
      <c r="BG82" s="180">
        <f>IF(N82="zákl. přenesená",J82,0)</f>
        <v>0</v>
      </c>
      <c r="BH82" s="180">
        <f>IF(N82="sníž. přenesená",J82,0)</f>
        <v>0</v>
      </c>
      <c r="BI82" s="180">
        <f>IF(N82="nulová",J82,0)</f>
        <v>0</v>
      </c>
      <c r="BJ82" s="24" t="s">
        <v>82</v>
      </c>
      <c r="BK82" s="180">
        <f>ROUND(I82*H82,2)</f>
        <v>0</v>
      </c>
      <c r="BL82" s="24" t="s">
        <v>140</v>
      </c>
      <c r="BM82" s="24" t="s">
        <v>497</v>
      </c>
    </row>
    <row r="83" spans="2:65" s="1" customFormat="1" ht="27">
      <c r="B83" s="41"/>
      <c r="D83" s="362" t="s">
        <v>142</v>
      </c>
      <c r="E83" s="361"/>
      <c r="F83" s="363" t="s">
        <v>498</v>
      </c>
      <c r="G83" s="361"/>
      <c r="H83" s="361"/>
      <c r="I83" s="148"/>
      <c r="L83" s="41"/>
      <c r="M83" s="181"/>
      <c r="N83" s="42"/>
      <c r="O83" s="42"/>
      <c r="P83" s="42"/>
      <c r="Q83" s="42"/>
      <c r="R83" s="42"/>
      <c r="S83" s="42"/>
      <c r="T83" s="70"/>
      <c r="AT83" s="24" t="s">
        <v>142</v>
      </c>
      <c r="AU83" s="24" t="s">
        <v>84</v>
      </c>
    </row>
    <row r="84" spans="2:65" s="1" customFormat="1" ht="148.5">
      <c r="B84" s="41"/>
      <c r="D84" s="362" t="s">
        <v>144</v>
      </c>
      <c r="E84" s="361"/>
      <c r="F84" s="364" t="s">
        <v>145</v>
      </c>
      <c r="G84" s="361"/>
      <c r="H84" s="361"/>
      <c r="I84" s="148"/>
      <c r="L84" s="41"/>
      <c r="M84" s="181"/>
      <c r="N84" s="42"/>
      <c r="O84" s="42"/>
      <c r="P84" s="42"/>
      <c r="Q84" s="42"/>
      <c r="R84" s="42"/>
      <c r="S84" s="42"/>
      <c r="T84" s="70"/>
      <c r="AT84" s="24" t="s">
        <v>144</v>
      </c>
      <c r="AU84" s="24" t="s">
        <v>84</v>
      </c>
    </row>
    <row r="85" spans="2:65" s="11" customFormat="1">
      <c r="B85" s="182"/>
      <c r="D85" s="362" t="s">
        <v>146</v>
      </c>
      <c r="E85" s="366" t="s">
        <v>5</v>
      </c>
      <c r="F85" s="367" t="s">
        <v>499</v>
      </c>
      <c r="G85" s="365"/>
      <c r="H85" s="368">
        <v>100</v>
      </c>
      <c r="I85" s="184"/>
      <c r="L85" s="182"/>
      <c r="M85" s="185"/>
      <c r="N85" s="186"/>
      <c r="O85" s="186"/>
      <c r="P85" s="186"/>
      <c r="Q85" s="186"/>
      <c r="R85" s="186"/>
      <c r="S85" s="186"/>
      <c r="T85" s="187"/>
      <c r="AT85" s="183" t="s">
        <v>146</v>
      </c>
      <c r="AU85" s="183" t="s">
        <v>84</v>
      </c>
      <c r="AV85" s="11" t="s">
        <v>84</v>
      </c>
      <c r="AW85" s="11" t="s">
        <v>37</v>
      </c>
      <c r="AX85" s="11" t="s">
        <v>74</v>
      </c>
      <c r="AY85" s="183" t="s">
        <v>133</v>
      </c>
    </row>
    <row r="86" spans="2:65" s="12" customFormat="1">
      <c r="B86" s="188"/>
      <c r="D86" s="362" t="s">
        <v>146</v>
      </c>
      <c r="E86" s="370" t="s">
        <v>5</v>
      </c>
      <c r="F86" s="371" t="s">
        <v>148</v>
      </c>
      <c r="G86" s="369"/>
      <c r="H86" s="372">
        <v>100</v>
      </c>
      <c r="I86" s="190"/>
      <c r="L86" s="188"/>
      <c r="M86" s="191"/>
      <c r="N86" s="192"/>
      <c r="O86" s="192"/>
      <c r="P86" s="192"/>
      <c r="Q86" s="192"/>
      <c r="R86" s="192"/>
      <c r="S86" s="192"/>
      <c r="T86" s="193"/>
      <c r="AT86" s="189" t="s">
        <v>146</v>
      </c>
      <c r="AU86" s="189" t="s">
        <v>84</v>
      </c>
      <c r="AV86" s="12" t="s">
        <v>140</v>
      </c>
      <c r="AW86" s="12" t="s">
        <v>37</v>
      </c>
      <c r="AX86" s="12" t="s">
        <v>82</v>
      </c>
      <c r="AY86" s="189" t="s">
        <v>133</v>
      </c>
    </row>
    <row r="87" spans="2:65" s="1" customFormat="1" ht="16.5" customHeight="1">
      <c r="B87" s="171"/>
      <c r="C87" s="172" t="s">
        <v>84</v>
      </c>
      <c r="D87" s="356" t="s">
        <v>135</v>
      </c>
      <c r="E87" s="357" t="s">
        <v>149</v>
      </c>
      <c r="F87" s="358" t="s">
        <v>150</v>
      </c>
      <c r="G87" s="359" t="s">
        <v>138</v>
      </c>
      <c r="H87" s="360">
        <v>100</v>
      </c>
      <c r="I87" s="174"/>
      <c r="J87" s="175">
        <f>ROUND(I87*H87,2)</f>
        <v>0</v>
      </c>
      <c r="K87" s="173" t="s">
        <v>139</v>
      </c>
      <c r="L87" s="41"/>
      <c r="M87" s="176" t="s">
        <v>5</v>
      </c>
      <c r="N87" s="177" t="s">
        <v>45</v>
      </c>
      <c r="O87" s="42"/>
      <c r="P87" s="178">
        <f>O87*H87</f>
        <v>0</v>
      </c>
      <c r="Q87" s="178">
        <v>1.8000000000000001E-4</v>
      </c>
      <c r="R87" s="178">
        <f>Q87*H87</f>
        <v>1.8000000000000002E-2</v>
      </c>
      <c r="S87" s="178">
        <v>0</v>
      </c>
      <c r="T87" s="179">
        <f>S87*H87</f>
        <v>0</v>
      </c>
      <c r="AR87" s="24" t="s">
        <v>140</v>
      </c>
      <c r="AT87" s="24" t="s">
        <v>135</v>
      </c>
      <c r="AU87" s="24" t="s">
        <v>84</v>
      </c>
      <c r="AY87" s="24" t="s">
        <v>133</v>
      </c>
      <c r="BE87" s="180">
        <f>IF(N87="základní",J87,0)</f>
        <v>0</v>
      </c>
      <c r="BF87" s="180">
        <f>IF(N87="snížená",J87,0)</f>
        <v>0</v>
      </c>
      <c r="BG87" s="180">
        <f>IF(N87="zákl. přenesená",J87,0)</f>
        <v>0</v>
      </c>
      <c r="BH87" s="180">
        <f>IF(N87="sníž. přenesená",J87,0)</f>
        <v>0</v>
      </c>
      <c r="BI87" s="180">
        <f>IF(N87="nulová",J87,0)</f>
        <v>0</v>
      </c>
      <c r="BJ87" s="24" t="s">
        <v>82</v>
      </c>
      <c r="BK87" s="180">
        <f>ROUND(I87*H87,2)</f>
        <v>0</v>
      </c>
      <c r="BL87" s="24" t="s">
        <v>140</v>
      </c>
      <c r="BM87" s="24" t="s">
        <v>500</v>
      </c>
    </row>
    <row r="88" spans="2:65" s="1" customFormat="1" ht="27">
      <c r="B88" s="41"/>
      <c r="D88" s="362" t="s">
        <v>142</v>
      </c>
      <c r="E88" s="361"/>
      <c r="F88" s="363" t="s">
        <v>501</v>
      </c>
      <c r="G88" s="361"/>
      <c r="H88" s="361"/>
      <c r="I88" s="148"/>
      <c r="L88" s="41"/>
      <c r="M88" s="181"/>
      <c r="N88" s="42"/>
      <c r="O88" s="42"/>
      <c r="P88" s="42"/>
      <c r="Q88" s="42"/>
      <c r="R88" s="42"/>
      <c r="S88" s="42"/>
      <c r="T88" s="70"/>
      <c r="AT88" s="24" t="s">
        <v>142</v>
      </c>
      <c r="AU88" s="24" t="s">
        <v>84</v>
      </c>
    </row>
    <row r="89" spans="2:65" s="1" customFormat="1" ht="67.5">
      <c r="B89" s="41"/>
      <c r="D89" s="362" t="s">
        <v>144</v>
      </c>
      <c r="E89" s="361"/>
      <c r="F89" s="364" t="s">
        <v>153</v>
      </c>
      <c r="G89" s="361"/>
      <c r="H89" s="361"/>
      <c r="I89" s="148"/>
      <c r="L89" s="41"/>
      <c r="M89" s="181"/>
      <c r="N89" s="42"/>
      <c r="O89" s="42"/>
      <c r="P89" s="42"/>
      <c r="Q89" s="42"/>
      <c r="R89" s="42"/>
      <c r="S89" s="42"/>
      <c r="T89" s="70"/>
      <c r="AT89" s="24" t="s">
        <v>144</v>
      </c>
      <c r="AU89" s="24" t="s">
        <v>84</v>
      </c>
    </row>
    <row r="90" spans="2:65" s="1" customFormat="1" ht="16.5" customHeight="1">
      <c r="B90" s="171"/>
      <c r="C90" s="172" t="s">
        <v>156</v>
      </c>
      <c r="D90" s="356" t="s">
        <v>135</v>
      </c>
      <c r="E90" s="357" t="s">
        <v>231</v>
      </c>
      <c r="F90" s="358" t="s">
        <v>232</v>
      </c>
      <c r="G90" s="359" t="s">
        <v>224</v>
      </c>
      <c r="H90" s="360">
        <v>6475.17</v>
      </c>
      <c r="I90" s="174"/>
      <c r="J90" s="175">
        <f>ROUND(I90*H90,2)</f>
        <v>0</v>
      </c>
      <c r="K90" s="173" t="s">
        <v>139</v>
      </c>
      <c r="L90" s="41"/>
      <c r="M90" s="176" t="s">
        <v>5</v>
      </c>
      <c r="N90" s="177" t="s">
        <v>45</v>
      </c>
      <c r="O90" s="42"/>
      <c r="P90" s="178">
        <f>O90*H90</f>
        <v>0</v>
      </c>
      <c r="Q90" s="178">
        <v>0</v>
      </c>
      <c r="R90" s="178">
        <f>Q90*H90</f>
        <v>0</v>
      </c>
      <c r="S90" s="178">
        <v>0</v>
      </c>
      <c r="T90" s="179">
        <f>S90*H90</f>
        <v>0</v>
      </c>
      <c r="AR90" s="24" t="s">
        <v>140</v>
      </c>
      <c r="AT90" s="24" t="s">
        <v>135</v>
      </c>
      <c r="AU90" s="24" t="s">
        <v>84</v>
      </c>
      <c r="AY90" s="24" t="s">
        <v>133</v>
      </c>
      <c r="BE90" s="180">
        <f>IF(N90="základní",J90,0)</f>
        <v>0</v>
      </c>
      <c r="BF90" s="180">
        <f>IF(N90="snížená",J90,0)</f>
        <v>0</v>
      </c>
      <c r="BG90" s="180">
        <f>IF(N90="zákl. přenesená",J90,0)</f>
        <v>0</v>
      </c>
      <c r="BH90" s="180">
        <f>IF(N90="sníž. přenesená",J90,0)</f>
        <v>0</v>
      </c>
      <c r="BI90" s="180">
        <f>IF(N90="nulová",J90,0)</f>
        <v>0</v>
      </c>
      <c r="BJ90" s="24" t="s">
        <v>82</v>
      </c>
      <c r="BK90" s="180">
        <f>ROUND(I90*H90,2)</f>
        <v>0</v>
      </c>
      <c r="BL90" s="24" t="s">
        <v>140</v>
      </c>
      <c r="BM90" s="24" t="s">
        <v>502</v>
      </c>
    </row>
    <row r="91" spans="2:65" s="1" customFormat="1" ht="27">
      <c r="B91" s="41"/>
      <c r="D91" s="362" t="s">
        <v>142</v>
      </c>
      <c r="E91" s="361"/>
      <c r="F91" s="363" t="s">
        <v>234</v>
      </c>
      <c r="G91" s="361"/>
      <c r="H91" s="361"/>
      <c r="I91" s="148"/>
      <c r="L91" s="41"/>
      <c r="M91" s="181"/>
      <c r="N91" s="42"/>
      <c r="O91" s="42"/>
      <c r="P91" s="42"/>
      <c r="Q91" s="42"/>
      <c r="R91" s="42"/>
      <c r="S91" s="42"/>
      <c r="T91" s="70"/>
      <c r="AT91" s="24" t="s">
        <v>142</v>
      </c>
      <c r="AU91" s="24" t="s">
        <v>84</v>
      </c>
    </row>
    <row r="92" spans="2:65" s="1" customFormat="1" ht="229.5">
      <c r="B92" s="41"/>
      <c r="D92" s="362" t="s">
        <v>144</v>
      </c>
      <c r="E92" s="361"/>
      <c r="F92" s="364" t="s">
        <v>235</v>
      </c>
      <c r="G92" s="361"/>
      <c r="H92" s="361"/>
      <c r="I92" s="148"/>
      <c r="L92" s="41"/>
      <c r="M92" s="181"/>
      <c r="N92" s="42"/>
      <c r="O92" s="42"/>
      <c r="P92" s="42"/>
      <c r="Q92" s="42"/>
      <c r="R92" s="42"/>
      <c r="S92" s="42"/>
      <c r="T92" s="70"/>
      <c r="AT92" s="24" t="s">
        <v>144</v>
      </c>
      <c r="AU92" s="24" t="s">
        <v>84</v>
      </c>
    </row>
    <row r="93" spans="2:65" s="13" customFormat="1">
      <c r="B93" s="194"/>
      <c r="D93" s="362" t="s">
        <v>146</v>
      </c>
      <c r="E93" s="374" t="s">
        <v>5</v>
      </c>
      <c r="F93" s="375" t="s">
        <v>503</v>
      </c>
      <c r="G93" s="373"/>
      <c r="H93" s="374" t="s">
        <v>5</v>
      </c>
      <c r="I93" s="196"/>
      <c r="L93" s="194"/>
      <c r="M93" s="197"/>
      <c r="N93" s="198"/>
      <c r="O93" s="198"/>
      <c r="P93" s="198"/>
      <c r="Q93" s="198"/>
      <c r="R93" s="198"/>
      <c r="S93" s="198"/>
      <c r="T93" s="199"/>
      <c r="AT93" s="195" t="s">
        <v>146</v>
      </c>
      <c r="AU93" s="195" t="s">
        <v>84</v>
      </c>
      <c r="AV93" s="13" t="s">
        <v>82</v>
      </c>
      <c r="AW93" s="13" t="s">
        <v>37</v>
      </c>
      <c r="AX93" s="13" t="s">
        <v>74</v>
      </c>
      <c r="AY93" s="195" t="s">
        <v>133</v>
      </c>
    </row>
    <row r="94" spans="2:65" s="11" customFormat="1">
      <c r="B94" s="182"/>
      <c r="D94" s="362" t="s">
        <v>146</v>
      </c>
      <c r="E94" s="366" t="s">
        <v>5</v>
      </c>
      <c r="F94" s="367" t="s">
        <v>504</v>
      </c>
      <c r="G94" s="365"/>
      <c r="H94" s="368">
        <v>6475.17</v>
      </c>
      <c r="I94" s="184"/>
      <c r="L94" s="182"/>
      <c r="M94" s="185"/>
      <c r="N94" s="186"/>
      <c r="O94" s="186"/>
      <c r="P94" s="186"/>
      <c r="Q94" s="186"/>
      <c r="R94" s="186"/>
      <c r="S94" s="186"/>
      <c r="T94" s="187"/>
      <c r="AT94" s="183" t="s">
        <v>146</v>
      </c>
      <c r="AU94" s="183" t="s">
        <v>84</v>
      </c>
      <c r="AV94" s="11" t="s">
        <v>84</v>
      </c>
      <c r="AW94" s="11" t="s">
        <v>37</v>
      </c>
      <c r="AX94" s="11" t="s">
        <v>74</v>
      </c>
      <c r="AY94" s="183" t="s">
        <v>133</v>
      </c>
    </row>
    <row r="95" spans="2:65" s="12" customFormat="1">
      <c r="B95" s="188"/>
      <c r="D95" s="362" t="s">
        <v>146</v>
      </c>
      <c r="E95" s="370" t="s">
        <v>5</v>
      </c>
      <c r="F95" s="371" t="s">
        <v>148</v>
      </c>
      <c r="G95" s="369"/>
      <c r="H95" s="372">
        <v>6475.17</v>
      </c>
      <c r="I95" s="190"/>
      <c r="L95" s="188"/>
      <c r="M95" s="191"/>
      <c r="N95" s="192"/>
      <c r="O95" s="192"/>
      <c r="P95" s="192"/>
      <c r="Q95" s="192"/>
      <c r="R95" s="192"/>
      <c r="S95" s="192"/>
      <c r="T95" s="193"/>
      <c r="AT95" s="189" t="s">
        <v>146</v>
      </c>
      <c r="AU95" s="189" t="s">
        <v>84</v>
      </c>
      <c r="AV95" s="12" t="s">
        <v>140</v>
      </c>
      <c r="AW95" s="12" t="s">
        <v>37</v>
      </c>
      <c r="AX95" s="12" t="s">
        <v>82</v>
      </c>
      <c r="AY95" s="189" t="s">
        <v>133</v>
      </c>
    </row>
    <row r="96" spans="2:65" s="1" customFormat="1" ht="16.5" customHeight="1">
      <c r="B96" s="171"/>
      <c r="C96" s="172" t="s">
        <v>140</v>
      </c>
      <c r="D96" s="356" t="s">
        <v>135</v>
      </c>
      <c r="E96" s="357" t="s">
        <v>238</v>
      </c>
      <c r="F96" s="358" t="s">
        <v>239</v>
      </c>
      <c r="G96" s="359" t="s">
        <v>224</v>
      </c>
      <c r="H96" s="360">
        <v>10972.14</v>
      </c>
      <c r="I96" s="174"/>
      <c r="J96" s="175">
        <f>ROUND(I96*H96,2)</f>
        <v>0</v>
      </c>
      <c r="K96" s="173" t="s">
        <v>139</v>
      </c>
      <c r="L96" s="41"/>
      <c r="M96" s="176" t="s">
        <v>5</v>
      </c>
      <c r="N96" s="177" t="s">
        <v>45</v>
      </c>
      <c r="O96" s="42"/>
      <c r="P96" s="178">
        <f>O96*H96</f>
        <v>0</v>
      </c>
      <c r="Q96" s="178">
        <v>0</v>
      </c>
      <c r="R96" s="178">
        <f>Q96*H96</f>
        <v>0</v>
      </c>
      <c r="S96" s="178">
        <v>0</v>
      </c>
      <c r="T96" s="179">
        <f>S96*H96</f>
        <v>0</v>
      </c>
      <c r="AR96" s="24" t="s">
        <v>140</v>
      </c>
      <c r="AT96" s="24" t="s">
        <v>135</v>
      </c>
      <c r="AU96" s="24" t="s">
        <v>84</v>
      </c>
      <c r="AY96" s="24" t="s">
        <v>133</v>
      </c>
      <c r="BE96" s="180">
        <f>IF(N96="základní",J96,0)</f>
        <v>0</v>
      </c>
      <c r="BF96" s="180">
        <f>IF(N96="snížená",J96,0)</f>
        <v>0</v>
      </c>
      <c r="BG96" s="180">
        <f>IF(N96="zákl. přenesená",J96,0)</f>
        <v>0</v>
      </c>
      <c r="BH96" s="180">
        <f>IF(N96="sníž. přenesená",J96,0)</f>
        <v>0</v>
      </c>
      <c r="BI96" s="180">
        <f>IF(N96="nulová",J96,0)</f>
        <v>0</v>
      </c>
      <c r="BJ96" s="24" t="s">
        <v>82</v>
      </c>
      <c r="BK96" s="180">
        <f>ROUND(I96*H96,2)</f>
        <v>0</v>
      </c>
      <c r="BL96" s="24" t="s">
        <v>140</v>
      </c>
      <c r="BM96" s="24" t="s">
        <v>505</v>
      </c>
    </row>
    <row r="97" spans="2:65" s="1" customFormat="1" ht="27">
      <c r="B97" s="41"/>
      <c r="D97" s="362" t="s">
        <v>142</v>
      </c>
      <c r="E97" s="361"/>
      <c r="F97" s="363" t="s">
        <v>241</v>
      </c>
      <c r="G97" s="361"/>
      <c r="H97" s="361"/>
      <c r="I97" s="148"/>
      <c r="L97" s="41"/>
      <c r="M97" s="181"/>
      <c r="N97" s="42"/>
      <c r="O97" s="42"/>
      <c r="P97" s="42"/>
      <c r="Q97" s="42"/>
      <c r="R97" s="42"/>
      <c r="S97" s="42"/>
      <c r="T97" s="70"/>
      <c r="AT97" s="24" t="s">
        <v>142</v>
      </c>
      <c r="AU97" s="24" t="s">
        <v>84</v>
      </c>
    </row>
    <row r="98" spans="2:65" s="1" customFormat="1" ht="324">
      <c r="B98" s="41"/>
      <c r="D98" s="362" t="s">
        <v>144</v>
      </c>
      <c r="E98" s="361"/>
      <c r="F98" s="364" t="s">
        <v>242</v>
      </c>
      <c r="G98" s="361"/>
      <c r="H98" s="361"/>
      <c r="I98" s="148"/>
      <c r="L98" s="41"/>
      <c r="M98" s="181"/>
      <c r="N98" s="42"/>
      <c r="O98" s="42"/>
      <c r="P98" s="42"/>
      <c r="Q98" s="42"/>
      <c r="R98" s="42"/>
      <c r="S98" s="42"/>
      <c r="T98" s="70"/>
      <c r="AT98" s="24" t="s">
        <v>144</v>
      </c>
      <c r="AU98" s="24" t="s">
        <v>84</v>
      </c>
    </row>
    <row r="99" spans="2:65" s="13" customFormat="1">
      <c r="B99" s="194"/>
      <c r="D99" s="362" t="s">
        <v>146</v>
      </c>
      <c r="E99" s="374" t="s">
        <v>5</v>
      </c>
      <c r="F99" s="375" t="s">
        <v>506</v>
      </c>
      <c r="G99" s="373"/>
      <c r="H99" s="374" t="s">
        <v>5</v>
      </c>
      <c r="I99" s="196"/>
      <c r="L99" s="194"/>
      <c r="M99" s="197"/>
      <c r="N99" s="198"/>
      <c r="O99" s="198"/>
      <c r="P99" s="198"/>
      <c r="Q99" s="198"/>
      <c r="R99" s="198"/>
      <c r="S99" s="198"/>
      <c r="T99" s="199"/>
      <c r="AT99" s="195" t="s">
        <v>146</v>
      </c>
      <c r="AU99" s="195" t="s">
        <v>84</v>
      </c>
      <c r="AV99" s="13" t="s">
        <v>82</v>
      </c>
      <c r="AW99" s="13" t="s">
        <v>37</v>
      </c>
      <c r="AX99" s="13" t="s">
        <v>74</v>
      </c>
      <c r="AY99" s="195" t="s">
        <v>133</v>
      </c>
    </row>
    <row r="100" spans="2:65" s="11" customFormat="1">
      <c r="B100" s="182"/>
      <c r="D100" s="362" t="s">
        <v>146</v>
      </c>
      <c r="E100" s="366" t="s">
        <v>5</v>
      </c>
      <c r="F100" s="367" t="s">
        <v>507</v>
      </c>
      <c r="G100" s="365"/>
      <c r="H100" s="368">
        <v>10972.14</v>
      </c>
      <c r="I100" s="184"/>
      <c r="L100" s="182"/>
      <c r="M100" s="185"/>
      <c r="N100" s="186"/>
      <c r="O100" s="186"/>
      <c r="P100" s="186"/>
      <c r="Q100" s="186"/>
      <c r="R100" s="186"/>
      <c r="S100" s="186"/>
      <c r="T100" s="187"/>
      <c r="AT100" s="183" t="s">
        <v>146</v>
      </c>
      <c r="AU100" s="183" t="s">
        <v>84</v>
      </c>
      <c r="AV100" s="11" t="s">
        <v>84</v>
      </c>
      <c r="AW100" s="11" t="s">
        <v>37</v>
      </c>
      <c r="AX100" s="11" t="s">
        <v>74</v>
      </c>
      <c r="AY100" s="183" t="s">
        <v>133</v>
      </c>
    </row>
    <row r="101" spans="2:65" s="12" customFormat="1">
      <c r="B101" s="188"/>
      <c r="D101" s="362" t="s">
        <v>146</v>
      </c>
      <c r="E101" s="370" t="s">
        <v>5</v>
      </c>
      <c r="F101" s="371" t="s">
        <v>148</v>
      </c>
      <c r="G101" s="369"/>
      <c r="H101" s="372">
        <v>10972.14</v>
      </c>
      <c r="I101" s="190"/>
      <c r="L101" s="188"/>
      <c r="M101" s="191"/>
      <c r="N101" s="192"/>
      <c r="O101" s="192"/>
      <c r="P101" s="192"/>
      <c r="Q101" s="192"/>
      <c r="R101" s="192"/>
      <c r="S101" s="192"/>
      <c r="T101" s="193"/>
      <c r="AT101" s="189" t="s">
        <v>146</v>
      </c>
      <c r="AU101" s="189" t="s">
        <v>84</v>
      </c>
      <c r="AV101" s="12" t="s">
        <v>140</v>
      </c>
      <c r="AW101" s="12" t="s">
        <v>37</v>
      </c>
      <c r="AX101" s="12" t="s">
        <v>82</v>
      </c>
      <c r="AY101" s="189" t="s">
        <v>133</v>
      </c>
    </row>
    <row r="102" spans="2:65" s="1" customFormat="1" ht="16.5" customHeight="1">
      <c r="B102" s="171"/>
      <c r="C102" s="172" t="s">
        <v>167</v>
      </c>
      <c r="D102" s="356" t="s">
        <v>135</v>
      </c>
      <c r="E102" s="357" t="s">
        <v>246</v>
      </c>
      <c r="F102" s="358" t="s">
        <v>247</v>
      </c>
      <c r="G102" s="359" t="s">
        <v>224</v>
      </c>
      <c r="H102" s="360">
        <v>10972.14</v>
      </c>
      <c r="I102" s="174"/>
      <c r="J102" s="175">
        <f>ROUND(I102*H102,2)</f>
        <v>0</v>
      </c>
      <c r="K102" s="173" t="s">
        <v>139</v>
      </c>
      <c r="L102" s="41"/>
      <c r="M102" s="176" t="s">
        <v>5</v>
      </c>
      <c r="N102" s="177" t="s">
        <v>45</v>
      </c>
      <c r="O102" s="42"/>
      <c r="P102" s="178">
        <f>O102*H102</f>
        <v>0</v>
      </c>
      <c r="Q102" s="178">
        <v>0</v>
      </c>
      <c r="R102" s="178">
        <f>Q102*H102</f>
        <v>0</v>
      </c>
      <c r="S102" s="178">
        <v>0</v>
      </c>
      <c r="T102" s="179">
        <f>S102*H102</f>
        <v>0</v>
      </c>
      <c r="AR102" s="24" t="s">
        <v>140</v>
      </c>
      <c r="AT102" s="24" t="s">
        <v>135</v>
      </c>
      <c r="AU102" s="24" t="s">
        <v>84</v>
      </c>
      <c r="AY102" s="24" t="s">
        <v>133</v>
      </c>
      <c r="BE102" s="180">
        <f>IF(N102="základní",J102,0)</f>
        <v>0</v>
      </c>
      <c r="BF102" s="180">
        <f>IF(N102="snížená",J102,0)</f>
        <v>0</v>
      </c>
      <c r="BG102" s="180">
        <f>IF(N102="zákl. přenesená",J102,0)</f>
        <v>0</v>
      </c>
      <c r="BH102" s="180">
        <f>IF(N102="sníž. přenesená",J102,0)</f>
        <v>0</v>
      </c>
      <c r="BI102" s="180">
        <f>IF(N102="nulová",J102,0)</f>
        <v>0</v>
      </c>
      <c r="BJ102" s="24" t="s">
        <v>82</v>
      </c>
      <c r="BK102" s="180">
        <f>ROUND(I102*H102,2)</f>
        <v>0</v>
      </c>
      <c r="BL102" s="24" t="s">
        <v>140</v>
      </c>
      <c r="BM102" s="24" t="s">
        <v>508</v>
      </c>
    </row>
    <row r="103" spans="2:65" s="1" customFormat="1" ht="27">
      <c r="B103" s="41"/>
      <c r="D103" s="362" t="s">
        <v>142</v>
      </c>
      <c r="E103" s="361"/>
      <c r="F103" s="363" t="s">
        <v>249</v>
      </c>
      <c r="G103" s="361"/>
      <c r="H103" s="361"/>
      <c r="I103" s="148"/>
      <c r="L103" s="41"/>
      <c r="M103" s="181"/>
      <c r="N103" s="42"/>
      <c r="O103" s="42"/>
      <c r="P103" s="42"/>
      <c r="Q103" s="42"/>
      <c r="R103" s="42"/>
      <c r="S103" s="42"/>
      <c r="T103" s="70"/>
      <c r="AT103" s="24" t="s">
        <v>142</v>
      </c>
      <c r="AU103" s="24" t="s">
        <v>84</v>
      </c>
    </row>
    <row r="104" spans="2:65" s="1" customFormat="1" ht="324">
      <c r="B104" s="41"/>
      <c r="D104" s="362" t="s">
        <v>144</v>
      </c>
      <c r="E104" s="361"/>
      <c r="F104" s="364" t="s">
        <v>242</v>
      </c>
      <c r="G104" s="361"/>
      <c r="H104" s="361"/>
      <c r="I104" s="148"/>
      <c r="L104" s="41"/>
      <c r="M104" s="181"/>
      <c r="N104" s="42"/>
      <c r="O104" s="42"/>
      <c r="P104" s="42"/>
      <c r="Q104" s="42"/>
      <c r="R104" s="42"/>
      <c r="S104" s="42"/>
      <c r="T104" s="70"/>
      <c r="AT104" s="24" t="s">
        <v>144</v>
      </c>
      <c r="AU104" s="24" t="s">
        <v>84</v>
      </c>
    </row>
    <row r="105" spans="2:65" s="13" customFormat="1">
      <c r="B105" s="194"/>
      <c r="D105" s="362" t="s">
        <v>146</v>
      </c>
      <c r="E105" s="374" t="s">
        <v>5</v>
      </c>
      <c r="F105" s="375" t="s">
        <v>506</v>
      </c>
      <c r="G105" s="373"/>
      <c r="H105" s="374" t="s">
        <v>5</v>
      </c>
      <c r="I105" s="196"/>
      <c r="L105" s="194"/>
      <c r="M105" s="197"/>
      <c r="N105" s="198"/>
      <c r="O105" s="198"/>
      <c r="P105" s="198"/>
      <c r="Q105" s="198"/>
      <c r="R105" s="198"/>
      <c r="S105" s="198"/>
      <c r="T105" s="199"/>
      <c r="AT105" s="195" t="s">
        <v>146</v>
      </c>
      <c r="AU105" s="195" t="s">
        <v>84</v>
      </c>
      <c r="AV105" s="13" t="s">
        <v>82</v>
      </c>
      <c r="AW105" s="13" t="s">
        <v>37</v>
      </c>
      <c r="AX105" s="13" t="s">
        <v>74</v>
      </c>
      <c r="AY105" s="195" t="s">
        <v>133</v>
      </c>
    </row>
    <row r="106" spans="2:65" s="11" customFormat="1">
      <c r="B106" s="182"/>
      <c r="D106" s="362" t="s">
        <v>146</v>
      </c>
      <c r="E106" s="366" t="s">
        <v>5</v>
      </c>
      <c r="F106" s="367" t="s">
        <v>507</v>
      </c>
      <c r="G106" s="365"/>
      <c r="H106" s="368">
        <v>10972.14</v>
      </c>
      <c r="I106" s="184"/>
      <c r="L106" s="182"/>
      <c r="M106" s="185"/>
      <c r="N106" s="186"/>
      <c r="O106" s="186"/>
      <c r="P106" s="186"/>
      <c r="Q106" s="186"/>
      <c r="R106" s="186"/>
      <c r="S106" s="186"/>
      <c r="T106" s="187"/>
      <c r="AT106" s="183" t="s">
        <v>146</v>
      </c>
      <c r="AU106" s="183" t="s">
        <v>84</v>
      </c>
      <c r="AV106" s="11" t="s">
        <v>84</v>
      </c>
      <c r="AW106" s="11" t="s">
        <v>37</v>
      </c>
      <c r="AX106" s="11" t="s">
        <v>74</v>
      </c>
      <c r="AY106" s="183" t="s">
        <v>133</v>
      </c>
    </row>
    <row r="107" spans="2:65" s="12" customFormat="1">
      <c r="B107" s="188"/>
      <c r="D107" s="362" t="s">
        <v>146</v>
      </c>
      <c r="E107" s="370" t="s">
        <v>5</v>
      </c>
      <c r="F107" s="371" t="s">
        <v>148</v>
      </c>
      <c r="G107" s="369"/>
      <c r="H107" s="372">
        <v>10972.14</v>
      </c>
      <c r="I107" s="190"/>
      <c r="L107" s="188"/>
      <c r="M107" s="191"/>
      <c r="N107" s="192"/>
      <c r="O107" s="192"/>
      <c r="P107" s="192"/>
      <c r="Q107" s="192"/>
      <c r="R107" s="192"/>
      <c r="S107" s="192"/>
      <c r="T107" s="193"/>
      <c r="AT107" s="189" t="s">
        <v>146</v>
      </c>
      <c r="AU107" s="189" t="s">
        <v>84</v>
      </c>
      <c r="AV107" s="12" t="s">
        <v>140</v>
      </c>
      <c r="AW107" s="12" t="s">
        <v>37</v>
      </c>
      <c r="AX107" s="12" t="s">
        <v>82</v>
      </c>
      <c r="AY107" s="189" t="s">
        <v>133</v>
      </c>
    </row>
    <row r="108" spans="2:65" s="1" customFormat="1" ht="16.5" customHeight="1">
      <c r="B108" s="171"/>
      <c r="C108" s="172" t="s">
        <v>174</v>
      </c>
      <c r="D108" s="356" t="s">
        <v>135</v>
      </c>
      <c r="E108" s="357" t="s">
        <v>268</v>
      </c>
      <c r="F108" s="358" t="s">
        <v>269</v>
      </c>
      <c r="G108" s="359" t="s">
        <v>224</v>
      </c>
      <c r="H108" s="360">
        <v>12950.34</v>
      </c>
      <c r="I108" s="174"/>
      <c r="J108" s="175">
        <f>ROUND(I108*H108,2)</f>
        <v>0</v>
      </c>
      <c r="K108" s="173" t="s">
        <v>139</v>
      </c>
      <c r="L108" s="41"/>
      <c r="M108" s="176" t="s">
        <v>5</v>
      </c>
      <c r="N108" s="177" t="s">
        <v>45</v>
      </c>
      <c r="O108" s="42"/>
      <c r="P108" s="178">
        <f>O108*H108</f>
        <v>0</v>
      </c>
      <c r="Q108" s="178">
        <v>0</v>
      </c>
      <c r="R108" s="178">
        <f>Q108*H108</f>
        <v>0</v>
      </c>
      <c r="S108" s="178">
        <v>0</v>
      </c>
      <c r="T108" s="179">
        <f>S108*H108</f>
        <v>0</v>
      </c>
      <c r="AR108" s="24" t="s">
        <v>140</v>
      </c>
      <c r="AT108" s="24" t="s">
        <v>135</v>
      </c>
      <c r="AU108" s="24" t="s">
        <v>84</v>
      </c>
      <c r="AY108" s="24" t="s">
        <v>133</v>
      </c>
      <c r="BE108" s="180">
        <f>IF(N108="základní",J108,0)</f>
        <v>0</v>
      </c>
      <c r="BF108" s="180">
        <f>IF(N108="snížená",J108,0)</f>
        <v>0</v>
      </c>
      <c r="BG108" s="180">
        <f>IF(N108="zákl. přenesená",J108,0)</f>
        <v>0</v>
      </c>
      <c r="BH108" s="180">
        <f>IF(N108="sníž. přenesená",J108,0)</f>
        <v>0</v>
      </c>
      <c r="BI108" s="180">
        <f>IF(N108="nulová",J108,0)</f>
        <v>0</v>
      </c>
      <c r="BJ108" s="24" t="s">
        <v>82</v>
      </c>
      <c r="BK108" s="180">
        <f>ROUND(I108*H108,2)</f>
        <v>0</v>
      </c>
      <c r="BL108" s="24" t="s">
        <v>140</v>
      </c>
      <c r="BM108" s="24" t="s">
        <v>509</v>
      </c>
    </row>
    <row r="109" spans="2:65" s="1" customFormat="1" ht="40.5">
      <c r="B109" s="41"/>
      <c r="D109" s="362" t="s">
        <v>142</v>
      </c>
      <c r="E109" s="361"/>
      <c r="F109" s="363" t="s">
        <v>271</v>
      </c>
      <c r="G109" s="361"/>
      <c r="H109" s="361"/>
      <c r="I109" s="148"/>
      <c r="L109" s="41"/>
      <c r="M109" s="181"/>
      <c r="N109" s="42"/>
      <c r="O109" s="42"/>
      <c r="P109" s="42"/>
      <c r="Q109" s="42"/>
      <c r="R109" s="42"/>
      <c r="S109" s="42"/>
      <c r="T109" s="70"/>
      <c r="AT109" s="24" t="s">
        <v>142</v>
      </c>
      <c r="AU109" s="24" t="s">
        <v>84</v>
      </c>
    </row>
    <row r="110" spans="2:65" s="1" customFormat="1" ht="189">
      <c r="B110" s="41"/>
      <c r="D110" s="362" t="s">
        <v>144</v>
      </c>
      <c r="E110" s="361"/>
      <c r="F110" s="364" t="s">
        <v>272</v>
      </c>
      <c r="G110" s="361"/>
      <c r="H110" s="361"/>
      <c r="I110" s="148"/>
      <c r="L110" s="41"/>
      <c r="M110" s="181"/>
      <c r="N110" s="42"/>
      <c r="O110" s="42"/>
      <c r="P110" s="42"/>
      <c r="Q110" s="42"/>
      <c r="R110" s="42"/>
      <c r="S110" s="42"/>
      <c r="T110" s="70"/>
      <c r="AT110" s="24" t="s">
        <v>144</v>
      </c>
      <c r="AU110" s="24" t="s">
        <v>84</v>
      </c>
    </row>
    <row r="111" spans="2:65" s="13" customFormat="1">
      <c r="B111" s="194"/>
      <c r="D111" s="362" t="s">
        <v>146</v>
      </c>
      <c r="E111" s="374" t="s">
        <v>5</v>
      </c>
      <c r="F111" s="375" t="s">
        <v>510</v>
      </c>
      <c r="G111" s="373"/>
      <c r="H111" s="374" t="s">
        <v>5</v>
      </c>
      <c r="I111" s="196"/>
      <c r="L111" s="194"/>
      <c r="M111" s="197"/>
      <c r="N111" s="198"/>
      <c r="O111" s="198"/>
      <c r="P111" s="198"/>
      <c r="Q111" s="198"/>
      <c r="R111" s="198"/>
      <c r="S111" s="198"/>
      <c r="T111" s="199"/>
      <c r="AT111" s="195" t="s">
        <v>146</v>
      </c>
      <c r="AU111" s="195" t="s">
        <v>84</v>
      </c>
      <c r="AV111" s="13" t="s">
        <v>82</v>
      </c>
      <c r="AW111" s="13" t="s">
        <v>37</v>
      </c>
      <c r="AX111" s="13" t="s">
        <v>74</v>
      </c>
      <c r="AY111" s="195" t="s">
        <v>133</v>
      </c>
    </row>
    <row r="112" spans="2:65" s="11" customFormat="1">
      <c r="B112" s="182"/>
      <c r="D112" s="362" t="s">
        <v>146</v>
      </c>
      <c r="E112" s="366" t="s">
        <v>5</v>
      </c>
      <c r="F112" s="367" t="s">
        <v>511</v>
      </c>
      <c r="G112" s="365"/>
      <c r="H112" s="368">
        <v>4416.24</v>
      </c>
      <c r="I112" s="184"/>
      <c r="L112" s="182"/>
      <c r="M112" s="185"/>
      <c r="N112" s="186"/>
      <c r="O112" s="186"/>
      <c r="P112" s="186"/>
      <c r="Q112" s="186"/>
      <c r="R112" s="186"/>
      <c r="S112" s="186"/>
      <c r="T112" s="187"/>
      <c r="AT112" s="183" t="s">
        <v>146</v>
      </c>
      <c r="AU112" s="183" t="s">
        <v>84</v>
      </c>
      <c r="AV112" s="11" t="s">
        <v>84</v>
      </c>
      <c r="AW112" s="11" t="s">
        <v>37</v>
      </c>
      <c r="AX112" s="11" t="s">
        <v>74</v>
      </c>
      <c r="AY112" s="183" t="s">
        <v>133</v>
      </c>
    </row>
    <row r="113" spans="2:65" s="11" customFormat="1">
      <c r="B113" s="182"/>
      <c r="D113" s="362" t="s">
        <v>146</v>
      </c>
      <c r="E113" s="366" t="s">
        <v>5</v>
      </c>
      <c r="F113" s="367" t="s">
        <v>5</v>
      </c>
      <c r="G113" s="365"/>
      <c r="H113" s="368">
        <v>0</v>
      </c>
      <c r="I113" s="184"/>
      <c r="L113" s="182"/>
      <c r="M113" s="185"/>
      <c r="N113" s="186"/>
      <c r="O113" s="186"/>
      <c r="P113" s="186"/>
      <c r="Q113" s="186"/>
      <c r="R113" s="186"/>
      <c r="S113" s="186"/>
      <c r="T113" s="187"/>
      <c r="AT113" s="183" t="s">
        <v>146</v>
      </c>
      <c r="AU113" s="183" t="s">
        <v>84</v>
      </c>
      <c r="AV113" s="11" t="s">
        <v>84</v>
      </c>
      <c r="AW113" s="11" t="s">
        <v>37</v>
      </c>
      <c r="AX113" s="11" t="s">
        <v>74</v>
      </c>
      <c r="AY113" s="183" t="s">
        <v>133</v>
      </c>
    </row>
    <row r="114" spans="2:65" s="13" customFormat="1" ht="27">
      <c r="B114" s="194"/>
      <c r="D114" s="362" t="s">
        <v>146</v>
      </c>
      <c r="E114" s="374" t="s">
        <v>5</v>
      </c>
      <c r="F114" s="375" t="s">
        <v>512</v>
      </c>
      <c r="G114" s="373"/>
      <c r="H114" s="374" t="s">
        <v>5</v>
      </c>
      <c r="I114" s="196"/>
      <c r="L114" s="194"/>
      <c r="M114" s="197"/>
      <c r="N114" s="198"/>
      <c r="O114" s="198"/>
      <c r="P114" s="198"/>
      <c r="Q114" s="198"/>
      <c r="R114" s="198"/>
      <c r="S114" s="198"/>
      <c r="T114" s="199"/>
      <c r="AT114" s="195" t="s">
        <v>146</v>
      </c>
      <c r="AU114" s="195" t="s">
        <v>84</v>
      </c>
      <c r="AV114" s="13" t="s">
        <v>82</v>
      </c>
      <c r="AW114" s="13" t="s">
        <v>37</v>
      </c>
      <c r="AX114" s="13" t="s">
        <v>74</v>
      </c>
      <c r="AY114" s="195" t="s">
        <v>133</v>
      </c>
    </row>
    <row r="115" spans="2:65" s="11" customFormat="1">
      <c r="B115" s="182"/>
      <c r="D115" s="362" t="s">
        <v>146</v>
      </c>
      <c r="E115" s="366" t="s">
        <v>5</v>
      </c>
      <c r="F115" s="367" t="s">
        <v>513</v>
      </c>
      <c r="G115" s="365"/>
      <c r="H115" s="368">
        <v>8534.1</v>
      </c>
      <c r="I115" s="184"/>
      <c r="L115" s="182"/>
      <c r="M115" s="185"/>
      <c r="N115" s="186"/>
      <c r="O115" s="186"/>
      <c r="P115" s="186"/>
      <c r="Q115" s="186"/>
      <c r="R115" s="186"/>
      <c r="S115" s="186"/>
      <c r="T115" s="187"/>
      <c r="AT115" s="183" t="s">
        <v>146</v>
      </c>
      <c r="AU115" s="183" t="s">
        <v>84</v>
      </c>
      <c r="AV115" s="11" t="s">
        <v>84</v>
      </c>
      <c r="AW115" s="11" t="s">
        <v>37</v>
      </c>
      <c r="AX115" s="11" t="s">
        <v>74</v>
      </c>
      <c r="AY115" s="183" t="s">
        <v>133</v>
      </c>
    </row>
    <row r="116" spans="2:65" s="12" customFormat="1">
      <c r="B116" s="188"/>
      <c r="D116" s="362" t="s">
        <v>146</v>
      </c>
      <c r="E116" s="370" t="s">
        <v>5</v>
      </c>
      <c r="F116" s="371" t="s">
        <v>148</v>
      </c>
      <c r="G116" s="369"/>
      <c r="H116" s="372">
        <v>12950.34</v>
      </c>
      <c r="I116" s="190"/>
      <c r="L116" s="188"/>
      <c r="M116" s="191"/>
      <c r="N116" s="192"/>
      <c r="O116" s="192"/>
      <c r="P116" s="192"/>
      <c r="Q116" s="192"/>
      <c r="R116" s="192"/>
      <c r="S116" s="192"/>
      <c r="T116" s="193"/>
      <c r="AT116" s="189" t="s">
        <v>146</v>
      </c>
      <c r="AU116" s="189" t="s">
        <v>84</v>
      </c>
      <c r="AV116" s="12" t="s">
        <v>140</v>
      </c>
      <c r="AW116" s="12" t="s">
        <v>37</v>
      </c>
      <c r="AX116" s="12" t="s">
        <v>82</v>
      </c>
      <c r="AY116" s="189" t="s">
        <v>133</v>
      </c>
    </row>
    <row r="117" spans="2:65" s="1" customFormat="1" ht="16.5" customHeight="1">
      <c r="B117" s="171"/>
      <c r="C117" s="172" t="s">
        <v>181</v>
      </c>
      <c r="D117" s="356" t="s">
        <v>135</v>
      </c>
      <c r="E117" s="357" t="s">
        <v>514</v>
      </c>
      <c r="F117" s="358" t="s">
        <v>306</v>
      </c>
      <c r="G117" s="359" t="s">
        <v>224</v>
      </c>
      <c r="H117" s="360">
        <v>21944.28</v>
      </c>
      <c r="I117" s="174"/>
      <c r="J117" s="175">
        <f>ROUND(I117*H117,2)</f>
        <v>0</v>
      </c>
      <c r="K117" s="173" t="s">
        <v>160</v>
      </c>
      <c r="L117" s="41"/>
      <c r="M117" s="176" t="s">
        <v>5</v>
      </c>
      <c r="N117" s="177" t="s">
        <v>45</v>
      </c>
      <c r="O117" s="42"/>
      <c r="P117" s="178">
        <f>O117*H117</f>
        <v>0</v>
      </c>
      <c r="Q117" s="178">
        <v>0</v>
      </c>
      <c r="R117" s="178">
        <f>Q117*H117</f>
        <v>0</v>
      </c>
      <c r="S117" s="178">
        <v>0</v>
      </c>
      <c r="T117" s="179">
        <f>S117*H117</f>
        <v>0</v>
      </c>
      <c r="AR117" s="24" t="s">
        <v>140</v>
      </c>
      <c r="AT117" s="24" t="s">
        <v>135</v>
      </c>
      <c r="AU117" s="24" t="s">
        <v>84</v>
      </c>
      <c r="AY117" s="24" t="s">
        <v>133</v>
      </c>
      <c r="BE117" s="180">
        <f>IF(N117="základní",J117,0)</f>
        <v>0</v>
      </c>
      <c r="BF117" s="180">
        <f>IF(N117="snížená",J117,0)</f>
        <v>0</v>
      </c>
      <c r="BG117" s="180">
        <f>IF(N117="zákl. přenesená",J117,0)</f>
        <v>0</v>
      </c>
      <c r="BH117" s="180">
        <f>IF(N117="sníž. přenesená",J117,0)</f>
        <v>0</v>
      </c>
      <c r="BI117" s="180">
        <f>IF(N117="nulová",J117,0)</f>
        <v>0</v>
      </c>
      <c r="BJ117" s="24" t="s">
        <v>82</v>
      </c>
      <c r="BK117" s="180">
        <f>ROUND(I117*H117,2)</f>
        <v>0</v>
      </c>
      <c r="BL117" s="24" t="s">
        <v>140</v>
      </c>
      <c r="BM117" s="24" t="s">
        <v>515</v>
      </c>
    </row>
    <row r="118" spans="2:65" s="13" customFormat="1">
      <c r="B118" s="194"/>
      <c r="D118" s="362" t="s">
        <v>146</v>
      </c>
      <c r="E118" s="374" t="s">
        <v>5</v>
      </c>
      <c r="F118" s="375" t="s">
        <v>300</v>
      </c>
      <c r="G118" s="373"/>
      <c r="H118" s="374" t="s">
        <v>5</v>
      </c>
      <c r="I118" s="196"/>
      <c r="L118" s="194"/>
      <c r="M118" s="197"/>
      <c r="N118" s="198"/>
      <c r="O118" s="198"/>
      <c r="P118" s="198"/>
      <c r="Q118" s="198"/>
      <c r="R118" s="198"/>
      <c r="S118" s="198"/>
      <c r="T118" s="199"/>
      <c r="AT118" s="195" t="s">
        <v>146</v>
      </c>
      <c r="AU118" s="195" t="s">
        <v>84</v>
      </c>
      <c r="AV118" s="13" t="s">
        <v>82</v>
      </c>
      <c r="AW118" s="13" t="s">
        <v>37</v>
      </c>
      <c r="AX118" s="13" t="s">
        <v>74</v>
      </c>
      <c r="AY118" s="195" t="s">
        <v>133</v>
      </c>
    </row>
    <row r="119" spans="2:65" s="11" customFormat="1">
      <c r="B119" s="182"/>
      <c r="D119" s="362" t="s">
        <v>146</v>
      </c>
      <c r="E119" s="366" t="s">
        <v>5</v>
      </c>
      <c r="F119" s="367" t="s">
        <v>516</v>
      </c>
      <c r="G119" s="365"/>
      <c r="H119" s="368">
        <v>21944.28</v>
      </c>
      <c r="I119" s="184"/>
      <c r="L119" s="182"/>
      <c r="M119" s="185"/>
      <c r="N119" s="186"/>
      <c r="O119" s="186"/>
      <c r="P119" s="186"/>
      <c r="Q119" s="186"/>
      <c r="R119" s="186"/>
      <c r="S119" s="186"/>
      <c r="T119" s="187"/>
      <c r="AT119" s="183" t="s">
        <v>146</v>
      </c>
      <c r="AU119" s="183" t="s">
        <v>84</v>
      </c>
      <c r="AV119" s="11" t="s">
        <v>84</v>
      </c>
      <c r="AW119" s="11" t="s">
        <v>37</v>
      </c>
      <c r="AX119" s="11" t="s">
        <v>74</v>
      </c>
      <c r="AY119" s="183" t="s">
        <v>133</v>
      </c>
    </row>
    <row r="120" spans="2:65" s="12" customFormat="1">
      <c r="B120" s="188"/>
      <c r="D120" s="362" t="s">
        <v>146</v>
      </c>
      <c r="E120" s="370" t="s">
        <v>5</v>
      </c>
      <c r="F120" s="371" t="s">
        <v>148</v>
      </c>
      <c r="G120" s="369"/>
      <c r="H120" s="372">
        <v>21944.28</v>
      </c>
      <c r="I120" s="190"/>
      <c r="L120" s="188"/>
      <c r="M120" s="191"/>
      <c r="N120" s="192"/>
      <c r="O120" s="192"/>
      <c r="P120" s="192"/>
      <c r="Q120" s="192"/>
      <c r="R120" s="192"/>
      <c r="S120" s="192"/>
      <c r="T120" s="193"/>
      <c r="AT120" s="189" t="s">
        <v>146</v>
      </c>
      <c r="AU120" s="189" t="s">
        <v>84</v>
      </c>
      <c r="AV120" s="12" t="s">
        <v>140</v>
      </c>
      <c r="AW120" s="12" t="s">
        <v>37</v>
      </c>
      <c r="AX120" s="12" t="s">
        <v>82</v>
      </c>
      <c r="AY120" s="189" t="s">
        <v>133</v>
      </c>
    </row>
    <row r="121" spans="2:65" s="1" customFormat="1" ht="16.5" customHeight="1">
      <c r="B121" s="171"/>
      <c r="C121" s="172" t="s">
        <v>187</v>
      </c>
      <c r="D121" s="356" t="s">
        <v>135</v>
      </c>
      <c r="E121" s="357" t="s">
        <v>325</v>
      </c>
      <c r="F121" s="358" t="s">
        <v>326</v>
      </c>
      <c r="G121" s="359" t="s">
        <v>224</v>
      </c>
      <c r="H121" s="360">
        <v>12950.343000000001</v>
      </c>
      <c r="I121" s="174"/>
      <c r="J121" s="175">
        <f>ROUND(I121*H121,2)</f>
        <v>0</v>
      </c>
      <c r="K121" s="173" t="s">
        <v>139</v>
      </c>
      <c r="L121" s="41"/>
      <c r="M121" s="176" t="s">
        <v>5</v>
      </c>
      <c r="N121" s="177" t="s">
        <v>45</v>
      </c>
      <c r="O121" s="42"/>
      <c r="P121" s="178">
        <f>O121*H121</f>
        <v>0</v>
      </c>
      <c r="Q121" s="178">
        <v>0</v>
      </c>
      <c r="R121" s="178">
        <f>Q121*H121</f>
        <v>0</v>
      </c>
      <c r="S121" s="178">
        <v>0</v>
      </c>
      <c r="T121" s="179">
        <f>S121*H121</f>
        <v>0</v>
      </c>
      <c r="AR121" s="24" t="s">
        <v>140</v>
      </c>
      <c r="AT121" s="24" t="s">
        <v>135</v>
      </c>
      <c r="AU121" s="24" t="s">
        <v>84</v>
      </c>
      <c r="AY121" s="24" t="s">
        <v>133</v>
      </c>
      <c r="BE121" s="180">
        <f>IF(N121="základní",J121,0)</f>
        <v>0</v>
      </c>
      <c r="BF121" s="180">
        <f>IF(N121="snížená",J121,0)</f>
        <v>0</v>
      </c>
      <c r="BG121" s="180">
        <f>IF(N121="zákl. přenesená",J121,0)</f>
        <v>0</v>
      </c>
      <c r="BH121" s="180">
        <f>IF(N121="sníž. přenesená",J121,0)</f>
        <v>0</v>
      </c>
      <c r="BI121" s="180">
        <f>IF(N121="nulová",J121,0)</f>
        <v>0</v>
      </c>
      <c r="BJ121" s="24" t="s">
        <v>82</v>
      </c>
      <c r="BK121" s="180">
        <f>ROUND(I121*H121,2)</f>
        <v>0</v>
      </c>
      <c r="BL121" s="24" t="s">
        <v>140</v>
      </c>
      <c r="BM121" s="24" t="s">
        <v>517</v>
      </c>
    </row>
    <row r="122" spans="2:65" s="1" customFormat="1" ht="27">
      <c r="B122" s="41"/>
      <c r="D122" s="362" t="s">
        <v>142</v>
      </c>
      <c r="E122" s="361"/>
      <c r="F122" s="363" t="s">
        <v>328</v>
      </c>
      <c r="G122" s="361"/>
      <c r="H122" s="361"/>
      <c r="I122" s="148"/>
      <c r="L122" s="41"/>
      <c r="M122" s="181"/>
      <c r="N122" s="42"/>
      <c r="O122" s="42"/>
      <c r="P122" s="42"/>
      <c r="Q122" s="42"/>
      <c r="R122" s="42"/>
      <c r="S122" s="42"/>
      <c r="T122" s="70"/>
      <c r="AT122" s="24" t="s">
        <v>142</v>
      </c>
      <c r="AU122" s="24" t="s">
        <v>84</v>
      </c>
    </row>
    <row r="123" spans="2:65" s="1" customFormat="1" ht="148.5">
      <c r="B123" s="41"/>
      <c r="D123" s="362" t="s">
        <v>144</v>
      </c>
      <c r="E123" s="361"/>
      <c r="F123" s="364" t="s">
        <v>329</v>
      </c>
      <c r="G123" s="361"/>
      <c r="H123" s="361"/>
      <c r="I123" s="148"/>
      <c r="L123" s="41"/>
      <c r="M123" s="181"/>
      <c r="N123" s="42"/>
      <c r="O123" s="42"/>
      <c r="P123" s="42"/>
      <c r="Q123" s="42"/>
      <c r="R123" s="42"/>
      <c r="S123" s="42"/>
      <c r="T123" s="70"/>
      <c r="AT123" s="24" t="s">
        <v>144</v>
      </c>
      <c r="AU123" s="24" t="s">
        <v>84</v>
      </c>
    </row>
    <row r="124" spans="2:65" s="13" customFormat="1" ht="27">
      <c r="B124" s="194"/>
      <c r="D124" s="362" t="s">
        <v>146</v>
      </c>
      <c r="E124" s="374" t="s">
        <v>5</v>
      </c>
      <c r="F124" s="375" t="s">
        <v>518</v>
      </c>
      <c r="G124" s="373"/>
      <c r="H124" s="374" t="s">
        <v>5</v>
      </c>
      <c r="I124" s="196"/>
      <c r="L124" s="194"/>
      <c r="M124" s="197"/>
      <c r="N124" s="198"/>
      <c r="O124" s="198"/>
      <c r="P124" s="198"/>
      <c r="Q124" s="198"/>
      <c r="R124" s="198"/>
      <c r="S124" s="198"/>
      <c r="T124" s="199"/>
      <c r="AT124" s="195" t="s">
        <v>146</v>
      </c>
      <c r="AU124" s="195" t="s">
        <v>84</v>
      </c>
      <c r="AV124" s="13" t="s">
        <v>82</v>
      </c>
      <c r="AW124" s="13" t="s">
        <v>37</v>
      </c>
      <c r="AX124" s="13" t="s">
        <v>74</v>
      </c>
      <c r="AY124" s="195" t="s">
        <v>133</v>
      </c>
    </row>
    <row r="125" spans="2:65" s="11" customFormat="1">
      <c r="B125" s="182"/>
      <c r="D125" s="362" t="s">
        <v>146</v>
      </c>
      <c r="E125" s="366" t="s">
        <v>5</v>
      </c>
      <c r="F125" s="367" t="s">
        <v>504</v>
      </c>
      <c r="G125" s="365"/>
      <c r="H125" s="368">
        <v>6475.17</v>
      </c>
      <c r="I125" s="184"/>
      <c r="L125" s="182"/>
      <c r="M125" s="185"/>
      <c r="N125" s="186"/>
      <c r="O125" s="186"/>
      <c r="P125" s="186"/>
      <c r="Q125" s="186"/>
      <c r="R125" s="186"/>
      <c r="S125" s="186"/>
      <c r="T125" s="187"/>
      <c r="AT125" s="183" t="s">
        <v>146</v>
      </c>
      <c r="AU125" s="183" t="s">
        <v>84</v>
      </c>
      <c r="AV125" s="11" t="s">
        <v>84</v>
      </c>
      <c r="AW125" s="11" t="s">
        <v>37</v>
      </c>
      <c r="AX125" s="11" t="s">
        <v>74</v>
      </c>
      <c r="AY125" s="183" t="s">
        <v>133</v>
      </c>
    </row>
    <row r="126" spans="2:65" s="11" customFormat="1">
      <c r="B126" s="182"/>
      <c r="D126" s="362" t="s">
        <v>146</v>
      </c>
      <c r="E126" s="366" t="s">
        <v>5</v>
      </c>
      <c r="F126" s="367" t="s">
        <v>5</v>
      </c>
      <c r="G126" s="365"/>
      <c r="H126" s="368">
        <v>0</v>
      </c>
      <c r="I126" s="184"/>
      <c r="L126" s="182"/>
      <c r="M126" s="185"/>
      <c r="N126" s="186"/>
      <c r="O126" s="186"/>
      <c r="P126" s="186"/>
      <c r="Q126" s="186"/>
      <c r="R126" s="186"/>
      <c r="S126" s="186"/>
      <c r="T126" s="187"/>
      <c r="AT126" s="183" t="s">
        <v>146</v>
      </c>
      <c r="AU126" s="183" t="s">
        <v>84</v>
      </c>
      <c r="AV126" s="11" t="s">
        <v>84</v>
      </c>
      <c r="AW126" s="11" t="s">
        <v>37</v>
      </c>
      <c r="AX126" s="11" t="s">
        <v>74</v>
      </c>
      <c r="AY126" s="183" t="s">
        <v>133</v>
      </c>
    </row>
    <row r="127" spans="2:65" s="13" customFormat="1">
      <c r="B127" s="194"/>
      <c r="D127" s="362" t="s">
        <v>146</v>
      </c>
      <c r="E127" s="374" t="s">
        <v>5</v>
      </c>
      <c r="F127" s="375" t="s">
        <v>332</v>
      </c>
      <c r="G127" s="373"/>
      <c r="H127" s="374" t="s">
        <v>5</v>
      </c>
      <c r="I127" s="196"/>
      <c r="L127" s="194"/>
      <c r="M127" s="197"/>
      <c r="N127" s="198"/>
      <c r="O127" s="198"/>
      <c r="P127" s="198"/>
      <c r="Q127" s="198"/>
      <c r="R127" s="198"/>
      <c r="S127" s="198"/>
      <c r="T127" s="199"/>
      <c r="AT127" s="195" t="s">
        <v>146</v>
      </c>
      <c r="AU127" s="195" t="s">
        <v>84</v>
      </c>
      <c r="AV127" s="13" t="s">
        <v>82</v>
      </c>
      <c r="AW127" s="13" t="s">
        <v>37</v>
      </c>
      <c r="AX127" s="13" t="s">
        <v>74</v>
      </c>
      <c r="AY127" s="195" t="s">
        <v>133</v>
      </c>
    </row>
    <row r="128" spans="2:65" s="11" customFormat="1">
      <c r="B128" s="182"/>
      <c r="D128" s="362" t="s">
        <v>146</v>
      </c>
      <c r="E128" s="366" t="s">
        <v>5</v>
      </c>
      <c r="F128" s="367" t="s">
        <v>519</v>
      </c>
      <c r="G128" s="365"/>
      <c r="H128" s="368">
        <v>2208.123</v>
      </c>
      <c r="I128" s="184"/>
      <c r="L128" s="182"/>
      <c r="M128" s="185"/>
      <c r="N128" s="186"/>
      <c r="O128" s="186"/>
      <c r="P128" s="186"/>
      <c r="Q128" s="186"/>
      <c r="R128" s="186"/>
      <c r="S128" s="186"/>
      <c r="T128" s="187"/>
      <c r="AT128" s="183" t="s">
        <v>146</v>
      </c>
      <c r="AU128" s="183" t="s">
        <v>84</v>
      </c>
      <c r="AV128" s="11" t="s">
        <v>84</v>
      </c>
      <c r="AW128" s="11" t="s">
        <v>37</v>
      </c>
      <c r="AX128" s="11" t="s">
        <v>74</v>
      </c>
      <c r="AY128" s="183" t="s">
        <v>133</v>
      </c>
    </row>
    <row r="129" spans="2:65" s="13" customFormat="1">
      <c r="B129" s="194"/>
      <c r="D129" s="362" t="s">
        <v>146</v>
      </c>
      <c r="E129" s="374" t="s">
        <v>5</v>
      </c>
      <c r="F129" s="375" t="s">
        <v>520</v>
      </c>
      <c r="G129" s="373"/>
      <c r="H129" s="374" t="s">
        <v>5</v>
      </c>
      <c r="I129" s="196"/>
      <c r="L129" s="194"/>
      <c r="M129" s="197"/>
      <c r="N129" s="198"/>
      <c r="O129" s="198"/>
      <c r="P129" s="198"/>
      <c r="Q129" s="198"/>
      <c r="R129" s="198"/>
      <c r="S129" s="198"/>
      <c r="T129" s="199"/>
      <c r="AT129" s="195" t="s">
        <v>146</v>
      </c>
      <c r="AU129" s="195" t="s">
        <v>84</v>
      </c>
      <c r="AV129" s="13" t="s">
        <v>82</v>
      </c>
      <c r="AW129" s="13" t="s">
        <v>37</v>
      </c>
      <c r="AX129" s="13" t="s">
        <v>74</v>
      </c>
      <c r="AY129" s="195" t="s">
        <v>133</v>
      </c>
    </row>
    <row r="130" spans="2:65" s="11" customFormat="1">
      <c r="B130" s="182"/>
      <c r="D130" s="362" t="s">
        <v>146</v>
      </c>
      <c r="E130" s="366" t="s">
        <v>5</v>
      </c>
      <c r="F130" s="367" t="s">
        <v>521</v>
      </c>
      <c r="G130" s="365"/>
      <c r="H130" s="368">
        <v>4267.05</v>
      </c>
      <c r="I130" s="184"/>
      <c r="L130" s="182"/>
      <c r="M130" s="185"/>
      <c r="N130" s="186"/>
      <c r="O130" s="186"/>
      <c r="P130" s="186"/>
      <c r="Q130" s="186"/>
      <c r="R130" s="186"/>
      <c r="S130" s="186"/>
      <c r="T130" s="187"/>
      <c r="AT130" s="183" t="s">
        <v>146</v>
      </c>
      <c r="AU130" s="183" t="s">
        <v>84</v>
      </c>
      <c r="AV130" s="11" t="s">
        <v>84</v>
      </c>
      <c r="AW130" s="11" t="s">
        <v>37</v>
      </c>
      <c r="AX130" s="11" t="s">
        <v>74</v>
      </c>
      <c r="AY130" s="183" t="s">
        <v>133</v>
      </c>
    </row>
    <row r="131" spans="2:65" s="12" customFormat="1">
      <c r="B131" s="188"/>
      <c r="D131" s="362" t="s">
        <v>146</v>
      </c>
      <c r="E131" s="370" t="s">
        <v>5</v>
      </c>
      <c r="F131" s="371" t="s">
        <v>148</v>
      </c>
      <c r="G131" s="369"/>
      <c r="H131" s="372">
        <v>12950.343000000001</v>
      </c>
      <c r="I131" s="190"/>
      <c r="L131" s="188"/>
      <c r="M131" s="191"/>
      <c r="N131" s="192"/>
      <c r="O131" s="192"/>
      <c r="P131" s="192"/>
      <c r="Q131" s="192"/>
      <c r="R131" s="192"/>
      <c r="S131" s="192"/>
      <c r="T131" s="193"/>
      <c r="AT131" s="189" t="s">
        <v>146</v>
      </c>
      <c r="AU131" s="189" t="s">
        <v>84</v>
      </c>
      <c r="AV131" s="12" t="s">
        <v>140</v>
      </c>
      <c r="AW131" s="12" t="s">
        <v>37</v>
      </c>
      <c r="AX131" s="12" t="s">
        <v>82</v>
      </c>
      <c r="AY131" s="189" t="s">
        <v>133</v>
      </c>
    </row>
    <row r="132" spans="2:65" s="1" customFormat="1" ht="25.5" customHeight="1">
      <c r="B132" s="171"/>
      <c r="C132" s="172" t="s">
        <v>193</v>
      </c>
      <c r="D132" s="356" t="s">
        <v>135</v>
      </c>
      <c r="E132" s="357" t="s">
        <v>366</v>
      </c>
      <c r="F132" s="358" t="s">
        <v>367</v>
      </c>
      <c r="G132" s="359" t="s">
        <v>138</v>
      </c>
      <c r="H132" s="360">
        <v>21335.25</v>
      </c>
      <c r="I132" s="174"/>
      <c r="J132" s="175">
        <f>ROUND(I132*H132,2)</f>
        <v>0</v>
      </c>
      <c r="K132" s="173" t="s">
        <v>139</v>
      </c>
      <c r="L132" s="41"/>
      <c r="M132" s="176" t="s">
        <v>5</v>
      </c>
      <c r="N132" s="177" t="s">
        <v>45</v>
      </c>
      <c r="O132" s="42"/>
      <c r="P132" s="178">
        <f>O132*H132</f>
        <v>0</v>
      </c>
      <c r="Q132" s="178">
        <v>0</v>
      </c>
      <c r="R132" s="178">
        <f>Q132*H132</f>
        <v>0</v>
      </c>
      <c r="S132" s="178">
        <v>0</v>
      </c>
      <c r="T132" s="179">
        <f>S132*H132</f>
        <v>0</v>
      </c>
      <c r="AR132" s="24" t="s">
        <v>140</v>
      </c>
      <c r="AT132" s="24" t="s">
        <v>135</v>
      </c>
      <c r="AU132" s="24" t="s">
        <v>84</v>
      </c>
      <c r="AY132" s="24" t="s">
        <v>133</v>
      </c>
      <c r="BE132" s="180">
        <f>IF(N132="základní",J132,0)</f>
        <v>0</v>
      </c>
      <c r="BF132" s="180">
        <f>IF(N132="snížená",J132,0)</f>
        <v>0</v>
      </c>
      <c r="BG132" s="180">
        <f>IF(N132="zákl. přenesená",J132,0)</f>
        <v>0</v>
      </c>
      <c r="BH132" s="180">
        <f>IF(N132="sníž. přenesená",J132,0)</f>
        <v>0</v>
      </c>
      <c r="BI132" s="180">
        <f>IF(N132="nulová",J132,0)</f>
        <v>0</v>
      </c>
      <c r="BJ132" s="24" t="s">
        <v>82</v>
      </c>
      <c r="BK132" s="180">
        <f>ROUND(I132*H132,2)</f>
        <v>0</v>
      </c>
      <c r="BL132" s="24" t="s">
        <v>140</v>
      </c>
      <c r="BM132" s="24" t="s">
        <v>522</v>
      </c>
    </row>
    <row r="133" spans="2:65" s="1" customFormat="1" ht="27">
      <c r="B133" s="41"/>
      <c r="D133" s="362" t="s">
        <v>142</v>
      </c>
      <c r="E133" s="361"/>
      <c r="F133" s="363" t="s">
        <v>369</v>
      </c>
      <c r="G133" s="361"/>
      <c r="H133" s="361"/>
      <c r="I133" s="148"/>
      <c r="L133" s="41"/>
      <c r="M133" s="181"/>
      <c r="N133" s="42"/>
      <c r="O133" s="42"/>
      <c r="P133" s="42"/>
      <c r="Q133" s="42"/>
      <c r="R133" s="42"/>
      <c r="S133" s="42"/>
      <c r="T133" s="70"/>
      <c r="AT133" s="24" t="s">
        <v>142</v>
      </c>
      <c r="AU133" s="24" t="s">
        <v>84</v>
      </c>
    </row>
    <row r="134" spans="2:65" s="1" customFormat="1" ht="94.5">
      <c r="B134" s="41"/>
      <c r="D134" s="362" t="s">
        <v>144</v>
      </c>
      <c r="E134" s="361"/>
      <c r="F134" s="364" t="s">
        <v>370</v>
      </c>
      <c r="G134" s="361"/>
      <c r="H134" s="361"/>
      <c r="I134" s="148"/>
      <c r="L134" s="41"/>
      <c r="M134" s="181"/>
      <c r="N134" s="42"/>
      <c r="O134" s="42"/>
      <c r="P134" s="42"/>
      <c r="Q134" s="42"/>
      <c r="R134" s="42"/>
      <c r="S134" s="42"/>
      <c r="T134" s="70"/>
      <c r="AT134" s="24" t="s">
        <v>144</v>
      </c>
      <c r="AU134" s="24" t="s">
        <v>84</v>
      </c>
    </row>
    <row r="135" spans="2:65" s="13" customFormat="1">
      <c r="B135" s="194"/>
      <c r="D135" s="362" t="s">
        <v>146</v>
      </c>
      <c r="E135" s="374" t="s">
        <v>5</v>
      </c>
      <c r="F135" s="375" t="s">
        <v>371</v>
      </c>
      <c r="G135" s="373"/>
      <c r="H135" s="374" t="s">
        <v>5</v>
      </c>
      <c r="I135" s="196"/>
      <c r="L135" s="194"/>
      <c r="M135" s="197"/>
      <c r="N135" s="198"/>
      <c r="O135" s="198"/>
      <c r="P135" s="198"/>
      <c r="Q135" s="198"/>
      <c r="R135" s="198"/>
      <c r="S135" s="198"/>
      <c r="T135" s="199"/>
      <c r="AT135" s="195" t="s">
        <v>146</v>
      </c>
      <c r="AU135" s="195" t="s">
        <v>84</v>
      </c>
      <c r="AV135" s="13" t="s">
        <v>82</v>
      </c>
      <c r="AW135" s="13" t="s">
        <v>37</v>
      </c>
      <c r="AX135" s="13" t="s">
        <v>74</v>
      </c>
      <c r="AY135" s="195" t="s">
        <v>133</v>
      </c>
    </row>
    <row r="136" spans="2:65" s="11" customFormat="1">
      <c r="B136" s="182"/>
      <c r="D136" s="362" t="s">
        <v>146</v>
      </c>
      <c r="E136" s="366" t="s">
        <v>5</v>
      </c>
      <c r="F136" s="367" t="s">
        <v>523</v>
      </c>
      <c r="G136" s="365"/>
      <c r="H136" s="368">
        <v>21335.25</v>
      </c>
      <c r="I136" s="184"/>
      <c r="L136" s="182"/>
      <c r="M136" s="185"/>
      <c r="N136" s="186"/>
      <c r="O136" s="186"/>
      <c r="P136" s="186"/>
      <c r="Q136" s="186"/>
      <c r="R136" s="186"/>
      <c r="S136" s="186"/>
      <c r="T136" s="187"/>
      <c r="AT136" s="183" t="s">
        <v>146</v>
      </c>
      <c r="AU136" s="183" t="s">
        <v>84</v>
      </c>
      <c r="AV136" s="11" t="s">
        <v>84</v>
      </c>
      <c r="AW136" s="11" t="s">
        <v>37</v>
      </c>
      <c r="AX136" s="11" t="s">
        <v>74</v>
      </c>
      <c r="AY136" s="183" t="s">
        <v>133</v>
      </c>
    </row>
    <row r="137" spans="2:65" s="12" customFormat="1">
      <c r="B137" s="188"/>
      <c r="D137" s="362" t="s">
        <v>146</v>
      </c>
      <c r="E137" s="370" t="s">
        <v>5</v>
      </c>
      <c r="F137" s="371" t="s">
        <v>148</v>
      </c>
      <c r="G137" s="369"/>
      <c r="H137" s="372">
        <v>21335.25</v>
      </c>
      <c r="I137" s="190"/>
      <c r="L137" s="188"/>
      <c r="M137" s="191"/>
      <c r="N137" s="192"/>
      <c r="O137" s="192"/>
      <c r="P137" s="192"/>
      <c r="Q137" s="192"/>
      <c r="R137" s="192"/>
      <c r="S137" s="192"/>
      <c r="T137" s="193"/>
      <c r="AT137" s="189" t="s">
        <v>146</v>
      </c>
      <c r="AU137" s="189" t="s">
        <v>84</v>
      </c>
      <c r="AV137" s="12" t="s">
        <v>140</v>
      </c>
      <c r="AW137" s="12" t="s">
        <v>37</v>
      </c>
      <c r="AX137" s="12" t="s">
        <v>82</v>
      </c>
      <c r="AY137" s="189" t="s">
        <v>133</v>
      </c>
    </row>
    <row r="138" spans="2:65" s="1" customFormat="1" ht="25.5" customHeight="1">
      <c r="B138" s="171"/>
      <c r="C138" s="172" t="s">
        <v>198</v>
      </c>
      <c r="D138" s="356" t="s">
        <v>135</v>
      </c>
      <c r="E138" s="357" t="s">
        <v>374</v>
      </c>
      <c r="F138" s="358" t="s">
        <v>375</v>
      </c>
      <c r="G138" s="359" t="s">
        <v>138</v>
      </c>
      <c r="H138" s="360">
        <v>6106.99</v>
      </c>
      <c r="I138" s="174"/>
      <c r="J138" s="175">
        <f>ROUND(I138*H138,2)</f>
        <v>0</v>
      </c>
      <c r="K138" s="173" t="s">
        <v>160</v>
      </c>
      <c r="L138" s="41"/>
      <c r="M138" s="176" t="s">
        <v>5</v>
      </c>
      <c r="N138" s="177" t="s">
        <v>45</v>
      </c>
      <c r="O138" s="42"/>
      <c r="P138" s="178">
        <f>O138*H138</f>
        <v>0</v>
      </c>
      <c r="Q138" s="178">
        <v>0</v>
      </c>
      <c r="R138" s="178">
        <f>Q138*H138</f>
        <v>0</v>
      </c>
      <c r="S138" s="178">
        <v>0</v>
      </c>
      <c r="T138" s="179">
        <f>S138*H138</f>
        <v>0</v>
      </c>
      <c r="AR138" s="24" t="s">
        <v>140</v>
      </c>
      <c r="AT138" s="24" t="s">
        <v>135</v>
      </c>
      <c r="AU138" s="24" t="s">
        <v>84</v>
      </c>
      <c r="AY138" s="24" t="s">
        <v>133</v>
      </c>
      <c r="BE138" s="180">
        <f>IF(N138="základní",J138,0)</f>
        <v>0</v>
      </c>
      <c r="BF138" s="180">
        <f>IF(N138="snížená",J138,0)</f>
        <v>0</v>
      </c>
      <c r="BG138" s="180">
        <f>IF(N138="zákl. přenesená",J138,0)</f>
        <v>0</v>
      </c>
      <c r="BH138" s="180">
        <f>IF(N138="sníž. přenesená",J138,0)</f>
        <v>0</v>
      </c>
      <c r="BI138" s="180">
        <f>IF(N138="nulová",J138,0)</f>
        <v>0</v>
      </c>
      <c r="BJ138" s="24" t="s">
        <v>82</v>
      </c>
      <c r="BK138" s="180">
        <f>ROUND(I138*H138,2)</f>
        <v>0</v>
      </c>
      <c r="BL138" s="24" t="s">
        <v>140</v>
      </c>
      <c r="BM138" s="24" t="s">
        <v>524</v>
      </c>
    </row>
    <row r="139" spans="2:65" s="1" customFormat="1" ht="27">
      <c r="B139" s="41"/>
      <c r="D139" s="362" t="s">
        <v>142</v>
      </c>
      <c r="E139" s="361"/>
      <c r="F139" s="363" t="s">
        <v>377</v>
      </c>
      <c r="G139" s="361"/>
      <c r="H139" s="361"/>
      <c r="I139" s="148"/>
      <c r="L139" s="41"/>
      <c r="M139" s="181"/>
      <c r="N139" s="42"/>
      <c r="O139" s="42"/>
      <c r="P139" s="42"/>
      <c r="Q139" s="42"/>
      <c r="R139" s="42"/>
      <c r="S139" s="42"/>
      <c r="T139" s="70"/>
      <c r="AT139" s="24" t="s">
        <v>142</v>
      </c>
      <c r="AU139" s="24" t="s">
        <v>84</v>
      </c>
    </row>
    <row r="140" spans="2:65" s="1" customFormat="1" ht="121.5">
      <c r="B140" s="41"/>
      <c r="D140" s="362" t="s">
        <v>144</v>
      </c>
      <c r="E140" s="361"/>
      <c r="F140" s="364" t="s">
        <v>378</v>
      </c>
      <c r="G140" s="361"/>
      <c r="H140" s="361"/>
      <c r="I140" s="148"/>
      <c r="L140" s="41"/>
      <c r="M140" s="181"/>
      <c r="N140" s="42"/>
      <c r="O140" s="42"/>
      <c r="P140" s="42"/>
      <c r="Q140" s="42"/>
      <c r="R140" s="42"/>
      <c r="S140" s="42"/>
      <c r="T140" s="70"/>
      <c r="AT140" s="24" t="s">
        <v>144</v>
      </c>
      <c r="AU140" s="24" t="s">
        <v>84</v>
      </c>
    </row>
    <row r="141" spans="2:65" s="13" customFormat="1">
      <c r="B141" s="194"/>
      <c r="D141" s="362" t="s">
        <v>146</v>
      </c>
      <c r="E141" s="374" t="s">
        <v>5</v>
      </c>
      <c r="F141" s="375" t="s">
        <v>525</v>
      </c>
      <c r="G141" s="373"/>
      <c r="H141" s="374" t="s">
        <v>5</v>
      </c>
      <c r="I141" s="196"/>
      <c r="L141" s="194"/>
      <c r="M141" s="197"/>
      <c r="N141" s="198"/>
      <c r="O141" s="198"/>
      <c r="P141" s="198"/>
      <c r="Q141" s="198"/>
      <c r="R141" s="198"/>
      <c r="S141" s="198"/>
      <c r="T141" s="199"/>
      <c r="AT141" s="195" t="s">
        <v>146</v>
      </c>
      <c r="AU141" s="195" t="s">
        <v>84</v>
      </c>
      <c r="AV141" s="13" t="s">
        <v>82</v>
      </c>
      <c r="AW141" s="13" t="s">
        <v>37</v>
      </c>
      <c r="AX141" s="13" t="s">
        <v>74</v>
      </c>
      <c r="AY141" s="195" t="s">
        <v>133</v>
      </c>
    </row>
    <row r="142" spans="2:65" s="11" customFormat="1">
      <c r="B142" s="182"/>
      <c r="D142" s="362" t="s">
        <v>146</v>
      </c>
      <c r="E142" s="366" t="s">
        <v>5</v>
      </c>
      <c r="F142" s="367" t="s">
        <v>526</v>
      </c>
      <c r="G142" s="365"/>
      <c r="H142" s="368">
        <v>1465.41</v>
      </c>
      <c r="I142" s="184"/>
      <c r="L142" s="182"/>
      <c r="M142" s="185"/>
      <c r="N142" s="186"/>
      <c r="O142" s="186"/>
      <c r="P142" s="186"/>
      <c r="Q142" s="186"/>
      <c r="R142" s="186"/>
      <c r="S142" s="186"/>
      <c r="T142" s="187"/>
      <c r="AT142" s="183" t="s">
        <v>146</v>
      </c>
      <c r="AU142" s="183" t="s">
        <v>84</v>
      </c>
      <c r="AV142" s="11" t="s">
        <v>84</v>
      </c>
      <c r="AW142" s="11" t="s">
        <v>37</v>
      </c>
      <c r="AX142" s="11" t="s">
        <v>74</v>
      </c>
      <c r="AY142" s="183" t="s">
        <v>133</v>
      </c>
    </row>
    <row r="143" spans="2:65" s="11" customFormat="1">
      <c r="B143" s="182"/>
      <c r="D143" s="362" t="s">
        <v>146</v>
      </c>
      <c r="E143" s="366" t="s">
        <v>5</v>
      </c>
      <c r="F143" s="367" t="s">
        <v>527</v>
      </c>
      <c r="G143" s="365"/>
      <c r="H143" s="368">
        <v>3425.6</v>
      </c>
      <c r="I143" s="184"/>
      <c r="L143" s="182"/>
      <c r="M143" s="185"/>
      <c r="N143" s="186"/>
      <c r="O143" s="186"/>
      <c r="P143" s="186"/>
      <c r="Q143" s="186"/>
      <c r="R143" s="186"/>
      <c r="S143" s="186"/>
      <c r="T143" s="187"/>
      <c r="AT143" s="183" t="s">
        <v>146</v>
      </c>
      <c r="AU143" s="183" t="s">
        <v>84</v>
      </c>
      <c r="AV143" s="11" t="s">
        <v>84</v>
      </c>
      <c r="AW143" s="11" t="s">
        <v>37</v>
      </c>
      <c r="AX143" s="11" t="s">
        <v>74</v>
      </c>
      <c r="AY143" s="183" t="s">
        <v>133</v>
      </c>
    </row>
    <row r="144" spans="2:65" s="11" customFormat="1">
      <c r="B144" s="182"/>
      <c r="D144" s="362" t="s">
        <v>146</v>
      </c>
      <c r="E144" s="366" t="s">
        <v>5</v>
      </c>
      <c r="F144" s="367" t="s">
        <v>528</v>
      </c>
      <c r="G144" s="365"/>
      <c r="H144" s="368">
        <v>1215.98</v>
      </c>
      <c r="I144" s="184"/>
      <c r="L144" s="182"/>
      <c r="M144" s="185"/>
      <c r="N144" s="186"/>
      <c r="O144" s="186"/>
      <c r="P144" s="186"/>
      <c r="Q144" s="186"/>
      <c r="R144" s="186"/>
      <c r="S144" s="186"/>
      <c r="T144" s="187"/>
      <c r="AT144" s="183" t="s">
        <v>146</v>
      </c>
      <c r="AU144" s="183" t="s">
        <v>84</v>
      </c>
      <c r="AV144" s="11" t="s">
        <v>84</v>
      </c>
      <c r="AW144" s="11" t="s">
        <v>37</v>
      </c>
      <c r="AX144" s="11" t="s">
        <v>74</v>
      </c>
      <c r="AY144" s="183" t="s">
        <v>133</v>
      </c>
    </row>
    <row r="145" spans="2:65" s="12" customFormat="1">
      <c r="B145" s="188"/>
      <c r="D145" s="362" t="s">
        <v>146</v>
      </c>
      <c r="E145" s="370" t="s">
        <v>5</v>
      </c>
      <c r="F145" s="371" t="s">
        <v>148</v>
      </c>
      <c r="G145" s="369"/>
      <c r="H145" s="372">
        <v>6106.99</v>
      </c>
      <c r="I145" s="190"/>
      <c r="L145" s="188"/>
      <c r="M145" s="191"/>
      <c r="N145" s="192"/>
      <c r="O145" s="192"/>
      <c r="P145" s="192"/>
      <c r="Q145" s="192"/>
      <c r="R145" s="192"/>
      <c r="S145" s="192"/>
      <c r="T145" s="193"/>
      <c r="AT145" s="189" t="s">
        <v>146</v>
      </c>
      <c r="AU145" s="189" t="s">
        <v>84</v>
      </c>
      <c r="AV145" s="12" t="s">
        <v>140</v>
      </c>
      <c r="AW145" s="12" t="s">
        <v>37</v>
      </c>
      <c r="AX145" s="12" t="s">
        <v>82</v>
      </c>
      <c r="AY145" s="189" t="s">
        <v>133</v>
      </c>
    </row>
    <row r="146" spans="2:65" s="1" customFormat="1" ht="16.5" customHeight="1">
      <c r="B146" s="171"/>
      <c r="C146" s="206" t="s">
        <v>205</v>
      </c>
      <c r="D146" s="380" t="s">
        <v>382</v>
      </c>
      <c r="E146" s="381" t="s">
        <v>383</v>
      </c>
      <c r="F146" s="382" t="s">
        <v>384</v>
      </c>
      <c r="G146" s="383" t="s">
        <v>385</v>
      </c>
      <c r="H146" s="384">
        <v>152.67500000000001</v>
      </c>
      <c r="I146" s="208"/>
      <c r="J146" s="209">
        <f>ROUND(I146*H146,2)</f>
        <v>0</v>
      </c>
      <c r="K146" s="207" t="s">
        <v>160</v>
      </c>
      <c r="L146" s="210"/>
      <c r="M146" s="211" t="s">
        <v>5</v>
      </c>
      <c r="N146" s="212" t="s">
        <v>45</v>
      </c>
      <c r="O146" s="42"/>
      <c r="P146" s="178">
        <f>O146*H146</f>
        <v>0</v>
      </c>
      <c r="Q146" s="178">
        <v>1E-3</v>
      </c>
      <c r="R146" s="178">
        <f>Q146*H146</f>
        <v>0.15267500000000001</v>
      </c>
      <c r="S146" s="178">
        <v>0</v>
      </c>
      <c r="T146" s="179">
        <f>S146*H146</f>
        <v>0</v>
      </c>
      <c r="AR146" s="24" t="s">
        <v>187</v>
      </c>
      <c r="AT146" s="24" t="s">
        <v>382</v>
      </c>
      <c r="AU146" s="24" t="s">
        <v>84</v>
      </c>
      <c r="AY146" s="24" t="s">
        <v>133</v>
      </c>
      <c r="BE146" s="180">
        <f>IF(N146="základní",J146,0)</f>
        <v>0</v>
      </c>
      <c r="BF146" s="180">
        <f>IF(N146="snížená",J146,0)</f>
        <v>0</v>
      </c>
      <c r="BG146" s="180">
        <f>IF(N146="zákl. přenesená",J146,0)</f>
        <v>0</v>
      </c>
      <c r="BH146" s="180">
        <f>IF(N146="sníž. přenesená",J146,0)</f>
        <v>0</v>
      </c>
      <c r="BI146" s="180">
        <f>IF(N146="nulová",J146,0)</f>
        <v>0</v>
      </c>
      <c r="BJ146" s="24" t="s">
        <v>82</v>
      </c>
      <c r="BK146" s="180">
        <f>ROUND(I146*H146,2)</f>
        <v>0</v>
      </c>
      <c r="BL146" s="24" t="s">
        <v>140</v>
      </c>
      <c r="BM146" s="24" t="s">
        <v>529</v>
      </c>
    </row>
    <row r="147" spans="2:65" s="1" customFormat="1" ht="27">
      <c r="B147" s="41"/>
      <c r="D147" s="362" t="s">
        <v>387</v>
      </c>
      <c r="E147" s="361"/>
      <c r="F147" s="364" t="s">
        <v>388</v>
      </c>
      <c r="G147" s="361"/>
      <c r="H147" s="361"/>
      <c r="I147" s="148"/>
      <c r="L147" s="41"/>
      <c r="M147" s="181"/>
      <c r="N147" s="42"/>
      <c r="O147" s="42"/>
      <c r="P147" s="42"/>
      <c r="Q147" s="42"/>
      <c r="R147" s="42"/>
      <c r="S147" s="42"/>
      <c r="T147" s="70"/>
      <c r="AT147" s="24" t="s">
        <v>387</v>
      </c>
      <c r="AU147" s="24" t="s">
        <v>84</v>
      </c>
    </row>
    <row r="148" spans="2:65" s="11" customFormat="1">
      <c r="B148" s="182"/>
      <c r="D148" s="362" t="s">
        <v>146</v>
      </c>
      <c r="E148" s="366" t="s">
        <v>5</v>
      </c>
      <c r="F148" s="367" t="s">
        <v>530</v>
      </c>
      <c r="G148" s="365"/>
      <c r="H148" s="368">
        <v>152.67500000000001</v>
      </c>
      <c r="I148" s="184"/>
      <c r="L148" s="182"/>
      <c r="M148" s="185"/>
      <c r="N148" s="186"/>
      <c r="O148" s="186"/>
      <c r="P148" s="186"/>
      <c r="Q148" s="186"/>
      <c r="R148" s="186"/>
      <c r="S148" s="186"/>
      <c r="T148" s="187"/>
      <c r="AT148" s="183" t="s">
        <v>146</v>
      </c>
      <c r="AU148" s="183" t="s">
        <v>84</v>
      </c>
      <c r="AV148" s="11" t="s">
        <v>84</v>
      </c>
      <c r="AW148" s="11" t="s">
        <v>37</v>
      </c>
      <c r="AX148" s="11" t="s">
        <v>74</v>
      </c>
      <c r="AY148" s="183" t="s">
        <v>133</v>
      </c>
    </row>
    <row r="149" spans="2:65" s="12" customFormat="1">
      <c r="B149" s="188"/>
      <c r="D149" s="362" t="s">
        <v>146</v>
      </c>
      <c r="E149" s="370" t="s">
        <v>5</v>
      </c>
      <c r="F149" s="371" t="s">
        <v>148</v>
      </c>
      <c r="G149" s="369"/>
      <c r="H149" s="372">
        <v>152.67500000000001</v>
      </c>
      <c r="I149" s="190"/>
      <c r="L149" s="188"/>
      <c r="M149" s="191"/>
      <c r="N149" s="192"/>
      <c r="O149" s="192"/>
      <c r="P149" s="192"/>
      <c r="Q149" s="192"/>
      <c r="R149" s="192"/>
      <c r="S149" s="192"/>
      <c r="T149" s="193"/>
      <c r="AT149" s="189" t="s">
        <v>146</v>
      </c>
      <c r="AU149" s="189" t="s">
        <v>84</v>
      </c>
      <c r="AV149" s="12" t="s">
        <v>140</v>
      </c>
      <c r="AW149" s="12" t="s">
        <v>37</v>
      </c>
      <c r="AX149" s="12" t="s">
        <v>82</v>
      </c>
      <c r="AY149" s="189" t="s">
        <v>133</v>
      </c>
    </row>
    <row r="150" spans="2:65" s="1" customFormat="1" ht="16.5" customHeight="1">
      <c r="B150" s="171"/>
      <c r="C150" s="172" t="s">
        <v>213</v>
      </c>
      <c r="D150" s="356" t="s">
        <v>135</v>
      </c>
      <c r="E150" s="357" t="s">
        <v>391</v>
      </c>
      <c r="F150" s="358" t="s">
        <v>392</v>
      </c>
      <c r="G150" s="359" t="s">
        <v>138</v>
      </c>
      <c r="H150" s="360">
        <v>1253.42</v>
      </c>
      <c r="I150" s="174"/>
      <c r="J150" s="175">
        <f>ROUND(I150*H150,2)</f>
        <v>0</v>
      </c>
      <c r="K150" s="173" t="s">
        <v>160</v>
      </c>
      <c r="L150" s="41"/>
      <c r="M150" s="176" t="s">
        <v>5</v>
      </c>
      <c r="N150" s="177" t="s">
        <v>45</v>
      </c>
      <c r="O150" s="42"/>
      <c r="P150" s="178">
        <f>O150*H150</f>
        <v>0</v>
      </c>
      <c r="Q150" s="178">
        <v>0</v>
      </c>
      <c r="R150" s="178">
        <f>Q150*H150</f>
        <v>0</v>
      </c>
      <c r="S150" s="178">
        <v>0</v>
      </c>
      <c r="T150" s="179">
        <f>S150*H150</f>
        <v>0</v>
      </c>
      <c r="AR150" s="24" t="s">
        <v>140</v>
      </c>
      <c r="AT150" s="24" t="s">
        <v>135</v>
      </c>
      <c r="AU150" s="24" t="s">
        <v>84</v>
      </c>
      <c r="AY150" s="24" t="s">
        <v>133</v>
      </c>
      <c r="BE150" s="180">
        <f>IF(N150="základní",J150,0)</f>
        <v>0</v>
      </c>
      <c r="BF150" s="180">
        <f>IF(N150="snížená",J150,0)</f>
        <v>0</v>
      </c>
      <c r="BG150" s="180">
        <f>IF(N150="zákl. přenesená",J150,0)</f>
        <v>0</v>
      </c>
      <c r="BH150" s="180">
        <f>IF(N150="sníž. přenesená",J150,0)</f>
        <v>0</v>
      </c>
      <c r="BI150" s="180">
        <f>IF(N150="nulová",J150,0)</f>
        <v>0</v>
      </c>
      <c r="BJ150" s="24" t="s">
        <v>82</v>
      </c>
      <c r="BK150" s="180">
        <f>ROUND(I150*H150,2)</f>
        <v>0</v>
      </c>
      <c r="BL150" s="24" t="s">
        <v>140</v>
      </c>
      <c r="BM150" s="24" t="s">
        <v>531</v>
      </c>
    </row>
    <row r="151" spans="2:65" s="1" customFormat="1" ht="27">
      <c r="B151" s="41"/>
      <c r="D151" s="362" t="s">
        <v>142</v>
      </c>
      <c r="E151" s="361"/>
      <c r="F151" s="363" t="s">
        <v>394</v>
      </c>
      <c r="G151" s="361"/>
      <c r="H151" s="361"/>
      <c r="I151" s="148"/>
      <c r="L151" s="41"/>
      <c r="M151" s="181"/>
      <c r="N151" s="42"/>
      <c r="O151" s="42"/>
      <c r="P151" s="42"/>
      <c r="Q151" s="42"/>
      <c r="R151" s="42"/>
      <c r="S151" s="42"/>
      <c r="T151" s="70"/>
      <c r="AT151" s="24" t="s">
        <v>142</v>
      </c>
      <c r="AU151" s="24" t="s">
        <v>84</v>
      </c>
    </row>
    <row r="152" spans="2:65" s="1" customFormat="1" ht="121.5">
      <c r="B152" s="41"/>
      <c r="D152" s="362" t="s">
        <v>144</v>
      </c>
      <c r="E152" s="361"/>
      <c r="F152" s="364" t="s">
        <v>378</v>
      </c>
      <c r="G152" s="361"/>
      <c r="H152" s="361"/>
      <c r="I152" s="148"/>
      <c r="L152" s="41"/>
      <c r="M152" s="181"/>
      <c r="N152" s="42"/>
      <c r="O152" s="42"/>
      <c r="P152" s="42"/>
      <c r="Q152" s="42"/>
      <c r="R152" s="42"/>
      <c r="S152" s="42"/>
      <c r="T152" s="70"/>
      <c r="AT152" s="24" t="s">
        <v>144</v>
      </c>
      <c r="AU152" s="24" t="s">
        <v>84</v>
      </c>
    </row>
    <row r="153" spans="2:65" s="13" customFormat="1">
      <c r="B153" s="194"/>
      <c r="D153" s="362" t="s">
        <v>146</v>
      </c>
      <c r="E153" s="374" t="s">
        <v>5</v>
      </c>
      <c r="F153" s="375" t="s">
        <v>532</v>
      </c>
      <c r="G153" s="373"/>
      <c r="H153" s="374" t="s">
        <v>5</v>
      </c>
      <c r="I153" s="196"/>
      <c r="L153" s="194"/>
      <c r="M153" s="197"/>
      <c r="N153" s="198"/>
      <c r="O153" s="198"/>
      <c r="P153" s="198"/>
      <c r="Q153" s="198"/>
      <c r="R153" s="198"/>
      <c r="S153" s="198"/>
      <c r="T153" s="199"/>
      <c r="AT153" s="195" t="s">
        <v>146</v>
      </c>
      <c r="AU153" s="195" t="s">
        <v>84</v>
      </c>
      <c r="AV153" s="13" t="s">
        <v>82</v>
      </c>
      <c r="AW153" s="13" t="s">
        <v>37</v>
      </c>
      <c r="AX153" s="13" t="s">
        <v>74</v>
      </c>
      <c r="AY153" s="195" t="s">
        <v>133</v>
      </c>
    </row>
    <row r="154" spans="2:65" s="11" customFormat="1">
      <c r="B154" s="182"/>
      <c r="D154" s="362" t="s">
        <v>146</v>
      </c>
      <c r="E154" s="366" t="s">
        <v>5</v>
      </c>
      <c r="F154" s="367" t="s">
        <v>533</v>
      </c>
      <c r="G154" s="365"/>
      <c r="H154" s="368">
        <v>732.71</v>
      </c>
      <c r="I154" s="184"/>
      <c r="L154" s="182"/>
      <c r="M154" s="185"/>
      <c r="N154" s="186"/>
      <c r="O154" s="186"/>
      <c r="P154" s="186"/>
      <c r="Q154" s="186"/>
      <c r="R154" s="186"/>
      <c r="S154" s="186"/>
      <c r="T154" s="187"/>
      <c r="AT154" s="183" t="s">
        <v>146</v>
      </c>
      <c r="AU154" s="183" t="s">
        <v>84</v>
      </c>
      <c r="AV154" s="11" t="s">
        <v>84</v>
      </c>
      <c r="AW154" s="11" t="s">
        <v>37</v>
      </c>
      <c r="AX154" s="11" t="s">
        <v>74</v>
      </c>
      <c r="AY154" s="183" t="s">
        <v>133</v>
      </c>
    </row>
    <row r="155" spans="2:65" s="11" customFormat="1">
      <c r="B155" s="182"/>
      <c r="D155" s="362" t="s">
        <v>146</v>
      </c>
      <c r="E155" s="366" t="s">
        <v>5</v>
      </c>
      <c r="F155" s="367" t="s">
        <v>534</v>
      </c>
      <c r="G155" s="365"/>
      <c r="H155" s="368">
        <v>520.71</v>
      </c>
      <c r="I155" s="184"/>
      <c r="L155" s="182"/>
      <c r="M155" s="185"/>
      <c r="N155" s="186"/>
      <c r="O155" s="186"/>
      <c r="P155" s="186"/>
      <c r="Q155" s="186"/>
      <c r="R155" s="186"/>
      <c r="S155" s="186"/>
      <c r="T155" s="187"/>
      <c r="AT155" s="183" t="s">
        <v>146</v>
      </c>
      <c r="AU155" s="183" t="s">
        <v>84</v>
      </c>
      <c r="AV155" s="11" t="s">
        <v>84</v>
      </c>
      <c r="AW155" s="11" t="s">
        <v>37</v>
      </c>
      <c r="AX155" s="11" t="s">
        <v>74</v>
      </c>
      <c r="AY155" s="183" t="s">
        <v>133</v>
      </c>
    </row>
    <row r="156" spans="2:65" s="12" customFormat="1">
      <c r="B156" s="188"/>
      <c r="D156" s="362" t="s">
        <v>146</v>
      </c>
      <c r="E156" s="370" t="s">
        <v>5</v>
      </c>
      <c r="F156" s="371" t="s">
        <v>148</v>
      </c>
      <c r="G156" s="369"/>
      <c r="H156" s="372">
        <v>1253.42</v>
      </c>
      <c r="I156" s="190"/>
      <c r="L156" s="188"/>
      <c r="M156" s="191"/>
      <c r="N156" s="192"/>
      <c r="O156" s="192"/>
      <c r="P156" s="192"/>
      <c r="Q156" s="192"/>
      <c r="R156" s="192"/>
      <c r="S156" s="192"/>
      <c r="T156" s="193"/>
      <c r="AT156" s="189" t="s">
        <v>146</v>
      </c>
      <c r="AU156" s="189" t="s">
        <v>84</v>
      </c>
      <c r="AV156" s="12" t="s">
        <v>140</v>
      </c>
      <c r="AW156" s="12" t="s">
        <v>37</v>
      </c>
      <c r="AX156" s="12" t="s">
        <v>82</v>
      </c>
      <c r="AY156" s="189" t="s">
        <v>133</v>
      </c>
    </row>
    <row r="157" spans="2:65" s="1" customFormat="1" ht="16.5" customHeight="1">
      <c r="B157" s="171"/>
      <c r="C157" s="206" t="s">
        <v>221</v>
      </c>
      <c r="D157" s="380" t="s">
        <v>382</v>
      </c>
      <c r="E157" s="381" t="s">
        <v>383</v>
      </c>
      <c r="F157" s="382" t="s">
        <v>384</v>
      </c>
      <c r="G157" s="383" t="s">
        <v>385</v>
      </c>
      <c r="H157" s="384">
        <v>31.335999999999999</v>
      </c>
      <c r="I157" s="208"/>
      <c r="J157" s="209">
        <f>ROUND(I157*H157,2)</f>
        <v>0</v>
      </c>
      <c r="K157" s="207" t="s">
        <v>160</v>
      </c>
      <c r="L157" s="210"/>
      <c r="M157" s="211" t="s">
        <v>5</v>
      </c>
      <c r="N157" s="212" t="s">
        <v>45</v>
      </c>
      <c r="O157" s="42"/>
      <c r="P157" s="178">
        <f>O157*H157</f>
        <v>0</v>
      </c>
      <c r="Q157" s="178">
        <v>1E-3</v>
      </c>
      <c r="R157" s="178">
        <f>Q157*H157</f>
        <v>3.1335999999999996E-2</v>
      </c>
      <c r="S157" s="178">
        <v>0</v>
      </c>
      <c r="T157" s="179">
        <f>S157*H157</f>
        <v>0</v>
      </c>
      <c r="AR157" s="24" t="s">
        <v>187</v>
      </c>
      <c r="AT157" s="24" t="s">
        <v>382</v>
      </c>
      <c r="AU157" s="24" t="s">
        <v>84</v>
      </c>
      <c r="AY157" s="24" t="s">
        <v>133</v>
      </c>
      <c r="BE157" s="180">
        <f>IF(N157="základní",J157,0)</f>
        <v>0</v>
      </c>
      <c r="BF157" s="180">
        <f>IF(N157="snížená",J157,0)</f>
        <v>0</v>
      </c>
      <c r="BG157" s="180">
        <f>IF(N157="zákl. přenesená",J157,0)</f>
        <v>0</v>
      </c>
      <c r="BH157" s="180">
        <f>IF(N157="sníž. přenesená",J157,0)</f>
        <v>0</v>
      </c>
      <c r="BI157" s="180">
        <f>IF(N157="nulová",J157,0)</f>
        <v>0</v>
      </c>
      <c r="BJ157" s="24" t="s">
        <v>82</v>
      </c>
      <c r="BK157" s="180">
        <f>ROUND(I157*H157,2)</f>
        <v>0</v>
      </c>
      <c r="BL157" s="24" t="s">
        <v>140</v>
      </c>
      <c r="BM157" s="24" t="s">
        <v>535</v>
      </c>
    </row>
    <row r="158" spans="2:65" s="1" customFormat="1" ht="27">
      <c r="B158" s="41"/>
      <c r="D158" s="362" t="s">
        <v>387</v>
      </c>
      <c r="E158" s="361"/>
      <c r="F158" s="364" t="s">
        <v>388</v>
      </c>
      <c r="G158" s="361"/>
      <c r="H158" s="361"/>
      <c r="I158" s="148"/>
      <c r="L158" s="41"/>
      <c r="M158" s="181"/>
      <c r="N158" s="42"/>
      <c r="O158" s="42"/>
      <c r="P158" s="42"/>
      <c r="Q158" s="42"/>
      <c r="R158" s="42"/>
      <c r="S158" s="42"/>
      <c r="T158" s="70"/>
      <c r="AT158" s="24" t="s">
        <v>387</v>
      </c>
      <c r="AU158" s="24" t="s">
        <v>84</v>
      </c>
    </row>
    <row r="159" spans="2:65" s="11" customFormat="1">
      <c r="B159" s="182"/>
      <c r="D159" s="362" t="s">
        <v>146</v>
      </c>
      <c r="E159" s="366" t="s">
        <v>5</v>
      </c>
      <c r="F159" s="367" t="s">
        <v>536</v>
      </c>
      <c r="G159" s="365"/>
      <c r="H159" s="368">
        <v>31.335999999999999</v>
      </c>
      <c r="I159" s="184"/>
      <c r="L159" s="182"/>
      <c r="M159" s="185"/>
      <c r="N159" s="186"/>
      <c r="O159" s="186"/>
      <c r="P159" s="186"/>
      <c r="Q159" s="186"/>
      <c r="R159" s="186"/>
      <c r="S159" s="186"/>
      <c r="T159" s="187"/>
      <c r="AT159" s="183" t="s">
        <v>146</v>
      </c>
      <c r="AU159" s="183" t="s">
        <v>84</v>
      </c>
      <c r="AV159" s="11" t="s">
        <v>84</v>
      </c>
      <c r="AW159" s="11" t="s">
        <v>37</v>
      </c>
      <c r="AX159" s="11" t="s">
        <v>74</v>
      </c>
      <c r="AY159" s="183" t="s">
        <v>133</v>
      </c>
    </row>
    <row r="160" spans="2:65" s="12" customFormat="1">
      <c r="B160" s="188"/>
      <c r="D160" s="362" t="s">
        <v>146</v>
      </c>
      <c r="E160" s="370" t="s">
        <v>5</v>
      </c>
      <c r="F160" s="371" t="s">
        <v>148</v>
      </c>
      <c r="G160" s="369"/>
      <c r="H160" s="372">
        <v>31.335999999999999</v>
      </c>
      <c r="I160" s="190"/>
      <c r="L160" s="188"/>
      <c r="M160" s="191"/>
      <c r="N160" s="192"/>
      <c r="O160" s="192"/>
      <c r="P160" s="192"/>
      <c r="Q160" s="192"/>
      <c r="R160" s="192"/>
      <c r="S160" s="192"/>
      <c r="T160" s="193"/>
      <c r="AT160" s="189" t="s">
        <v>146</v>
      </c>
      <c r="AU160" s="189" t="s">
        <v>84</v>
      </c>
      <c r="AV160" s="12" t="s">
        <v>140</v>
      </c>
      <c r="AW160" s="12" t="s">
        <v>37</v>
      </c>
      <c r="AX160" s="12" t="s">
        <v>82</v>
      </c>
      <c r="AY160" s="189" t="s">
        <v>133</v>
      </c>
    </row>
    <row r="161" spans="2:65" s="1" customFormat="1" ht="16.5" customHeight="1">
      <c r="B161" s="171"/>
      <c r="C161" s="172" t="s">
        <v>230</v>
      </c>
      <c r="D161" s="356" t="s">
        <v>135</v>
      </c>
      <c r="E161" s="357" t="s">
        <v>401</v>
      </c>
      <c r="F161" s="358" t="s">
        <v>402</v>
      </c>
      <c r="G161" s="359" t="s">
        <v>138</v>
      </c>
      <c r="H161" s="360">
        <v>15755</v>
      </c>
      <c r="I161" s="174"/>
      <c r="J161" s="175">
        <f>ROUND(I161*H161,2)</f>
        <v>0</v>
      </c>
      <c r="K161" s="173" t="s">
        <v>139</v>
      </c>
      <c r="L161" s="41"/>
      <c r="M161" s="176" t="s">
        <v>5</v>
      </c>
      <c r="N161" s="177" t="s">
        <v>45</v>
      </c>
      <c r="O161" s="42"/>
      <c r="P161" s="178">
        <f>O161*H161</f>
        <v>0</v>
      </c>
      <c r="Q161" s="178">
        <v>0</v>
      </c>
      <c r="R161" s="178">
        <f>Q161*H161</f>
        <v>0</v>
      </c>
      <c r="S161" s="178">
        <v>0</v>
      </c>
      <c r="T161" s="179">
        <f>S161*H161</f>
        <v>0</v>
      </c>
      <c r="AR161" s="24" t="s">
        <v>140</v>
      </c>
      <c r="AT161" s="24" t="s">
        <v>135</v>
      </c>
      <c r="AU161" s="24" t="s">
        <v>84</v>
      </c>
      <c r="AY161" s="24" t="s">
        <v>133</v>
      </c>
      <c r="BE161" s="180">
        <f>IF(N161="základní",J161,0)</f>
        <v>0</v>
      </c>
      <c r="BF161" s="180">
        <f>IF(N161="snížená",J161,0)</f>
        <v>0</v>
      </c>
      <c r="BG161" s="180">
        <f>IF(N161="zákl. přenesená",J161,0)</f>
        <v>0</v>
      </c>
      <c r="BH161" s="180">
        <f>IF(N161="sníž. přenesená",J161,0)</f>
        <v>0</v>
      </c>
      <c r="BI161" s="180">
        <f>IF(N161="nulová",J161,0)</f>
        <v>0</v>
      </c>
      <c r="BJ161" s="24" t="s">
        <v>82</v>
      </c>
      <c r="BK161" s="180">
        <f>ROUND(I161*H161,2)</f>
        <v>0</v>
      </c>
      <c r="BL161" s="24" t="s">
        <v>140</v>
      </c>
      <c r="BM161" s="24" t="s">
        <v>537</v>
      </c>
    </row>
    <row r="162" spans="2:65" s="1" customFormat="1">
      <c r="B162" s="41"/>
      <c r="D162" s="362" t="s">
        <v>142</v>
      </c>
      <c r="E162" s="361"/>
      <c r="F162" s="363" t="s">
        <v>404</v>
      </c>
      <c r="G162" s="361"/>
      <c r="H162" s="361"/>
      <c r="I162" s="148"/>
      <c r="L162" s="41"/>
      <c r="M162" s="181"/>
      <c r="N162" s="42"/>
      <c r="O162" s="42"/>
      <c r="P162" s="42"/>
      <c r="Q162" s="42"/>
      <c r="R162" s="42"/>
      <c r="S162" s="42"/>
      <c r="T162" s="70"/>
      <c r="AT162" s="24" t="s">
        <v>142</v>
      </c>
      <c r="AU162" s="24" t="s">
        <v>84</v>
      </c>
    </row>
    <row r="163" spans="2:65" s="1" customFormat="1" ht="162">
      <c r="B163" s="41"/>
      <c r="D163" s="362" t="s">
        <v>144</v>
      </c>
      <c r="E163" s="361"/>
      <c r="F163" s="364" t="s">
        <v>405</v>
      </c>
      <c r="G163" s="361"/>
      <c r="H163" s="361"/>
      <c r="I163" s="148"/>
      <c r="L163" s="41"/>
      <c r="M163" s="181"/>
      <c r="N163" s="42"/>
      <c r="O163" s="42"/>
      <c r="P163" s="42"/>
      <c r="Q163" s="42"/>
      <c r="R163" s="42"/>
      <c r="S163" s="42"/>
      <c r="T163" s="70"/>
      <c r="AT163" s="24" t="s">
        <v>144</v>
      </c>
      <c r="AU163" s="24" t="s">
        <v>84</v>
      </c>
    </row>
    <row r="164" spans="2:65" s="13" customFormat="1">
      <c r="B164" s="194"/>
      <c r="D164" s="362" t="s">
        <v>146</v>
      </c>
      <c r="E164" s="374" t="s">
        <v>5</v>
      </c>
      <c r="F164" s="375" t="s">
        <v>538</v>
      </c>
      <c r="G164" s="373"/>
      <c r="H164" s="374" t="s">
        <v>5</v>
      </c>
      <c r="I164" s="196"/>
      <c r="L164" s="194"/>
      <c r="M164" s="197"/>
      <c r="N164" s="198"/>
      <c r="O164" s="198"/>
      <c r="P164" s="198"/>
      <c r="Q164" s="198"/>
      <c r="R164" s="198"/>
      <c r="S164" s="198"/>
      <c r="T164" s="199"/>
      <c r="AT164" s="195" t="s">
        <v>146</v>
      </c>
      <c r="AU164" s="195" t="s">
        <v>84</v>
      </c>
      <c r="AV164" s="13" t="s">
        <v>82</v>
      </c>
      <c r="AW164" s="13" t="s">
        <v>37</v>
      </c>
      <c r="AX164" s="13" t="s">
        <v>74</v>
      </c>
      <c r="AY164" s="195" t="s">
        <v>133</v>
      </c>
    </row>
    <row r="165" spans="2:65" s="11" customFormat="1">
      <c r="B165" s="182"/>
      <c r="D165" s="362" t="s">
        <v>146</v>
      </c>
      <c r="E165" s="366" t="s">
        <v>5</v>
      </c>
      <c r="F165" s="367" t="s">
        <v>539</v>
      </c>
      <c r="G165" s="365"/>
      <c r="H165" s="368">
        <v>15755</v>
      </c>
      <c r="I165" s="184"/>
      <c r="L165" s="182"/>
      <c r="M165" s="185"/>
      <c r="N165" s="186"/>
      <c r="O165" s="186"/>
      <c r="P165" s="186"/>
      <c r="Q165" s="186"/>
      <c r="R165" s="186"/>
      <c r="S165" s="186"/>
      <c r="T165" s="187"/>
      <c r="AT165" s="183" t="s">
        <v>146</v>
      </c>
      <c r="AU165" s="183" t="s">
        <v>84</v>
      </c>
      <c r="AV165" s="11" t="s">
        <v>84</v>
      </c>
      <c r="AW165" s="11" t="s">
        <v>37</v>
      </c>
      <c r="AX165" s="11" t="s">
        <v>74</v>
      </c>
      <c r="AY165" s="183" t="s">
        <v>133</v>
      </c>
    </row>
    <row r="166" spans="2:65" s="12" customFormat="1">
      <c r="B166" s="188"/>
      <c r="D166" s="362" t="s">
        <v>146</v>
      </c>
      <c r="E166" s="370" t="s">
        <v>5</v>
      </c>
      <c r="F166" s="371" t="s">
        <v>148</v>
      </c>
      <c r="G166" s="369"/>
      <c r="H166" s="372">
        <v>15755</v>
      </c>
      <c r="I166" s="190"/>
      <c r="L166" s="188"/>
      <c r="M166" s="191"/>
      <c r="N166" s="192"/>
      <c r="O166" s="192"/>
      <c r="P166" s="192"/>
      <c r="Q166" s="192"/>
      <c r="R166" s="192"/>
      <c r="S166" s="192"/>
      <c r="T166" s="193"/>
      <c r="AT166" s="189" t="s">
        <v>146</v>
      </c>
      <c r="AU166" s="189" t="s">
        <v>84</v>
      </c>
      <c r="AV166" s="12" t="s">
        <v>140</v>
      </c>
      <c r="AW166" s="12" t="s">
        <v>37</v>
      </c>
      <c r="AX166" s="12" t="s">
        <v>82</v>
      </c>
      <c r="AY166" s="189" t="s">
        <v>133</v>
      </c>
    </row>
    <row r="167" spans="2:65" s="1" customFormat="1" ht="16.5" customHeight="1">
      <c r="B167" s="171"/>
      <c r="C167" s="172" t="s">
        <v>11</v>
      </c>
      <c r="D167" s="356" t="s">
        <v>135</v>
      </c>
      <c r="E167" s="357" t="s">
        <v>540</v>
      </c>
      <c r="F167" s="358" t="s">
        <v>541</v>
      </c>
      <c r="G167" s="359" t="s">
        <v>138</v>
      </c>
      <c r="H167" s="360">
        <v>1644.24</v>
      </c>
      <c r="I167" s="174"/>
      <c r="J167" s="175">
        <f>ROUND(I167*H167,2)</f>
        <v>0</v>
      </c>
      <c r="K167" s="173" t="s">
        <v>139</v>
      </c>
      <c r="L167" s="41"/>
      <c r="M167" s="176" t="s">
        <v>5</v>
      </c>
      <c r="N167" s="177" t="s">
        <v>45</v>
      </c>
      <c r="O167" s="42"/>
      <c r="P167" s="178">
        <f>O167*H167</f>
        <v>0</v>
      </c>
      <c r="Q167" s="178">
        <v>0</v>
      </c>
      <c r="R167" s="178">
        <f>Q167*H167</f>
        <v>0</v>
      </c>
      <c r="S167" s="178">
        <v>0</v>
      </c>
      <c r="T167" s="179">
        <f>S167*H167</f>
        <v>0</v>
      </c>
      <c r="AR167" s="24" t="s">
        <v>140</v>
      </c>
      <c r="AT167" s="24" t="s">
        <v>135</v>
      </c>
      <c r="AU167" s="24" t="s">
        <v>84</v>
      </c>
      <c r="AY167" s="24" t="s">
        <v>133</v>
      </c>
      <c r="BE167" s="180">
        <f>IF(N167="základní",J167,0)</f>
        <v>0</v>
      </c>
      <c r="BF167" s="180">
        <f>IF(N167="snížená",J167,0)</f>
        <v>0</v>
      </c>
      <c r="BG167" s="180">
        <f>IF(N167="zákl. přenesená",J167,0)</f>
        <v>0</v>
      </c>
      <c r="BH167" s="180">
        <f>IF(N167="sníž. přenesená",J167,0)</f>
        <v>0</v>
      </c>
      <c r="BI167" s="180">
        <f>IF(N167="nulová",J167,0)</f>
        <v>0</v>
      </c>
      <c r="BJ167" s="24" t="s">
        <v>82</v>
      </c>
      <c r="BK167" s="180">
        <f>ROUND(I167*H167,2)</f>
        <v>0</v>
      </c>
      <c r="BL167" s="24" t="s">
        <v>140</v>
      </c>
      <c r="BM167" s="24" t="s">
        <v>542</v>
      </c>
    </row>
    <row r="168" spans="2:65" s="1" customFormat="1" ht="27">
      <c r="B168" s="41"/>
      <c r="D168" s="362" t="s">
        <v>142</v>
      </c>
      <c r="E168" s="361"/>
      <c r="F168" s="363" t="s">
        <v>543</v>
      </c>
      <c r="G168" s="361"/>
      <c r="H168" s="361"/>
      <c r="I168" s="148"/>
      <c r="L168" s="41"/>
      <c r="M168" s="181"/>
      <c r="N168" s="42"/>
      <c r="O168" s="42"/>
      <c r="P168" s="42"/>
      <c r="Q168" s="42"/>
      <c r="R168" s="42"/>
      <c r="S168" s="42"/>
      <c r="T168" s="70"/>
      <c r="AT168" s="24" t="s">
        <v>142</v>
      </c>
      <c r="AU168" s="24" t="s">
        <v>84</v>
      </c>
    </row>
    <row r="169" spans="2:65" s="1" customFormat="1" ht="121.5">
      <c r="B169" s="41"/>
      <c r="D169" s="362" t="s">
        <v>144</v>
      </c>
      <c r="E169" s="361"/>
      <c r="F169" s="364" t="s">
        <v>544</v>
      </c>
      <c r="G169" s="361"/>
      <c r="H169" s="361"/>
      <c r="I169" s="148"/>
      <c r="L169" s="41"/>
      <c r="M169" s="181"/>
      <c r="N169" s="42"/>
      <c r="O169" s="42"/>
      <c r="P169" s="42"/>
      <c r="Q169" s="42"/>
      <c r="R169" s="42"/>
      <c r="S169" s="42"/>
      <c r="T169" s="70"/>
      <c r="AT169" s="24" t="s">
        <v>144</v>
      </c>
      <c r="AU169" s="24" t="s">
        <v>84</v>
      </c>
    </row>
    <row r="170" spans="2:65" s="13" customFormat="1">
      <c r="B170" s="194"/>
      <c r="D170" s="362" t="s">
        <v>146</v>
      </c>
      <c r="E170" s="374" t="s">
        <v>5</v>
      </c>
      <c r="F170" s="375" t="s">
        <v>545</v>
      </c>
      <c r="G170" s="373"/>
      <c r="H170" s="374" t="s">
        <v>5</v>
      </c>
      <c r="I170" s="196"/>
      <c r="L170" s="194"/>
      <c r="M170" s="197"/>
      <c r="N170" s="198"/>
      <c r="O170" s="198"/>
      <c r="P170" s="198"/>
      <c r="Q170" s="198"/>
      <c r="R170" s="198"/>
      <c r="S170" s="198"/>
      <c r="T170" s="199"/>
      <c r="AT170" s="195" t="s">
        <v>146</v>
      </c>
      <c r="AU170" s="195" t="s">
        <v>84</v>
      </c>
      <c r="AV170" s="13" t="s">
        <v>82</v>
      </c>
      <c r="AW170" s="13" t="s">
        <v>37</v>
      </c>
      <c r="AX170" s="13" t="s">
        <v>74</v>
      </c>
      <c r="AY170" s="195" t="s">
        <v>133</v>
      </c>
    </row>
    <row r="171" spans="2:65" s="11" customFormat="1">
      <c r="B171" s="182"/>
      <c r="D171" s="362" t="s">
        <v>146</v>
      </c>
      <c r="E171" s="366" t="s">
        <v>5</v>
      </c>
      <c r="F171" s="367" t="s">
        <v>546</v>
      </c>
      <c r="G171" s="365"/>
      <c r="H171" s="368">
        <v>1644.24</v>
      </c>
      <c r="I171" s="184"/>
      <c r="L171" s="182"/>
      <c r="M171" s="185"/>
      <c r="N171" s="186"/>
      <c r="O171" s="186"/>
      <c r="P171" s="186"/>
      <c r="Q171" s="186"/>
      <c r="R171" s="186"/>
      <c r="S171" s="186"/>
      <c r="T171" s="187"/>
      <c r="AT171" s="183" t="s">
        <v>146</v>
      </c>
      <c r="AU171" s="183" t="s">
        <v>84</v>
      </c>
      <c r="AV171" s="11" t="s">
        <v>84</v>
      </c>
      <c r="AW171" s="11" t="s">
        <v>37</v>
      </c>
      <c r="AX171" s="11" t="s">
        <v>74</v>
      </c>
      <c r="AY171" s="183" t="s">
        <v>133</v>
      </c>
    </row>
    <row r="172" spans="2:65" s="12" customFormat="1">
      <c r="B172" s="188"/>
      <c r="D172" s="362" t="s">
        <v>146</v>
      </c>
      <c r="E172" s="370" t="s">
        <v>5</v>
      </c>
      <c r="F172" s="371" t="s">
        <v>148</v>
      </c>
      <c r="G172" s="369"/>
      <c r="H172" s="372">
        <v>1644.24</v>
      </c>
      <c r="I172" s="190"/>
      <c r="L172" s="188"/>
      <c r="M172" s="191"/>
      <c r="N172" s="192"/>
      <c r="O172" s="192"/>
      <c r="P172" s="192"/>
      <c r="Q172" s="192"/>
      <c r="R172" s="192"/>
      <c r="S172" s="192"/>
      <c r="T172" s="193"/>
      <c r="AT172" s="189" t="s">
        <v>146</v>
      </c>
      <c r="AU172" s="189" t="s">
        <v>84</v>
      </c>
      <c r="AV172" s="12" t="s">
        <v>140</v>
      </c>
      <c r="AW172" s="12" t="s">
        <v>37</v>
      </c>
      <c r="AX172" s="12" t="s">
        <v>82</v>
      </c>
      <c r="AY172" s="189" t="s">
        <v>133</v>
      </c>
    </row>
    <row r="173" spans="2:65" s="1" customFormat="1" ht="16.5" customHeight="1">
      <c r="B173" s="171"/>
      <c r="C173" s="172" t="s">
        <v>245</v>
      </c>
      <c r="D173" s="356" t="s">
        <v>135</v>
      </c>
      <c r="E173" s="357" t="s">
        <v>407</v>
      </c>
      <c r="F173" s="358" t="s">
        <v>408</v>
      </c>
      <c r="G173" s="359" t="s">
        <v>409</v>
      </c>
      <c r="H173" s="360">
        <v>2.1339999999999999</v>
      </c>
      <c r="I173" s="174"/>
      <c r="J173" s="175">
        <f>ROUND(I173*H173,2)</f>
        <v>0</v>
      </c>
      <c r="K173" s="173" t="s">
        <v>160</v>
      </c>
      <c r="L173" s="41"/>
      <c r="M173" s="176" t="s">
        <v>5</v>
      </c>
      <c r="N173" s="177" t="s">
        <v>45</v>
      </c>
      <c r="O173" s="42"/>
      <c r="P173" s="178">
        <f>O173*H173</f>
        <v>0</v>
      </c>
      <c r="Q173" s="178">
        <v>0</v>
      </c>
      <c r="R173" s="178">
        <f>Q173*H173</f>
        <v>0</v>
      </c>
      <c r="S173" s="178">
        <v>0</v>
      </c>
      <c r="T173" s="179">
        <f>S173*H173</f>
        <v>0</v>
      </c>
      <c r="AR173" s="24" t="s">
        <v>140</v>
      </c>
      <c r="AT173" s="24" t="s">
        <v>135</v>
      </c>
      <c r="AU173" s="24" t="s">
        <v>84</v>
      </c>
      <c r="AY173" s="24" t="s">
        <v>133</v>
      </c>
      <c r="BE173" s="180">
        <f>IF(N173="základní",J173,0)</f>
        <v>0</v>
      </c>
      <c r="BF173" s="180">
        <f>IF(N173="snížená",J173,0)</f>
        <v>0</v>
      </c>
      <c r="BG173" s="180">
        <f>IF(N173="zákl. přenesená",J173,0)</f>
        <v>0</v>
      </c>
      <c r="BH173" s="180">
        <f>IF(N173="sníž. přenesená",J173,0)</f>
        <v>0</v>
      </c>
      <c r="BI173" s="180">
        <f>IF(N173="nulová",J173,0)</f>
        <v>0</v>
      </c>
      <c r="BJ173" s="24" t="s">
        <v>82</v>
      </c>
      <c r="BK173" s="180">
        <f>ROUND(I173*H173,2)</f>
        <v>0</v>
      </c>
      <c r="BL173" s="24" t="s">
        <v>140</v>
      </c>
      <c r="BM173" s="24" t="s">
        <v>547</v>
      </c>
    </row>
    <row r="174" spans="2:65" s="13" customFormat="1">
      <c r="B174" s="194"/>
      <c r="D174" s="362" t="s">
        <v>146</v>
      </c>
      <c r="E174" s="374" t="s">
        <v>5</v>
      </c>
      <c r="F174" s="375" t="s">
        <v>371</v>
      </c>
      <c r="G174" s="373"/>
      <c r="H174" s="374" t="s">
        <v>5</v>
      </c>
      <c r="I174" s="196"/>
      <c r="L174" s="194"/>
      <c r="M174" s="197"/>
      <c r="N174" s="198"/>
      <c r="O174" s="198"/>
      <c r="P174" s="198"/>
      <c r="Q174" s="198"/>
      <c r="R174" s="198"/>
      <c r="S174" s="198"/>
      <c r="T174" s="199"/>
      <c r="AT174" s="195" t="s">
        <v>146</v>
      </c>
      <c r="AU174" s="195" t="s">
        <v>84</v>
      </c>
      <c r="AV174" s="13" t="s">
        <v>82</v>
      </c>
      <c r="AW174" s="13" t="s">
        <v>37</v>
      </c>
      <c r="AX174" s="13" t="s">
        <v>74</v>
      </c>
      <c r="AY174" s="195" t="s">
        <v>133</v>
      </c>
    </row>
    <row r="175" spans="2:65" s="11" customFormat="1">
      <c r="B175" s="182"/>
      <c r="D175" s="362" t="s">
        <v>146</v>
      </c>
      <c r="E175" s="366" t="s">
        <v>5</v>
      </c>
      <c r="F175" s="367" t="s">
        <v>548</v>
      </c>
      <c r="G175" s="365"/>
      <c r="H175" s="368">
        <v>2.1339999999999999</v>
      </c>
      <c r="I175" s="184"/>
      <c r="L175" s="182"/>
      <c r="M175" s="185"/>
      <c r="N175" s="186"/>
      <c r="O175" s="186"/>
      <c r="P175" s="186"/>
      <c r="Q175" s="186"/>
      <c r="R175" s="186"/>
      <c r="S175" s="186"/>
      <c r="T175" s="187"/>
      <c r="AT175" s="183" t="s">
        <v>146</v>
      </c>
      <c r="AU175" s="183" t="s">
        <v>84</v>
      </c>
      <c r="AV175" s="11" t="s">
        <v>84</v>
      </c>
      <c r="AW175" s="11" t="s">
        <v>37</v>
      </c>
      <c r="AX175" s="11" t="s">
        <v>74</v>
      </c>
      <c r="AY175" s="183" t="s">
        <v>133</v>
      </c>
    </row>
    <row r="176" spans="2:65" s="12" customFormat="1">
      <c r="B176" s="188"/>
      <c r="D176" s="362" t="s">
        <v>146</v>
      </c>
      <c r="E176" s="370" t="s">
        <v>5</v>
      </c>
      <c r="F176" s="371" t="s">
        <v>148</v>
      </c>
      <c r="G176" s="369"/>
      <c r="H176" s="372">
        <v>2.1339999999999999</v>
      </c>
      <c r="I176" s="190"/>
      <c r="L176" s="188"/>
      <c r="M176" s="191"/>
      <c r="N176" s="192"/>
      <c r="O176" s="192"/>
      <c r="P176" s="192"/>
      <c r="Q176" s="192"/>
      <c r="R176" s="192"/>
      <c r="S176" s="192"/>
      <c r="T176" s="193"/>
      <c r="AT176" s="189" t="s">
        <v>146</v>
      </c>
      <c r="AU176" s="189" t="s">
        <v>84</v>
      </c>
      <c r="AV176" s="12" t="s">
        <v>140</v>
      </c>
      <c r="AW176" s="12" t="s">
        <v>37</v>
      </c>
      <c r="AX176" s="12" t="s">
        <v>82</v>
      </c>
      <c r="AY176" s="189" t="s">
        <v>133</v>
      </c>
    </row>
    <row r="177" spans="2:65" s="1" customFormat="1" ht="16.5" customHeight="1">
      <c r="B177" s="171"/>
      <c r="C177" s="172" t="s">
        <v>251</v>
      </c>
      <c r="D177" s="356" t="s">
        <v>135</v>
      </c>
      <c r="E177" s="357" t="s">
        <v>413</v>
      </c>
      <c r="F177" s="358" t="s">
        <v>414</v>
      </c>
      <c r="G177" s="359" t="s">
        <v>224</v>
      </c>
      <c r="H177" s="360">
        <v>51.523000000000003</v>
      </c>
      <c r="I177" s="174"/>
      <c r="J177" s="175">
        <f>ROUND(I177*H177,2)</f>
        <v>0</v>
      </c>
      <c r="K177" s="173" t="s">
        <v>139</v>
      </c>
      <c r="L177" s="41"/>
      <c r="M177" s="176" t="s">
        <v>5</v>
      </c>
      <c r="N177" s="177" t="s">
        <v>45</v>
      </c>
      <c r="O177" s="42"/>
      <c r="P177" s="178">
        <f>O177*H177</f>
        <v>0</v>
      </c>
      <c r="Q177" s="178">
        <v>0</v>
      </c>
      <c r="R177" s="178">
        <f>Q177*H177</f>
        <v>0</v>
      </c>
      <c r="S177" s="178">
        <v>0</v>
      </c>
      <c r="T177" s="179">
        <f>S177*H177</f>
        <v>0</v>
      </c>
      <c r="AR177" s="24" t="s">
        <v>140</v>
      </c>
      <c r="AT177" s="24" t="s">
        <v>135</v>
      </c>
      <c r="AU177" s="24" t="s">
        <v>84</v>
      </c>
      <c r="AY177" s="24" t="s">
        <v>133</v>
      </c>
      <c r="BE177" s="180">
        <f>IF(N177="základní",J177,0)</f>
        <v>0</v>
      </c>
      <c r="BF177" s="180">
        <f>IF(N177="snížená",J177,0)</f>
        <v>0</v>
      </c>
      <c r="BG177" s="180">
        <f>IF(N177="zákl. přenesená",J177,0)</f>
        <v>0</v>
      </c>
      <c r="BH177" s="180">
        <f>IF(N177="sníž. přenesená",J177,0)</f>
        <v>0</v>
      </c>
      <c r="BI177" s="180">
        <f>IF(N177="nulová",J177,0)</f>
        <v>0</v>
      </c>
      <c r="BJ177" s="24" t="s">
        <v>82</v>
      </c>
      <c r="BK177" s="180">
        <f>ROUND(I177*H177,2)</f>
        <v>0</v>
      </c>
      <c r="BL177" s="24" t="s">
        <v>140</v>
      </c>
      <c r="BM177" s="24" t="s">
        <v>549</v>
      </c>
    </row>
    <row r="178" spans="2:65" s="1" customFormat="1">
      <c r="B178" s="41"/>
      <c r="D178" s="362" t="s">
        <v>142</v>
      </c>
      <c r="E178" s="361"/>
      <c r="F178" s="363" t="s">
        <v>416</v>
      </c>
      <c r="G178" s="361"/>
      <c r="H178" s="361"/>
      <c r="I178" s="148"/>
      <c r="L178" s="41"/>
      <c r="M178" s="181"/>
      <c r="N178" s="42"/>
      <c r="O178" s="42"/>
      <c r="P178" s="42"/>
      <c r="Q178" s="42"/>
      <c r="R178" s="42"/>
      <c r="S178" s="42"/>
      <c r="T178" s="70"/>
      <c r="AT178" s="24" t="s">
        <v>142</v>
      </c>
      <c r="AU178" s="24" t="s">
        <v>84</v>
      </c>
    </row>
    <row r="179" spans="2:65" s="13" customFormat="1">
      <c r="B179" s="194"/>
      <c r="D179" s="362" t="s">
        <v>146</v>
      </c>
      <c r="E179" s="374" t="s">
        <v>5</v>
      </c>
      <c r="F179" s="375" t="s">
        <v>525</v>
      </c>
      <c r="G179" s="373"/>
      <c r="H179" s="374" t="s">
        <v>5</v>
      </c>
      <c r="I179" s="196"/>
      <c r="L179" s="194"/>
      <c r="M179" s="197"/>
      <c r="N179" s="198"/>
      <c r="O179" s="198"/>
      <c r="P179" s="198"/>
      <c r="Q179" s="198"/>
      <c r="R179" s="198"/>
      <c r="S179" s="198"/>
      <c r="T179" s="199"/>
      <c r="AT179" s="195" t="s">
        <v>146</v>
      </c>
      <c r="AU179" s="195" t="s">
        <v>84</v>
      </c>
      <c r="AV179" s="13" t="s">
        <v>82</v>
      </c>
      <c r="AW179" s="13" t="s">
        <v>37</v>
      </c>
      <c r="AX179" s="13" t="s">
        <v>74</v>
      </c>
      <c r="AY179" s="195" t="s">
        <v>133</v>
      </c>
    </row>
    <row r="180" spans="2:65" s="11" customFormat="1">
      <c r="B180" s="182"/>
      <c r="D180" s="362" t="s">
        <v>146</v>
      </c>
      <c r="E180" s="366" t="s">
        <v>5</v>
      </c>
      <c r="F180" s="367" t="s">
        <v>550</v>
      </c>
      <c r="G180" s="365"/>
      <c r="H180" s="368">
        <v>7360.41</v>
      </c>
      <c r="I180" s="184"/>
      <c r="L180" s="182"/>
      <c r="M180" s="185"/>
      <c r="N180" s="186"/>
      <c r="O180" s="186"/>
      <c r="P180" s="186"/>
      <c r="Q180" s="186"/>
      <c r="R180" s="186"/>
      <c r="S180" s="186"/>
      <c r="T180" s="187"/>
      <c r="AT180" s="183" t="s">
        <v>146</v>
      </c>
      <c r="AU180" s="183" t="s">
        <v>84</v>
      </c>
      <c r="AV180" s="11" t="s">
        <v>84</v>
      </c>
      <c r="AW180" s="11" t="s">
        <v>37</v>
      </c>
      <c r="AX180" s="11" t="s">
        <v>74</v>
      </c>
      <c r="AY180" s="183" t="s">
        <v>133</v>
      </c>
    </row>
    <row r="181" spans="2:65" s="12" customFormat="1">
      <c r="B181" s="188"/>
      <c r="D181" s="362" t="s">
        <v>146</v>
      </c>
      <c r="E181" s="370" t="s">
        <v>5</v>
      </c>
      <c r="F181" s="371" t="s">
        <v>148</v>
      </c>
      <c r="G181" s="369"/>
      <c r="H181" s="372">
        <v>7360.41</v>
      </c>
      <c r="I181" s="190"/>
      <c r="L181" s="188"/>
      <c r="M181" s="191"/>
      <c r="N181" s="192"/>
      <c r="O181" s="192"/>
      <c r="P181" s="192"/>
      <c r="Q181" s="192"/>
      <c r="R181" s="192"/>
      <c r="S181" s="192"/>
      <c r="T181" s="193"/>
      <c r="AT181" s="189" t="s">
        <v>146</v>
      </c>
      <c r="AU181" s="189" t="s">
        <v>84</v>
      </c>
      <c r="AV181" s="12" t="s">
        <v>140</v>
      </c>
      <c r="AW181" s="12" t="s">
        <v>37</v>
      </c>
      <c r="AX181" s="12" t="s">
        <v>82</v>
      </c>
      <c r="AY181" s="189" t="s">
        <v>133</v>
      </c>
    </row>
    <row r="182" spans="2:65" s="11" customFormat="1">
      <c r="B182" s="182"/>
      <c r="D182" s="362" t="s">
        <v>146</v>
      </c>
      <c r="E182" s="365"/>
      <c r="F182" s="367" t="s">
        <v>551</v>
      </c>
      <c r="G182" s="365"/>
      <c r="H182" s="368">
        <v>51.523000000000003</v>
      </c>
      <c r="I182" s="184"/>
      <c r="L182" s="182"/>
      <c r="M182" s="185"/>
      <c r="N182" s="186"/>
      <c r="O182" s="186"/>
      <c r="P182" s="186"/>
      <c r="Q182" s="186"/>
      <c r="R182" s="186"/>
      <c r="S182" s="186"/>
      <c r="T182" s="187"/>
      <c r="AT182" s="183" t="s">
        <v>146</v>
      </c>
      <c r="AU182" s="183" t="s">
        <v>84</v>
      </c>
      <c r="AV182" s="11" t="s">
        <v>84</v>
      </c>
      <c r="AW182" s="11" t="s">
        <v>6</v>
      </c>
      <c r="AX182" s="11" t="s">
        <v>82</v>
      </c>
      <c r="AY182" s="183" t="s">
        <v>133</v>
      </c>
    </row>
    <row r="183" spans="2:65" s="10" customFormat="1" ht="29.85" customHeight="1">
      <c r="B183" s="160"/>
      <c r="D183" s="353" t="s">
        <v>73</v>
      </c>
      <c r="E183" s="355" t="s">
        <v>475</v>
      </c>
      <c r="F183" s="355" t="s">
        <v>476</v>
      </c>
      <c r="G183" s="352"/>
      <c r="H183" s="352"/>
      <c r="I183" s="162"/>
      <c r="J183" s="170">
        <f>BK183</f>
        <v>0</v>
      </c>
      <c r="L183" s="160"/>
      <c r="M183" s="164"/>
      <c r="N183" s="165"/>
      <c r="O183" s="165"/>
      <c r="P183" s="166">
        <f>SUM(P184:P186)</f>
        <v>0</v>
      </c>
      <c r="Q183" s="165"/>
      <c r="R183" s="166">
        <f>SUM(R184:R186)</f>
        <v>0</v>
      </c>
      <c r="S183" s="165"/>
      <c r="T183" s="167">
        <f>SUM(T184:T186)</f>
        <v>0</v>
      </c>
      <c r="AR183" s="161" t="s">
        <v>82</v>
      </c>
      <c r="AT183" s="168" t="s">
        <v>73</v>
      </c>
      <c r="AU183" s="168" t="s">
        <v>82</v>
      </c>
      <c r="AY183" s="161" t="s">
        <v>133</v>
      </c>
      <c r="BK183" s="169">
        <f>SUM(BK184:BK186)</f>
        <v>0</v>
      </c>
    </row>
    <row r="184" spans="2:65" s="1" customFormat="1" ht="16.5" customHeight="1">
      <c r="B184" s="171"/>
      <c r="C184" s="172" t="s">
        <v>261</v>
      </c>
      <c r="D184" s="356" t="s">
        <v>135</v>
      </c>
      <c r="E184" s="357" t="s">
        <v>478</v>
      </c>
      <c r="F184" s="358" t="s">
        <v>479</v>
      </c>
      <c r="G184" s="359" t="s">
        <v>471</v>
      </c>
      <c r="H184" s="360">
        <v>0.20200000000000001</v>
      </c>
      <c r="I184" s="174"/>
      <c r="J184" s="175">
        <f>ROUND(I184*H184,2)</f>
        <v>0</v>
      </c>
      <c r="K184" s="173" t="s">
        <v>139</v>
      </c>
      <c r="L184" s="41"/>
      <c r="M184" s="176" t="s">
        <v>5</v>
      </c>
      <c r="N184" s="177" t="s">
        <v>45</v>
      </c>
      <c r="O184" s="42"/>
      <c r="P184" s="178">
        <f>O184*H184</f>
        <v>0</v>
      </c>
      <c r="Q184" s="178">
        <v>0</v>
      </c>
      <c r="R184" s="178">
        <f>Q184*H184</f>
        <v>0</v>
      </c>
      <c r="S184" s="178">
        <v>0</v>
      </c>
      <c r="T184" s="179">
        <f>S184*H184</f>
        <v>0</v>
      </c>
      <c r="AR184" s="24" t="s">
        <v>140</v>
      </c>
      <c r="AT184" s="24" t="s">
        <v>135</v>
      </c>
      <c r="AU184" s="24" t="s">
        <v>84</v>
      </c>
      <c r="AY184" s="24" t="s">
        <v>133</v>
      </c>
      <c r="BE184" s="180">
        <f>IF(N184="základní",J184,0)</f>
        <v>0</v>
      </c>
      <c r="BF184" s="180">
        <f>IF(N184="snížená",J184,0)</f>
        <v>0</v>
      </c>
      <c r="BG184" s="180">
        <f>IF(N184="zákl. přenesená",J184,0)</f>
        <v>0</v>
      </c>
      <c r="BH184" s="180">
        <f>IF(N184="sníž. přenesená",J184,0)</f>
        <v>0</v>
      </c>
      <c r="BI184" s="180">
        <f>IF(N184="nulová",J184,0)</f>
        <v>0</v>
      </c>
      <c r="BJ184" s="24" t="s">
        <v>82</v>
      </c>
      <c r="BK184" s="180">
        <f>ROUND(I184*H184,2)</f>
        <v>0</v>
      </c>
      <c r="BL184" s="24" t="s">
        <v>140</v>
      </c>
      <c r="BM184" s="24" t="s">
        <v>552</v>
      </c>
    </row>
    <row r="185" spans="2:65" s="1" customFormat="1">
      <c r="B185" s="41"/>
      <c r="D185" s="362" t="s">
        <v>142</v>
      </c>
      <c r="E185" s="361"/>
      <c r="F185" s="363" t="s">
        <v>481</v>
      </c>
      <c r="G185" s="361"/>
      <c r="H185" s="361"/>
      <c r="I185" s="148"/>
      <c r="L185" s="41"/>
      <c r="M185" s="181"/>
      <c r="N185" s="42"/>
      <c r="O185" s="42"/>
      <c r="P185" s="42"/>
      <c r="Q185" s="42"/>
      <c r="R185" s="42"/>
      <c r="S185" s="42"/>
      <c r="T185" s="70"/>
      <c r="AT185" s="24" t="s">
        <v>142</v>
      </c>
      <c r="AU185" s="24" t="s">
        <v>84</v>
      </c>
    </row>
    <row r="186" spans="2:65" s="1" customFormat="1" ht="27">
      <c r="B186" s="41"/>
      <c r="D186" s="362" t="s">
        <v>144</v>
      </c>
      <c r="E186" s="361"/>
      <c r="F186" s="364" t="s">
        <v>482</v>
      </c>
      <c r="G186" s="361"/>
      <c r="H186" s="361"/>
      <c r="I186" s="148"/>
      <c r="L186" s="41"/>
      <c r="M186" s="213"/>
      <c r="N186" s="214"/>
      <c r="O186" s="214"/>
      <c r="P186" s="214"/>
      <c r="Q186" s="214"/>
      <c r="R186" s="214"/>
      <c r="S186" s="214"/>
      <c r="T186" s="215"/>
      <c r="AT186" s="24" t="s">
        <v>144</v>
      </c>
      <c r="AU186" s="24" t="s">
        <v>84</v>
      </c>
    </row>
    <row r="187" spans="2:65" s="1" customFormat="1" ht="6.95" customHeight="1">
      <c r="B187" s="56"/>
      <c r="C187" s="57"/>
      <c r="D187" s="57"/>
      <c r="E187" s="57"/>
      <c r="F187" s="57"/>
      <c r="G187" s="57"/>
      <c r="H187" s="57"/>
      <c r="I187" s="126"/>
      <c r="J187" s="57"/>
      <c r="K187" s="57"/>
      <c r="L187" s="41"/>
    </row>
  </sheetData>
  <sheetProtection password="876B" sheet="1" objects="1" scenarios="1"/>
  <autoFilter ref="C78:K186"/>
  <mergeCells count="11">
    <mergeCell ref="L2:V2"/>
    <mergeCell ref="E7:H7"/>
    <mergeCell ref="E9:H9"/>
    <mergeCell ref="E24:H24"/>
    <mergeCell ref="E45:H45"/>
    <mergeCell ref="J75:J76"/>
    <mergeCell ref="J51:J52"/>
    <mergeCell ref="E69:H69"/>
    <mergeCell ref="E71:H71"/>
    <mergeCell ref="G1:H1"/>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54"/>
  <sheetViews>
    <sheetView showGridLines="0" workbookViewId="0">
      <pane ySplit="1" topLeftCell="A221" activePane="bottomLeft" state="frozen"/>
      <selection activeCell="E14" sqref="E14:AJ14"/>
      <selection pane="bottomLeft" activeCell="H246" sqref="H246"/>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99"/>
      <c r="C1" s="99"/>
      <c r="D1" s="100" t="s">
        <v>1</v>
      </c>
      <c r="E1" s="99"/>
      <c r="F1" s="101" t="s">
        <v>97</v>
      </c>
      <c r="G1" s="339" t="s">
        <v>98</v>
      </c>
      <c r="H1" s="339"/>
      <c r="I1" s="102"/>
      <c r="J1" s="101" t="s">
        <v>99</v>
      </c>
      <c r="K1" s="100" t="s">
        <v>100</v>
      </c>
      <c r="L1" s="101" t="s">
        <v>101</v>
      </c>
      <c r="M1" s="101"/>
      <c r="N1" s="101"/>
      <c r="O1" s="101"/>
      <c r="P1" s="101"/>
      <c r="Q1" s="101"/>
      <c r="R1" s="101"/>
      <c r="S1" s="101"/>
      <c r="T1" s="10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26" t="s">
        <v>8</v>
      </c>
      <c r="M2" s="327"/>
      <c r="N2" s="327"/>
      <c r="O2" s="327"/>
      <c r="P2" s="327"/>
      <c r="Q2" s="327"/>
      <c r="R2" s="327"/>
      <c r="S2" s="327"/>
      <c r="T2" s="327"/>
      <c r="U2" s="327"/>
      <c r="V2" s="327"/>
      <c r="AT2" s="24" t="s">
        <v>93</v>
      </c>
    </row>
    <row r="3" spans="1:70" ht="6.95" customHeight="1">
      <c r="B3" s="25"/>
      <c r="C3" s="26"/>
      <c r="D3" s="26"/>
      <c r="E3" s="26"/>
      <c r="F3" s="26"/>
      <c r="G3" s="26"/>
      <c r="H3" s="26"/>
      <c r="I3" s="103"/>
      <c r="J3" s="26"/>
      <c r="K3" s="27"/>
      <c r="AT3" s="24" t="s">
        <v>84</v>
      </c>
    </row>
    <row r="4" spans="1:70" ht="36.950000000000003" customHeight="1">
      <c r="B4" s="28"/>
      <c r="C4" s="29"/>
      <c r="D4" s="30" t="s">
        <v>102</v>
      </c>
      <c r="E4" s="29"/>
      <c r="F4" s="29"/>
      <c r="G4" s="29"/>
      <c r="H4" s="29"/>
      <c r="I4" s="104"/>
      <c r="J4" s="29"/>
      <c r="K4" s="31"/>
      <c r="M4" s="32" t="s">
        <v>13</v>
      </c>
      <c r="AT4" s="24" t="s">
        <v>6</v>
      </c>
    </row>
    <row r="5" spans="1:70" ht="6.95" customHeight="1">
      <c r="B5" s="28"/>
      <c r="C5" s="29"/>
      <c r="D5" s="29"/>
      <c r="E5" s="29"/>
      <c r="F5" s="29"/>
      <c r="G5" s="29"/>
      <c r="H5" s="29"/>
      <c r="I5" s="104"/>
      <c r="J5" s="29"/>
      <c r="K5" s="31"/>
    </row>
    <row r="6" spans="1:70" ht="15">
      <c r="B6" s="28"/>
      <c r="C6" s="29"/>
      <c r="D6" s="37" t="s">
        <v>18</v>
      </c>
      <c r="E6" s="29"/>
      <c r="F6" s="29"/>
      <c r="G6" s="29"/>
      <c r="H6" s="29"/>
      <c r="I6" s="104"/>
      <c r="J6" s="29"/>
      <c r="K6" s="31"/>
    </row>
    <row r="7" spans="1:70" ht="16.5" customHeight="1">
      <c r="B7" s="28"/>
      <c r="C7" s="29"/>
      <c r="D7" s="29"/>
      <c r="E7" s="340" t="str">
        <f>'Rekapitulace stavby'!K6</f>
        <v>Bečva, km 44,135-45,855 revitalizace toku Skalička</v>
      </c>
      <c r="F7" s="341"/>
      <c r="G7" s="341"/>
      <c r="H7" s="341"/>
      <c r="I7" s="104"/>
      <c r="J7" s="29"/>
      <c r="K7" s="31"/>
    </row>
    <row r="8" spans="1:70" s="1" customFormat="1" ht="15">
      <c r="B8" s="41"/>
      <c r="C8" s="42"/>
      <c r="D8" s="37" t="s">
        <v>103</v>
      </c>
      <c r="E8" s="42"/>
      <c r="F8" s="42"/>
      <c r="G8" s="42"/>
      <c r="H8" s="42"/>
      <c r="I8" s="105"/>
      <c r="J8" s="42"/>
      <c r="K8" s="45"/>
    </row>
    <row r="9" spans="1:70" s="1" customFormat="1" ht="36.950000000000003" customHeight="1">
      <c r="B9" s="41"/>
      <c r="C9" s="42"/>
      <c r="D9" s="42"/>
      <c r="E9" s="342" t="s">
        <v>553</v>
      </c>
      <c r="F9" s="343"/>
      <c r="G9" s="343"/>
      <c r="H9" s="343"/>
      <c r="I9" s="105"/>
      <c r="J9" s="42"/>
      <c r="K9" s="45"/>
    </row>
    <row r="10" spans="1:70" s="1" customFormat="1">
      <c r="B10" s="41"/>
      <c r="C10" s="42"/>
      <c r="D10" s="42"/>
      <c r="E10" s="42"/>
      <c r="F10" s="42"/>
      <c r="G10" s="42"/>
      <c r="H10" s="42"/>
      <c r="I10" s="105"/>
      <c r="J10" s="42"/>
      <c r="K10" s="45"/>
    </row>
    <row r="11" spans="1:70" s="1" customFormat="1" ht="14.45" customHeight="1">
      <c r="B11" s="41"/>
      <c r="C11" s="42"/>
      <c r="D11" s="37" t="s">
        <v>20</v>
      </c>
      <c r="E11" s="42"/>
      <c r="F11" s="35" t="s">
        <v>21</v>
      </c>
      <c r="G11" s="42"/>
      <c r="H11" s="42"/>
      <c r="I11" s="106" t="s">
        <v>22</v>
      </c>
      <c r="J11" s="35" t="s">
        <v>5</v>
      </c>
      <c r="K11" s="45"/>
    </row>
    <row r="12" spans="1:70" s="1" customFormat="1" ht="14.45" customHeight="1">
      <c r="B12" s="41"/>
      <c r="C12" s="42"/>
      <c r="D12" s="37" t="s">
        <v>23</v>
      </c>
      <c r="E12" s="42"/>
      <c r="F12" s="35" t="s">
        <v>24</v>
      </c>
      <c r="G12" s="42"/>
      <c r="H12" s="42"/>
      <c r="I12" s="106" t="s">
        <v>25</v>
      </c>
      <c r="J12" s="107"/>
      <c r="K12" s="45"/>
    </row>
    <row r="13" spans="1:70" s="1" customFormat="1" ht="10.9" customHeight="1">
      <c r="B13" s="41"/>
      <c r="C13" s="42"/>
      <c r="D13" s="42"/>
      <c r="E13" s="42"/>
      <c r="F13" s="42"/>
      <c r="G13" s="42"/>
      <c r="H13" s="42"/>
      <c r="I13" s="105"/>
      <c r="J13" s="42"/>
      <c r="K13" s="45"/>
    </row>
    <row r="14" spans="1:70" s="1" customFormat="1" ht="14.45" customHeight="1">
      <c r="B14" s="41"/>
      <c r="C14" s="42"/>
      <c r="D14" s="37" t="s">
        <v>26</v>
      </c>
      <c r="E14" s="42"/>
      <c r="F14" s="42"/>
      <c r="G14" s="42"/>
      <c r="H14" s="42"/>
      <c r="I14" s="106" t="s">
        <v>27</v>
      </c>
      <c r="J14" s="35" t="s">
        <v>28</v>
      </c>
      <c r="K14" s="45"/>
    </row>
    <row r="15" spans="1:70" s="1" customFormat="1" ht="18" customHeight="1">
      <c r="B15" s="41"/>
      <c r="C15" s="42"/>
      <c r="D15" s="42"/>
      <c r="E15" s="35" t="s">
        <v>29</v>
      </c>
      <c r="F15" s="42"/>
      <c r="G15" s="42"/>
      <c r="H15" s="42"/>
      <c r="I15" s="106" t="s">
        <v>30</v>
      </c>
      <c r="J15" s="35" t="s">
        <v>31</v>
      </c>
      <c r="K15" s="45"/>
    </row>
    <row r="16" spans="1:70" s="1" customFormat="1" ht="6.95" customHeight="1">
      <c r="B16" s="41"/>
      <c r="C16" s="42"/>
      <c r="D16" s="42"/>
      <c r="E16" s="42"/>
      <c r="F16" s="42"/>
      <c r="G16" s="42"/>
      <c r="H16" s="42"/>
      <c r="I16" s="105"/>
      <c r="J16" s="42"/>
      <c r="K16" s="45"/>
    </row>
    <row r="17" spans="2:11" s="1" customFormat="1" ht="14.45" customHeight="1">
      <c r="B17" s="41"/>
      <c r="C17" s="42"/>
      <c r="D17" s="37" t="s">
        <v>32</v>
      </c>
      <c r="E17" s="42"/>
      <c r="F17" s="42"/>
      <c r="G17" s="42"/>
      <c r="H17" s="42"/>
      <c r="I17" s="106" t="s">
        <v>27</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06" t="s">
        <v>30</v>
      </c>
      <c r="J18" s="35" t="str">
        <f>IF('Rekapitulace stavby'!AN14="Vyplň údaj","",IF('Rekapitulace stavby'!AN14="","",'Rekapitulace stavby'!AN14))</f>
        <v/>
      </c>
      <c r="K18" s="45"/>
    </row>
    <row r="19" spans="2:11" s="1" customFormat="1" ht="6.95" customHeight="1">
      <c r="B19" s="41"/>
      <c r="C19" s="42"/>
      <c r="D19" s="42"/>
      <c r="E19" s="42"/>
      <c r="F19" s="42"/>
      <c r="G19" s="42"/>
      <c r="H19" s="42"/>
      <c r="I19" s="105"/>
      <c r="J19" s="42"/>
      <c r="K19" s="45"/>
    </row>
    <row r="20" spans="2:11" s="1" customFormat="1" ht="14.45" customHeight="1">
      <c r="B20" s="41"/>
      <c r="C20" s="42"/>
      <c r="D20" s="37" t="s">
        <v>33</v>
      </c>
      <c r="E20" s="42"/>
      <c r="F20" s="42"/>
      <c r="G20" s="42"/>
      <c r="H20" s="42"/>
      <c r="I20" s="106" t="s">
        <v>27</v>
      </c>
      <c r="J20" s="35" t="s">
        <v>34</v>
      </c>
      <c r="K20" s="45"/>
    </row>
    <row r="21" spans="2:11" s="1" customFormat="1" ht="18" customHeight="1">
      <c r="B21" s="41"/>
      <c r="C21" s="42"/>
      <c r="D21" s="42"/>
      <c r="E21" s="35" t="s">
        <v>35</v>
      </c>
      <c r="F21" s="42"/>
      <c r="G21" s="42"/>
      <c r="H21" s="42"/>
      <c r="I21" s="106" t="s">
        <v>30</v>
      </c>
      <c r="J21" s="35" t="s">
        <v>36</v>
      </c>
      <c r="K21" s="45"/>
    </row>
    <row r="22" spans="2:11" s="1" customFormat="1" ht="6.95" customHeight="1">
      <c r="B22" s="41"/>
      <c r="C22" s="42"/>
      <c r="D22" s="42"/>
      <c r="E22" s="42"/>
      <c r="F22" s="42"/>
      <c r="G22" s="42"/>
      <c r="H22" s="42"/>
      <c r="I22" s="105"/>
      <c r="J22" s="42"/>
      <c r="K22" s="45"/>
    </row>
    <row r="23" spans="2:11" s="1" customFormat="1" ht="14.45" customHeight="1">
      <c r="B23" s="41"/>
      <c r="C23" s="42"/>
      <c r="D23" s="37" t="s">
        <v>38</v>
      </c>
      <c r="E23" s="42"/>
      <c r="F23" s="42"/>
      <c r="G23" s="42"/>
      <c r="H23" s="42"/>
      <c r="I23" s="105"/>
      <c r="J23" s="42"/>
      <c r="K23" s="45"/>
    </row>
    <row r="24" spans="2:11" s="6" customFormat="1" ht="16.5" customHeight="1">
      <c r="B24" s="108"/>
      <c r="C24" s="109"/>
      <c r="D24" s="109"/>
      <c r="E24" s="331" t="s">
        <v>554</v>
      </c>
      <c r="F24" s="331"/>
      <c r="G24" s="331"/>
      <c r="H24" s="331"/>
      <c r="I24" s="110"/>
      <c r="J24" s="109"/>
      <c r="K24" s="111"/>
    </row>
    <row r="25" spans="2:11" s="1" customFormat="1" ht="6.95" customHeight="1">
      <c r="B25" s="41"/>
      <c r="C25" s="42"/>
      <c r="D25" s="42"/>
      <c r="E25" s="42"/>
      <c r="F25" s="42"/>
      <c r="G25" s="42"/>
      <c r="H25" s="42"/>
      <c r="I25" s="105"/>
      <c r="J25" s="42"/>
      <c r="K25" s="45"/>
    </row>
    <row r="26" spans="2:11" s="1" customFormat="1" ht="6.95" customHeight="1">
      <c r="B26" s="41"/>
      <c r="C26" s="42"/>
      <c r="D26" s="68"/>
      <c r="E26" s="68"/>
      <c r="F26" s="68"/>
      <c r="G26" s="68"/>
      <c r="H26" s="68"/>
      <c r="I26" s="112"/>
      <c r="J26" s="68"/>
      <c r="K26" s="113"/>
    </row>
    <row r="27" spans="2:11" s="1" customFormat="1" ht="25.35" customHeight="1">
      <c r="B27" s="41"/>
      <c r="C27" s="42"/>
      <c r="D27" s="114" t="s">
        <v>40</v>
      </c>
      <c r="E27" s="42"/>
      <c r="F27" s="42"/>
      <c r="G27" s="42"/>
      <c r="H27" s="42"/>
      <c r="I27" s="105"/>
      <c r="J27" s="115">
        <f>ROUND(J79,2)</f>
        <v>0</v>
      </c>
      <c r="K27" s="45"/>
    </row>
    <row r="28" spans="2:11" s="1" customFormat="1" ht="6.95" customHeight="1">
      <c r="B28" s="41"/>
      <c r="C28" s="42"/>
      <c r="D28" s="68"/>
      <c r="E28" s="68"/>
      <c r="F28" s="68"/>
      <c r="G28" s="68"/>
      <c r="H28" s="68"/>
      <c r="I28" s="112"/>
      <c r="J28" s="68"/>
      <c r="K28" s="113"/>
    </row>
    <row r="29" spans="2:11" s="1" customFormat="1" ht="14.45" customHeight="1">
      <c r="B29" s="41"/>
      <c r="C29" s="42"/>
      <c r="D29" s="42"/>
      <c r="E29" s="42"/>
      <c r="F29" s="46" t="s">
        <v>42</v>
      </c>
      <c r="G29" s="42"/>
      <c r="H29" s="42"/>
      <c r="I29" s="116" t="s">
        <v>41</v>
      </c>
      <c r="J29" s="46" t="s">
        <v>43</v>
      </c>
      <c r="K29" s="45"/>
    </row>
    <row r="30" spans="2:11" s="1" customFormat="1" ht="14.45" customHeight="1">
      <c r="B30" s="41"/>
      <c r="C30" s="42"/>
      <c r="D30" s="49" t="s">
        <v>44</v>
      </c>
      <c r="E30" s="49" t="s">
        <v>45</v>
      </c>
      <c r="F30" s="117">
        <f>ROUND(SUM(BE79:BE253), 2)</f>
        <v>0</v>
      </c>
      <c r="G30" s="42"/>
      <c r="H30" s="42"/>
      <c r="I30" s="118">
        <v>0.21</v>
      </c>
      <c r="J30" s="117">
        <f>ROUND(ROUND((SUM(BE79:BE253)), 2)*I30, 2)</f>
        <v>0</v>
      </c>
      <c r="K30" s="45"/>
    </row>
    <row r="31" spans="2:11" s="1" customFormat="1" ht="14.45" customHeight="1">
      <c r="B31" s="41"/>
      <c r="C31" s="42"/>
      <c r="D31" s="42"/>
      <c r="E31" s="49" t="s">
        <v>46</v>
      </c>
      <c r="F31" s="117">
        <f>ROUND(SUM(BF79:BF253), 2)</f>
        <v>0</v>
      </c>
      <c r="G31" s="42"/>
      <c r="H31" s="42"/>
      <c r="I31" s="118">
        <v>0.15</v>
      </c>
      <c r="J31" s="117">
        <f>ROUND(ROUND((SUM(BF79:BF253)), 2)*I31, 2)</f>
        <v>0</v>
      </c>
      <c r="K31" s="45"/>
    </row>
    <row r="32" spans="2:11" s="1" customFormat="1" ht="14.45" hidden="1" customHeight="1">
      <c r="B32" s="41"/>
      <c r="C32" s="42"/>
      <c r="D32" s="42"/>
      <c r="E32" s="49" t="s">
        <v>47</v>
      </c>
      <c r="F32" s="117">
        <f>ROUND(SUM(BG79:BG253), 2)</f>
        <v>0</v>
      </c>
      <c r="G32" s="42"/>
      <c r="H32" s="42"/>
      <c r="I32" s="118">
        <v>0.21</v>
      </c>
      <c r="J32" s="117">
        <v>0</v>
      </c>
      <c r="K32" s="45"/>
    </row>
    <row r="33" spans="2:11" s="1" customFormat="1" ht="14.45" hidden="1" customHeight="1">
      <c r="B33" s="41"/>
      <c r="C33" s="42"/>
      <c r="D33" s="42"/>
      <c r="E33" s="49" t="s">
        <v>48</v>
      </c>
      <c r="F33" s="117">
        <f>ROUND(SUM(BH79:BH253), 2)</f>
        <v>0</v>
      </c>
      <c r="G33" s="42"/>
      <c r="H33" s="42"/>
      <c r="I33" s="118">
        <v>0.15</v>
      </c>
      <c r="J33" s="117">
        <v>0</v>
      </c>
      <c r="K33" s="45"/>
    </row>
    <row r="34" spans="2:11" s="1" customFormat="1" ht="14.45" hidden="1" customHeight="1">
      <c r="B34" s="41"/>
      <c r="C34" s="42"/>
      <c r="D34" s="42"/>
      <c r="E34" s="49" t="s">
        <v>49</v>
      </c>
      <c r="F34" s="117">
        <f>ROUND(SUM(BI79:BI253), 2)</f>
        <v>0</v>
      </c>
      <c r="G34" s="42"/>
      <c r="H34" s="42"/>
      <c r="I34" s="118">
        <v>0</v>
      </c>
      <c r="J34" s="117">
        <v>0</v>
      </c>
      <c r="K34" s="45"/>
    </row>
    <row r="35" spans="2:11" s="1" customFormat="1" ht="6.95" customHeight="1">
      <c r="B35" s="41"/>
      <c r="C35" s="42"/>
      <c r="D35" s="42"/>
      <c r="E35" s="42"/>
      <c r="F35" s="42"/>
      <c r="G35" s="42"/>
      <c r="H35" s="42"/>
      <c r="I35" s="105"/>
      <c r="J35" s="42"/>
      <c r="K35" s="45"/>
    </row>
    <row r="36" spans="2:11" s="1" customFormat="1" ht="25.35" customHeight="1">
      <c r="B36" s="41"/>
      <c r="C36" s="119"/>
      <c r="D36" s="120" t="s">
        <v>50</v>
      </c>
      <c r="E36" s="71"/>
      <c r="F36" s="71"/>
      <c r="G36" s="121" t="s">
        <v>51</v>
      </c>
      <c r="H36" s="122" t="s">
        <v>52</v>
      </c>
      <c r="I36" s="123"/>
      <c r="J36" s="124">
        <f>SUM(J27:J34)</f>
        <v>0</v>
      </c>
      <c r="K36" s="125"/>
    </row>
    <row r="37" spans="2:11" s="1" customFormat="1" ht="14.45" customHeight="1">
      <c r="B37" s="56"/>
      <c r="C37" s="57"/>
      <c r="D37" s="57"/>
      <c r="E37" s="57"/>
      <c r="F37" s="57"/>
      <c r="G37" s="57"/>
      <c r="H37" s="57"/>
      <c r="I37" s="126"/>
      <c r="J37" s="57"/>
      <c r="K37" s="58"/>
    </row>
    <row r="41" spans="2:11" s="1" customFormat="1" ht="6.95" customHeight="1">
      <c r="B41" s="59"/>
      <c r="C41" s="60"/>
      <c r="D41" s="60"/>
      <c r="E41" s="60"/>
      <c r="F41" s="60"/>
      <c r="G41" s="60"/>
      <c r="H41" s="60"/>
      <c r="I41" s="127"/>
      <c r="J41" s="60"/>
      <c r="K41" s="128"/>
    </row>
    <row r="42" spans="2:11" s="1" customFormat="1" ht="36.950000000000003" customHeight="1">
      <c r="B42" s="41"/>
      <c r="C42" s="30" t="s">
        <v>106</v>
      </c>
      <c r="D42" s="42"/>
      <c r="E42" s="42"/>
      <c r="F42" s="42"/>
      <c r="G42" s="42"/>
      <c r="H42" s="42"/>
      <c r="I42" s="105"/>
      <c r="J42" s="42"/>
      <c r="K42" s="45"/>
    </row>
    <row r="43" spans="2:11" s="1" customFormat="1" ht="6.95" customHeight="1">
      <c r="B43" s="41"/>
      <c r="C43" s="42"/>
      <c r="D43" s="42"/>
      <c r="E43" s="42"/>
      <c r="F43" s="42"/>
      <c r="G43" s="42"/>
      <c r="H43" s="42"/>
      <c r="I43" s="105"/>
      <c r="J43" s="42"/>
      <c r="K43" s="45"/>
    </row>
    <row r="44" spans="2:11" s="1" customFormat="1" ht="14.45" customHeight="1">
      <c r="B44" s="41"/>
      <c r="C44" s="37" t="s">
        <v>18</v>
      </c>
      <c r="D44" s="42"/>
      <c r="E44" s="42"/>
      <c r="F44" s="42"/>
      <c r="G44" s="42"/>
      <c r="H44" s="42"/>
      <c r="I44" s="105"/>
      <c r="J44" s="42"/>
      <c r="K44" s="45"/>
    </row>
    <row r="45" spans="2:11" s="1" customFormat="1" ht="16.5" customHeight="1">
      <c r="B45" s="41"/>
      <c r="C45" s="42"/>
      <c r="D45" s="42"/>
      <c r="E45" s="340" t="str">
        <f>E7</f>
        <v>Bečva, km 44,135-45,855 revitalizace toku Skalička</v>
      </c>
      <c r="F45" s="341"/>
      <c r="G45" s="341"/>
      <c r="H45" s="341"/>
      <c r="I45" s="105"/>
      <c r="J45" s="42"/>
      <c r="K45" s="45"/>
    </row>
    <row r="46" spans="2:11" s="1" customFormat="1" ht="14.45" customHeight="1">
      <c r="B46" s="41"/>
      <c r="C46" s="37" t="s">
        <v>103</v>
      </c>
      <c r="D46" s="42"/>
      <c r="E46" s="42"/>
      <c r="F46" s="42"/>
      <c r="G46" s="42"/>
      <c r="H46" s="42"/>
      <c r="I46" s="105"/>
      <c r="J46" s="42"/>
      <c r="K46" s="45"/>
    </row>
    <row r="47" spans="2:11" s="1" customFormat="1" ht="17.25" customHeight="1">
      <c r="B47" s="41"/>
      <c r="C47" s="42"/>
      <c r="D47" s="42"/>
      <c r="E47" s="342" t="str">
        <f>E9</f>
        <v>SO 04 - Vegetační výsadby</v>
      </c>
      <c r="F47" s="343"/>
      <c r="G47" s="343"/>
      <c r="H47" s="343"/>
      <c r="I47" s="105"/>
      <c r="J47" s="42"/>
      <c r="K47" s="45"/>
    </row>
    <row r="48" spans="2:11" s="1" customFormat="1" ht="6.95" customHeight="1">
      <c r="B48" s="41"/>
      <c r="C48" s="42"/>
      <c r="D48" s="42"/>
      <c r="E48" s="42"/>
      <c r="F48" s="42"/>
      <c r="G48" s="42"/>
      <c r="H48" s="42"/>
      <c r="I48" s="105"/>
      <c r="J48" s="42"/>
      <c r="K48" s="45"/>
    </row>
    <row r="49" spans="2:47" s="1" customFormat="1" ht="18" customHeight="1">
      <c r="B49" s="41"/>
      <c r="C49" s="37" t="s">
        <v>23</v>
      </c>
      <c r="D49" s="42"/>
      <c r="E49" s="42"/>
      <c r="F49" s="35" t="str">
        <f>F12</f>
        <v>obec Skalička</v>
      </c>
      <c r="G49" s="42"/>
      <c r="H49" s="42"/>
      <c r="I49" s="106" t="s">
        <v>25</v>
      </c>
      <c r="J49" s="107" t="str">
        <f>IF(J12="","",J12)</f>
        <v/>
      </c>
      <c r="K49" s="45"/>
    </row>
    <row r="50" spans="2:47" s="1" customFormat="1" ht="6.95" customHeight="1">
      <c r="B50" s="41"/>
      <c r="C50" s="42"/>
      <c r="D50" s="42"/>
      <c r="E50" s="42"/>
      <c r="F50" s="42"/>
      <c r="G50" s="42"/>
      <c r="H50" s="42"/>
      <c r="I50" s="105"/>
      <c r="J50" s="42"/>
      <c r="K50" s="45"/>
    </row>
    <row r="51" spans="2:47" s="1" customFormat="1" ht="15">
      <c r="B51" s="41"/>
      <c r="C51" s="37" t="s">
        <v>26</v>
      </c>
      <c r="D51" s="42"/>
      <c r="E51" s="42"/>
      <c r="F51" s="35" t="str">
        <f>E15</f>
        <v>Povodí Moravy, státní podnik</v>
      </c>
      <c r="G51" s="42"/>
      <c r="H51" s="42"/>
      <c r="I51" s="106" t="s">
        <v>33</v>
      </c>
      <c r="J51" s="331" t="str">
        <f>E21</f>
        <v>Sweco Hydroprojekt a.s., Táborská 31, Praha 4</v>
      </c>
      <c r="K51" s="45"/>
    </row>
    <row r="52" spans="2:47" s="1" customFormat="1" ht="14.45" customHeight="1">
      <c r="B52" s="41"/>
      <c r="C52" s="37" t="s">
        <v>32</v>
      </c>
      <c r="D52" s="42"/>
      <c r="E52" s="42"/>
      <c r="F52" s="35" t="str">
        <f>IF(E18="","",E18)</f>
        <v/>
      </c>
      <c r="G52" s="42"/>
      <c r="H52" s="42"/>
      <c r="I52" s="105"/>
      <c r="J52" s="335"/>
      <c r="K52" s="45"/>
    </row>
    <row r="53" spans="2:47" s="1" customFormat="1" ht="10.35" customHeight="1">
      <c r="B53" s="41"/>
      <c r="C53" s="42"/>
      <c r="D53" s="42"/>
      <c r="E53" s="42"/>
      <c r="F53" s="42"/>
      <c r="G53" s="42"/>
      <c r="H53" s="42"/>
      <c r="I53" s="105"/>
      <c r="J53" s="42"/>
      <c r="K53" s="45"/>
    </row>
    <row r="54" spans="2:47" s="1" customFormat="1" ht="29.25" customHeight="1">
      <c r="B54" s="41"/>
      <c r="C54" s="129" t="s">
        <v>107</v>
      </c>
      <c r="D54" s="119"/>
      <c r="E54" s="119"/>
      <c r="F54" s="119"/>
      <c r="G54" s="119"/>
      <c r="H54" s="119"/>
      <c r="I54" s="130"/>
      <c r="J54" s="131" t="s">
        <v>108</v>
      </c>
      <c r="K54" s="132"/>
    </row>
    <row r="55" spans="2:47" s="1" customFormat="1" ht="10.35" customHeight="1">
      <c r="B55" s="41"/>
      <c r="C55" s="42"/>
      <c r="D55" s="42"/>
      <c r="E55" s="42"/>
      <c r="F55" s="42"/>
      <c r="G55" s="42"/>
      <c r="H55" s="42"/>
      <c r="I55" s="105"/>
      <c r="J55" s="42"/>
      <c r="K55" s="45"/>
    </row>
    <row r="56" spans="2:47" s="1" customFormat="1" ht="29.25" customHeight="1">
      <c r="B56" s="41"/>
      <c r="C56" s="133" t="s">
        <v>109</v>
      </c>
      <c r="D56" s="42"/>
      <c r="E56" s="42"/>
      <c r="F56" s="42"/>
      <c r="G56" s="42"/>
      <c r="H56" s="42"/>
      <c r="I56" s="105"/>
      <c r="J56" s="115">
        <f>J79</f>
        <v>0</v>
      </c>
      <c r="K56" s="45"/>
      <c r="AU56" s="24" t="s">
        <v>110</v>
      </c>
    </row>
    <row r="57" spans="2:47" s="7" customFormat="1" ht="24.95" customHeight="1">
      <c r="B57" s="134"/>
      <c r="C57" s="135"/>
      <c r="D57" s="136" t="s">
        <v>111</v>
      </c>
      <c r="E57" s="137"/>
      <c r="F57" s="137"/>
      <c r="G57" s="137"/>
      <c r="H57" s="137"/>
      <c r="I57" s="138"/>
      <c r="J57" s="139">
        <f>J80</f>
        <v>0</v>
      </c>
      <c r="K57" s="140"/>
    </row>
    <row r="58" spans="2:47" s="8" customFormat="1" ht="19.899999999999999" customHeight="1">
      <c r="B58" s="141"/>
      <c r="C58" s="142"/>
      <c r="D58" s="143" t="s">
        <v>112</v>
      </c>
      <c r="E58" s="144"/>
      <c r="F58" s="144"/>
      <c r="G58" s="144"/>
      <c r="H58" s="144"/>
      <c r="I58" s="145"/>
      <c r="J58" s="146">
        <f>J81</f>
        <v>0</v>
      </c>
      <c r="K58" s="147"/>
    </row>
    <row r="59" spans="2:47" s="8" customFormat="1" ht="19.899999999999999" customHeight="1">
      <c r="B59" s="141"/>
      <c r="C59" s="142"/>
      <c r="D59" s="143" t="s">
        <v>116</v>
      </c>
      <c r="E59" s="144"/>
      <c r="F59" s="144"/>
      <c r="G59" s="144"/>
      <c r="H59" s="144"/>
      <c r="I59" s="145"/>
      <c r="J59" s="146">
        <f>J251</f>
        <v>0</v>
      </c>
      <c r="K59" s="147"/>
    </row>
    <row r="60" spans="2:47" s="1" customFormat="1" ht="21.75" customHeight="1">
      <c r="B60" s="41"/>
      <c r="C60" s="42"/>
      <c r="D60" s="42"/>
      <c r="E60" s="42"/>
      <c r="F60" s="42"/>
      <c r="G60" s="42"/>
      <c r="H60" s="42"/>
      <c r="I60" s="105"/>
      <c r="J60" s="42"/>
      <c r="K60" s="45"/>
    </row>
    <row r="61" spans="2:47" s="1" customFormat="1" ht="6.95" customHeight="1">
      <c r="B61" s="56"/>
      <c r="C61" s="57"/>
      <c r="D61" s="57"/>
      <c r="E61" s="57"/>
      <c r="F61" s="57"/>
      <c r="G61" s="57"/>
      <c r="H61" s="57"/>
      <c r="I61" s="126"/>
      <c r="J61" s="57"/>
      <c r="K61" s="58"/>
    </row>
    <row r="65" spans="2:63" s="1" customFormat="1" ht="6.95" customHeight="1">
      <c r="B65" s="59"/>
      <c r="C65" s="60"/>
      <c r="D65" s="60"/>
      <c r="E65" s="60"/>
      <c r="F65" s="60"/>
      <c r="G65" s="60"/>
      <c r="H65" s="60"/>
      <c r="I65" s="127"/>
      <c r="J65" s="60"/>
      <c r="K65" s="60"/>
      <c r="L65" s="41"/>
    </row>
    <row r="66" spans="2:63" s="1" customFormat="1" ht="36.950000000000003" customHeight="1">
      <c r="B66" s="41"/>
      <c r="C66" s="61" t="s">
        <v>117</v>
      </c>
      <c r="I66" s="148"/>
      <c r="L66" s="41"/>
    </row>
    <row r="67" spans="2:63" s="1" customFormat="1" ht="6.95" customHeight="1">
      <c r="B67" s="41"/>
      <c r="I67" s="148"/>
      <c r="L67" s="41"/>
    </row>
    <row r="68" spans="2:63" s="1" customFormat="1" ht="14.45" customHeight="1">
      <c r="B68" s="41"/>
      <c r="C68" s="63" t="s">
        <v>18</v>
      </c>
      <c r="I68" s="148"/>
      <c r="L68" s="41"/>
    </row>
    <row r="69" spans="2:63" s="1" customFormat="1" ht="16.5" customHeight="1">
      <c r="B69" s="41"/>
      <c r="E69" s="336" t="str">
        <f>E7</f>
        <v>Bečva, km 44,135-45,855 revitalizace toku Skalička</v>
      </c>
      <c r="F69" s="337"/>
      <c r="G69" s="337"/>
      <c r="H69" s="337"/>
      <c r="I69" s="148"/>
      <c r="L69" s="41"/>
    </row>
    <row r="70" spans="2:63" s="1" customFormat="1" ht="14.45" customHeight="1">
      <c r="B70" s="41"/>
      <c r="C70" s="63" t="s">
        <v>103</v>
      </c>
      <c r="I70" s="148"/>
      <c r="L70" s="41"/>
    </row>
    <row r="71" spans="2:63" s="1" customFormat="1" ht="17.25" customHeight="1">
      <c r="B71" s="41"/>
      <c r="E71" s="301" t="str">
        <f>E9</f>
        <v>SO 04 - Vegetační výsadby</v>
      </c>
      <c r="F71" s="338"/>
      <c r="G71" s="338"/>
      <c r="H71" s="338"/>
      <c r="I71" s="148"/>
      <c r="L71" s="41"/>
    </row>
    <row r="72" spans="2:63" s="1" customFormat="1" ht="6.95" customHeight="1">
      <c r="B72" s="41"/>
      <c r="I72" s="148"/>
      <c r="L72" s="41"/>
    </row>
    <row r="73" spans="2:63" s="1" customFormat="1" ht="18" customHeight="1">
      <c r="B73" s="41"/>
      <c r="C73" s="63" t="s">
        <v>23</v>
      </c>
      <c r="F73" s="149" t="str">
        <f>F12</f>
        <v>obec Skalička</v>
      </c>
      <c r="I73" s="150" t="s">
        <v>25</v>
      </c>
      <c r="J73" s="67" t="str">
        <f>IF(J12="","",J12)</f>
        <v/>
      </c>
      <c r="L73" s="41"/>
    </row>
    <row r="74" spans="2:63" s="1" customFormat="1" ht="6.95" customHeight="1">
      <c r="B74" s="41"/>
      <c r="I74" s="148"/>
      <c r="L74" s="41"/>
    </row>
    <row r="75" spans="2:63" s="1" customFormat="1" ht="15">
      <c r="B75" s="41"/>
      <c r="C75" s="63" t="s">
        <v>26</v>
      </c>
      <c r="F75" s="149" t="str">
        <f>E15</f>
        <v>Povodí Moravy, státní podnik</v>
      </c>
      <c r="I75" s="150" t="s">
        <v>33</v>
      </c>
      <c r="J75" s="331" t="str">
        <f>E21</f>
        <v>Sweco Hydroprojekt a.s., Táborská 31, Praha 4</v>
      </c>
      <c r="L75" s="41"/>
    </row>
    <row r="76" spans="2:63" s="1" customFormat="1" ht="14.45" customHeight="1">
      <c r="B76" s="41"/>
      <c r="C76" s="63" t="s">
        <v>32</v>
      </c>
      <c r="F76" s="149" t="str">
        <f>IF(E18="","",E18)</f>
        <v/>
      </c>
      <c r="I76" s="148"/>
      <c r="J76" s="335"/>
      <c r="L76" s="41"/>
    </row>
    <row r="77" spans="2:63" s="1" customFormat="1" ht="10.35" customHeight="1">
      <c r="B77" s="41"/>
      <c r="I77" s="148"/>
      <c r="L77" s="41"/>
    </row>
    <row r="78" spans="2:63" s="9" customFormat="1" ht="29.25" customHeight="1">
      <c r="B78" s="151"/>
      <c r="C78" s="152" t="s">
        <v>118</v>
      </c>
      <c r="D78" s="153" t="s">
        <v>59</v>
      </c>
      <c r="E78" s="153" t="s">
        <v>55</v>
      </c>
      <c r="F78" s="153" t="s">
        <v>119</v>
      </c>
      <c r="G78" s="153" t="s">
        <v>120</v>
      </c>
      <c r="H78" s="153" t="s">
        <v>121</v>
      </c>
      <c r="I78" s="154" t="s">
        <v>122</v>
      </c>
      <c r="J78" s="153" t="s">
        <v>108</v>
      </c>
      <c r="K78" s="155" t="s">
        <v>123</v>
      </c>
      <c r="L78" s="151"/>
      <c r="M78" s="73" t="s">
        <v>124</v>
      </c>
      <c r="N78" s="74" t="s">
        <v>44</v>
      </c>
      <c r="O78" s="74" t="s">
        <v>125</v>
      </c>
      <c r="P78" s="74" t="s">
        <v>126</v>
      </c>
      <c r="Q78" s="74" t="s">
        <v>127</v>
      </c>
      <c r="R78" s="74" t="s">
        <v>128</v>
      </c>
      <c r="S78" s="74" t="s">
        <v>129</v>
      </c>
      <c r="T78" s="75" t="s">
        <v>130</v>
      </c>
    </row>
    <row r="79" spans="2:63" s="1" customFormat="1" ht="29.25" customHeight="1">
      <c r="B79" s="41"/>
      <c r="C79" s="77" t="s">
        <v>109</v>
      </c>
      <c r="I79" s="148"/>
      <c r="J79" s="156">
        <f>BK79</f>
        <v>0</v>
      </c>
      <c r="L79" s="41"/>
      <c r="M79" s="76"/>
      <c r="N79" s="68"/>
      <c r="O79" s="68"/>
      <c r="P79" s="157">
        <f>P80</f>
        <v>0</v>
      </c>
      <c r="Q79" s="68"/>
      <c r="R79" s="157">
        <f>R80</f>
        <v>33.069065520000002</v>
      </c>
      <c r="S79" s="68"/>
      <c r="T79" s="158">
        <f>T80</f>
        <v>0</v>
      </c>
      <c r="AT79" s="24" t="s">
        <v>73</v>
      </c>
      <c r="AU79" s="24" t="s">
        <v>110</v>
      </c>
      <c r="BK79" s="159">
        <f>BK80</f>
        <v>0</v>
      </c>
    </row>
    <row r="80" spans="2:63" s="10" customFormat="1" ht="37.35" customHeight="1">
      <c r="B80" s="160"/>
      <c r="D80" s="353" t="s">
        <v>73</v>
      </c>
      <c r="E80" s="354" t="s">
        <v>131</v>
      </c>
      <c r="F80" s="354" t="s">
        <v>132</v>
      </c>
      <c r="G80" s="352"/>
      <c r="H80" s="352"/>
      <c r="I80" s="162"/>
      <c r="J80" s="163">
        <f>BK80</f>
        <v>0</v>
      </c>
      <c r="L80" s="160"/>
      <c r="M80" s="164"/>
      <c r="N80" s="165"/>
      <c r="O80" s="165"/>
      <c r="P80" s="166">
        <f>P81+P251</f>
        <v>0</v>
      </c>
      <c r="Q80" s="165"/>
      <c r="R80" s="166">
        <f>R81+R251</f>
        <v>33.069065520000002</v>
      </c>
      <c r="S80" s="165"/>
      <c r="T80" s="167">
        <f>T81+T251</f>
        <v>0</v>
      </c>
      <c r="AR80" s="161" t="s">
        <v>82</v>
      </c>
      <c r="AT80" s="168" t="s">
        <v>73</v>
      </c>
      <c r="AU80" s="168" t="s">
        <v>74</v>
      </c>
      <c r="AY80" s="161" t="s">
        <v>133</v>
      </c>
      <c r="BK80" s="169">
        <f>BK81+BK251</f>
        <v>0</v>
      </c>
    </row>
    <row r="81" spans="2:65" s="10" customFormat="1" ht="19.899999999999999" customHeight="1">
      <c r="B81" s="160"/>
      <c r="D81" s="353" t="s">
        <v>73</v>
      </c>
      <c r="E81" s="355" t="s">
        <v>82</v>
      </c>
      <c r="F81" s="355" t="s">
        <v>134</v>
      </c>
      <c r="G81" s="352"/>
      <c r="H81" s="352"/>
      <c r="I81" s="162"/>
      <c r="J81" s="170">
        <f>BK81</f>
        <v>0</v>
      </c>
      <c r="L81" s="160"/>
      <c r="M81" s="164"/>
      <c r="N81" s="165"/>
      <c r="O81" s="165"/>
      <c r="P81" s="166">
        <f>SUM(P82:P250)</f>
        <v>0</v>
      </c>
      <c r="Q81" s="165"/>
      <c r="R81" s="166">
        <f>SUM(R82:R250)</f>
        <v>33.069065520000002</v>
      </c>
      <c r="S81" s="165"/>
      <c r="T81" s="167">
        <f>SUM(T82:T250)</f>
        <v>0</v>
      </c>
      <c r="AR81" s="161" t="s">
        <v>82</v>
      </c>
      <c r="AT81" s="168" t="s">
        <v>73</v>
      </c>
      <c r="AU81" s="168" t="s">
        <v>82</v>
      </c>
      <c r="AY81" s="161" t="s">
        <v>133</v>
      </c>
      <c r="BK81" s="169">
        <f>SUM(BK82:BK250)</f>
        <v>0</v>
      </c>
    </row>
    <row r="82" spans="2:65" s="1" customFormat="1" ht="16.5" customHeight="1">
      <c r="B82" s="171"/>
      <c r="C82" s="172" t="s">
        <v>82</v>
      </c>
      <c r="D82" s="356" t="s">
        <v>135</v>
      </c>
      <c r="E82" s="357" t="s">
        <v>555</v>
      </c>
      <c r="F82" s="358" t="s">
        <v>556</v>
      </c>
      <c r="G82" s="359" t="s">
        <v>170</v>
      </c>
      <c r="H82" s="360">
        <v>588</v>
      </c>
      <c r="I82" s="174"/>
      <c r="J82" s="175">
        <f>ROUND(I82*H82,2)</f>
        <v>0</v>
      </c>
      <c r="K82" s="173" t="s">
        <v>160</v>
      </c>
      <c r="L82" s="41"/>
      <c r="M82" s="176" t="s">
        <v>5</v>
      </c>
      <c r="N82" s="177" t="s">
        <v>45</v>
      </c>
      <c r="O82" s="42"/>
      <c r="P82" s="178">
        <f>O82*H82</f>
        <v>0</v>
      </c>
      <c r="Q82" s="178">
        <v>3.7659999999999999E-2</v>
      </c>
      <c r="R82" s="178">
        <f>Q82*H82</f>
        <v>22.144079999999999</v>
      </c>
      <c r="S82" s="178">
        <v>0</v>
      </c>
      <c r="T82" s="179">
        <f>S82*H82</f>
        <v>0</v>
      </c>
      <c r="AR82" s="24" t="s">
        <v>140</v>
      </c>
      <c r="AT82" s="24" t="s">
        <v>135</v>
      </c>
      <c r="AU82" s="24" t="s">
        <v>84</v>
      </c>
      <c r="AY82" s="24" t="s">
        <v>133</v>
      </c>
      <c r="BE82" s="180">
        <f>IF(N82="základní",J82,0)</f>
        <v>0</v>
      </c>
      <c r="BF82" s="180">
        <f>IF(N82="snížená",J82,0)</f>
        <v>0</v>
      </c>
      <c r="BG82" s="180">
        <f>IF(N82="zákl. přenesená",J82,0)</f>
        <v>0</v>
      </c>
      <c r="BH82" s="180">
        <f>IF(N82="sníž. přenesená",J82,0)</f>
        <v>0</v>
      </c>
      <c r="BI82" s="180">
        <f>IF(N82="nulová",J82,0)</f>
        <v>0</v>
      </c>
      <c r="BJ82" s="24" t="s">
        <v>82</v>
      </c>
      <c r="BK82" s="180">
        <f>ROUND(I82*H82,2)</f>
        <v>0</v>
      </c>
      <c r="BL82" s="24" t="s">
        <v>140</v>
      </c>
      <c r="BM82" s="24" t="s">
        <v>557</v>
      </c>
    </row>
    <row r="83" spans="2:65" s="11" customFormat="1">
      <c r="B83" s="182"/>
      <c r="D83" s="362" t="s">
        <v>146</v>
      </c>
      <c r="E83" s="366" t="s">
        <v>5</v>
      </c>
      <c r="F83" s="367" t="s">
        <v>558</v>
      </c>
      <c r="G83" s="365"/>
      <c r="H83" s="368">
        <v>328</v>
      </c>
      <c r="I83" s="184"/>
      <c r="L83" s="182"/>
      <c r="M83" s="185"/>
      <c r="N83" s="186"/>
      <c r="O83" s="186"/>
      <c r="P83" s="186"/>
      <c r="Q83" s="186"/>
      <c r="R83" s="186"/>
      <c r="S83" s="186"/>
      <c r="T83" s="187"/>
      <c r="AT83" s="183" t="s">
        <v>146</v>
      </c>
      <c r="AU83" s="183" t="s">
        <v>84</v>
      </c>
      <c r="AV83" s="11" t="s">
        <v>84</v>
      </c>
      <c r="AW83" s="11" t="s">
        <v>37</v>
      </c>
      <c r="AX83" s="11" t="s">
        <v>74</v>
      </c>
      <c r="AY83" s="183" t="s">
        <v>133</v>
      </c>
    </row>
    <row r="84" spans="2:65" s="11" customFormat="1">
      <c r="B84" s="182"/>
      <c r="D84" s="362" t="s">
        <v>146</v>
      </c>
      <c r="E84" s="366" t="s">
        <v>5</v>
      </c>
      <c r="F84" s="367" t="s">
        <v>559</v>
      </c>
      <c r="G84" s="365"/>
      <c r="H84" s="368">
        <v>60</v>
      </c>
      <c r="I84" s="184"/>
      <c r="L84" s="182"/>
      <c r="M84" s="185"/>
      <c r="N84" s="186"/>
      <c r="O84" s="186"/>
      <c r="P84" s="186"/>
      <c r="Q84" s="186"/>
      <c r="R84" s="186"/>
      <c r="S84" s="186"/>
      <c r="T84" s="187"/>
      <c r="AT84" s="183" t="s">
        <v>146</v>
      </c>
      <c r="AU84" s="183" t="s">
        <v>84</v>
      </c>
      <c r="AV84" s="11" t="s">
        <v>84</v>
      </c>
      <c r="AW84" s="11" t="s">
        <v>37</v>
      </c>
      <c r="AX84" s="11" t="s">
        <v>74</v>
      </c>
      <c r="AY84" s="183" t="s">
        <v>133</v>
      </c>
    </row>
    <row r="85" spans="2:65" s="11" customFormat="1">
      <c r="B85" s="182"/>
      <c r="D85" s="362" t="s">
        <v>146</v>
      </c>
      <c r="E85" s="366" t="s">
        <v>5</v>
      </c>
      <c r="F85" s="367" t="s">
        <v>560</v>
      </c>
      <c r="G85" s="365"/>
      <c r="H85" s="368">
        <v>200</v>
      </c>
      <c r="I85" s="184"/>
      <c r="L85" s="182"/>
      <c r="M85" s="185"/>
      <c r="N85" s="186"/>
      <c r="O85" s="186"/>
      <c r="P85" s="186"/>
      <c r="Q85" s="186"/>
      <c r="R85" s="186"/>
      <c r="S85" s="186"/>
      <c r="T85" s="187"/>
      <c r="AT85" s="183" t="s">
        <v>146</v>
      </c>
      <c r="AU85" s="183" t="s">
        <v>84</v>
      </c>
      <c r="AV85" s="11" t="s">
        <v>84</v>
      </c>
      <c r="AW85" s="11" t="s">
        <v>37</v>
      </c>
      <c r="AX85" s="11" t="s">
        <v>74</v>
      </c>
      <c r="AY85" s="183" t="s">
        <v>133</v>
      </c>
    </row>
    <row r="86" spans="2:65" s="12" customFormat="1">
      <c r="B86" s="188"/>
      <c r="D86" s="362" t="s">
        <v>146</v>
      </c>
      <c r="E86" s="370" t="s">
        <v>5</v>
      </c>
      <c r="F86" s="371" t="s">
        <v>148</v>
      </c>
      <c r="G86" s="369"/>
      <c r="H86" s="372">
        <v>588</v>
      </c>
      <c r="I86" s="190"/>
      <c r="L86" s="188"/>
      <c r="M86" s="191"/>
      <c r="N86" s="192"/>
      <c r="O86" s="192"/>
      <c r="P86" s="192"/>
      <c r="Q86" s="192"/>
      <c r="R86" s="192"/>
      <c r="S86" s="192"/>
      <c r="T86" s="193"/>
      <c r="AT86" s="189" t="s">
        <v>146</v>
      </c>
      <c r="AU86" s="189" t="s">
        <v>84</v>
      </c>
      <c r="AV86" s="12" t="s">
        <v>140</v>
      </c>
      <c r="AW86" s="12" t="s">
        <v>37</v>
      </c>
      <c r="AX86" s="12" t="s">
        <v>82</v>
      </c>
      <c r="AY86" s="189" t="s">
        <v>133</v>
      </c>
    </row>
    <row r="87" spans="2:65" s="1" customFormat="1" ht="25.5" customHeight="1">
      <c r="B87" s="171"/>
      <c r="C87" s="172" t="s">
        <v>84</v>
      </c>
      <c r="D87" s="356" t="s">
        <v>135</v>
      </c>
      <c r="E87" s="357" t="s">
        <v>561</v>
      </c>
      <c r="F87" s="358" t="s">
        <v>562</v>
      </c>
      <c r="G87" s="359" t="s">
        <v>170</v>
      </c>
      <c r="H87" s="360">
        <v>3500</v>
      </c>
      <c r="I87" s="174"/>
      <c r="J87" s="175">
        <f>ROUND(I87*H87,2)</f>
        <v>0</v>
      </c>
      <c r="K87" s="173" t="s">
        <v>139</v>
      </c>
      <c r="L87" s="41"/>
      <c r="M87" s="176" t="s">
        <v>5</v>
      </c>
      <c r="N87" s="177" t="s">
        <v>45</v>
      </c>
      <c r="O87" s="42"/>
      <c r="P87" s="178">
        <f>O87*H87</f>
        <v>0</v>
      </c>
      <c r="Q87" s="178">
        <v>0</v>
      </c>
      <c r="R87" s="178">
        <f>Q87*H87</f>
        <v>0</v>
      </c>
      <c r="S87" s="178">
        <v>0</v>
      </c>
      <c r="T87" s="179">
        <f>S87*H87</f>
        <v>0</v>
      </c>
      <c r="AR87" s="24" t="s">
        <v>140</v>
      </c>
      <c r="AT87" s="24" t="s">
        <v>135</v>
      </c>
      <c r="AU87" s="24" t="s">
        <v>84</v>
      </c>
      <c r="AY87" s="24" t="s">
        <v>133</v>
      </c>
      <c r="BE87" s="180">
        <f>IF(N87="základní",J87,0)</f>
        <v>0</v>
      </c>
      <c r="BF87" s="180">
        <f>IF(N87="snížená",J87,0)</f>
        <v>0</v>
      </c>
      <c r="BG87" s="180">
        <f>IF(N87="zákl. přenesená",J87,0)</f>
        <v>0</v>
      </c>
      <c r="BH87" s="180">
        <f>IF(N87="sníž. přenesená",J87,0)</f>
        <v>0</v>
      </c>
      <c r="BI87" s="180">
        <f>IF(N87="nulová",J87,0)</f>
        <v>0</v>
      </c>
      <c r="BJ87" s="24" t="s">
        <v>82</v>
      </c>
      <c r="BK87" s="180">
        <f>ROUND(I87*H87,2)</f>
        <v>0</v>
      </c>
      <c r="BL87" s="24" t="s">
        <v>140</v>
      </c>
      <c r="BM87" s="24" t="s">
        <v>563</v>
      </c>
    </row>
    <row r="88" spans="2:65" s="1" customFormat="1" ht="27">
      <c r="B88" s="41"/>
      <c r="D88" s="362" t="s">
        <v>142</v>
      </c>
      <c r="E88" s="361"/>
      <c r="F88" s="363" t="s">
        <v>564</v>
      </c>
      <c r="G88" s="361"/>
      <c r="H88" s="361"/>
      <c r="I88" s="148"/>
      <c r="L88" s="41"/>
      <c r="M88" s="181"/>
      <c r="N88" s="42"/>
      <c r="O88" s="42"/>
      <c r="P88" s="42"/>
      <c r="Q88" s="42"/>
      <c r="R88" s="42"/>
      <c r="S88" s="42"/>
      <c r="T88" s="70"/>
      <c r="AT88" s="24" t="s">
        <v>142</v>
      </c>
      <c r="AU88" s="24" t="s">
        <v>84</v>
      </c>
    </row>
    <row r="89" spans="2:65" s="1" customFormat="1" ht="81">
      <c r="B89" s="41"/>
      <c r="D89" s="362" t="s">
        <v>144</v>
      </c>
      <c r="E89" s="361"/>
      <c r="F89" s="364" t="s">
        <v>565</v>
      </c>
      <c r="G89" s="361"/>
      <c r="H89" s="361"/>
      <c r="I89" s="148"/>
      <c r="L89" s="41"/>
      <c r="M89" s="181"/>
      <c r="N89" s="42"/>
      <c r="O89" s="42"/>
      <c r="P89" s="42"/>
      <c r="Q89" s="42"/>
      <c r="R89" s="42"/>
      <c r="S89" s="42"/>
      <c r="T89" s="70"/>
      <c r="AT89" s="24" t="s">
        <v>144</v>
      </c>
      <c r="AU89" s="24" t="s">
        <v>84</v>
      </c>
    </row>
    <row r="90" spans="2:65" s="11" customFormat="1">
      <c r="B90" s="182"/>
      <c r="D90" s="362" t="s">
        <v>146</v>
      </c>
      <c r="E90" s="366" t="s">
        <v>5</v>
      </c>
      <c r="F90" s="367" t="s">
        <v>566</v>
      </c>
      <c r="G90" s="365"/>
      <c r="H90" s="368">
        <v>3500</v>
      </c>
      <c r="I90" s="184"/>
      <c r="L90" s="182"/>
      <c r="M90" s="185"/>
      <c r="N90" s="186"/>
      <c r="O90" s="186"/>
      <c r="P90" s="186"/>
      <c r="Q90" s="186"/>
      <c r="R90" s="186"/>
      <c r="S90" s="186"/>
      <c r="T90" s="187"/>
      <c r="AT90" s="183" t="s">
        <v>146</v>
      </c>
      <c r="AU90" s="183" t="s">
        <v>84</v>
      </c>
      <c r="AV90" s="11" t="s">
        <v>84</v>
      </c>
      <c r="AW90" s="11" t="s">
        <v>37</v>
      </c>
      <c r="AX90" s="11" t="s">
        <v>74</v>
      </c>
      <c r="AY90" s="183" t="s">
        <v>133</v>
      </c>
    </row>
    <row r="91" spans="2:65" s="12" customFormat="1">
      <c r="B91" s="188"/>
      <c r="D91" s="362" t="s">
        <v>146</v>
      </c>
      <c r="E91" s="370" t="s">
        <v>5</v>
      </c>
      <c r="F91" s="371" t="s">
        <v>148</v>
      </c>
      <c r="G91" s="369"/>
      <c r="H91" s="372">
        <v>3500</v>
      </c>
      <c r="I91" s="190"/>
      <c r="L91" s="188"/>
      <c r="M91" s="191"/>
      <c r="N91" s="192"/>
      <c r="O91" s="192"/>
      <c r="P91" s="192"/>
      <c r="Q91" s="192"/>
      <c r="R91" s="192"/>
      <c r="S91" s="192"/>
      <c r="T91" s="193"/>
      <c r="AT91" s="189" t="s">
        <v>146</v>
      </c>
      <c r="AU91" s="189" t="s">
        <v>84</v>
      </c>
      <c r="AV91" s="12" t="s">
        <v>140</v>
      </c>
      <c r="AW91" s="12" t="s">
        <v>37</v>
      </c>
      <c r="AX91" s="12" t="s">
        <v>82</v>
      </c>
      <c r="AY91" s="189" t="s">
        <v>133</v>
      </c>
    </row>
    <row r="92" spans="2:65" s="1" customFormat="1" ht="25.5" customHeight="1">
      <c r="B92" s="171"/>
      <c r="C92" s="172" t="s">
        <v>156</v>
      </c>
      <c r="D92" s="356" t="s">
        <v>135</v>
      </c>
      <c r="E92" s="357" t="s">
        <v>567</v>
      </c>
      <c r="F92" s="358" t="s">
        <v>568</v>
      </c>
      <c r="G92" s="359" t="s">
        <v>170</v>
      </c>
      <c r="H92" s="360">
        <v>588</v>
      </c>
      <c r="I92" s="174"/>
      <c r="J92" s="175">
        <f>ROUND(I92*H92,2)</f>
        <v>0</v>
      </c>
      <c r="K92" s="173" t="s">
        <v>139</v>
      </c>
      <c r="L92" s="41"/>
      <c r="M92" s="176" t="s">
        <v>5</v>
      </c>
      <c r="N92" s="177" t="s">
        <v>45</v>
      </c>
      <c r="O92" s="42"/>
      <c r="P92" s="178">
        <f>O92*H92</f>
        <v>0</v>
      </c>
      <c r="Q92" s="178">
        <v>0</v>
      </c>
      <c r="R92" s="178">
        <f>Q92*H92</f>
        <v>0</v>
      </c>
      <c r="S92" s="178">
        <v>0</v>
      </c>
      <c r="T92" s="179">
        <f>S92*H92</f>
        <v>0</v>
      </c>
      <c r="AR92" s="24" t="s">
        <v>140</v>
      </c>
      <c r="AT92" s="24" t="s">
        <v>135</v>
      </c>
      <c r="AU92" s="24" t="s">
        <v>84</v>
      </c>
      <c r="AY92" s="24" t="s">
        <v>133</v>
      </c>
      <c r="BE92" s="180">
        <f>IF(N92="základní",J92,0)</f>
        <v>0</v>
      </c>
      <c r="BF92" s="180">
        <f>IF(N92="snížená",J92,0)</f>
        <v>0</v>
      </c>
      <c r="BG92" s="180">
        <f>IF(N92="zákl. přenesená",J92,0)</f>
        <v>0</v>
      </c>
      <c r="BH92" s="180">
        <f>IF(N92="sníž. přenesená",J92,0)</f>
        <v>0</v>
      </c>
      <c r="BI92" s="180">
        <f>IF(N92="nulová",J92,0)</f>
        <v>0</v>
      </c>
      <c r="BJ92" s="24" t="s">
        <v>82</v>
      </c>
      <c r="BK92" s="180">
        <f>ROUND(I92*H92,2)</f>
        <v>0</v>
      </c>
      <c r="BL92" s="24" t="s">
        <v>140</v>
      </c>
      <c r="BM92" s="24" t="s">
        <v>569</v>
      </c>
    </row>
    <row r="93" spans="2:65" s="1" customFormat="1" ht="27">
      <c r="B93" s="41"/>
      <c r="D93" s="362" t="s">
        <v>142</v>
      </c>
      <c r="E93" s="361"/>
      <c r="F93" s="363" t="s">
        <v>570</v>
      </c>
      <c r="G93" s="361"/>
      <c r="H93" s="361"/>
      <c r="I93" s="148"/>
      <c r="L93" s="41"/>
      <c r="M93" s="181"/>
      <c r="N93" s="42"/>
      <c r="O93" s="42"/>
      <c r="P93" s="42"/>
      <c r="Q93" s="42"/>
      <c r="R93" s="42"/>
      <c r="S93" s="42"/>
      <c r="T93" s="70"/>
      <c r="AT93" s="24" t="s">
        <v>142</v>
      </c>
      <c r="AU93" s="24" t="s">
        <v>84</v>
      </c>
    </row>
    <row r="94" spans="2:65" s="1" customFormat="1" ht="81">
      <c r="B94" s="41"/>
      <c r="D94" s="362" t="s">
        <v>144</v>
      </c>
      <c r="E94" s="361"/>
      <c r="F94" s="364" t="s">
        <v>565</v>
      </c>
      <c r="G94" s="361"/>
      <c r="H94" s="361"/>
      <c r="I94" s="148"/>
      <c r="L94" s="41"/>
      <c r="M94" s="181"/>
      <c r="N94" s="42"/>
      <c r="O94" s="42"/>
      <c r="P94" s="42"/>
      <c r="Q94" s="42"/>
      <c r="R94" s="42"/>
      <c r="S94" s="42"/>
      <c r="T94" s="70"/>
      <c r="AT94" s="24" t="s">
        <v>144</v>
      </c>
      <c r="AU94" s="24" t="s">
        <v>84</v>
      </c>
    </row>
    <row r="95" spans="2:65" s="11" customFormat="1">
      <c r="B95" s="182"/>
      <c r="D95" s="362" t="s">
        <v>146</v>
      </c>
      <c r="E95" s="366" t="s">
        <v>5</v>
      </c>
      <c r="F95" s="367" t="s">
        <v>558</v>
      </c>
      <c r="G95" s="365"/>
      <c r="H95" s="368">
        <v>328</v>
      </c>
      <c r="I95" s="184"/>
      <c r="L95" s="182"/>
      <c r="M95" s="185"/>
      <c r="N95" s="186"/>
      <c r="O95" s="186"/>
      <c r="P95" s="186"/>
      <c r="Q95" s="186"/>
      <c r="R95" s="186"/>
      <c r="S95" s="186"/>
      <c r="T95" s="187"/>
      <c r="AT95" s="183" t="s">
        <v>146</v>
      </c>
      <c r="AU95" s="183" t="s">
        <v>84</v>
      </c>
      <c r="AV95" s="11" t="s">
        <v>84</v>
      </c>
      <c r="AW95" s="11" t="s">
        <v>37</v>
      </c>
      <c r="AX95" s="11" t="s">
        <v>74</v>
      </c>
      <c r="AY95" s="183" t="s">
        <v>133</v>
      </c>
    </row>
    <row r="96" spans="2:65" s="11" customFormat="1">
      <c r="B96" s="182"/>
      <c r="D96" s="362" t="s">
        <v>146</v>
      </c>
      <c r="E96" s="366" t="s">
        <v>5</v>
      </c>
      <c r="F96" s="367" t="s">
        <v>559</v>
      </c>
      <c r="G96" s="365"/>
      <c r="H96" s="368">
        <v>60</v>
      </c>
      <c r="I96" s="184"/>
      <c r="L96" s="182"/>
      <c r="M96" s="185"/>
      <c r="N96" s="186"/>
      <c r="O96" s="186"/>
      <c r="P96" s="186"/>
      <c r="Q96" s="186"/>
      <c r="R96" s="186"/>
      <c r="S96" s="186"/>
      <c r="T96" s="187"/>
      <c r="AT96" s="183" t="s">
        <v>146</v>
      </c>
      <c r="AU96" s="183" t="s">
        <v>84</v>
      </c>
      <c r="AV96" s="11" t="s">
        <v>84</v>
      </c>
      <c r="AW96" s="11" t="s">
        <v>37</v>
      </c>
      <c r="AX96" s="11" t="s">
        <v>74</v>
      </c>
      <c r="AY96" s="183" t="s">
        <v>133</v>
      </c>
    </row>
    <row r="97" spans="2:65" s="11" customFormat="1">
      <c r="B97" s="182"/>
      <c r="D97" s="362" t="s">
        <v>146</v>
      </c>
      <c r="E97" s="366" t="s">
        <v>5</v>
      </c>
      <c r="F97" s="367" t="s">
        <v>560</v>
      </c>
      <c r="G97" s="365"/>
      <c r="H97" s="368">
        <v>200</v>
      </c>
      <c r="I97" s="184"/>
      <c r="L97" s="182"/>
      <c r="M97" s="185"/>
      <c r="N97" s="186"/>
      <c r="O97" s="186"/>
      <c r="P97" s="186"/>
      <c r="Q97" s="186"/>
      <c r="R97" s="186"/>
      <c r="S97" s="186"/>
      <c r="T97" s="187"/>
      <c r="AT97" s="183" t="s">
        <v>146</v>
      </c>
      <c r="AU97" s="183" t="s">
        <v>84</v>
      </c>
      <c r="AV97" s="11" t="s">
        <v>84</v>
      </c>
      <c r="AW97" s="11" t="s">
        <v>37</v>
      </c>
      <c r="AX97" s="11" t="s">
        <v>74</v>
      </c>
      <c r="AY97" s="183" t="s">
        <v>133</v>
      </c>
    </row>
    <row r="98" spans="2:65" s="12" customFormat="1">
      <c r="B98" s="188"/>
      <c r="D98" s="362" t="s">
        <v>146</v>
      </c>
      <c r="E98" s="370" t="s">
        <v>5</v>
      </c>
      <c r="F98" s="371" t="s">
        <v>148</v>
      </c>
      <c r="G98" s="369"/>
      <c r="H98" s="372">
        <v>588</v>
      </c>
      <c r="I98" s="190"/>
      <c r="L98" s="188"/>
      <c r="M98" s="191"/>
      <c r="N98" s="192"/>
      <c r="O98" s="192"/>
      <c r="P98" s="192"/>
      <c r="Q98" s="192"/>
      <c r="R98" s="192"/>
      <c r="S98" s="192"/>
      <c r="T98" s="193"/>
      <c r="AT98" s="189" t="s">
        <v>146</v>
      </c>
      <c r="AU98" s="189" t="s">
        <v>84</v>
      </c>
      <c r="AV98" s="12" t="s">
        <v>140</v>
      </c>
      <c r="AW98" s="12" t="s">
        <v>37</v>
      </c>
      <c r="AX98" s="12" t="s">
        <v>82</v>
      </c>
      <c r="AY98" s="189" t="s">
        <v>133</v>
      </c>
    </row>
    <row r="99" spans="2:65" s="1" customFormat="1" ht="25.5" customHeight="1">
      <c r="B99" s="171"/>
      <c r="C99" s="172" t="s">
        <v>140</v>
      </c>
      <c r="D99" s="356" t="s">
        <v>135</v>
      </c>
      <c r="E99" s="357" t="s">
        <v>571</v>
      </c>
      <c r="F99" s="358" t="s">
        <v>572</v>
      </c>
      <c r="G99" s="359" t="s">
        <v>170</v>
      </c>
      <c r="H99" s="360">
        <v>3500</v>
      </c>
      <c r="I99" s="174"/>
      <c r="J99" s="175">
        <f>ROUND(I99*H99,2)</f>
        <v>0</v>
      </c>
      <c r="K99" s="173" t="s">
        <v>139</v>
      </c>
      <c r="L99" s="41"/>
      <c r="M99" s="176" t="s">
        <v>5</v>
      </c>
      <c r="N99" s="177" t="s">
        <v>45</v>
      </c>
      <c r="O99" s="42"/>
      <c r="P99" s="178">
        <f>O99*H99</f>
        <v>0</v>
      </c>
      <c r="Q99" s="178">
        <v>0</v>
      </c>
      <c r="R99" s="178">
        <f>Q99*H99</f>
        <v>0</v>
      </c>
      <c r="S99" s="178">
        <v>0</v>
      </c>
      <c r="T99" s="179">
        <f>S99*H99</f>
        <v>0</v>
      </c>
      <c r="AR99" s="24" t="s">
        <v>140</v>
      </c>
      <c r="AT99" s="24" t="s">
        <v>135</v>
      </c>
      <c r="AU99" s="24" t="s">
        <v>84</v>
      </c>
      <c r="AY99" s="24" t="s">
        <v>133</v>
      </c>
      <c r="BE99" s="180">
        <f>IF(N99="základní",J99,0)</f>
        <v>0</v>
      </c>
      <c r="BF99" s="180">
        <f>IF(N99="snížená",J99,0)</f>
        <v>0</v>
      </c>
      <c r="BG99" s="180">
        <f>IF(N99="zákl. přenesená",J99,0)</f>
        <v>0</v>
      </c>
      <c r="BH99" s="180">
        <f>IF(N99="sníž. přenesená",J99,0)</f>
        <v>0</v>
      </c>
      <c r="BI99" s="180">
        <f>IF(N99="nulová",J99,0)</f>
        <v>0</v>
      </c>
      <c r="BJ99" s="24" t="s">
        <v>82</v>
      </c>
      <c r="BK99" s="180">
        <f>ROUND(I99*H99,2)</f>
        <v>0</v>
      </c>
      <c r="BL99" s="24" t="s">
        <v>140</v>
      </c>
      <c r="BM99" s="24" t="s">
        <v>573</v>
      </c>
    </row>
    <row r="100" spans="2:65" s="1" customFormat="1" ht="27">
      <c r="B100" s="41"/>
      <c r="D100" s="362" t="s">
        <v>142</v>
      </c>
      <c r="E100" s="361"/>
      <c r="F100" s="363" t="s">
        <v>574</v>
      </c>
      <c r="G100" s="361"/>
      <c r="H100" s="361"/>
      <c r="I100" s="148"/>
      <c r="L100" s="41"/>
      <c r="M100" s="181"/>
      <c r="N100" s="42"/>
      <c r="O100" s="42"/>
      <c r="P100" s="42"/>
      <c r="Q100" s="42"/>
      <c r="R100" s="42"/>
      <c r="S100" s="42"/>
      <c r="T100" s="70"/>
      <c r="AT100" s="24" t="s">
        <v>142</v>
      </c>
      <c r="AU100" s="24" t="s">
        <v>84</v>
      </c>
    </row>
    <row r="101" spans="2:65" s="1" customFormat="1" ht="67.5">
      <c r="B101" s="41"/>
      <c r="D101" s="362" t="s">
        <v>144</v>
      </c>
      <c r="E101" s="361"/>
      <c r="F101" s="364" t="s">
        <v>575</v>
      </c>
      <c r="G101" s="361"/>
      <c r="H101" s="361"/>
      <c r="I101" s="148"/>
      <c r="L101" s="41"/>
      <c r="M101" s="181"/>
      <c r="N101" s="42"/>
      <c r="O101" s="42"/>
      <c r="P101" s="42"/>
      <c r="Q101" s="42"/>
      <c r="R101" s="42"/>
      <c r="S101" s="42"/>
      <c r="T101" s="70"/>
      <c r="AT101" s="24" t="s">
        <v>144</v>
      </c>
      <c r="AU101" s="24" t="s">
        <v>84</v>
      </c>
    </row>
    <row r="102" spans="2:65" s="1" customFormat="1" ht="16.5" customHeight="1">
      <c r="B102" s="171"/>
      <c r="C102" s="206" t="s">
        <v>167</v>
      </c>
      <c r="D102" s="380" t="s">
        <v>382</v>
      </c>
      <c r="E102" s="381" t="s">
        <v>576</v>
      </c>
      <c r="F102" s="382" t="s">
        <v>577</v>
      </c>
      <c r="G102" s="383" t="s">
        <v>170</v>
      </c>
      <c r="H102" s="384">
        <v>3500</v>
      </c>
      <c r="I102" s="208"/>
      <c r="J102" s="209">
        <f>ROUND(I102*H102,2)</f>
        <v>0</v>
      </c>
      <c r="K102" s="207" t="s">
        <v>160</v>
      </c>
      <c r="L102" s="210"/>
      <c r="M102" s="211" t="s">
        <v>5</v>
      </c>
      <c r="N102" s="212" t="s">
        <v>45</v>
      </c>
      <c r="O102" s="42"/>
      <c r="P102" s="178">
        <f>O102*H102</f>
        <v>0</v>
      </c>
      <c r="Q102" s="178">
        <v>3.5E-4</v>
      </c>
      <c r="R102" s="178">
        <f>Q102*H102</f>
        <v>1.2250000000000001</v>
      </c>
      <c r="S102" s="178">
        <v>0</v>
      </c>
      <c r="T102" s="179">
        <f>S102*H102</f>
        <v>0</v>
      </c>
      <c r="AR102" s="24" t="s">
        <v>187</v>
      </c>
      <c r="AT102" s="24" t="s">
        <v>382</v>
      </c>
      <c r="AU102" s="24" t="s">
        <v>84</v>
      </c>
      <c r="AY102" s="24" t="s">
        <v>133</v>
      </c>
      <c r="BE102" s="180">
        <f>IF(N102="základní",J102,0)</f>
        <v>0</v>
      </c>
      <c r="BF102" s="180">
        <f>IF(N102="snížená",J102,0)</f>
        <v>0</v>
      </c>
      <c r="BG102" s="180">
        <f>IF(N102="zákl. přenesená",J102,0)</f>
        <v>0</v>
      </c>
      <c r="BH102" s="180">
        <f>IF(N102="sníž. přenesená",J102,0)</f>
        <v>0</v>
      </c>
      <c r="BI102" s="180">
        <f>IF(N102="nulová",J102,0)</f>
        <v>0</v>
      </c>
      <c r="BJ102" s="24" t="s">
        <v>82</v>
      </c>
      <c r="BK102" s="180">
        <f>ROUND(I102*H102,2)</f>
        <v>0</v>
      </c>
      <c r="BL102" s="24" t="s">
        <v>140</v>
      </c>
      <c r="BM102" s="24" t="s">
        <v>578</v>
      </c>
    </row>
    <row r="103" spans="2:65" s="1" customFormat="1" ht="175.5">
      <c r="B103" s="41"/>
      <c r="D103" s="362" t="s">
        <v>387</v>
      </c>
      <c r="E103" s="361"/>
      <c r="F103" s="364" t="s">
        <v>579</v>
      </c>
      <c r="G103" s="361"/>
      <c r="H103" s="361"/>
      <c r="I103" s="148"/>
      <c r="L103" s="41"/>
      <c r="M103" s="181"/>
      <c r="N103" s="42"/>
      <c r="O103" s="42"/>
      <c r="P103" s="42"/>
      <c r="Q103" s="42"/>
      <c r="R103" s="42"/>
      <c r="S103" s="42"/>
      <c r="T103" s="70"/>
      <c r="AT103" s="24" t="s">
        <v>387</v>
      </c>
      <c r="AU103" s="24" t="s">
        <v>84</v>
      </c>
    </row>
    <row r="104" spans="2:65" s="11" customFormat="1">
      <c r="B104" s="182"/>
      <c r="D104" s="362" t="s">
        <v>146</v>
      </c>
      <c r="E104" s="366" t="s">
        <v>5</v>
      </c>
      <c r="F104" s="367" t="s">
        <v>580</v>
      </c>
      <c r="G104" s="365"/>
      <c r="H104" s="368">
        <v>3500</v>
      </c>
      <c r="I104" s="184"/>
      <c r="L104" s="182"/>
      <c r="M104" s="185"/>
      <c r="N104" s="186"/>
      <c r="O104" s="186"/>
      <c r="P104" s="186"/>
      <c r="Q104" s="186"/>
      <c r="R104" s="186"/>
      <c r="S104" s="186"/>
      <c r="T104" s="187"/>
      <c r="AT104" s="183" t="s">
        <v>146</v>
      </c>
      <c r="AU104" s="183" t="s">
        <v>84</v>
      </c>
      <c r="AV104" s="11" t="s">
        <v>84</v>
      </c>
      <c r="AW104" s="11" t="s">
        <v>37</v>
      </c>
      <c r="AX104" s="11" t="s">
        <v>82</v>
      </c>
      <c r="AY104" s="183" t="s">
        <v>133</v>
      </c>
    </row>
    <row r="105" spans="2:65" s="1" customFormat="1" ht="16.5" customHeight="1">
      <c r="B105" s="171"/>
      <c r="C105" s="172" t="s">
        <v>174</v>
      </c>
      <c r="D105" s="356" t="s">
        <v>135</v>
      </c>
      <c r="E105" s="357" t="s">
        <v>581</v>
      </c>
      <c r="F105" s="358" t="s">
        <v>582</v>
      </c>
      <c r="G105" s="359" t="s">
        <v>170</v>
      </c>
      <c r="H105" s="360">
        <v>588</v>
      </c>
      <c r="I105" s="174"/>
      <c r="J105" s="175">
        <f>ROUND(I105*H105,2)</f>
        <v>0</v>
      </c>
      <c r="K105" s="173" t="s">
        <v>139</v>
      </c>
      <c r="L105" s="41"/>
      <c r="M105" s="176" t="s">
        <v>5</v>
      </c>
      <c r="N105" s="177" t="s">
        <v>45</v>
      </c>
      <c r="O105" s="42"/>
      <c r="P105" s="178">
        <f>O105*H105</f>
        <v>0</v>
      </c>
      <c r="Q105" s="178">
        <v>6.0000000000000002E-5</v>
      </c>
      <c r="R105" s="178">
        <f>Q105*H105</f>
        <v>3.5279999999999999E-2</v>
      </c>
      <c r="S105" s="178">
        <v>0</v>
      </c>
      <c r="T105" s="179">
        <f>S105*H105</f>
        <v>0</v>
      </c>
      <c r="AR105" s="24" t="s">
        <v>140</v>
      </c>
      <c r="AT105" s="24" t="s">
        <v>135</v>
      </c>
      <c r="AU105" s="24" t="s">
        <v>84</v>
      </c>
      <c r="AY105" s="24" t="s">
        <v>133</v>
      </c>
      <c r="BE105" s="180">
        <f>IF(N105="základní",J105,0)</f>
        <v>0</v>
      </c>
      <c r="BF105" s="180">
        <f>IF(N105="snížená",J105,0)</f>
        <v>0</v>
      </c>
      <c r="BG105" s="180">
        <f>IF(N105="zákl. přenesená",J105,0)</f>
        <v>0</v>
      </c>
      <c r="BH105" s="180">
        <f>IF(N105="sníž. přenesená",J105,0)</f>
        <v>0</v>
      </c>
      <c r="BI105" s="180">
        <f>IF(N105="nulová",J105,0)</f>
        <v>0</v>
      </c>
      <c r="BJ105" s="24" t="s">
        <v>82</v>
      </c>
      <c r="BK105" s="180">
        <f>ROUND(I105*H105,2)</f>
        <v>0</v>
      </c>
      <c r="BL105" s="24" t="s">
        <v>140</v>
      </c>
      <c r="BM105" s="24" t="s">
        <v>583</v>
      </c>
    </row>
    <row r="106" spans="2:65" s="1" customFormat="1">
      <c r="B106" s="41"/>
      <c r="D106" s="362" t="s">
        <v>142</v>
      </c>
      <c r="E106" s="361"/>
      <c r="F106" s="363" t="s">
        <v>584</v>
      </c>
      <c r="G106" s="361"/>
      <c r="H106" s="361"/>
      <c r="I106" s="148"/>
      <c r="L106" s="41"/>
      <c r="M106" s="181"/>
      <c r="N106" s="42"/>
      <c r="O106" s="42"/>
      <c r="P106" s="42"/>
      <c r="Q106" s="42"/>
      <c r="R106" s="42"/>
      <c r="S106" s="42"/>
      <c r="T106" s="70"/>
      <c r="AT106" s="24" t="s">
        <v>142</v>
      </c>
      <c r="AU106" s="24" t="s">
        <v>84</v>
      </c>
    </row>
    <row r="107" spans="2:65" s="1" customFormat="1" ht="54">
      <c r="B107" s="41"/>
      <c r="D107" s="362" t="s">
        <v>144</v>
      </c>
      <c r="E107" s="361"/>
      <c r="F107" s="364" t="s">
        <v>585</v>
      </c>
      <c r="G107" s="361"/>
      <c r="H107" s="361"/>
      <c r="I107" s="148"/>
      <c r="L107" s="41"/>
      <c r="M107" s="181"/>
      <c r="N107" s="42"/>
      <c r="O107" s="42"/>
      <c r="P107" s="42"/>
      <c r="Q107" s="42"/>
      <c r="R107" s="42"/>
      <c r="S107" s="42"/>
      <c r="T107" s="70"/>
      <c r="AT107" s="24" t="s">
        <v>144</v>
      </c>
      <c r="AU107" s="24" t="s">
        <v>84</v>
      </c>
    </row>
    <row r="108" spans="2:65" s="11" customFormat="1">
      <c r="B108" s="182"/>
      <c r="D108" s="362" t="s">
        <v>146</v>
      </c>
      <c r="E108" s="366" t="s">
        <v>5</v>
      </c>
      <c r="F108" s="367" t="s">
        <v>558</v>
      </c>
      <c r="G108" s="365"/>
      <c r="H108" s="368">
        <v>328</v>
      </c>
      <c r="I108" s="184"/>
      <c r="L108" s="182"/>
      <c r="M108" s="185"/>
      <c r="N108" s="186"/>
      <c r="O108" s="186"/>
      <c r="P108" s="186"/>
      <c r="Q108" s="186"/>
      <c r="R108" s="186"/>
      <c r="S108" s="186"/>
      <c r="T108" s="187"/>
      <c r="AT108" s="183" t="s">
        <v>146</v>
      </c>
      <c r="AU108" s="183" t="s">
        <v>84</v>
      </c>
      <c r="AV108" s="11" t="s">
        <v>84</v>
      </c>
      <c r="AW108" s="11" t="s">
        <v>37</v>
      </c>
      <c r="AX108" s="11" t="s">
        <v>74</v>
      </c>
      <c r="AY108" s="183" t="s">
        <v>133</v>
      </c>
    </row>
    <row r="109" spans="2:65" s="11" customFormat="1">
      <c r="B109" s="182"/>
      <c r="D109" s="362" t="s">
        <v>146</v>
      </c>
      <c r="E109" s="366" t="s">
        <v>5</v>
      </c>
      <c r="F109" s="367" t="s">
        <v>559</v>
      </c>
      <c r="G109" s="365"/>
      <c r="H109" s="368">
        <v>60</v>
      </c>
      <c r="I109" s="184"/>
      <c r="L109" s="182"/>
      <c r="M109" s="185"/>
      <c r="N109" s="186"/>
      <c r="O109" s="186"/>
      <c r="P109" s="186"/>
      <c r="Q109" s="186"/>
      <c r="R109" s="186"/>
      <c r="S109" s="186"/>
      <c r="T109" s="187"/>
      <c r="AT109" s="183" t="s">
        <v>146</v>
      </c>
      <c r="AU109" s="183" t="s">
        <v>84</v>
      </c>
      <c r="AV109" s="11" t="s">
        <v>84</v>
      </c>
      <c r="AW109" s="11" t="s">
        <v>37</v>
      </c>
      <c r="AX109" s="11" t="s">
        <v>74</v>
      </c>
      <c r="AY109" s="183" t="s">
        <v>133</v>
      </c>
    </row>
    <row r="110" spans="2:65" s="11" customFormat="1">
      <c r="B110" s="182"/>
      <c r="D110" s="362" t="s">
        <v>146</v>
      </c>
      <c r="E110" s="366" t="s">
        <v>5</v>
      </c>
      <c r="F110" s="367" t="s">
        <v>560</v>
      </c>
      <c r="G110" s="365"/>
      <c r="H110" s="368">
        <v>200</v>
      </c>
      <c r="I110" s="184"/>
      <c r="L110" s="182"/>
      <c r="M110" s="185"/>
      <c r="N110" s="186"/>
      <c r="O110" s="186"/>
      <c r="P110" s="186"/>
      <c r="Q110" s="186"/>
      <c r="R110" s="186"/>
      <c r="S110" s="186"/>
      <c r="T110" s="187"/>
      <c r="AT110" s="183" t="s">
        <v>146</v>
      </c>
      <c r="AU110" s="183" t="s">
        <v>84</v>
      </c>
      <c r="AV110" s="11" t="s">
        <v>84</v>
      </c>
      <c r="AW110" s="11" t="s">
        <v>37</v>
      </c>
      <c r="AX110" s="11" t="s">
        <v>74</v>
      </c>
      <c r="AY110" s="183" t="s">
        <v>133</v>
      </c>
    </row>
    <row r="111" spans="2:65" s="12" customFormat="1">
      <c r="B111" s="188"/>
      <c r="D111" s="362" t="s">
        <v>146</v>
      </c>
      <c r="E111" s="370" t="s">
        <v>5</v>
      </c>
      <c r="F111" s="371" t="s">
        <v>148</v>
      </c>
      <c r="G111" s="369"/>
      <c r="H111" s="372">
        <v>588</v>
      </c>
      <c r="I111" s="190"/>
      <c r="L111" s="188"/>
      <c r="M111" s="191"/>
      <c r="N111" s="192"/>
      <c r="O111" s="192"/>
      <c r="P111" s="192"/>
      <c r="Q111" s="192"/>
      <c r="R111" s="192"/>
      <c r="S111" s="192"/>
      <c r="T111" s="193"/>
      <c r="AT111" s="189" t="s">
        <v>146</v>
      </c>
      <c r="AU111" s="189" t="s">
        <v>84</v>
      </c>
      <c r="AV111" s="12" t="s">
        <v>140</v>
      </c>
      <c r="AW111" s="12" t="s">
        <v>37</v>
      </c>
      <c r="AX111" s="12" t="s">
        <v>82</v>
      </c>
      <c r="AY111" s="189" t="s">
        <v>133</v>
      </c>
    </row>
    <row r="112" spans="2:65" s="1" customFormat="1" ht="16.5" customHeight="1">
      <c r="B112" s="171"/>
      <c r="C112" s="206" t="s">
        <v>181</v>
      </c>
      <c r="D112" s="380" t="s">
        <v>382</v>
      </c>
      <c r="E112" s="381" t="s">
        <v>586</v>
      </c>
      <c r="F112" s="382" t="s">
        <v>587</v>
      </c>
      <c r="G112" s="383" t="s">
        <v>170</v>
      </c>
      <c r="H112" s="384">
        <v>588</v>
      </c>
      <c r="I112" s="208"/>
      <c r="J112" s="209">
        <f>ROUND(I112*H112,2)</f>
        <v>0</v>
      </c>
      <c r="K112" s="207" t="s">
        <v>139</v>
      </c>
      <c r="L112" s="210"/>
      <c r="M112" s="211" t="s">
        <v>5</v>
      </c>
      <c r="N112" s="212" t="s">
        <v>45</v>
      </c>
      <c r="O112" s="42"/>
      <c r="P112" s="178">
        <f>O112*H112</f>
        <v>0</v>
      </c>
      <c r="Q112" s="178">
        <v>5.8999999999999999E-3</v>
      </c>
      <c r="R112" s="178">
        <f>Q112*H112</f>
        <v>3.4691999999999998</v>
      </c>
      <c r="S112" s="178">
        <v>0</v>
      </c>
      <c r="T112" s="179">
        <f>S112*H112</f>
        <v>0</v>
      </c>
      <c r="AR112" s="24" t="s">
        <v>187</v>
      </c>
      <c r="AT112" s="24" t="s">
        <v>382</v>
      </c>
      <c r="AU112" s="24" t="s">
        <v>84</v>
      </c>
      <c r="AY112" s="24" t="s">
        <v>133</v>
      </c>
      <c r="BE112" s="180">
        <f>IF(N112="základní",J112,0)</f>
        <v>0</v>
      </c>
      <c r="BF112" s="180">
        <f>IF(N112="snížená",J112,0)</f>
        <v>0</v>
      </c>
      <c r="BG112" s="180">
        <f>IF(N112="zákl. přenesená",J112,0)</f>
        <v>0</v>
      </c>
      <c r="BH112" s="180">
        <f>IF(N112="sníž. přenesená",J112,0)</f>
        <v>0</v>
      </c>
      <c r="BI112" s="180">
        <f>IF(N112="nulová",J112,0)</f>
        <v>0</v>
      </c>
      <c r="BJ112" s="24" t="s">
        <v>82</v>
      </c>
      <c r="BK112" s="180">
        <f>ROUND(I112*H112,2)</f>
        <v>0</v>
      </c>
      <c r="BL112" s="24" t="s">
        <v>140</v>
      </c>
      <c r="BM112" s="24" t="s">
        <v>588</v>
      </c>
    </row>
    <row r="113" spans="2:65" s="1" customFormat="1">
      <c r="B113" s="41"/>
      <c r="D113" s="362" t="s">
        <v>142</v>
      </c>
      <c r="E113" s="361"/>
      <c r="F113" s="363" t="s">
        <v>587</v>
      </c>
      <c r="G113" s="361"/>
      <c r="H113" s="361"/>
      <c r="I113" s="148"/>
      <c r="L113" s="41"/>
      <c r="M113" s="181"/>
      <c r="N113" s="42"/>
      <c r="O113" s="42"/>
      <c r="P113" s="42"/>
      <c r="Q113" s="42"/>
      <c r="R113" s="42"/>
      <c r="S113" s="42"/>
      <c r="T113" s="70"/>
      <c r="AT113" s="24" t="s">
        <v>142</v>
      </c>
      <c r="AU113" s="24" t="s">
        <v>84</v>
      </c>
    </row>
    <row r="114" spans="2:65" s="1" customFormat="1" ht="16.5" customHeight="1">
      <c r="B114" s="171"/>
      <c r="C114" s="172" t="s">
        <v>187</v>
      </c>
      <c r="D114" s="356" t="s">
        <v>135</v>
      </c>
      <c r="E114" s="357" t="s">
        <v>589</v>
      </c>
      <c r="F114" s="358" t="s">
        <v>590</v>
      </c>
      <c r="G114" s="359" t="s">
        <v>138</v>
      </c>
      <c r="H114" s="360">
        <v>507.15</v>
      </c>
      <c r="I114" s="174"/>
      <c r="J114" s="175">
        <f>ROUND(I114*H114,2)</f>
        <v>0</v>
      </c>
      <c r="K114" s="173" t="s">
        <v>139</v>
      </c>
      <c r="L114" s="41"/>
      <c r="M114" s="176" t="s">
        <v>5</v>
      </c>
      <c r="N114" s="177" t="s">
        <v>45</v>
      </c>
      <c r="O114" s="42"/>
      <c r="P114" s="178">
        <f>O114*H114</f>
        <v>0</v>
      </c>
      <c r="Q114" s="178">
        <v>3.6000000000000002E-4</v>
      </c>
      <c r="R114" s="178">
        <f>Q114*H114</f>
        <v>0.18257400000000001</v>
      </c>
      <c r="S114" s="178">
        <v>0</v>
      </c>
      <c r="T114" s="179">
        <f>S114*H114</f>
        <v>0</v>
      </c>
      <c r="AR114" s="24" t="s">
        <v>140</v>
      </c>
      <c r="AT114" s="24" t="s">
        <v>135</v>
      </c>
      <c r="AU114" s="24" t="s">
        <v>84</v>
      </c>
      <c r="AY114" s="24" t="s">
        <v>133</v>
      </c>
      <c r="BE114" s="180">
        <f>IF(N114="základní",J114,0)</f>
        <v>0</v>
      </c>
      <c r="BF114" s="180">
        <f>IF(N114="snížená",J114,0)</f>
        <v>0</v>
      </c>
      <c r="BG114" s="180">
        <f>IF(N114="zákl. přenesená",J114,0)</f>
        <v>0</v>
      </c>
      <c r="BH114" s="180">
        <f>IF(N114="sníž. přenesená",J114,0)</f>
        <v>0</v>
      </c>
      <c r="BI114" s="180">
        <f>IF(N114="nulová",J114,0)</f>
        <v>0</v>
      </c>
      <c r="BJ114" s="24" t="s">
        <v>82</v>
      </c>
      <c r="BK114" s="180">
        <f>ROUND(I114*H114,2)</f>
        <v>0</v>
      </c>
      <c r="BL114" s="24" t="s">
        <v>140</v>
      </c>
      <c r="BM114" s="24" t="s">
        <v>591</v>
      </c>
    </row>
    <row r="115" spans="2:65" s="1" customFormat="1" ht="27">
      <c r="B115" s="41"/>
      <c r="D115" s="362" t="s">
        <v>142</v>
      </c>
      <c r="E115" s="361"/>
      <c r="F115" s="363" t="s">
        <v>592</v>
      </c>
      <c r="G115" s="361"/>
      <c r="H115" s="361"/>
      <c r="I115" s="148"/>
      <c r="L115" s="41"/>
      <c r="M115" s="181"/>
      <c r="N115" s="42"/>
      <c r="O115" s="42"/>
      <c r="P115" s="42"/>
      <c r="Q115" s="42"/>
      <c r="R115" s="42"/>
      <c r="S115" s="42"/>
      <c r="T115" s="70"/>
      <c r="AT115" s="24" t="s">
        <v>142</v>
      </c>
      <c r="AU115" s="24" t="s">
        <v>84</v>
      </c>
    </row>
    <row r="116" spans="2:65" s="1" customFormat="1" ht="27">
      <c r="B116" s="41"/>
      <c r="D116" s="362" t="s">
        <v>144</v>
      </c>
      <c r="E116" s="361"/>
      <c r="F116" s="364" t="s">
        <v>593</v>
      </c>
      <c r="G116" s="361"/>
      <c r="H116" s="361"/>
      <c r="I116" s="148"/>
      <c r="L116" s="41"/>
      <c r="M116" s="181"/>
      <c r="N116" s="42"/>
      <c r="O116" s="42"/>
      <c r="P116" s="42"/>
      <c r="Q116" s="42"/>
      <c r="R116" s="42"/>
      <c r="S116" s="42"/>
      <c r="T116" s="70"/>
      <c r="AT116" s="24" t="s">
        <v>144</v>
      </c>
      <c r="AU116" s="24" t="s">
        <v>84</v>
      </c>
    </row>
    <row r="117" spans="2:65" s="13" customFormat="1">
      <c r="B117" s="194"/>
      <c r="D117" s="362" t="s">
        <v>146</v>
      </c>
      <c r="E117" s="374" t="s">
        <v>5</v>
      </c>
      <c r="F117" s="375" t="s">
        <v>594</v>
      </c>
      <c r="G117" s="373"/>
      <c r="H117" s="374" t="s">
        <v>5</v>
      </c>
      <c r="I117" s="196"/>
      <c r="L117" s="194"/>
      <c r="M117" s="197"/>
      <c r="N117" s="198"/>
      <c r="O117" s="198"/>
      <c r="P117" s="198"/>
      <c r="Q117" s="198"/>
      <c r="R117" s="198"/>
      <c r="S117" s="198"/>
      <c r="T117" s="199"/>
      <c r="AT117" s="195" t="s">
        <v>146</v>
      </c>
      <c r="AU117" s="195" t="s">
        <v>84</v>
      </c>
      <c r="AV117" s="13" t="s">
        <v>82</v>
      </c>
      <c r="AW117" s="13" t="s">
        <v>37</v>
      </c>
      <c r="AX117" s="13" t="s">
        <v>74</v>
      </c>
      <c r="AY117" s="195" t="s">
        <v>133</v>
      </c>
    </row>
    <row r="118" spans="2:65" s="11" customFormat="1">
      <c r="B118" s="182"/>
      <c r="D118" s="362" t="s">
        <v>146</v>
      </c>
      <c r="E118" s="366" t="s">
        <v>5</v>
      </c>
      <c r="F118" s="367" t="s">
        <v>595</v>
      </c>
      <c r="G118" s="365"/>
      <c r="H118" s="368">
        <v>507.15</v>
      </c>
      <c r="I118" s="184"/>
      <c r="L118" s="182"/>
      <c r="M118" s="185"/>
      <c r="N118" s="186"/>
      <c r="O118" s="186"/>
      <c r="P118" s="186"/>
      <c r="Q118" s="186"/>
      <c r="R118" s="186"/>
      <c r="S118" s="186"/>
      <c r="T118" s="187"/>
      <c r="AT118" s="183" t="s">
        <v>146</v>
      </c>
      <c r="AU118" s="183" t="s">
        <v>84</v>
      </c>
      <c r="AV118" s="11" t="s">
        <v>84</v>
      </c>
      <c r="AW118" s="11" t="s">
        <v>37</v>
      </c>
      <c r="AX118" s="11" t="s">
        <v>74</v>
      </c>
      <c r="AY118" s="183" t="s">
        <v>133</v>
      </c>
    </row>
    <row r="119" spans="2:65" s="12" customFormat="1">
      <c r="B119" s="188"/>
      <c r="D119" s="362" t="s">
        <v>146</v>
      </c>
      <c r="E119" s="370" t="s">
        <v>5</v>
      </c>
      <c r="F119" s="371" t="s">
        <v>148</v>
      </c>
      <c r="G119" s="369"/>
      <c r="H119" s="372">
        <v>507.15</v>
      </c>
      <c r="I119" s="190"/>
      <c r="L119" s="188"/>
      <c r="M119" s="191"/>
      <c r="N119" s="192"/>
      <c r="O119" s="192"/>
      <c r="P119" s="192"/>
      <c r="Q119" s="192"/>
      <c r="R119" s="192"/>
      <c r="S119" s="192"/>
      <c r="T119" s="193"/>
      <c r="AT119" s="189" t="s">
        <v>146</v>
      </c>
      <c r="AU119" s="189" t="s">
        <v>84</v>
      </c>
      <c r="AV119" s="12" t="s">
        <v>140</v>
      </c>
      <c r="AW119" s="12" t="s">
        <v>37</v>
      </c>
      <c r="AX119" s="12" t="s">
        <v>82</v>
      </c>
      <c r="AY119" s="189" t="s">
        <v>133</v>
      </c>
    </row>
    <row r="120" spans="2:65" s="1" customFormat="1" ht="16.5" customHeight="1">
      <c r="B120" s="171"/>
      <c r="C120" s="172" t="s">
        <v>193</v>
      </c>
      <c r="D120" s="356" t="s">
        <v>135</v>
      </c>
      <c r="E120" s="357" t="s">
        <v>596</v>
      </c>
      <c r="F120" s="358" t="s">
        <v>597</v>
      </c>
      <c r="G120" s="359" t="s">
        <v>170</v>
      </c>
      <c r="H120" s="360">
        <v>588</v>
      </c>
      <c r="I120" s="174"/>
      <c r="J120" s="175">
        <f>ROUND(I120*H120,2)</f>
        <v>0</v>
      </c>
      <c r="K120" s="173" t="s">
        <v>160</v>
      </c>
      <c r="L120" s="41"/>
      <c r="M120" s="176" t="s">
        <v>5</v>
      </c>
      <c r="N120" s="177" t="s">
        <v>45</v>
      </c>
      <c r="O120" s="42"/>
      <c r="P120" s="178">
        <f>O120*H120</f>
        <v>0</v>
      </c>
      <c r="Q120" s="178">
        <v>0</v>
      </c>
      <c r="R120" s="178">
        <f>Q120*H120</f>
        <v>0</v>
      </c>
      <c r="S120" s="178">
        <v>0</v>
      </c>
      <c r="T120" s="179">
        <f>S120*H120</f>
        <v>0</v>
      </c>
      <c r="AR120" s="24" t="s">
        <v>140</v>
      </c>
      <c r="AT120" s="24" t="s">
        <v>135</v>
      </c>
      <c r="AU120" s="24" t="s">
        <v>84</v>
      </c>
      <c r="AY120" s="24" t="s">
        <v>133</v>
      </c>
      <c r="BE120" s="180">
        <f>IF(N120="základní",J120,0)</f>
        <v>0</v>
      </c>
      <c r="BF120" s="180">
        <f>IF(N120="snížená",J120,0)</f>
        <v>0</v>
      </c>
      <c r="BG120" s="180">
        <f>IF(N120="zákl. přenesená",J120,0)</f>
        <v>0</v>
      </c>
      <c r="BH120" s="180">
        <f>IF(N120="sníž. přenesená",J120,0)</f>
        <v>0</v>
      </c>
      <c r="BI120" s="180">
        <f>IF(N120="nulová",J120,0)</f>
        <v>0</v>
      </c>
      <c r="BJ120" s="24" t="s">
        <v>82</v>
      </c>
      <c r="BK120" s="180">
        <f>ROUND(I120*H120,2)</f>
        <v>0</v>
      </c>
      <c r="BL120" s="24" t="s">
        <v>140</v>
      </c>
      <c r="BM120" s="24" t="s">
        <v>598</v>
      </c>
    </row>
    <row r="121" spans="2:65" s="1" customFormat="1">
      <c r="B121" s="41"/>
      <c r="D121" s="362" t="s">
        <v>142</v>
      </c>
      <c r="E121" s="361"/>
      <c r="F121" s="363" t="s">
        <v>599</v>
      </c>
      <c r="G121" s="361"/>
      <c r="H121" s="361"/>
      <c r="I121" s="148"/>
      <c r="L121" s="41"/>
      <c r="M121" s="181"/>
      <c r="N121" s="42"/>
      <c r="O121" s="42"/>
      <c r="P121" s="42"/>
      <c r="Q121" s="42"/>
      <c r="R121" s="42"/>
      <c r="S121" s="42"/>
      <c r="T121" s="70"/>
      <c r="AT121" s="24" t="s">
        <v>142</v>
      </c>
      <c r="AU121" s="24" t="s">
        <v>84</v>
      </c>
    </row>
    <row r="122" spans="2:65" s="1" customFormat="1" ht="16.5" customHeight="1">
      <c r="B122" s="171"/>
      <c r="C122" s="172" t="s">
        <v>198</v>
      </c>
      <c r="D122" s="356" t="s">
        <v>135</v>
      </c>
      <c r="E122" s="357" t="s">
        <v>600</v>
      </c>
      <c r="F122" s="358" t="s">
        <v>601</v>
      </c>
      <c r="G122" s="359" t="s">
        <v>170</v>
      </c>
      <c r="H122" s="360">
        <v>588</v>
      </c>
      <c r="I122" s="174"/>
      <c r="J122" s="175">
        <f>ROUND(I122*H122,2)</f>
        <v>0</v>
      </c>
      <c r="K122" s="173" t="s">
        <v>160</v>
      </c>
      <c r="L122" s="41"/>
      <c r="M122" s="176" t="s">
        <v>5</v>
      </c>
      <c r="N122" s="177" t="s">
        <v>45</v>
      </c>
      <c r="O122" s="42"/>
      <c r="P122" s="178">
        <f>O122*H122</f>
        <v>0</v>
      </c>
      <c r="Q122" s="178">
        <v>0</v>
      </c>
      <c r="R122" s="178">
        <f>Q122*H122</f>
        <v>0</v>
      </c>
      <c r="S122" s="178">
        <v>0</v>
      </c>
      <c r="T122" s="179">
        <f>S122*H122</f>
        <v>0</v>
      </c>
      <c r="AR122" s="24" t="s">
        <v>140</v>
      </c>
      <c r="AT122" s="24" t="s">
        <v>135</v>
      </c>
      <c r="AU122" s="24" t="s">
        <v>84</v>
      </c>
      <c r="AY122" s="24" t="s">
        <v>133</v>
      </c>
      <c r="BE122" s="180">
        <f>IF(N122="základní",J122,0)</f>
        <v>0</v>
      </c>
      <c r="BF122" s="180">
        <f>IF(N122="snížená",J122,0)</f>
        <v>0</v>
      </c>
      <c r="BG122" s="180">
        <f>IF(N122="zákl. přenesená",J122,0)</f>
        <v>0</v>
      </c>
      <c r="BH122" s="180">
        <f>IF(N122="sníž. přenesená",J122,0)</f>
        <v>0</v>
      </c>
      <c r="BI122" s="180">
        <f>IF(N122="nulová",J122,0)</f>
        <v>0</v>
      </c>
      <c r="BJ122" s="24" t="s">
        <v>82</v>
      </c>
      <c r="BK122" s="180">
        <f>ROUND(I122*H122,2)</f>
        <v>0</v>
      </c>
      <c r="BL122" s="24" t="s">
        <v>140</v>
      </c>
      <c r="BM122" s="24" t="s">
        <v>602</v>
      </c>
    </row>
    <row r="123" spans="2:65" s="11" customFormat="1">
      <c r="B123" s="182"/>
      <c r="D123" s="362" t="s">
        <v>146</v>
      </c>
      <c r="E123" s="366" t="s">
        <v>5</v>
      </c>
      <c r="F123" s="367" t="s">
        <v>558</v>
      </c>
      <c r="G123" s="365"/>
      <c r="H123" s="368">
        <v>328</v>
      </c>
      <c r="I123" s="184"/>
      <c r="L123" s="182"/>
      <c r="M123" s="185"/>
      <c r="N123" s="186"/>
      <c r="O123" s="186"/>
      <c r="P123" s="186"/>
      <c r="Q123" s="186"/>
      <c r="R123" s="186"/>
      <c r="S123" s="186"/>
      <c r="T123" s="187"/>
      <c r="AT123" s="183" t="s">
        <v>146</v>
      </c>
      <c r="AU123" s="183" t="s">
        <v>84</v>
      </c>
      <c r="AV123" s="11" t="s">
        <v>84</v>
      </c>
      <c r="AW123" s="11" t="s">
        <v>37</v>
      </c>
      <c r="AX123" s="11" t="s">
        <v>74</v>
      </c>
      <c r="AY123" s="183" t="s">
        <v>133</v>
      </c>
    </row>
    <row r="124" spans="2:65" s="11" customFormat="1">
      <c r="B124" s="182"/>
      <c r="D124" s="362" t="s">
        <v>146</v>
      </c>
      <c r="E124" s="366" t="s">
        <v>5</v>
      </c>
      <c r="F124" s="367" t="s">
        <v>559</v>
      </c>
      <c r="G124" s="365"/>
      <c r="H124" s="368">
        <v>60</v>
      </c>
      <c r="I124" s="184"/>
      <c r="L124" s="182"/>
      <c r="M124" s="185"/>
      <c r="N124" s="186"/>
      <c r="O124" s="186"/>
      <c r="P124" s="186"/>
      <c r="Q124" s="186"/>
      <c r="R124" s="186"/>
      <c r="S124" s="186"/>
      <c r="T124" s="187"/>
      <c r="AT124" s="183" t="s">
        <v>146</v>
      </c>
      <c r="AU124" s="183" t="s">
        <v>84</v>
      </c>
      <c r="AV124" s="11" t="s">
        <v>84</v>
      </c>
      <c r="AW124" s="11" t="s">
        <v>37</v>
      </c>
      <c r="AX124" s="11" t="s">
        <v>74</v>
      </c>
      <c r="AY124" s="183" t="s">
        <v>133</v>
      </c>
    </row>
    <row r="125" spans="2:65" s="11" customFormat="1">
      <c r="B125" s="182"/>
      <c r="D125" s="362" t="s">
        <v>146</v>
      </c>
      <c r="E125" s="366" t="s">
        <v>5</v>
      </c>
      <c r="F125" s="367" t="s">
        <v>560</v>
      </c>
      <c r="G125" s="365"/>
      <c r="H125" s="368">
        <v>200</v>
      </c>
      <c r="I125" s="184"/>
      <c r="L125" s="182"/>
      <c r="M125" s="185"/>
      <c r="N125" s="186"/>
      <c r="O125" s="186"/>
      <c r="P125" s="186"/>
      <c r="Q125" s="186"/>
      <c r="R125" s="186"/>
      <c r="S125" s="186"/>
      <c r="T125" s="187"/>
      <c r="AT125" s="183" t="s">
        <v>146</v>
      </c>
      <c r="AU125" s="183" t="s">
        <v>84</v>
      </c>
      <c r="AV125" s="11" t="s">
        <v>84</v>
      </c>
      <c r="AW125" s="11" t="s">
        <v>37</v>
      </c>
      <c r="AX125" s="11" t="s">
        <v>74</v>
      </c>
      <c r="AY125" s="183" t="s">
        <v>133</v>
      </c>
    </row>
    <row r="126" spans="2:65" s="12" customFormat="1">
      <c r="B126" s="188"/>
      <c r="D126" s="362" t="s">
        <v>146</v>
      </c>
      <c r="E126" s="370" t="s">
        <v>5</v>
      </c>
      <c r="F126" s="371" t="s">
        <v>148</v>
      </c>
      <c r="G126" s="369"/>
      <c r="H126" s="372">
        <v>588</v>
      </c>
      <c r="I126" s="190"/>
      <c r="L126" s="188"/>
      <c r="M126" s="191"/>
      <c r="N126" s="192"/>
      <c r="O126" s="192"/>
      <c r="P126" s="192"/>
      <c r="Q126" s="192"/>
      <c r="R126" s="192"/>
      <c r="S126" s="192"/>
      <c r="T126" s="193"/>
      <c r="AT126" s="189" t="s">
        <v>146</v>
      </c>
      <c r="AU126" s="189" t="s">
        <v>84</v>
      </c>
      <c r="AV126" s="12" t="s">
        <v>140</v>
      </c>
      <c r="AW126" s="12" t="s">
        <v>37</v>
      </c>
      <c r="AX126" s="12" t="s">
        <v>82</v>
      </c>
      <c r="AY126" s="189" t="s">
        <v>133</v>
      </c>
    </row>
    <row r="127" spans="2:65" s="1" customFormat="1" ht="16.5" customHeight="1">
      <c r="B127" s="171"/>
      <c r="C127" s="172" t="s">
        <v>205</v>
      </c>
      <c r="D127" s="356" t="s">
        <v>135</v>
      </c>
      <c r="E127" s="357" t="s">
        <v>603</v>
      </c>
      <c r="F127" s="358" t="s">
        <v>604</v>
      </c>
      <c r="G127" s="359" t="s">
        <v>170</v>
      </c>
      <c r="H127" s="360">
        <v>3500</v>
      </c>
      <c r="I127" s="174"/>
      <c r="J127" s="175">
        <f>ROUND(I127*H127,2)</f>
        <v>0</v>
      </c>
      <c r="K127" s="173" t="s">
        <v>160</v>
      </c>
      <c r="L127" s="41"/>
      <c r="M127" s="176" t="s">
        <v>5</v>
      </c>
      <c r="N127" s="177" t="s">
        <v>45</v>
      </c>
      <c r="O127" s="42"/>
      <c r="P127" s="178">
        <f>O127*H127</f>
        <v>0</v>
      </c>
      <c r="Q127" s="178">
        <v>0</v>
      </c>
      <c r="R127" s="178">
        <f>Q127*H127</f>
        <v>0</v>
      </c>
      <c r="S127" s="178">
        <v>0</v>
      </c>
      <c r="T127" s="179">
        <f>S127*H127</f>
        <v>0</v>
      </c>
      <c r="AR127" s="24" t="s">
        <v>140</v>
      </c>
      <c r="AT127" s="24" t="s">
        <v>135</v>
      </c>
      <c r="AU127" s="24" t="s">
        <v>84</v>
      </c>
      <c r="AY127" s="24" t="s">
        <v>133</v>
      </c>
      <c r="BE127" s="180">
        <f>IF(N127="základní",J127,0)</f>
        <v>0</v>
      </c>
      <c r="BF127" s="180">
        <f>IF(N127="snížená",J127,0)</f>
        <v>0</v>
      </c>
      <c r="BG127" s="180">
        <f>IF(N127="zákl. přenesená",J127,0)</f>
        <v>0</v>
      </c>
      <c r="BH127" s="180">
        <f>IF(N127="sníž. přenesená",J127,0)</f>
        <v>0</v>
      </c>
      <c r="BI127" s="180">
        <f>IF(N127="nulová",J127,0)</f>
        <v>0</v>
      </c>
      <c r="BJ127" s="24" t="s">
        <v>82</v>
      </c>
      <c r="BK127" s="180">
        <f>ROUND(I127*H127,2)</f>
        <v>0</v>
      </c>
      <c r="BL127" s="24" t="s">
        <v>140</v>
      </c>
      <c r="BM127" s="24" t="s">
        <v>605</v>
      </c>
    </row>
    <row r="128" spans="2:65" s="1" customFormat="1" ht="25.5" customHeight="1">
      <c r="B128" s="171"/>
      <c r="C128" s="172" t="s">
        <v>213</v>
      </c>
      <c r="D128" s="356" t="s">
        <v>135</v>
      </c>
      <c r="E128" s="357" t="s">
        <v>606</v>
      </c>
      <c r="F128" s="358" t="s">
        <v>607</v>
      </c>
      <c r="G128" s="359" t="s">
        <v>138</v>
      </c>
      <c r="H128" s="360">
        <v>3511</v>
      </c>
      <c r="I128" s="174"/>
      <c r="J128" s="175">
        <f>ROUND(I128*H128,2)</f>
        <v>0</v>
      </c>
      <c r="K128" s="173" t="s">
        <v>139</v>
      </c>
      <c r="L128" s="41"/>
      <c r="M128" s="176" t="s">
        <v>5</v>
      </c>
      <c r="N128" s="177" t="s">
        <v>45</v>
      </c>
      <c r="O128" s="42"/>
      <c r="P128" s="178">
        <f>O128*H128</f>
        <v>0</v>
      </c>
      <c r="Q128" s="178">
        <v>0</v>
      </c>
      <c r="R128" s="178">
        <f>Q128*H128</f>
        <v>0</v>
      </c>
      <c r="S128" s="178">
        <v>0</v>
      </c>
      <c r="T128" s="179">
        <f>S128*H128</f>
        <v>0</v>
      </c>
      <c r="AR128" s="24" t="s">
        <v>140</v>
      </c>
      <c r="AT128" s="24" t="s">
        <v>135</v>
      </c>
      <c r="AU128" s="24" t="s">
        <v>84</v>
      </c>
      <c r="AY128" s="24" t="s">
        <v>133</v>
      </c>
      <c r="BE128" s="180">
        <f>IF(N128="základní",J128,0)</f>
        <v>0</v>
      </c>
      <c r="BF128" s="180">
        <f>IF(N128="snížená",J128,0)</f>
        <v>0</v>
      </c>
      <c r="BG128" s="180">
        <f>IF(N128="zákl. přenesená",J128,0)</f>
        <v>0</v>
      </c>
      <c r="BH128" s="180">
        <f>IF(N128="sníž. přenesená",J128,0)</f>
        <v>0</v>
      </c>
      <c r="BI128" s="180">
        <f>IF(N128="nulová",J128,0)</f>
        <v>0</v>
      </c>
      <c r="BJ128" s="24" t="s">
        <v>82</v>
      </c>
      <c r="BK128" s="180">
        <f>ROUND(I128*H128,2)</f>
        <v>0</v>
      </c>
      <c r="BL128" s="24" t="s">
        <v>140</v>
      </c>
      <c r="BM128" s="24" t="s">
        <v>608</v>
      </c>
    </row>
    <row r="129" spans="2:65" s="1" customFormat="1" ht="27">
      <c r="B129" s="41"/>
      <c r="D129" s="362" t="s">
        <v>142</v>
      </c>
      <c r="E129" s="361"/>
      <c r="F129" s="363" t="s">
        <v>609</v>
      </c>
      <c r="G129" s="361"/>
      <c r="H129" s="361"/>
      <c r="I129" s="148"/>
      <c r="L129" s="41"/>
      <c r="M129" s="181"/>
      <c r="N129" s="42"/>
      <c r="O129" s="42"/>
      <c r="P129" s="42"/>
      <c r="Q129" s="42"/>
      <c r="R129" s="42"/>
      <c r="S129" s="42"/>
      <c r="T129" s="70"/>
      <c r="AT129" s="24" t="s">
        <v>142</v>
      </c>
      <c r="AU129" s="24" t="s">
        <v>84</v>
      </c>
    </row>
    <row r="130" spans="2:65" s="1" customFormat="1" ht="148.5">
      <c r="B130" s="41"/>
      <c r="D130" s="362" t="s">
        <v>144</v>
      </c>
      <c r="E130" s="361"/>
      <c r="F130" s="364" t="s">
        <v>610</v>
      </c>
      <c r="G130" s="361"/>
      <c r="H130" s="361"/>
      <c r="I130" s="148"/>
      <c r="L130" s="41"/>
      <c r="M130" s="181"/>
      <c r="N130" s="42"/>
      <c r="O130" s="42"/>
      <c r="P130" s="42"/>
      <c r="Q130" s="42"/>
      <c r="R130" s="42"/>
      <c r="S130" s="42"/>
      <c r="T130" s="70"/>
      <c r="AT130" s="24" t="s">
        <v>144</v>
      </c>
      <c r="AU130" s="24" t="s">
        <v>84</v>
      </c>
    </row>
    <row r="131" spans="2:65" s="11" customFormat="1">
      <c r="B131" s="182"/>
      <c r="D131" s="362" t="s">
        <v>146</v>
      </c>
      <c r="E131" s="366" t="s">
        <v>5</v>
      </c>
      <c r="F131" s="367" t="s">
        <v>611</v>
      </c>
      <c r="G131" s="365"/>
      <c r="H131" s="368">
        <v>3511</v>
      </c>
      <c r="I131" s="184"/>
      <c r="L131" s="182"/>
      <c r="M131" s="185"/>
      <c r="N131" s="186"/>
      <c r="O131" s="186"/>
      <c r="P131" s="186"/>
      <c r="Q131" s="186"/>
      <c r="R131" s="186"/>
      <c r="S131" s="186"/>
      <c r="T131" s="187"/>
      <c r="AT131" s="183" t="s">
        <v>146</v>
      </c>
      <c r="AU131" s="183" t="s">
        <v>84</v>
      </c>
      <c r="AV131" s="11" t="s">
        <v>84</v>
      </c>
      <c r="AW131" s="11" t="s">
        <v>37</v>
      </c>
      <c r="AX131" s="11" t="s">
        <v>82</v>
      </c>
      <c r="AY131" s="183" t="s">
        <v>133</v>
      </c>
    </row>
    <row r="132" spans="2:65" s="1" customFormat="1" ht="16.5" customHeight="1">
      <c r="B132" s="171"/>
      <c r="C132" s="172" t="s">
        <v>221</v>
      </c>
      <c r="D132" s="356" t="s">
        <v>135</v>
      </c>
      <c r="E132" s="357" t="s">
        <v>612</v>
      </c>
      <c r="F132" s="358" t="s">
        <v>613</v>
      </c>
      <c r="G132" s="359" t="s">
        <v>138</v>
      </c>
      <c r="H132" s="360">
        <v>3511</v>
      </c>
      <c r="I132" s="174"/>
      <c r="J132" s="175">
        <f>ROUND(I132*H132,2)</f>
        <v>0</v>
      </c>
      <c r="K132" s="173" t="s">
        <v>139</v>
      </c>
      <c r="L132" s="41"/>
      <c r="M132" s="176" t="s">
        <v>5</v>
      </c>
      <c r="N132" s="177" t="s">
        <v>45</v>
      </c>
      <c r="O132" s="42"/>
      <c r="P132" s="178">
        <f>O132*H132</f>
        <v>0</v>
      </c>
      <c r="Q132" s="178">
        <v>0</v>
      </c>
      <c r="R132" s="178">
        <f>Q132*H132</f>
        <v>0</v>
      </c>
      <c r="S132" s="178">
        <v>0</v>
      </c>
      <c r="T132" s="179">
        <f>S132*H132</f>
        <v>0</v>
      </c>
      <c r="AR132" s="24" t="s">
        <v>140</v>
      </c>
      <c r="AT132" s="24" t="s">
        <v>135</v>
      </c>
      <c r="AU132" s="24" t="s">
        <v>84</v>
      </c>
      <c r="AY132" s="24" t="s">
        <v>133</v>
      </c>
      <c r="BE132" s="180">
        <f>IF(N132="základní",J132,0)</f>
        <v>0</v>
      </c>
      <c r="BF132" s="180">
        <f>IF(N132="snížená",J132,0)</f>
        <v>0</v>
      </c>
      <c r="BG132" s="180">
        <f>IF(N132="zákl. přenesená",J132,0)</f>
        <v>0</v>
      </c>
      <c r="BH132" s="180">
        <f>IF(N132="sníž. přenesená",J132,0)</f>
        <v>0</v>
      </c>
      <c r="BI132" s="180">
        <f>IF(N132="nulová",J132,0)</f>
        <v>0</v>
      </c>
      <c r="BJ132" s="24" t="s">
        <v>82</v>
      </c>
      <c r="BK132" s="180">
        <f>ROUND(I132*H132,2)</f>
        <v>0</v>
      </c>
      <c r="BL132" s="24" t="s">
        <v>140</v>
      </c>
      <c r="BM132" s="24" t="s">
        <v>614</v>
      </c>
    </row>
    <row r="133" spans="2:65" s="1" customFormat="1">
      <c r="B133" s="41"/>
      <c r="D133" s="362" t="s">
        <v>142</v>
      </c>
      <c r="E133" s="361"/>
      <c r="F133" s="363" t="s">
        <v>615</v>
      </c>
      <c r="G133" s="361"/>
      <c r="H133" s="361"/>
      <c r="I133" s="148"/>
      <c r="L133" s="41"/>
      <c r="M133" s="181"/>
      <c r="N133" s="42"/>
      <c r="O133" s="42"/>
      <c r="P133" s="42"/>
      <c r="Q133" s="42"/>
      <c r="R133" s="42"/>
      <c r="S133" s="42"/>
      <c r="T133" s="70"/>
      <c r="AT133" s="24" t="s">
        <v>142</v>
      </c>
      <c r="AU133" s="24" t="s">
        <v>84</v>
      </c>
    </row>
    <row r="134" spans="2:65" s="1" customFormat="1" ht="54">
      <c r="B134" s="41"/>
      <c r="D134" s="362" t="s">
        <v>144</v>
      </c>
      <c r="E134" s="361"/>
      <c r="F134" s="364" t="s">
        <v>616</v>
      </c>
      <c r="G134" s="361"/>
      <c r="H134" s="361"/>
      <c r="I134" s="148"/>
      <c r="L134" s="41"/>
      <c r="M134" s="181"/>
      <c r="N134" s="42"/>
      <c r="O134" s="42"/>
      <c r="P134" s="42"/>
      <c r="Q134" s="42"/>
      <c r="R134" s="42"/>
      <c r="S134" s="42"/>
      <c r="T134" s="70"/>
      <c r="AT134" s="24" t="s">
        <v>144</v>
      </c>
      <c r="AU134" s="24" t="s">
        <v>84</v>
      </c>
    </row>
    <row r="135" spans="2:65" s="1" customFormat="1" ht="25.5" customHeight="1">
      <c r="B135" s="171"/>
      <c r="C135" s="172" t="s">
        <v>230</v>
      </c>
      <c r="D135" s="356" t="s">
        <v>135</v>
      </c>
      <c r="E135" s="357" t="s">
        <v>617</v>
      </c>
      <c r="F135" s="358" t="s">
        <v>618</v>
      </c>
      <c r="G135" s="359" t="s">
        <v>170</v>
      </c>
      <c r="H135" s="360">
        <v>588</v>
      </c>
      <c r="I135" s="174"/>
      <c r="J135" s="175">
        <f>ROUND(I135*H135,2)</f>
        <v>0</v>
      </c>
      <c r="K135" s="173" t="s">
        <v>139</v>
      </c>
      <c r="L135" s="41"/>
      <c r="M135" s="176" t="s">
        <v>5</v>
      </c>
      <c r="N135" s="177" t="s">
        <v>45</v>
      </c>
      <c r="O135" s="42"/>
      <c r="P135" s="178">
        <f>O135*H135</f>
        <v>0</v>
      </c>
      <c r="Q135" s="178">
        <v>0</v>
      </c>
      <c r="R135" s="178">
        <f>Q135*H135</f>
        <v>0</v>
      </c>
      <c r="S135" s="178">
        <v>0</v>
      </c>
      <c r="T135" s="179">
        <f>S135*H135</f>
        <v>0</v>
      </c>
      <c r="AR135" s="24" t="s">
        <v>140</v>
      </c>
      <c r="AT135" s="24" t="s">
        <v>135</v>
      </c>
      <c r="AU135" s="24" t="s">
        <v>84</v>
      </c>
      <c r="AY135" s="24" t="s">
        <v>133</v>
      </c>
      <c r="BE135" s="180">
        <f>IF(N135="základní",J135,0)</f>
        <v>0</v>
      </c>
      <c r="BF135" s="180">
        <f>IF(N135="snížená",J135,0)</f>
        <v>0</v>
      </c>
      <c r="BG135" s="180">
        <f>IF(N135="zákl. přenesená",J135,0)</f>
        <v>0</v>
      </c>
      <c r="BH135" s="180">
        <f>IF(N135="sníž. přenesená",J135,0)</f>
        <v>0</v>
      </c>
      <c r="BI135" s="180">
        <f>IF(N135="nulová",J135,0)</f>
        <v>0</v>
      </c>
      <c r="BJ135" s="24" t="s">
        <v>82</v>
      </c>
      <c r="BK135" s="180">
        <f>ROUND(I135*H135,2)</f>
        <v>0</v>
      </c>
      <c r="BL135" s="24" t="s">
        <v>140</v>
      </c>
      <c r="BM135" s="24" t="s">
        <v>619</v>
      </c>
    </row>
    <row r="136" spans="2:65" s="1" customFormat="1" ht="27">
      <c r="B136" s="41"/>
      <c r="D136" s="362" t="s">
        <v>142</v>
      </c>
      <c r="E136" s="361"/>
      <c r="F136" s="363" t="s">
        <v>620</v>
      </c>
      <c r="G136" s="361"/>
      <c r="H136" s="361"/>
      <c r="I136" s="148"/>
      <c r="L136" s="41"/>
      <c r="M136" s="181"/>
      <c r="N136" s="42"/>
      <c r="O136" s="42"/>
      <c r="P136" s="42"/>
      <c r="Q136" s="42"/>
      <c r="R136" s="42"/>
      <c r="S136" s="42"/>
      <c r="T136" s="70"/>
      <c r="AT136" s="24" t="s">
        <v>142</v>
      </c>
      <c r="AU136" s="24" t="s">
        <v>84</v>
      </c>
    </row>
    <row r="137" spans="2:65" s="1" customFormat="1" ht="67.5">
      <c r="B137" s="41"/>
      <c r="D137" s="362" t="s">
        <v>144</v>
      </c>
      <c r="E137" s="361"/>
      <c r="F137" s="364" t="s">
        <v>621</v>
      </c>
      <c r="G137" s="361"/>
      <c r="H137" s="361"/>
      <c r="I137" s="148"/>
      <c r="L137" s="41"/>
      <c r="M137" s="181"/>
      <c r="N137" s="42"/>
      <c r="O137" s="42"/>
      <c r="P137" s="42"/>
      <c r="Q137" s="42"/>
      <c r="R137" s="42"/>
      <c r="S137" s="42"/>
      <c r="T137" s="70"/>
      <c r="AT137" s="24" t="s">
        <v>144</v>
      </c>
      <c r="AU137" s="24" t="s">
        <v>84</v>
      </c>
    </row>
    <row r="138" spans="2:65" s="13" customFormat="1">
      <c r="B138" s="194"/>
      <c r="D138" s="362" t="s">
        <v>146</v>
      </c>
      <c r="E138" s="374" t="s">
        <v>5</v>
      </c>
      <c r="F138" s="375" t="s">
        <v>622</v>
      </c>
      <c r="G138" s="373"/>
      <c r="H138" s="374" t="s">
        <v>5</v>
      </c>
      <c r="I138" s="196"/>
      <c r="L138" s="194"/>
      <c r="M138" s="197"/>
      <c r="N138" s="198"/>
      <c r="O138" s="198"/>
      <c r="P138" s="198"/>
      <c r="Q138" s="198"/>
      <c r="R138" s="198"/>
      <c r="S138" s="198"/>
      <c r="T138" s="199"/>
      <c r="AT138" s="195" t="s">
        <v>146</v>
      </c>
      <c r="AU138" s="195" t="s">
        <v>84</v>
      </c>
      <c r="AV138" s="13" t="s">
        <v>82</v>
      </c>
      <c r="AW138" s="13" t="s">
        <v>37</v>
      </c>
      <c r="AX138" s="13" t="s">
        <v>74</v>
      </c>
      <c r="AY138" s="195" t="s">
        <v>133</v>
      </c>
    </row>
    <row r="139" spans="2:65" s="11" customFormat="1">
      <c r="B139" s="182"/>
      <c r="D139" s="362" t="s">
        <v>146</v>
      </c>
      <c r="E139" s="366" t="s">
        <v>5</v>
      </c>
      <c r="F139" s="367" t="s">
        <v>558</v>
      </c>
      <c r="G139" s="365"/>
      <c r="H139" s="368">
        <v>328</v>
      </c>
      <c r="I139" s="184"/>
      <c r="L139" s="182"/>
      <c r="M139" s="185"/>
      <c r="N139" s="186"/>
      <c r="O139" s="186"/>
      <c r="P139" s="186"/>
      <c r="Q139" s="186"/>
      <c r="R139" s="186"/>
      <c r="S139" s="186"/>
      <c r="T139" s="187"/>
      <c r="AT139" s="183" t="s">
        <v>146</v>
      </c>
      <c r="AU139" s="183" t="s">
        <v>84</v>
      </c>
      <c r="AV139" s="11" t="s">
        <v>84</v>
      </c>
      <c r="AW139" s="11" t="s">
        <v>37</v>
      </c>
      <c r="AX139" s="11" t="s">
        <v>74</v>
      </c>
      <c r="AY139" s="183" t="s">
        <v>133</v>
      </c>
    </row>
    <row r="140" spans="2:65" s="11" customFormat="1">
      <c r="B140" s="182"/>
      <c r="D140" s="362" t="s">
        <v>146</v>
      </c>
      <c r="E140" s="366" t="s">
        <v>5</v>
      </c>
      <c r="F140" s="367" t="s">
        <v>559</v>
      </c>
      <c r="G140" s="365"/>
      <c r="H140" s="368">
        <v>60</v>
      </c>
      <c r="I140" s="184"/>
      <c r="L140" s="182"/>
      <c r="M140" s="185"/>
      <c r="N140" s="186"/>
      <c r="O140" s="186"/>
      <c r="P140" s="186"/>
      <c r="Q140" s="186"/>
      <c r="R140" s="186"/>
      <c r="S140" s="186"/>
      <c r="T140" s="187"/>
      <c r="AT140" s="183" t="s">
        <v>146</v>
      </c>
      <c r="AU140" s="183" t="s">
        <v>84</v>
      </c>
      <c r="AV140" s="11" t="s">
        <v>84</v>
      </c>
      <c r="AW140" s="11" t="s">
        <v>37</v>
      </c>
      <c r="AX140" s="11" t="s">
        <v>74</v>
      </c>
      <c r="AY140" s="183" t="s">
        <v>133</v>
      </c>
    </row>
    <row r="141" spans="2:65" s="11" customFormat="1">
      <c r="B141" s="182"/>
      <c r="D141" s="362" t="s">
        <v>146</v>
      </c>
      <c r="E141" s="366" t="s">
        <v>5</v>
      </c>
      <c r="F141" s="367" t="s">
        <v>560</v>
      </c>
      <c r="G141" s="365"/>
      <c r="H141" s="368">
        <v>200</v>
      </c>
      <c r="I141" s="184"/>
      <c r="L141" s="182"/>
      <c r="M141" s="185"/>
      <c r="N141" s="186"/>
      <c r="O141" s="186"/>
      <c r="P141" s="186"/>
      <c r="Q141" s="186"/>
      <c r="R141" s="186"/>
      <c r="S141" s="186"/>
      <c r="T141" s="187"/>
      <c r="AT141" s="183" t="s">
        <v>146</v>
      </c>
      <c r="AU141" s="183" t="s">
        <v>84</v>
      </c>
      <c r="AV141" s="11" t="s">
        <v>84</v>
      </c>
      <c r="AW141" s="11" t="s">
        <v>37</v>
      </c>
      <c r="AX141" s="11" t="s">
        <v>74</v>
      </c>
      <c r="AY141" s="183" t="s">
        <v>133</v>
      </c>
    </row>
    <row r="142" spans="2:65" s="12" customFormat="1">
      <c r="B142" s="188"/>
      <c r="D142" s="362" t="s">
        <v>146</v>
      </c>
      <c r="E142" s="370" t="s">
        <v>5</v>
      </c>
      <c r="F142" s="371" t="s">
        <v>148</v>
      </c>
      <c r="G142" s="369"/>
      <c r="H142" s="372">
        <v>588</v>
      </c>
      <c r="I142" s="190"/>
      <c r="L142" s="188"/>
      <c r="M142" s="191"/>
      <c r="N142" s="192"/>
      <c r="O142" s="192"/>
      <c r="P142" s="192"/>
      <c r="Q142" s="192"/>
      <c r="R142" s="192"/>
      <c r="S142" s="192"/>
      <c r="T142" s="193"/>
      <c r="AT142" s="189" t="s">
        <v>146</v>
      </c>
      <c r="AU142" s="189" t="s">
        <v>84</v>
      </c>
      <c r="AV142" s="12" t="s">
        <v>140</v>
      </c>
      <c r="AW142" s="12" t="s">
        <v>37</v>
      </c>
      <c r="AX142" s="12" t="s">
        <v>82</v>
      </c>
      <c r="AY142" s="189" t="s">
        <v>133</v>
      </c>
    </row>
    <row r="143" spans="2:65" s="1" customFormat="1" ht="16.5" customHeight="1">
      <c r="B143" s="171"/>
      <c r="C143" s="206" t="s">
        <v>11</v>
      </c>
      <c r="D143" s="380" t="s">
        <v>382</v>
      </c>
      <c r="E143" s="381" t="s">
        <v>623</v>
      </c>
      <c r="F143" s="382" t="s">
        <v>624</v>
      </c>
      <c r="G143" s="383" t="s">
        <v>170</v>
      </c>
      <c r="H143" s="384">
        <v>70</v>
      </c>
      <c r="I143" s="208"/>
      <c r="J143" s="209">
        <f>ROUND(I143*H143,2)</f>
        <v>0</v>
      </c>
      <c r="K143" s="207" t="s">
        <v>160</v>
      </c>
      <c r="L143" s="210"/>
      <c r="M143" s="211" t="s">
        <v>5</v>
      </c>
      <c r="N143" s="212" t="s">
        <v>45</v>
      </c>
      <c r="O143" s="42"/>
      <c r="P143" s="178">
        <f>O143*H143</f>
        <v>0</v>
      </c>
      <c r="Q143" s="178">
        <v>0.01</v>
      </c>
      <c r="R143" s="178">
        <f>Q143*H143</f>
        <v>0.70000000000000007</v>
      </c>
      <c r="S143" s="178">
        <v>0</v>
      </c>
      <c r="T143" s="179">
        <f>S143*H143</f>
        <v>0</v>
      </c>
      <c r="AR143" s="24" t="s">
        <v>187</v>
      </c>
      <c r="AT143" s="24" t="s">
        <v>382</v>
      </c>
      <c r="AU143" s="24" t="s">
        <v>84</v>
      </c>
      <c r="AY143" s="24" t="s">
        <v>133</v>
      </c>
      <c r="BE143" s="180">
        <f>IF(N143="základní",J143,0)</f>
        <v>0</v>
      </c>
      <c r="BF143" s="180">
        <f>IF(N143="snížená",J143,0)</f>
        <v>0</v>
      </c>
      <c r="BG143" s="180">
        <f>IF(N143="zákl. přenesená",J143,0)</f>
        <v>0</v>
      </c>
      <c r="BH143" s="180">
        <f>IF(N143="sníž. přenesená",J143,0)</f>
        <v>0</v>
      </c>
      <c r="BI143" s="180">
        <f>IF(N143="nulová",J143,0)</f>
        <v>0</v>
      </c>
      <c r="BJ143" s="24" t="s">
        <v>82</v>
      </c>
      <c r="BK143" s="180">
        <f>ROUND(I143*H143,2)</f>
        <v>0</v>
      </c>
      <c r="BL143" s="24" t="s">
        <v>140</v>
      </c>
      <c r="BM143" s="24" t="s">
        <v>625</v>
      </c>
    </row>
    <row r="144" spans="2:65" s="13" customFormat="1">
      <c r="B144" s="194"/>
      <c r="D144" s="362" t="s">
        <v>146</v>
      </c>
      <c r="E144" s="374" t="s">
        <v>5</v>
      </c>
      <c r="F144" s="375" t="s">
        <v>626</v>
      </c>
      <c r="G144" s="373"/>
      <c r="H144" s="374" t="s">
        <v>5</v>
      </c>
      <c r="I144" s="196"/>
      <c r="L144" s="194"/>
      <c r="M144" s="197"/>
      <c r="N144" s="198"/>
      <c r="O144" s="198"/>
      <c r="P144" s="198"/>
      <c r="Q144" s="198"/>
      <c r="R144" s="198"/>
      <c r="S144" s="198"/>
      <c r="T144" s="199"/>
      <c r="AT144" s="195" t="s">
        <v>146</v>
      </c>
      <c r="AU144" s="195" t="s">
        <v>84</v>
      </c>
      <c r="AV144" s="13" t="s">
        <v>82</v>
      </c>
      <c r="AW144" s="13" t="s">
        <v>37</v>
      </c>
      <c r="AX144" s="13" t="s">
        <v>74</v>
      </c>
      <c r="AY144" s="195" t="s">
        <v>133</v>
      </c>
    </row>
    <row r="145" spans="2:65" s="13" customFormat="1">
      <c r="B145" s="194"/>
      <c r="D145" s="362" t="s">
        <v>146</v>
      </c>
      <c r="E145" s="374" t="s">
        <v>5</v>
      </c>
      <c r="F145" s="375" t="s">
        <v>627</v>
      </c>
      <c r="G145" s="373"/>
      <c r="H145" s="374" t="s">
        <v>5</v>
      </c>
      <c r="I145" s="196"/>
      <c r="L145" s="194"/>
      <c r="M145" s="197"/>
      <c r="N145" s="198"/>
      <c r="O145" s="198"/>
      <c r="P145" s="198"/>
      <c r="Q145" s="198"/>
      <c r="R145" s="198"/>
      <c r="S145" s="198"/>
      <c r="T145" s="199"/>
      <c r="AT145" s="195" t="s">
        <v>146</v>
      </c>
      <c r="AU145" s="195" t="s">
        <v>84</v>
      </c>
      <c r="AV145" s="13" t="s">
        <v>82</v>
      </c>
      <c r="AW145" s="13" t="s">
        <v>37</v>
      </c>
      <c r="AX145" s="13" t="s">
        <v>74</v>
      </c>
      <c r="AY145" s="195" t="s">
        <v>133</v>
      </c>
    </row>
    <row r="146" spans="2:65" s="11" customFormat="1">
      <c r="B146" s="182"/>
      <c r="D146" s="362" t="s">
        <v>146</v>
      </c>
      <c r="E146" s="366" t="s">
        <v>5</v>
      </c>
      <c r="F146" s="367" t="s">
        <v>628</v>
      </c>
      <c r="G146" s="365"/>
      <c r="H146" s="368">
        <v>20</v>
      </c>
      <c r="I146" s="184"/>
      <c r="L146" s="182"/>
      <c r="M146" s="185"/>
      <c r="N146" s="186"/>
      <c r="O146" s="186"/>
      <c r="P146" s="186"/>
      <c r="Q146" s="186"/>
      <c r="R146" s="186"/>
      <c r="S146" s="186"/>
      <c r="T146" s="187"/>
      <c r="AT146" s="183" t="s">
        <v>146</v>
      </c>
      <c r="AU146" s="183" t="s">
        <v>84</v>
      </c>
      <c r="AV146" s="11" t="s">
        <v>84</v>
      </c>
      <c r="AW146" s="11" t="s">
        <v>37</v>
      </c>
      <c r="AX146" s="11" t="s">
        <v>74</v>
      </c>
      <c r="AY146" s="183" t="s">
        <v>133</v>
      </c>
    </row>
    <row r="147" spans="2:65" s="13" customFormat="1">
      <c r="B147" s="194"/>
      <c r="D147" s="362" t="s">
        <v>146</v>
      </c>
      <c r="E147" s="374" t="s">
        <v>5</v>
      </c>
      <c r="F147" s="375" t="s">
        <v>629</v>
      </c>
      <c r="G147" s="373"/>
      <c r="H147" s="374" t="s">
        <v>5</v>
      </c>
      <c r="I147" s="196"/>
      <c r="L147" s="194"/>
      <c r="M147" s="197"/>
      <c r="N147" s="198"/>
      <c r="O147" s="198"/>
      <c r="P147" s="198"/>
      <c r="Q147" s="198"/>
      <c r="R147" s="198"/>
      <c r="S147" s="198"/>
      <c r="T147" s="199"/>
      <c r="AT147" s="195" t="s">
        <v>146</v>
      </c>
      <c r="AU147" s="195" t="s">
        <v>84</v>
      </c>
      <c r="AV147" s="13" t="s">
        <v>82</v>
      </c>
      <c r="AW147" s="13" t="s">
        <v>37</v>
      </c>
      <c r="AX147" s="13" t="s">
        <v>74</v>
      </c>
      <c r="AY147" s="195" t="s">
        <v>133</v>
      </c>
    </row>
    <row r="148" spans="2:65" s="11" customFormat="1">
      <c r="B148" s="182"/>
      <c r="D148" s="362" t="s">
        <v>146</v>
      </c>
      <c r="E148" s="366" t="s">
        <v>5</v>
      </c>
      <c r="F148" s="367" t="s">
        <v>630</v>
      </c>
      <c r="G148" s="365"/>
      <c r="H148" s="368">
        <v>50</v>
      </c>
      <c r="I148" s="184"/>
      <c r="L148" s="182"/>
      <c r="M148" s="185"/>
      <c r="N148" s="186"/>
      <c r="O148" s="186"/>
      <c r="P148" s="186"/>
      <c r="Q148" s="186"/>
      <c r="R148" s="186"/>
      <c r="S148" s="186"/>
      <c r="T148" s="187"/>
      <c r="AT148" s="183" t="s">
        <v>146</v>
      </c>
      <c r="AU148" s="183" t="s">
        <v>84</v>
      </c>
      <c r="AV148" s="11" t="s">
        <v>84</v>
      </c>
      <c r="AW148" s="11" t="s">
        <v>37</v>
      </c>
      <c r="AX148" s="11" t="s">
        <v>74</v>
      </c>
      <c r="AY148" s="183" t="s">
        <v>133</v>
      </c>
    </row>
    <row r="149" spans="2:65" s="12" customFormat="1">
      <c r="B149" s="188"/>
      <c r="D149" s="362" t="s">
        <v>146</v>
      </c>
      <c r="E149" s="370" t="s">
        <v>5</v>
      </c>
      <c r="F149" s="371" t="s">
        <v>148</v>
      </c>
      <c r="G149" s="369"/>
      <c r="H149" s="372">
        <v>70</v>
      </c>
      <c r="I149" s="190"/>
      <c r="L149" s="188"/>
      <c r="M149" s="191"/>
      <c r="N149" s="192"/>
      <c r="O149" s="192"/>
      <c r="P149" s="192"/>
      <c r="Q149" s="192"/>
      <c r="R149" s="192"/>
      <c r="S149" s="192"/>
      <c r="T149" s="193"/>
      <c r="AT149" s="189" t="s">
        <v>146</v>
      </c>
      <c r="AU149" s="189" t="s">
        <v>84</v>
      </c>
      <c r="AV149" s="12" t="s">
        <v>140</v>
      </c>
      <c r="AW149" s="12" t="s">
        <v>37</v>
      </c>
      <c r="AX149" s="12" t="s">
        <v>82</v>
      </c>
      <c r="AY149" s="189" t="s">
        <v>133</v>
      </c>
    </row>
    <row r="150" spans="2:65" s="1" customFormat="1" ht="16.5" customHeight="1">
      <c r="B150" s="171"/>
      <c r="C150" s="206" t="s">
        <v>245</v>
      </c>
      <c r="D150" s="380" t="s">
        <v>382</v>
      </c>
      <c r="E150" s="381" t="s">
        <v>631</v>
      </c>
      <c r="F150" s="382" t="s">
        <v>632</v>
      </c>
      <c r="G150" s="383" t="s">
        <v>170</v>
      </c>
      <c r="H150" s="384">
        <v>13</v>
      </c>
      <c r="I150" s="208"/>
      <c r="J150" s="209">
        <f>ROUND(I150*H150,2)</f>
        <v>0</v>
      </c>
      <c r="K150" s="207" t="s">
        <v>160</v>
      </c>
      <c r="L150" s="210"/>
      <c r="M150" s="211" t="s">
        <v>5</v>
      </c>
      <c r="N150" s="212" t="s">
        <v>45</v>
      </c>
      <c r="O150" s="42"/>
      <c r="P150" s="178">
        <f>O150*H150</f>
        <v>0</v>
      </c>
      <c r="Q150" s="178">
        <v>0.01</v>
      </c>
      <c r="R150" s="178">
        <f>Q150*H150</f>
        <v>0.13</v>
      </c>
      <c r="S150" s="178">
        <v>0</v>
      </c>
      <c r="T150" s="179">
        <f>S150*H150</f>
        <v>0</v>
      </c>
      <c r="AR150" s="24" t="s">
        <v>187</v>
      </c>
      <c r="AT150" s="24" t="s">
        <v>382</v>
      </c>
      <c r="AU150" s="24" t="s">
        <v>84</v>
      </c>
      <c r="AY150" s="24" t="s">
        <v>133</v>
      </c>
      <c r="BE150" s="180">
        <f>IF(N150="základní",J150,0)</f>
        <v>0</v>
      </c>
      <c r="BF150" s="180">
        <f>IF(N150="snížená",J150,0)</f>
        <v>0</v>
      </c>
      <c r="BG150" s="180">
        <f>IF(N150="zákl. přenesená",J150,0)</f>
        <v>0</v>
      </c>
      <c r="BH150" s="180">
        <f>IF(N150="sníž. přenesená",J150,0)</f>
        <v>0</v>
      </c>
      <c r="BI150" s="180">
        <f>IF(N150="nulová",J150,0)</f>
        <v>0</v>
      </c>
      <c r="BJ150" s="24" t="s">
        <v>82</v>
      </c>
      <c r="BK150" s="180">
        <f>ROUND(I150*H150,2)</f>
        <v>0</v>
      </c>
      <c r="BL150" s="24" t="s">
        <v>140</v>
      </c>
      <c r="BM150" s="24" t="s">
        <v>633</v>
      </c>
    </row>
    <row r="151" spans="2:65" s="13" customFormat="1">
      <c r="B151" s="194"/>
      <c r="D151" s="362" t="s">
        <v>146</v>
      </c>
      <c r="E151" s="374" t="s">
        <v>5</v>
      </c>
      <c r="F151" s="375" t="s">
        <v>626</v>
      </c>
      <c r="G151" s="373"/>
      <c r="H151" s="374" t="s">
        <v>5</v>
      </c>
      <c r="I151" s="196"/>
      <c r="L151" s="194"/>
      <c r="M151" s="197"/>
      <c r="N151" s="198"/>
      <c r="O151" s="198"/>
      <c r="P151" s="198"/>
      <c r="Q151" s="198"/>
      <c r="R151" s="198"/>
      <c r="S151" s="198"/>
      <c r="T151" s="199"/>
      <c r="AT151" s="195" t="s">
        <v>146</v>
      </c>
      <c r="AU151" s="195" t="s">
        <v>84</v>
      </c>
      <c r="AV151" s="13" t="s">
        <v>82</v>
      </c>
      <c r="AW151" s="13" t="s">
        <v>37</v>
      </c>
      <c r="AX151" s="13" t="s">
        <v>74</v>
      </c>
      <c r="AY151" s="195" t="s">
        <v>133</v>
      </c>
    </row>
    <row r="152" spans="2:65" s="13" customFormat="1">
      <c r="B152" s="194"/>
      <c r="D152" s="362" t="s">
        <v>146</v>
      </c>
      <c r="E152" s="374" t="s">
        <v>5</v>
      </c>
      <c r="F152" s="375" t="s">
        <v>627</v>
      </c>
      <c r="G152" s="373"/>
      <c r="H152" s="374" t="s">
        <v>5</v>
      </c>
      <c r="I152" s="196"/>
      <c r="L152" s="194"/>
      <c r="M152" s="197"/>
      <c r="N152" s="198"/>
      <c r="O152" s="198"/>
      <c r="P152" s="198"/>
      <c r="Q152" s="198"/>
      <c r="R152" s="198"/>
      <c r="S152" s="198"/>
      <c r="T152" s="199"/>
      <c r="AT152" s="195" t="s">
        <v>146</v>
      </c>
      <c r="AU152" s="195" t="s">
        <v>84</v>
      </c>
      <c r="AV152" s="13" t="s">
        <v>82</v>
      </c>
      <c r="AW152" s="13" t="s">
        <v>37</v>
      </c>
      <c r="AX152" s="13" t="s">
        <v>74</v>
      </c>
      <c r="AY152" s="195" t="s">
        <v>133</v>
      </c>
    </row>
    <row r="153" spans="2:65" s="11" customFormat="1">
      <c r="B153" s="182"/>
      <c r="D153" s="362" t="s">
        <v>146</v>
      </c>
      <c r="E153" s="366" t="s">
        <v>5</v>
      </c>
      <c r="F153" s="367" t="s">
        <v>634</v>
      </c>
      <c r="G153" s="365"/>
      <c r="H153" s="368">
        <v>13</v>
      </c>
      <c r="I153" s="184"/>
      <c r="L153" s="182"/>
      <c r="M153" s="185"/>
      <c r="N153" s="186"/>
      <c r="O153" s="186"/>
      <c r="P153" s="186"/>
      <c r="Q153" s="186"/>
      <c r="R153" s="186"/>
      <c r="S153" s="186"/>
      <c r="T153" s="187"/>
      <c r="AT153" s="183" t="s">
        <v>146</v>
      </c>
      <c r="AU153" s="183" t="s">
        <v>84</v>
      </c>
      <c r="AV153" s="11" t="s">
        <v>84</v>
      </c>
      <c r="AW153" s="11" t="s">
        <v>37</v>
      </c>
      <c r="AX153" s="11" t="s">
        <v>74</v>
      </c>
      <c r="AY153" s="183" t="s">
        <v>133</v>
      </c>
    </row>
    <row r="154" spans="2:65" s="12" customFormat="1">
      <c r="B154" s="188"/>
      <c r="D154" s="362" t="s">
        <v>146</v>
      </c>
      <c r="E154" s="370" t="s">
        <v>5</v>
      </c>
      <c r="F154" s="371" t="s">
        <v>148</v>
      </c>
      <c r="G154" s="369"/>
      <c r="H154" s="372">
        <v>13</v>
      </c>
      <c r="I154" s="190"/>
      <c r="L154" s="188"/>
      <c r="M154" s="191"/>
      <c r="N154" s="192"/>
      <c r="O154" s="192"/>
      <c r="P154" s="192"/>
      <c r="Q154" s="192"/>
      <c r="R154" s="192"/>
      <c r="S154" s="192"/>
      <c r="T154" s="193"/>
      <c r="AT154" s="189" t="s">
        <v>146</v>
      </c>
      <c r="AU154" s="189" t="s">
        <v>84</v>
      </c>
      <c r="AV154" s="12" t="s">
        <v>140</v>
      </c>
      <c r="AW154" s="12" t="s">
        <v>37</v>
      </c>
      <c r="AX154" s="12" t="s">
        <v>82</v>
      </c>
      <c r="AY154" s="189" t="s">
        <v>133</v>
      </c>
    </row>
    <row r="155" spans="2:65" s="1" customFormat="1" ht="16.5" customHeight="1">
      <c r="B155" s="171"/>
      <c r="C155" s="206" t="s">
        <v>251</v>
      </c>
      <c r="D155" s="380" t="s">
        <v>382</v>
      </c>
      <c r="E155" s="381" t="s">
        <v>635</v>
      </c>
      <c r="F155" s="382" t="s">
        <v>636</v>
      </c>
      <c r="G155" s="383" t="s">
        <v>170</v>
      </c>
      <c r="H155" s="384">
        <v>4</v>
      </c>
      <c r="I155" s="208"/>
      <c r="J155" s="209">
        <f>ROUND(I155*H155,2)</f>
        <v>0</v>
      </c>
      <c r="K155" s="207" t="s">
        <v>160</v>
      </c>
      <c r="L155" s="210"/>
      <c r="M155" s="211" t="s">
        <v>5</v>
      </c>
      <c r="N155" s="212" t="s">
        <v>45</v>
      </c>
      <c r="O155" s="42"/>
      <c r="P155" s="178">
        <f>O155*H155</f>
        <v>0</v>
      </c>
      <c r="Q155" s="178">
        <v>0.01</v>
      </c>
      <c r="R155" s="178">
        <f>Q155*H155</f>
        <v>0.04</v>
      </c>
      <c r="S155" s="178">
        <v>0</v>
      </c>
      <c r="T155" s="179">
        <f>S155*H155</f>
        <v>0</v>
      </c>
      <c r="AR155" s="24" t="s">
        <v>187</v>
      </c>
      <c r="AT155" s="24" t="s">
        <v>382</v>
      </c>
      <c r="AU155" s="24" t="s">
        <v>84</v>
      </c>
      <c r="AY155" s="24" t="s">
        <v>133</v>
      </c>
      <c r="BE155" s="180">
        <f>IF(N155="základní",J155,0)</f>
        <v>0</v>
      </c>
      <c r="BF155" s="180">
        <f>IF(N155="snížená",J155,0)</f>
        <v>0</v>
      </c>
      <c r="BG155" s="180">
        <f>IF(N155="zákl. přenesená",J155,0)</f>
        <v>0</v>
      </c>
      <c r="BH155" s="180">
        <f>IF(N155="sníž. přenesená",J155,0)</f>
        <v>0</v>
      </c>
      <c r="BI155" s="180">
        <f>IF(N155="nulová",J155,0)</f>
        <v>0</v>
      </c>
      <c r="BJ155" s="24" t="s">
        <v>82</v>
      </c>
      <c r="BK155" s="180">
        <f>ROUND(I155*H155,2)</f>
        <v>0</v>
      </c>
      <c r="BL155" s="24" t="s">
        <v>140</v>
      </c>
      <c r="BM155" s="24" t="s">
        <v>637</v>
      </c>
    </row>
    <row r="156" spans="2:65" s="13" customFormat="1">
      <c r="B156" s="194"/>
      <c r="D156" s="362" t="s">
        <v>146</v>
      </c>
      <c r="E156" s="374" t="s">
        <v>5</v>
      </c>
      <c r="F156" s="375" t="s">
        <v>626</v>
      </c>
      <c r="G156" s="373"/>
      <c r="H156" s="374" t="s">
        <v>5</v>
      </c>
      <c r="I156" s="196"/>
      <c r="L156" s="194"/>
      <c r="M156" s="197"/>
      <c r="N156" s="198"/>
      <c r="O156" s="198"/>
      <c r="P156" s="198"/>
      <c r="Q156" s="198"/>
      <c r="R156" s="198"/>
      <c r="S156" s="198"/>
      <c r="T156" s="199"/>
      <c r="AT156" s="195" t="s">
        <v>146</v>
      </c>
      <c r="AU156" s="195" t="s">
        <v>84</v>
      </c>
      <c r="AV156" s="13" t="s">
        <v>82</v>
      </c>
      <c r="AW156" s="13" t="s">
        <v>37</v>
      </c>
      <c r="AX156" s="13" t="s">
        <v>74</v>
      </c>
      <c r="AY156" s="195" t="s">
        <v>133</v>
      </c>
    </row>
    <row r="157" spans="2:65" s="13" customFormat="1">
      <c r="B157" s="194"/>
      <c r="D157" s="362" t="s">
        <v>146</v>
      </c>
      <c r="E157" s="374" t="s">
        <v>5</v>
      </c>
      <c r="F157" s="375" t="s">
        <v>627</v>
      </c>
      <c r="G157" s="373"/>
      <c r="H157" s="374" t="s">
        <v>5</v>
      </c>
      <c r="I157" s="196"/>
      <c r="L157" s="194"/>
      <c r="M157" s="197"/>
      <c r="N157" s="198"/>
      <c r="O157" s="198"/>
      <c r="P157" s="198"/>
      <c r="Q157" s="198"/>
      <c r="R157" s="198"/>
      <c r="S157" s="198"/>
      <c r="T157" s="199"/>
      <c r="AT157" s="195" t="s">
        <v>146</v>
      </c>
      <c r="AU157" s="195" t="s">
        <v>84</v>
      </c>
      <c r="AV157" s="13" t="s">
        <v>82</v>
      </c>
      <c r="AW157" s="13" t="s">
        <v>37</v>
      </c>
      <c r="AX157" s="13" t="s">
        <v>74</v>
      </c>
      <c r="AY157" s="195" t="s">
        <v>133</v>
      </c>
    </row>
    <row r="158" spans="2:65" s="11" customFormat="1">
      <c r="B158" s="182"/>
      <c r="D158" s="362" t="s">
        <v>146</v>
      </c>
      <c r="E158" s="366" t="s">
        <v>5</v>
      </c>
      <c r="F158" s="367" t="s">
        <v>638</v>
      </c>
      <c r="G158" s="365"/>
      <c r="H158" s="368">
        <v>4</v>
      </c>
      <c r="I158" s="184"/>
      <c r="L158" s="182"/>
      <c r="M158" s="185"/>
      <c r="N158" s="186"/>
      <c r="O158" s="186"/>
      <c r="P158" s="186"/>
      <c r="Q158" s="186"/>
      <c r="R158" s="186"/>
      <c r="S158" s="186"/>
      <c r="T158" s="187"/>
      <c r="AT158" s="183" t="s">
        <v>146</v>
      </c>
      <c r="AU158" s="183" t="s">
        <v>84</v>
      </c>
      <c r="AV158" s="11" t="s">
        <v>84</v>
      </c>
      <c r="AW158" s="11" t="s">
        <v>37</v>
      </c>
      <c r="AX158" s="11" t="s">
        <v>74</v>
      </c>
      <c r="AY158" s="183" t="s">
        <v>133</v>
      </c>
    </row>
    <row r="159" spans="2:65" s="12" customFormat="1">
      <c r="B159" s="188"/>
      <c r="D159" s="362" t="s">
        <v>146</v>
      </c>
      <c r="E159" s="370" t="s">
        <v>5</v>
      </c>
      <c r="F159" s="371" t="s">
        <v>148</v>
      </c>
      <c r="G159" s="369"/>
      <c r="H159" s="372">
        <v>4</v>
      </c>
      <c r="I159" s="190"/>
      <c r="L159" s="188"/>
      <c r="M159" s="191"/>
      <c r="N159" s="192"/>
      <c r="O159" s="192"/>
      <c r="P159" s="192"/>
      <c r="Q159" s="192"/>
      <c r="R159" s="192"/>
      <c r="S159" s="192"/>
      <c r="T159" s="193"/>
      <c r="AT159" s="189" t="s">
        <v>146</v>
      </c>
      <c r="AU159" s="189" t="s">
        <v>84</v>
      </c>
      <c r="AV159" s="12" t="s">
        <v>140</v>
      </c>
      <c r="AW159" s="12" t="s">
        <v>37</v>
      </c>
      <c r="AX159" s="12" t="s">
        <v>82</v>
      </c>
      <c r="AY159" s="189" t="s">
        <v>133</v>
      </c>
    </row>
    <row r="160" spans="2:65" s="1" customFormat="1" ht="16.5" customHeight="1">
      <c r="B160" s="171"/>
      <c r="C160" s="206" t="s">
        <v>261</v>
      </c>
      <c r="D160" s="380" t="s">
        <v>382</v>
      </c>
      <c r="E160" s="381" t="s">
        <v>639</v>
      </c>
      <c r="F160" s="382" t="s">
        <v>640</v>
      </c>
      <c r="G160" s="383" t="s">
        <v>170</v>
      </c>
      <c r="H160" s="384">
        <v>5</v>
      </c>
      <c r="I160" s="208"/>
      <c r="J160" s="209">
        <f>ROUND(I160*H160,2)</f>
        <v>0</v>
      </c>
      <c r="K160" s="207" t="s">
        <v>160</v>
      </c>
      <c r="L160" s="210"/>
      <c r="M160" s="211" t="s">
        <v>5</v>
      </c>
      <c r="N160" s="212" t="s">
        <v>45</v>
      </c>
      <c r="O160" s="42"/>
      <c r="P160" s="178">
        <f>O160*H160</f>
        <v>0</v>
      </c>
      <c r="Q160" s="178">
        <v>0.01</v>
      </c>
      <c r="R160" s="178">
        <f>Q160*H160</f>
        <v>0.05</v>
      </c>
      <c r="S160" s="178">
        <v>0</v>
      </c>
      <c r="T160" s="179">
        <f>S160*H160</f>
        <v>0</v>
      </c>
      <c r="AR160" s="24" t="s">
        <v>187</v>
      </c>
      <c r="AT160" s="24" t="s">
        <v>382</v>
      </c>
      <c r="AU160" s="24" t="s">
        <v>84</v>
      </c>
      <c r="AY160" s="24" t="s">
        <v>133</v>
      </c>
      <c r="BE160" s="180">
        <f>IF(N160="základní",J160,0)</f>
        <v>0</v>
      </c>
      <c r="BF160" s="180">
        <f>IF(N160="snížená",J160,0)</f>
        <v>0</v>
      </c>
      <c r="BG160" s="180">
        <f>IF(N160="zákl. přenesená",J160,0)</f>
        <v>0</v>
      </c>
      <c r="BH160" s="180">
        <f>IF(N160="sníž. přenesená",J160,0)</f>
        <v>0</v>
      </c>
      <c r="BI160" s="180">
        <f>IF(N160="nulová",J160,0)</f>
        <v>0</v>
      </c>
      <c r="BJ160" s="24" t="s">
        <v>82</v>
      </c>
      <c r="BK160" s="180">
        <f>ROUND(I160*H160,2)</f>
        <v>0</v>
      </c>
      <c r="BL160" s="24" t="s">
        <v>140</v>
      </c>
      <c r="BM160" s="24" t="s">
        <v>641</v>
      </c>
    </row>
    <row r="161" spans="2:65" s="13" customFormat="1">
      <c r="B161" s="194"/>
      <c r="D161" s="362" t="s">
        <v>146</v>
      </c>
      <c r="E161" s="374" t="s">
        <v>5</v>
      </c>
      <c r="F161" s="375" t="s">
        <v>626</v>
      </c>
      <c r="G161" s="373"/>
      <c r="H161" s="374" t="s">
        <v>5</v>
      </c>
      <c r="I161" s="196"/>
      <c r="L161" s="194"/>
      <c r="M161" s="197"/>
      <c r="N161" s="198"/>
      <c r="O161" s="198"/>
      <c r="P161" s="198"/>
      <c r="Q161" s="198"/>
      <c r="R161" s="198"/>
      <c r="S161" s="198"/>
      <c r="T161" s="199"/>
      <c r="AT161" s="195" t="s">
        <v>146</v>
      </c>
      <c r="AU161" s="195" t="s">
        <v>84</v>
      </c>
      <c r="AV161" s="13" t="s">
        <v>82</v>
      </c>
      <c r="AW161" s="13" t="s">
        <v>37</v>
      </c>
      <c r="AX161" s="13" t="s">
        <v>74</v>
      </c>
      <c r="AY161" s="195" t="s">
        <v>133</v>
      </c>
    </row>
    <row r="162" spans="2:65" s="13" customFormat="1">
      <c r="B162" s="194"/>
      <c r="D162" s="362" t="s">
        <v>146</v>
      </c>
      <c r="E162" s="374" t="s">
        <v>5</v>
      </c>
      <c r="F162" s="375" t="s">
        <v>627</v>
      </c>
      <c r="G162" s="373"/>
      <c r="H162" s="374" t="s">
        <v>5</v>
      </c>
      <c r="I162" s="196"/>
      <c r="L162" s="194"/>
      <c r="M162" s="197"/>
      <c r="N162" s="198"/>
      <c r="O162" s="198"/>
      <c r="P162" s="198"/>
      <c r="Q162" s="198"/>
      <c r="R162" s="198"/>
      <c r="S162" s="198"/>
      <c r="T162" s="199"/>
      <c r="AT162" s="195" t="s">
        <v>146</v>
      </c>
      <c r="AU162" s="195" t="s">
        <v>84</v>
      </c>
      <c r="AV162" s="13" t="s">
        <v>82</v>
      </c>
      <c r="AW162" s="13" t="s">
        <v>37</v>
      </c>
      <c r="AX162" s="13" t="s">
        <v>74</v>
      </c>
      <c r="AY162" s="195" t="s">
        <v>133</v>
      </c>
    </row>
    <row r="163" spans="2:65" s="11" customFormat="1">
      <c r="B163" s="182"/>
      <c r="D163" s="362" t="s">
        <v>146</v>
      </c>
      <c r="E163" s="366" t="s">
        <v>5</v>
      </c>
      <c r="F163" s="367" t="s">
        <v>642</v>
      </c>
      <c r="G163" s="365"/>
      <c r="H163" s="368">
        <v>5</v>
      </c>
      <c r="I163" s="184"/>
      <c r="L163" s="182"/>
      <c r="M163" s="185"/>
      <c r="N163" s="186"/>
      <c r="O163" s="186"/>
      <c r="P163" s="186"/>
      <c r="Q163" s="186"/>
      <c r="R163" s="186"/>
      <c r="S163" s="186"/>
      <c r="T163" s="187"/>
      <c r="AT163" s="183" t="s">
        <v>146</v>
      </c>
      <c r="AU163" s="183" t="s">
        <v>84</v>
      </c>
      <c r="AV163" s="11" t="s">
        <v>84</v>
      </c>
      <c r="AW163" s="11" t="s">
        <v>37</v>
      </c>
      <c r="AX163" s="11" t="s">
        <v>74</v>
      </c>
      <c r="AY163" s="183" t="s">
        <v>133</v>
      </c>
    </row>
    <row r="164" spans="2:65" s="12" customFormat="1">
      <c r="B164" s="188"/>
      <c r="D164" s="362" t="s">
        <v>146</v>
      </c>
      <c r="E164" s="370" t="s">
        <v>5</v>
      </c>
      <c r="F164" s="371" t="s">
        <v>148</v>
      </c>
      <c r="G164" s="369"/>
      <c r="H164" s="372">
        <v>5</v>
      </c>
      <c r="I164" s="190"/>
      <c r="L164" s="188"/>
      <c r="M164" s="191"/>
      <c r="N164" s="192"/>
      <c r="O164" s="192"/>
      <c r="P164" s="192"/>
      <c r="Q164" s="192"/>
      <c r="R164" s="192"/>
      <c r="S164" s="192"/>
      <c r="T164" s="193"/>
      <c r="AT164" s="189" t="s">
        <v>146</v>
      </c>
      <c r="AU164" s="189" t="s">
        <v>84</v>
      </c>
      <c r="AV164" s="12" t="s">
        <v>140</v>
      </c>
      <c r="AW164" s="12" t="s">
        <v>37</v>
      </c>
      <c r="AX164" s="12" t="s">
        <v>82</v>
      </c>
      <c r="AY164" s="189" t="s">
        <v>133</v>
      </c>
    </row>
    <row r="165" spans="2:65" s="1" customFormat="1" ht="16.5" customHeight="1">
      <c r="B165" s="171"/>
      <c r="C165" s="206" t="s">
        <v>267</v>
      </c>
      <c r="D165" s="380" t="s">
        <v>382</v>
      </c>
      <c r="E165" s="381" t="s">
        <v>643</v>
      </c>
      <c r="F165" s="382" t="s">
        <v>644</v>
      </c>
      <c r="G165" s="383" t="s">
        <v>170</v>
      </c>
      <c r="H165" s="384">
        <v>38</v>
      </c>
      <c r="I165" s="208"/>
      <c r="J165" s="209">
        <f>ROUND(I165*H165,2)</f>
        <v>0</v>
      </c>
      <c r="K165" s="207" t="s">
        <v>160</v>
      </c>
      <c r="L165" s="210"/>
      <c r="M165" s="211" t="s">
        <v>5</v>
      </c>
      <c r="N165" s="212" t="s">
        <v>45</v>
      </c>
      <c r="O165" s="42"/>
      <c r="P165" s="178">
        <f>O165*H165</f>
        <v>0</v>
      </c>
      <c r="Q165" s="178">
        <v>0.01</v>
      </c>
      <c r="R165" s="178">
        <f>Q165*H165</f>
        <v>0.38</v>
      </c>
      <c r="S165" s="178">
        <v>0</v>
      </c>
      <c r="T165" s="179">
        <f>S165*H165</f>
        <v>0</v>
      </c>
      <c r="AR165" s="24" t="s">
        <v>187</v>
      </c>
      <c r="AT165" s="24" t="s">
        <v>382</v>
      </c>
      <c r="AU165" s="24" t="s">
        <v>84</v>
      </c>
      <c r="AY165" s="24" t="s">
        <v>133</v>
      </c>
      <c r="BE165" s="180">
        <f>IF(N165="základní",J165,0)</f>
        <v>0</v>
      </c>
      <c r="BF165" s="180">
        <f>IF(N165="snížená",J165,0)</f>
        <v>0</v>
      </c>
      <c r="BG165" s="180">
        <f>IF(N165="zákl. přenesená",J165,0)</f>
        <v>0</v>
      </c>
      <c r="BH165" s="180">
        <f>IF(N165="sníž. přenesená",J165,0)</f>
        <v>0</v>
      </c>
      <c r="BI165" s="180">
        <f>IF(N165="nulová",J165,0)</f>
        <v>0</v>
      </c>
      <c r="BJ165" s="24" t="s">
        <v>82</v>
      </c>
      <c r="BK165" s="180">
        <f>ROUND(I165*H165,2)</f>
        <v>0</v>
      </c>
      <c r="BL165" s="24" t="s">
        <v>140</v>
      </c>
      <c r="BM165" s="24" t="s">
        <v>645</v>
      </c>
    </row>
    <row r="166" spans="2:65" s="13" customFormat="1">
      <c r="B166" s="194"/>
      <c r="D166" s="362" t="s">
        <v>146</v>
      </c>
      <c r="E166" s="374" t="s">
        <v>5</v>
      </c>
      <c r="F166" s="375" t="s">
        <v>626</v>
      </c>
      <c r="G166" s="373"/>
      <c r="H166" s="374" t="s">
        <v>5</v>
      </c>
      <c r="I166" s="196"/>
      <c r="L166" s="194"/>
      <c r="M166" s="197"/>
      <c r="N166" s="198"/>
      <c r="O166" s="198"/>
      <c r="P166" s="198"/>
      <c r="Q166" s="198"/>
      <c r="R166" s="198"/>
      <c r="S166" s="198"/>
      <c r="T166" s="199"/>
      <c r="AT166" s="195" t="s">
        <v>146</v>
      </c>
      <c r="AU166" s="195" t="s">
        <v>84</v>
      </c>
      <c r="AV166" s="13" t="s">
        <v>82</v>
      </c>
      <c r="AW166" s="13" t="s">
        <v>37</v>
      </c>
      <c r="AX166" s="13" t="s">
        <v>74</v>
      </c>
      <c r="AY166" s="195" t="s">
        <v>133</v>
      </c>
    </row>
    <row r="167" spans="2:65" s="13" customFormat="1">
      <c r="B167" s="194"/>
      <c r="D167" s="362" t="s">
        <v>146</v>
      </c>
      <c r="E167" s="374" t="s">
        <v>5</v>
      </c>
      <c r="F167" s="375" t="s">
        <v>627</v>
      </c>
      <c r="G167" s="373"/>
      <c r="H167" s="374" t="s">
        <v>5</v>
      </c>
      <c r="I167" s="196"/>
      <c r="L167" s="194"/>
      <c r="M167" s="197"/>
      <c r="N167" s="198"/>
      <c r="O167" s="198"/>
      <c r="P167" s="198"/>
      <c r="Q167" s="198"/>
      <c r="R167" s="198"/>
      <c r="S167" s="198"/>
      <c r="T167" s="199"/>
      <c r="AT167" s="195" t="s">
        <v>146</v>
      </c>
      <c r="AU167" s="195" t="s">
        <v>84</v>
      </c>
      <c r="AV167" s="13" t="s">
        <v>82</v>
      </c>
      <c r="AW167" s="13" t="s">
        <v>37</v>
      </c>
      <c r="AX167" s="13" t="s">
        <v>74</v>
      </c>
      <c r="AY167" s="195" t="s">
        <v>133</v>
      </c>
    </row>
    <row r="168" spans="2:65" s="11" customFormat="1">
      <c r="B168" s="182"/>
      <c r="D168" s="362" t="s">
        <v>146</v>
      </c>
      <c r="E168" s="366" t="s">
        <v>5</v>
      </c>
      <c r="F168" s="367" t="s">
        <v>646</v>
      </c>
      <c r="G168" s="365"/>
      <c r="H168" s="368">
        <v>38</v>
      </c>
      <c r="I168" s="184"/>
      <c r="L168" s="182"/>
      <c r="M168" s="185"/>
      <c r="N168" s="186"/>
      <c r="O168" s="186"/>
      <c r="P168" s="186"/>
      <c r="Q168" s="186"/>
      <c r="R168" s="186"/>
      <c r="S168" s="186"/>
      <c r="T168" s="187"/>
      <c r="AT168" s="183" t="s">
        <v>146</v>
      </c>
      <c r="AU168" s="183" t="s">
        <v>84</v>
      </c>
      <c r="AV168" s="11" t="s">
        <v>84</v>
      </c>
      <c r="AW168" s="11" t="s">
        <v>37</v>
      </c>
      <c r="AX168" s="11" t="s">
        <v>74</v>
      </c>
      <c r="AY168" s="183" t="s">
        <v>133</v>
      </c>
    </row>
    <row r="169" spans="2:65" s="12" customFormat="1">
      <c r="B169" s="188"/>
      <c r="D169" s="362" t="s">
        <v>146</v>
      </c>
      <c r="E169" s="370" t="s">
        <v>5</v>
      </c>
      <c r="F169" s="371" t="s">
        <v>148</v>
      </c>
      <c r="G169" s="369"/>
      <c r="H169" s="372">
        <v>38</v>
      </c>
      <c r="I169" s="190"/>
      <c r="L169" s="188"/>
      <c r="M169" s="191"/>
      <c r="N169" s="192"/>
      <c r="O169" s="192"/>
      <c r="P169" s="192"/>
      <c r="Q169" s="192"/>
      <c r="R169" s="192"/>
      <c r="S169" s="192"/>
      <c r="T169" s="193"/>
      <c r="AT169" s="189" t="s">
        <v>146</v>
      </c>
      <c r="AU169" s="189" t="s">
        <v>84</v>
      </c>
      <c r="AV169" s="12" t="s">
        <v>140</v>
      </c>
      <c r="AW169" s="12" t="s">
        <v>37</v>
      </c>
      <c r="AX169" s="12" t="s">
        <v>82</v>
      </c>
      <c r="AY169" s="189" t="s">
        <v>133</v>
      </c>
    </row>
    <row r="170" spans="2:65" s="1" customFormat="1" ht="16.5" customHeight="1">
      <c r="B170" s="171"/>
      <c r="C170" s="206" t="s">
        <v>283</v>
      </c>
      <c r="D170" s="380" t="s">
        <v>382</v>
      </c>
      <c r="E170" s="381" t="s">
        <v>647</v>
      </c>
      <c r="F170" s="382" t="s">
        <v>648</v>
      </c>
      <c r="G170" s="383" t="s">
        <v>170</v>
      </c>
      <c r="H170" s="384">
        <v>27</v>
      </c>
      <c r="I170" s="208"/>
      <c r="J170" s="209">
        <f>ROUND(I170*H170,2)</f>
        <v>0</v>
      </c>
      <c r="K170" s="207" t="s">
        <v>160</v>
      </c>
      <c r="L170" s="210"/>
      <c r="M170" s="211" t="s">
        <v>5</v>
      </c>
      <c r="N170" s="212" t="s">
        <v>45</v>
      </c>
      <c r="O170" s="42"/>
      <c r="P170" s="178">
        <f>O170*H170</f>
        <v>0</v>
      </c>
      <c r="Q170" s="178">
        <v>0.01</v>
      </c>
      <c r="R170" s="178">
        <f>Q170*H170</f>
        <v>0.27</v>
      </c>
      <c r="S170" s="178">
        <v>0</v>
      </c>
      <c r="T170" s="179">
        <f>S170*H170</f>
        <v>0</v>
      </c>
      <c r="AR170" s="24" t="s">
        <v>187</v>
      </c>
      <c r="AT170" s="24" t="s">
        <v>382</v>
      </c>
      <c r="AU170" s="24" t="s">
        <v>84</v>
      </c>
      <c r="AY170" s="24" t="s">
        <v>133</v>
      </c>
      <c r="BE170" s="180">
        <f>IF(N170="základní",J170,0)</f>
        <v>0</v>
      </c>
      <c r="BF170" s="180">
        <f>IF(N170="snížená",J170,0)</f>
        <v>0</v>
      </c>
      <c r="BG170" s="180">
        <f>IF(N170="zákl. přenesená",J170,0)</f>
        <v>0</v>
      </c>
      <c r="BH170" s="180">
        <f>IF(N170="sníž. přenesená",J170,0)</f>
        <v>0</v>
      </c>
      <c r="BI170" s="180">
        <f>IF(N170="nulová",J170,0)</f>
        <v>0</v>
      </c>
      <c r="BJ170" s="24" t="s">
        <v>82</v>
      </c>
      <c r="BK170" s="180">
        <f>ROUND(I170*H170,2)</f>
        <v>0</v>
      </c>
      <c r="BL170" s="24" t="s">
        <v>140</v>
      </c>
      <c r="BM170" s="24" t="s">
        <v>649</v>
      </c>
    </row>
    <row r="171" spans="2:65" s="13" customFormat="1">
      <c r="B171" s="194"/>
      <c r="D171" s="362" t="s">
        <v>146</v>
      </c>
      <c r="E171" s="374" t="s">
        <v>5</v>
      </c>
      <c r="F171" s="375" t="s">
        <v>626</v>
      </c>
      <c r="G171" s="373"/>
      <c r="H171" s="374" t="s">
        <v>5</v>
      </c>
      <c r="I171" s="196"/>
      <c r="L171" s="194"/>
      <c r="M171" s="197"/>
      <c r="N171" s="198"/>
      <c r="O171" s="198"/>
      <c r="P171" s="198"/>
      <c r="Q171" s="198"/>
      <c r="R171" s="198"/>
      <c r="S171" s="198"/>
      <c r="T171" s="199"/>
      <c r="AT171" s="195" t="s">
        <v>146</v>
      </c>
      <c r="AU171" s="195" t="s">
        <v>84</v>
      </c>
      <c r="AV171" s="13" t="s">
        <v>82</v>
      </c>
      <c r="AW171" s="13" t="s">
        <v>37</v>
      </c>
      <c r="AX171" s="13" t="s">
        <v>74</v>
      </c>
      <c r="AY171" s="195" t="s">
        <v>133</v>
      </c>
    </row>
    <row r="172" spans="2:65" s="13" customFormat="1">
      <c r="B172" s="194"/>
      <c r="D172" s="362" t="s">
        <v>146</v>
      </c>
      <c r="E172" s="374" t="s">
        <v>5</v>
      </c>
      <c r="F172" s="375" t="s">
        <v>627</v>
      </c>
      <c r="G172" s="373"/>
      <c r="H172" s="374" t="s">
        <v>5</v>
      </c>
      <c r="I172" s="196"/>
      <c r="L172" s="194"/>
      <c r="M172" s="197"/>
      <c r="N172" s="198"/>
      <c r="O172" s="198"/>
      <c r="P172" s="198"/>
      <c r="Q172" s="198"/>
      <c r="R172" s="198"/>
      <c r="S172" s="198"/>
      <c r="T172" s="199"/>
      <c r="AT172" s="195" t="s">
        <v>146</v>
      </c>
      <c r="AU172" s="195" t="s">
        <v>84</v>
      </c>
      <c r="AV172" s="13" t="s">
        <v>82</v>
      </c>
      <c r="AW172" s="13" t="s">
        <v>37</v>
      </c>
      <c r="AX172" s="13" t="s">
        <v>74</v>
      </c>
      <c r="AY172" s="195" t="s">
        <v>133</v>
      </c>
    </row>
    <row r="173" spans="2:65" s="11" customFormat="1">
      <c r="B173" s="182"/>
      <c r="D173" s="362" t="s">
        <v>146</v>
      </c>
      <c r="E173" s="366" t="s">
        <v>5</v>
      </c>
      <c r="F173" s="367" t="s">
        <v>650</v>
      </c>
      <c r="G173" s="365"/>
      <c r="H173" s="368">
        <v>27</v>
      </c>
      <c r="I173" s="184"/>
      <c r="L173" s="182"/>
      <c r="M173" s="185"/>
      <c r="N173" s="186"/>
      <c r="O173" s="186"/>
      <c r="P173" s="186"/>
      <c r="Q173" s="186"/>
      <c r="R173" s="186"/>
      <c r="S173" s="186"/>
      <c r="T173" s="187"/>
      <c r="AT173" s="183" t="s">
        <v>146</v>
      </c>
      <c r="AU173" s="183" t="s">
        <v>84</v>
      </c>
      <c r="AV173" s="11" t="s">
        <v>84</v>
      </c>
      <c r="AW173" s="11" t="s">
        <v>37</v>
      </c>
      <c r="AX173" s="11" t="s">
        <v>74</v>
      </c>
      <c r="AY173" s="183" t="s">
        <v>133</v>
      </c>
    </row>
    <row r="174" spans="2:65" s="12" customFormat="1">
      <c r="B174" s="188"/>
      <c r="D174" s="362" t="s">
        <v>146</v>
      </c>
      <c r="E174" s="370" t="s">
        <v>5</v>
      </c>
      <c r="F174" s="371" t="s">
        <v>148</v>
      </c>
      <c r="G174" s="369"/>
      <c r="H174" s="372">
        <v>27</v>
      </c>
      <c r="I174" s="190"/>
      <c r="L174" s="188"/>
      <c r="M174" s="191"/>
      <c r="N174" s="192"/>
      <c r="O174" s="192"/>
      <c r="P174" s="192"/>
      <c r="Q174" s="192"/>
      <c r="R174" s="192"/>
      <c r="S174" s="192"/>
      <c r="T174" s="193"/>
      <c r="AT174" s="189" t="s">
        <v>146</v>
      </c>
      <c r="AU174" s="189" t="s">
        <v>84</v>
      </c>
      <c r="AV174" s="12" t="s">
        <v>140</v>
      </c>
      <c r="AW174" s="12" t="s">
        <v>37</v>
      </c>
      <c r="AX174" s="12" t="s">
        <v>82</v>
      </c>
      <c r="AY174" s="189" t="s">
        <v>133</v>
      </c>
    </row>
    <row r="175" spans="2:65" s="1" customFormat="1" ht="16.5" customHeight="1">
      <c r="B175" s="171"/>
      <c r="C175" s="206" t="s">
        <v>10</v>
      </c>
      <c r="D175" s="380" t="s">
        <v>382</v>
      </c>
      <c r="E175" s="381" t="s">
        <v>651</v>
      </c>
      <c r="F175" s="382" t="s">
        <v>652</v>
      </c>
      <c r="G175" s="383" t="s">
        <v>170</v>
      </c>
      <c r="H175" s="384">
        <v>9</v>
      </c>
      <c r="I175" s="208"/>
      <c r="J175" s="209">
        <f>ROUND(I175*H175,2)</f>
        <v>0</v>
      </c>
      <c r="K175" s="207" t="s">
        <v>160</v>
      </c>
      <c r="L175" s="210"/>
      <c r="M175" s="211" t="s">
        <v>5</v>
      </c>
      <c r="N175" s="212" t="s">
        <v>45</v>
      </c>
      <c r="O175" s="42"/>
      <c r="P175" s="178">
        <f>O175*H175</f>
        <v>0</v>
      </c>
      <c r="Q175" s="178">
        <v>0.01</v>
      </c>
      <c r="R175" s="178">
        <f>Q175*H175</f>
        <v>0.09</v>
      </c>
      <c r="S175" s="178">
        <v>0</v>
      </c>
      <c r="T175" s="179">
        <f>S175*H175</f>
        <v>0</v>
      </c>
      <c r="AR175" s="24" t="s">
        <v>187</v>
      </c>
      <c r="AT175" s="24" t="s">
        <v>382</v>
      </c>
      <c r="AU175" s="24" t="s">
        <v>84</v>
      </c>
      <c r="AY175" s="24" t="s">
        <v>133</v>
      </c>
      <c r="BE175" s="180">
        <f>IF(N175="základní",J175,0)</f>
        <v>0</v>
      </c>
      <c r="BF175" s="180">
        <f>IF(N175="snížená",J175,0)</f>
        <v>0</v>
      </c>
      <c r="BG175" s="180">
        <f>IF(N175="zákl. přenesená",J175,0)</f>
        <v>0</v>
      </c>
      <c r="BH175" s="180">
        <f>IF(N175="sníž. přenesená",J175,0)</f>
        <v>0</v>
      </c>
      <c r="BI175" s="180">
        <f>IF(N175="nulová",J175,0)</f>
        <v>0</v>
      </c>
      <c r="BJ175" s="24" t="s">
        <v>82</v>
      </c>
      <c r="BK175" s="180">
        <f>ROUND(I175*H175,2)</f>
        <v>0</v>
      </c>
      <c r="BL175" s="24" t="s">
        <v>140</v>
      </c>
      <c r="BM175" s="24" t="s">
        <v>653</v>
      </c>
    </row>
    <row r="176" spans="2:65" s="13" customFormat="1">
      <c r="B176" s="194"/>
      <c r="D176" s="362" t="s">
        <v>146</v>
      </c>
      <c r="E176" s="374" t="s">
        <v>5</v>
      </c>
      <c r="F176" s="375" t="s">
        <v>626</v>
      </c>
      <c r="G176" s="373"/>
      <c r="H176" s="374" t="s">
        <v>5</v>
      </c>
      <c r="I176" s="196"/>
      <c r="L176" s="194"/>
      <c r="M176" s="197"/>
      <c r="N176" s="198"/>
      <c r="O176" s="198"/>
      <c r="P176" s="198"/>
      <c r="Q176" s="198"/>
      <c r="R176" s="198"/>
      <c r="S176" s="198"/>
      <c r="T176" s="199"/>
      <c r="AT176" s="195" t="s">
        <v>146</v>
      </c>
      <c r="AU176" s="195" t="s">
        <v>84</v>
      </c>
      <c r="AV176" s="13" t="s">
        <v>82</v>
      </c>
      <c r="AW176" s="13" t="s">
        <v>37</v>
      </c>
      <c r="AX176" s="13" t="s">
        <v>74</v>
      </c>
      <c r="AY176" s="195" t="s">
        <v>133</v>
      </c>
    </row>
    <row r="177" spans="2:65" s="13" customFormat="1">
      <c r="B177" s="194"/>
      <c r="D177" s="362" t="s">
        <v>146</v>
      </c>
      <c r="E177" s="374" t="s">
        <v>5</v>
      </c>
      <c r="F177" s="375" t="s">
        <v>627</v>
      </c>
      <c r="G177" s="373"/>
      <c r="H177" s="374" t="s">
        <v>5</v>
      </c>
      <c r="I177" s="196"/>
      <c r="L177" s="194"/>
      <c r="M177" s="197"/>
      <c r="N177" s="198"/>
      <c r="O177" s="198"/>
      <c r="P177" s="198"/>
      <c r="Q177" s="198"/>
      <c r="R177" s="198"/>
      <c r="S177" s="198"/>
      <c r="T177" s="199"/>
      <c r="AT177" s="195" t="s">
        <v>146</v>
      </c>
      <c r="AU177" s="195" t="s">
        <v>84</v>
      </c>
      <c r="AV177" s="13" t="s">
        <v>82</v>
      </c>
      <c r="AW177" s="13" t="s">
        <v>37</v>
      </c>
      <c r="AX177" s="13" t="s">
        <v>74</v>
      </c>
      <c r="AY177" s="195" t="s">
        <v>133</v>
      </c>
    </row>
    <row r="178" spans="2:65" s="11" customFormat="1">
      <c r="B178" s="182"/>
      <c r="D178" s="362" t="s">
        <v>146</v>
      </c>
      <c r="E178" s="366" t="s">
        <v>5</v>
      </c>
      <c r="F178" s="367" t="s">
        <v>654</v>
      </c>
      <c r="G178" s="365"/>
      <c r="H178" s="368">
        <v>9</v>
      </c>
      <c r="I178" s="184"/>
      <c r="L178" s="182"/>
      <c r="M178" s="185"/>
      <c r="N178" s="186"/>
      <c r="O178" s="186"/>
      <c r="P178" s="186"/>
      <c r="Q178" s="186"/>
      <c r="R178" s="186"/>
      <c r="S178" s="186"/>
      <c r="T178" s="187"/>
      <c r="AT178" s="183" t="s">
        <v>146</v>
      </c>
      <c r="AU178" s="183" t="s">
        <v>84</v>
      </c>
      <c r="AV178" s="11" t="s">
        <v>84</v>
      </c>
      <c r="AW178" s="11" t="s">
        <v>37</v>
      </c>
      <c r="AX178" s="11" t="s">
        <v>74</v>
      </c>
      <c r="AY178" s="183" t="s">
        <v>133</v>
      </c>
    </row>
    <row r="179" spans="2:65" s="12" customFormat="1">
      <c r="B179" s="188"/>
      <c r="D179" s="362" t="s">
        <v>146</v>
      </c>
      <c r="E179" s="370" t="s">
        <v>5</v>
      </c>
      <c r="F179" s="371" t="s">
        <v>148</v>
      </c>
      <c r="G179" s="369"/>
      <c r="H179" s="372">
        <v>9</v>
      </c>
      <c r="I179" s="190"/>
      <c r="L179" s="188"/>
      <c r="M179" s="191"/>
      <c r="N179" s="192"/>
      <c r="O179" s="192"/>
      <c r="P179" s="192"/>
      <c r="Q179" s="192"/>
      <c r="R179" s="192"/>
      <c r="S179" s="192"/>
      <c r="T179" s="193"/>
      <c r="AT179" s="189" t="s">
        <v>146</v>
      </c>
      <c r="AU179" s="189" t="s">
        <v>84</v>
      </c>
      <c r="AV179" s="12" t="s">
        <v>140</v>
      </c>
      <c r="AW179" s="12" t="s">
        <v>37</v>
      </c>
      <c r="AX179" s="12" t="s">
        <v>82</v>
      </c>
      <c r="AY179" s="189" t="s">
        <v>133</v>
      </c>
    </row>
    <row r="180" spans="2:65" s="1" customFormat="1" ht="16.5" customHeight="1">
      <c r="B180" s="171"/>
      <c r="C180" s="206" t="s">
        <v>296</v>
      </c>
      <c r="D180" s="380" t="s">
        <v>382</v>
      </c>
      <c r="E180" s="381" t="s">
        <v>655</v>
      </c>
      <c r="F180" s="382" t="s">
        <v>656</v>
      </c>
      <c r="G180" s="383" t="s">
        <v>170</v>
      </c>
      <c r="H180" s="384">
        <v>12</v>
      </c>
      <c r="I180" s="208"/>
      <c r="J180" s="209">
        <f>ROUND(I180*H180,2)</f>
        <v>0</v>
      </c>
      <c r="K180" s="207" t="s">
        <v>160</v>
      </c>
      <c r="L180" s="210"/>
      <c r="M180" s="211" t="s">
        <v>5</v>
      </c>
      <c r="N180" s="212" t="s">
        <v>45</v>
      </c>
      <c r="O180" s="42"/>
      <c r="P180" s="178">
        <f>O180*H180</f>
        <v>0</v>
      </c>
      <c r="Q180" s="178">
        <v>0.01</v>
      </c>
      <c r="R180" s="178">
        <f>Q180*H180</f>
        <v>0.12</v>
      </c>
      <c r="S180" s="178">
        <v>0</v>
      </c>
      <c r="T180" s="179">
        <f>S180*H180</f>
        <v>0</v>
      </c>
      <c r="AR180" s="24" t="s">
        <v>187</v>
      </c>
      <c r="AT180" s="24" t="s">
        <v>382</v>
      </c>
      <c r="AU180" s="24" t="s">
        <v>84</v>
      </c>
      <c r="AY180" s="24" t="s">
        <v>133</v>
      </c>
      <c r="BE180" s="180">
        <f>IF(N180="základní",J180,0)</f>
        <v>0</v>
      </c>
      <c r="BF180" s="180">
        <f>IF(N180="snížená",J180,0)</f>
        <v>0</v>
      </c>
      <c r="BG180" s="180">
        <f>IF(N180="zákl. přenesená",J180,0)</f>
        <v>0</v>
      </c>
      <c r="BH180" s="180">
        <f>IF(N180="sníž. přenesená",J180,0)</f>
        <v>0</v>
      </c>
      <c r="BI180" s="180">
        <f>IF(N180="nulová",J180,0)</f>
        <v>0</v>
      </c>
      <c r="BJ180" s="24" t="s">
        <v>82</v>
      </c>
      <c r="BK180" s="180">
        <f>ROUND(I180*H180,2)</f>
        <v>0</v>
      </c>
      <c r="BL180" s="24" t="s">
        <v>140</v>
      </c>
      <c r="BM180" s="24" t="s">
        <v>657</v>
      </c>
    </row>
    <row r="181" spans="2:65" s="13" customFormat="1">
      <c r="B181" s="194"/>
      <c r="D181" s="362" t="s">
        <v>146</v>
      </c>
      <c r="E181" s="374" t="s">
        <v>5</v>
      </c>
      <c r="F181" s="375" t="s">
        <v>626</v>
      </c>
      <c r="G181" s="373"/>
      <c r="H181" s="374" t="s">
        <v>5</v>
      </c>
      <c r="I181" s="196"/>
      <c r="L181" s="194"/>
      <c r="M181" s="197"/>
      <c r="N181" s="198"/>
      <c r="O181" s="198"/>
      <c r="P181" s="198"/>
      <c r="Q181" s="198"/>
      <c r="R181" s="198"/>
      <c r="S181" s="198"/>
      <c r="T181" s="199"/>
      <c r="AT181" s="195" t="s">
        <v>146</v>
      </c>
      <c r="AU181" s="195" t="s">
        <v>84</v>
      </c>
      <c r="AV181" s="13" t="s">
        <v>82</v>
      </c>
      <c r="AW181" s="13" t="s">
        <v>37</v>
      </c>
      <c r="AX181" s="13" t="s">
        <v>74</v>
      </c>
      <c r="AY181" s="195" t="s">
        <v>133</v>
      </c>
    </row>
    <row r="182" spans="2:65" s="13" customFormat="1">
      <c r="B182" s="194"/>
      <c r="D182" s="362" t="s">
        <v>146</v>
      </c>
      <c r="E182" s="374" t="s">
        <v>5</v>
      </c>
      <c r="F182" s="375" t="s">
        <v>627</v>
      </c>
      <c r="G182" s="373"/>
      <c r="H182" s="374" t="s">
        <v>5</v>
      </c>
      <c r="I182" s="196"/>
      <c r="L182" s="194"/>
      <c r="M182" s="197"/>
      <c r="N182" s="198"/>
      <c r="O182" s="198"/>
      <c r="P182" s="198"/>
      <c r="Q182" s="198"/>
      <c r="R182" s="198"/>
      <c r="S182" s="198"/>
      <c r="T182" s="199"/>
      <c r="AT182" s="195" t="s">
        <v>146</v>
      </c>
      <c r="AU182" s="195" t="s">
        <v>84</v>
      </c>
      <c r="AV182" s="13" t="s">
        <v>82</v>
      </c>
      <c r="AW182" s="13" t="s">
        <v>37</v>
      </c>
      <c r="AX182" s="13" t="s">
        <v>74</v>
      </c>
      <c r="AY182" s="195" t="s">
        <v>133</v>
      </c>
    </row>
    <row r="183" spans="2:65" s="11" customFormat="1">
      <c r="B183" s="182"/>
      <c r="D183" s="362" t="s">
        <v>146</v>
      </c>
      <c r="E183" s="366" t="s">
        <v>5</v>
      </c>
      <c r="F183" s="367" t="s">
        <v>658</v>
      </c>
      <c r="G183" s="365"/>
      <c r="H183" s="368">
        <v>12</v>
      </c>
      <c r="I183" s="184"/>
      <c r="L183" s="182"/>
      <c r="M183" s="185"/>
      <c r="N183" s="186"/>
      <c r="O183" s="186"/>
      <c r="P183" s="186"/>
      <c r="Q183" s="186"/>
      <c r="R183" s="186"/>
      <c r="S183" s="186"/>
      <c r="T183" s="187"/>
      <c r="AT183" s="183" t="s">
        <v>146</v>
      </c>
      <c r="AU183" s="183" t="s">
        <v>84</v>
      </c>
      <c r="AV183" s="11" t="s">
        <v>84</v>
      </c>
      <c r="AW183" s="11" t="s">
        <v>37</v>
      </c>
      <c r="AX183" s="11" t="s">
        <v>74</v>
      </c>
      <c r="AY183" s="183" t="s">
        <v>133</v>
      </c>
    </row>
    <row r="184" spans="2:65" s="12" customFormat="1">
      <c r="B184" s="188"/>
      <c r="D184" s="362" t="s">
        <v>146</v>
      </c>
      <c r="E184" s="370" t="s">
        <v>5</v>
      </c>
      <c r="F184" s="371" t="s">
        <v>148</v>
      </c>
      <c r="G184" s="369"/>
      <c r="H184" s="372">
        <v>12</v>
      </c>
      <c r="I184" s="190"/>
      <c r="L184" s="188"/>
      <c r="M184" s="191"/>
      <c r="N184" s="192"/>
      <c r="O184" s="192"/>
      <c r="P184" s="192"/>
      <c r="Q184" s="192"/>
      <c r="R184" s="192"/>
      <c r="S184" s="192"/>
      <c r="T184" s="193"/>
      <c r="AT184" s="189" t="s">
        <v>146</v>
      </c>
      <c r="AU184" s="189" t="s">
        <v>84</v>
      </c>
      <c r="AV184" s="12" t="s">
        <v>140</v>
      </c>
      <c r="AW184" s="12" t="s">
        <v>37</v>
      </c>
      <c r="AX184" s="12" t="s">
        <v>82</v>
      </c>
      <c r="AY184" s="189" t="s">
        <v>133</v>
      </c>
    </row>
    <row r="185" spans="2:65" s="1" customFormat="1" ht="16.5" customHeight="1">
      <c r="B185" s="171"/>
      <c r="C185" s="206" t="s">
        <v>304</v>
      </c>
      <c r="D185" s="380" t="s">
        <v>382</v>
      </c>
      <c r="E185" s="381" t="s">
        <v>659</v>
      </c>
      <c r="F185" s="382" t="s">
        <v>660</v>
      </c>
      <c r="G185" s="383" t="s">
        <v>170</v>
      </c>
      <c r="H185" s="384">
        <v>53</v>
      </c>
      <c r="I185" s="208"/>
      <c r="J185" s="209">
        <f>ROUND(I185*H185,2)</f>
        <v>0</v>
      </c>
      <c r="K185" s="207" t="s">
        <v>160</v>
      </c>
      <c r="L185" s="210"/>
      <c r="M185" s="211" t="s">
        <v>5</v>
      </c>
      <c r="N185" s="212" t="s">
        <v>45</v>
      </c>
      <c r="O185" s="42"/>
      <c r="P185" s="178">
        <f>O185*H185</f>
        <v>0</v>
      </c>
      <c r="Q185" s="178">
        <v>0.01</v>
      </c>
      <c r="R185" s="178">
        <f>Q185*H185</f>
        <v>0.53</v>
      </c>
      <c r="S185" s="178">
        <v>0</v>
      </c>
      <c r="T185" s="179">
        <f>S185*H185</f>
        <v>0</v>
      </c>
      <c r="AR185" s="24" t="s">
        <v>187</v>
      </c>
      <c r="AT185" s="24" t="s">
        <v>382</v>
      </c>
      <c r="AU185" s="24" t="s">
        <v>84</v>
      </c>
      <c r="AY185" s="24" t="s">
        <v>133</v>
      </c>
      <c r="BE185" s="180">
        <f>IF(N185="základní",J185,0)</f>
        <v>0</v>
      </c>
      <c r="BF185" s="180">
        <f>IF(N185="snížená",J185,0)</f>
        <v>0</v>
      </c>
      <c r="BG185" s="180">
        <f>IF(N185="zákl. přenesená",J185,0)</f>
        <v>0</v>
      </c>
      <c r="BH185" s="180">
        <f>IF(N185="sníž. přenesená",J185,0)</f>
        <v>0</v>
      </c>
      <c r="BI185" s="180">
        <f>IF(N185="nulová",J185,0)</f>
        <v>0</v>
      </c>
      <c r="BJ185" s="24" t="s">
        <v>82</v>
      </c>
      <c r="BK185" s="180">
        <f>ROUND(I185*H185,2)</f>
        <v>0</v>
      </c>
      <c r="BL185" s="24" t="s">
        <v>140</v>
      </c>
      <c r="BM185" s="24" t="s">
        <v>661</v>
      </c>
    </row>
    <row r="186" spans="2:65" s="13" customFormat="1">
      <c r="B186" s="194"/>
      <c r="D186" s="362" t="s">
        <v>146</v>
      </c>
      <c r="E186" s="374" t="s">
        <v>5</v>
      </c>
      <c r="F186" s="375" t="s">
        <v>626</v>
      </c>
      <c r="G186" s="373"/>
      <c r="H186" s="374" t="s">
        <v>5</v>
      </c>
      <c r="I186" s="196"/>
      <c r="L186" s="194"/>
      <c r="M186" s="197"/>
      <c r="N186" s="198"/>
      <c r="O186" s="198"/>
      <c r="P186" s="198"/>
      <c r="Q186" s="198"/>
      <c r="R186" s="198"/>
      <c r="S186" s="198"/>
      <c r="T186" s="199"/>
      <c r="AT186" s="195" t="s">
        <v>146</v>
      </c>
      <c r="AU186" s="195" t="s">
        <v>84</v>
      </c>
      <c r="AV186" s="13" t="s">
        <v>82</v>
      </c>
      <c r="AW186" s="13" t="s">
        <v>37</v>
      </c>
      <c r="AX186" s="13" t="s">
        <v>74</v>
      </c>
      <c r="AY186" s="195" t="s">
        <v>133</v>
      </c>
    </row>
    <row r="187" spans="2:65" s="13" customFormat="1">
      <c r="B187" s="194"/>
      <c r="D187" s="362" t="s">
        <v>146</v>
      </c>
      <c r="E187" s="374" t="s">
        <v>5</v>
      </c>
      <c r="F187" s="375" t="s">
        <v>627</v>
      </c>
      <c r="G187" s="373"/>
      <c r="H187" s="374" t="s">
        <v>5</v>
      </c>
      <c r="I187" s="196"/>
      <c r="L187" s="194"/>
      <c r="M187" s="197"/>
      <c r="N187" s="198"/>
      <c r="O187" s="198"/>
      <c r="P187" s="198"/>
      <c r="Q187" s="198"/>
      <c r="R187" s="198"/>
      <c r="S187" s="198"/>
      <c r="T187" s="199"/>
      <c r="AT187" s="195" t="s">
        <v>146</v>
      </c>
      <c r="AU187" s="195" t="s">
        <v>84</v>
      </c>
      <c r="AV187" s="13" t="s">
        <v>82</v>
      </c>
      <c r="AW187" s="13" t="s">
        <v>37</v>
      </c>
      <c r="AX187" s="13" t="s">
        <v>74</v>
      </c>
      <c r="AY187" s="195" t="s">
        <v>133</v>
      </c>
    </row>
    <row r="188" spans="2:65" s="11" customFormat="1">
      <c r="B188" s="182"/>
      <c r="D188" s="362" t="s">
        <v>146</v>
      </c>
      <c r="E188" s="366" t="s">
        <v>5</v>
      </c>
      <c r="F188" s="367" t="s">
        <v>662</v>
      </c>
      <c r="G188" s="365"/>
      <c r="H188" s="368">
        <v>53</v>
      </c>
      <c r="I188" s="184"/>
      <c r="L188" s="182"/>
      <c r="M188" s="185"/>
      <c r="N188" s="186"/>
      <c r="O188" s="186"/>
      <c r="P188" s="186"/>
      <c r="Q188" s="186"/>
      <c r="R188" s="186"/>
      <c r="S188" s="186"/>
      <c r="T188" s="187"/>
      <c r="AT188" s="183" t="s">
        <v>146</v>
      </c>
      <c r="AU188" s="183" t="s">
        <v>84</v>
      </c>
      <c r="AV188" s="11" t="s">
        <v>84</v>
      </c>
      <c r="AW188" s="11" t="s">
        <v>37</v>
      </c>
      <c r="AX188" s="11" t="s">
        <v>74</v>
      </c>
      <c r="AY188" s="183" t="s">
        <v>133</v>
      </c>
    </row>
    <row r="189" spans="2:65" s="12" customFormat="1">
      <c r="B189" s="188"/>
      <c r="D189" s="362" t="s">
        <v>146</v>
      </c>
      <c r="E189" s="370" t="s">
        <v>5</v>
      </c>
      <c r="F189" s="371" t="s">
        <v>148</v>
      </c>
      <c r="G189" s="369"/>
      <c r="H189" s="372">
        <v>53</v>
      </c>
      <c r="I189" s="190"/>
      <c r="L189" s="188"/>
      <c r="M189" s="191"/>
      <c r="N189" s="192"/>
      <c r="O189" s="192"/>
      <c r="P189" s="192"/>
      <c r="Q189" s="192"/>
      <c r="R189" s="192"/>
      <c r="S189" s="192"/>
      <c r="T189" s="193"/>
      <c r="AT189" s="189" t="s">
        <v>146</v>
      </c>
      <c r="AU189" s="189" t="s">
        <v>84</v>
      </c>
      <c r="AV189" s="12" t="s">
        <v>140</v>
      </c>
      <c r="AW189" s="12" t="s">
        <v>37</v>
      </c>
      <c r="AX189" s="12" t="s">
        <v>82</v>
      </c>
      <c r="AY189" s="189" t="s">
        <v>133</v>
      </c>
    </row>
    <row r="190" spans="2:65" s="1" customFormat="1" ht="16.5" customHeight="1">
      <c r="B190" s="171"/>
      <c r="C190" s="206" t="s">
        <v>309</v>
      </c>
      <c r="D190" s="380" t="s">
        <v>382</v>
      </c>
      <c r="E190" s="381" t="s">
        <v>663</v>
      </c>
      <c r="F190" s="382" t="s">
        <v>664</v>
      </c>
      <c r="G190" s="383" t="s">
        <v>170</v>
      </c>
      <c r="H190" s="384">
        <v>24</v>
      </c>
      <c r="I190" s="208"/>
      <c r="J190" s="209">
        <f>ROUND(I190*H190,2)</f>
        <v>0</v>
      </c>
      <c r="K190" s="207" t="s">
        <v>160</v>
      </c>
      <c r="L190" s="210"/>
      <c r="M190" s="211" t="s">
        <v>5</v>
      </c>
      <c r="N190" s="212" t="s">
        <v>45</v>
      </c>
      <c r="O190" s="42"/>
      <c r="P190" s="178">
        <f>O190*H190</f>
        <v>0</v>
      </c>
      <c r="Q190" s="178">
        <v>0.01</v>
      </c>
      <c r="R190" s="178">
        <f>Q190*H190</f>
        <v>0.24</v>
      </c>
      <c r="S190" s="178">
        <v>0</v>
      </c>
      <c r="T190" s="179">
        <f>S190*H190</f>
        <v>0</v>
      </c>
      <c r="AR190" s="24" t="s">
        <v>187</v>
      </c>
      <c r="AT190" s="24" t="s">
        <v>382</v>
      </c>
      <c r="AU190" s="24" t="s">
        <v>84</v>
      </c>
      <c r="AY190" s="24" t="s">
        <v>133</v>
      </c>
      <c r="BE190" s="180">
        <f>IF(N190="základní",J190,0)</f>
        <v>0</v>
      </c>
      <c r="BF190" s="180">
        <f>IF(N190="snížená",J190,0)</f>
        <v>0</v>
      </c>
      <c r="BG190" s="180">
        <f>IF(N190="zákl. přenesená",J190,0)</f>
        <v>0</v>
      </c>
      <c r="BH190" s="180">
        <f>IF(N190="sníž. přenesená",J190,0)</f>
        <v>0</v>
      </c>
      <c r="BI190" s="180">
        <f>IF(N190="nulová",J190,0)</f>
        <v>0</v>
      </c>
      <c r="BJ190" s="24" t="s">
        <v>82</v>
      </c>
      <c r="BK190" s="180">
        <f>ROUND(I190*H190,2)</f>
        <v>0</v>
      </c>
      <c r="BL190" s="24" t="s">
        <v>140</v>
      </c>
      <c r="BM190" s="24" t="s">
        <v>665</v>
      </c>
    </row>
    <row r="191" spans="2:65" s="13" customFormat="1">
      <c r="B191" s="194"/>
      <c r="D191" s="362" t="s">
        <v>146</v>
      </c>
      <c r="E191" s="374" t="s">
        <v>5</v>
      </c>
      <c r="F191" s="375" t="s">
        <v>626</v>
      </c>
      <c r="G191" s="373"/>
      <c r="H191" s="374" t="s">
        <v>5</v>
      </c>
      <c r="I191" s="196"/>
      <c r="L191" s="194"/>
      <c r="M191" s="197"/>
      <c r="N191" s="198"/>
      <c r="O191" s="198"/>
      <c r="P191" s="198"/>
      <c r="Q191" s="198"/>
      <c r="R191" s="198"/>
      <c r="S191" s="198"/>
      <c r="T191" s="199"/>
      <c r="AT191" s="195" t="s">
        <v>146</v>
      </c>
      <c r="AU191" s="195" t="s">
        <v>84</v>
      </c>
      <c r="AV191" s="13" t="s">
        <v>82</v>
      </c>
      <c r="AW191" s="13" t="s">
        <v>37</v>
      </c>
      <c r="AX191" s="13" t="s">
        <v>74</v>
      </c>
      <c r="AY191" s="195" t="s">
        <v>133</v>
      </c>
    </row>
    <row r="192" spans="2:65" s="13" customFormat="1">
      <c r="B192" s="194"/>
      <c r="D192" s="362" t="s">
        <v>146</v>
      </c>
      <c r="E192" s="374" t="s">
        <v>5</v>
      </c>
      <c r="F192" s="375" t="s">
        <v>627</v>
      </c>
      <c r="G192" s="373"/>
      <c r="H192" s="374" t="s">
        <v>5</v>
      </c>
      <c r="I192" s="196"/>
      <c r="L192" s="194"/>
      <c r="M192" s="197"/>
      <c r="N192" s="198"/>
      <c r="O192" s="198"/>
      <c r="P192" s="198"/>
      <c r="Q192" s="198"/>
      <c r="R192" s="198"/>
      <c r="S192" s="198"/>
      <c r="T192" s="199"/>
      <c r="AT192" s="195" t="s">
        <v>146</v>
      </c>
      <c r="AU192" s="195" t="s">
        <v>84</v>
      </c>
      <c r="AV192" s="13" t="s">
        <v>82</v>
      </c>
      <c r="AW192" s="13" t="s">
        <v>37</v>
      </c>
      <c r="AX192" s="13" t="s">
        <v>74</v>
      </c>
      <c r="AY192" s="195" t="s">
        <v>133</v>
      </c>
    </row>
    <row r="193" spans="2:65" s="11" customFormat="1">
      <c r="B193" s="182"/>
      <c r="D193" s="362" t="s">
        <v>146</v>
      </c>
      <c r="E193" s="366" t="s">
        <v>5</v>
      </c>
      <c r="F193" s="367" t="s">
        <v>666</v>
      </c>
      <c r="G193" s="365"/>
      <c r="H193" s="368">
        <v>24</v>
      </c>
      <c r="I193" s="184"/>
      <c r="L193" s="182"/>
      <c r="M193" s="185"/>
      <c r="N193" s="186"/>
      <c r="O193" s="186"/>
      <c r="P193" s="186"/>
      <c r="Q193" s="186"/>
      <c r="R193" s="186"/>
      <c r="S193" s="186"/>
      <c r="T193" s="187"/>
      <c r="AT193" s="183" t="s">
        <v>146</v>
      </c>
      <c r="AU193" s="183" t="s">
        <v>84</v>
      </c>
      <c r="AV193" s="11" t="s">
        <v>84</v>
      </c>
      <c r="AW193" s="11" t="s">
        <v>37</v>
      </c>
      <c r="AX193" s="11" t="s">
        <v>74</v>
      </c>
      <c r="AY193" s="183" t="s">
        <v>133</v>
      </c>
    </row>
    <row r="194" spans="2:65" s="12" customFormat="1">
      <c r="B194" s="188"/>
      <c r="D194" s="362" t="s">
        <v>146</v>
      </c>
      <c r="E194" s="370" t="s">
        <v>5</v>
      </c>
      <c r="F194" s="371" t="s">
        <v>148</v>
      </c>
      <c r="G194" s="369"/>
      <c r="H194" s="372">
        <v>24</v>
      </c>
      <c r="I194" s="190"/>
      <c r="L194" s="188"/>
      <c r="M194" s="191"/>
      <c r="N194" s="192"/>
      <c r="O194" s="192"/>
      <c r="P194" s="192"/>
      <c r="Q194" s="192"/>
      <c r="R194" s="192"/>
      <c r="S194" s="192"/>
      <c r="T194" s="193"/>
      <c r="AT194" s="189" t="s">
        <v>146</v>
      </c>
      <c r="AU194" s="189" t="s">
        <v>84</v>
      </c>
      <c r="AV194" s="12" t="s">
        <v>140</v>
      </c>
      <c r="AW194" s="12" t="s">
        <v>37</v>
      </c>
      <c r="AX194" s="12" t="s">
        <v>82</v>
      </c>
      <c r="AY194" s="189" t="s">
        <v>133</v>
      </c>
    </row>
    <row r="195" spans="2:65" s="1" customFormat="1" ht="16.5" customHeight="1">
      <c r="B195" s="171"/>
      <c r="C195" s="206" t="s">
        <v>317</v>
      </c>
      <c r="D195" s="380" t="s">
        <v>382</v>
      </c>
      <c r="E195" s="381" t="s">
        <v>667</v>
      </c>
      <c r="F195" s="382" t="s">
        <v>668</v>
      </c>
      <c r="G195" s="383" t="s">
        <v>170</v>
      </c>
      <c r="H195" s="384">
        <v>14</v>
      </c>
      <c r="I195" s="208"/>
      <c r="J195" s="209">
        <f>ROUND(I195*H195,2)</f>
        <v>0</v>
      </c>
      <c r="K195" s="207" t="s">
        <v>160</v>
      </c>
      <c r="L195" s="210"/>
      <c r="M195" s="211" t="s">
        <v>5</v>
      </c>
      <c r="N195" s="212" t="s">
        <v>45</v>
      </c>
      <c r="O195" s="42"/>
      <c r="P195" s="178">
        <f>O195*H195</f>
        <v>0</v>
      </c>
      <c r="Q195" s="178">
        <v>0.01</v>
      </c>
      <c r="R195" s="178">
        <f>Q195*H195</f>
        <v>0.14000000000000001</v>
      </c>
      <c r="S195" s="178">
        <v>0</v>
      </c>
      <c r="T195" s="179">
        <f>S195*H195</f>
        <v>0</v>
      </c>
      <c r="AR195" s="24" t="s">
        <v>187</v>
      </c>
      <c r="AT195" s="24" t="s">
        <v>382</v>
      </c>
      <c r="AU195" s="24" t="s">
        <v>84</v>
      </c>
      <c r="AY195" s="24" t="s">
        <v>133</v>
      </c>
      <c r="BE195" s="180">
        <f>IF(N195="základní",J195,0)</f>
        <v>0</v>
      </c>
      <c r="BF195" s="180">
        <f>IF(N195="snížená",J195,0)</f>
        <v>0</v>
      </c>
      <c r="BG195" s="180">
        <f>IF(N195="zákl. přenesená",J195,0)</f>
        <v>0</v>
      </c>
      <c r="BH195" s="180">
        <f>IF(N195="sníž. přenesená",J195,0)</f>
        <v>0</v>
      </c>
      <c r="BI195" s="180">
        <f>IF(N195="nulová",J195,0)</f>
        <v>0</v>
      </c>
      <c r="BJ195" s="24" t="s">
        <v>82</v>
      </c>
      <c r="BK195" s="180">
        <f>ROUND(I195*H195,2)</f>
        <v>0</v>
      </c>
      <c r="BL195" s="24" t="s">
        <v>140</v>
      </c>
      <c r="BM195" s="24" t="s">
        <v>669</v>
      </c>
    </row>
    <row r="196" spans="2:65" s="13" customFormat="1">
      <c r="B196" s="194"/>
      <c r="D196" s="362" t="s">
        <v>146</v>
      </c>
      <c r="E196" s="374" t="s">
        <v>5</v>
      </c>
      <c r="F196" s="375" t="s">
        <v>626</v>
      </c>
      <c r="G196" s="373"/>
      <c r="H196" s="374" t="s">
        <v>5</v>
      </c>
      <c r="I196" s="196"/>
      <c r="L196" s="194"/>
      <c r="M196" s="197"/>
      <c r="N196" s="198"/>
      <c r="O196" s="198"/>
      <c r="P196" s="198"/>
      <c r="Q196" s="198"/>
      <c r="R196" s="198"/>
      <c r="S196" s="198"/>
      <c r="T196" s="199"/>
      <c r="AT196" s="195" t="s">
        <v>146</v>
      </c>
      <c r="AU196" s="195" t="s">
        <v>84</v>
      </c>
      <c r="AV196" s="13" t="s">
        <v>82</v>
      </c>
      <c r="AW196" s="13" t="s">
        <v>37</v>
      </c>
      <c r="AX196" s="13" t="s">
        <v>74</v>
      </c>
      <c r="AY196" s="195" t="s">
        <v>133</v>
      </c>
    </row>
    <row r="197" spans="2:65" s="13" customFormat="1">
      <c r="B197" s="194"/>
      <c r="D197" s="362" t="s">
        <v>146</v>
      </c>
      <c r="E197" s="374" t="s">
        <v>5</v>
      </c>
      <c r="F197" s="375" t="s">
        <v>627</v>
      </c>
      <c r="G197" s="373"/>
      <c r="H197" s="374" t="s">
        <v>5</v>
      </c>
      <c r="I197" s="196"/>
      <c r="L197" s="194"/>
      <c r="M197" s="197"/>
      <c r="N197" s="198"/>
      <c r="O197" s="198"/>
      <c r="P197" s="198"/>
      <c r="Q197" s="198"/>
      <c r="R197" s="198"/>
      <c r="S197" s="198"/>
      <c r="T197" s="199"/>
      <c r="AT197" s="195" t="s">
        <v>146</v>
      </c>
      <c r="AU197" s="195" t="s">
        <v>84</v>
      </c>
      <c r="AV197" s="13" t="s">
        <v>82</v>
      </c>
      <c r="AW197" s="13" t="s">
        <v>37</v>
      </c>
      <c r="AX197" s="13" t="s">
        <v>74</v>
      </c>
      <c r="AY197" s="195" t="s">
        <v>133</v>
      </c>
    </row>
    <row r="198" spans="2:65" s="11" customFormat="1">
      <c r="B198" s="182"/>
      <c r="D198" s="362" t="s">
        <v>146</v>
      </c>
      <c r="E198" s="366" t="s">
        <v>5</v>
      </c>
      <c r="F198" s="367" t="s">
        <v>670</v>
      </c>
      <c r="G198" s="365"/>
      <c r="H198" s="368">
        <v>14</v>
      </c>
      <c r="I198" s="184"/>
      <c r="L198" s="182"/>
      <c r="M198" s="185"/>
      <c r="N198" s="186"/>
      <c r="O198" s="186"/>
      <c r="P198" s="186"/>
      <c r="Q198" s="186"/>
      <c r="R198" s="186"/>
      <c r="S198" s="186"/>
      <c r="T198" s="187"/>
      <c r="AT198" s="183" t="s">
        <v>146</v>
      </c>
      <c r="AU198" s="183" t="s">
        <v>84</v>
      </c>
      <c r="AV198" s="11" t="s">
        <v>84</v>
      </c>
      <c r="AW198" s="11" t="s">
        <v>37</v>
      </c>
      <c r="AX198" s="11" t="s">
        <v>74</v>
      </c>
      <c r="AY198" s="183" t="s">
        <v>133</v>
      </c>
    </row>
    <row r="199" spans="2:65" s="12" customFormat="1">
      <c r="B199" s="188"/>
      <c r="D199" s="362" t="s">
        <v>146</v>
      </c>
      <c r="E199" s="370" t="s">
        <v>5</v>
      </c>
      <c r="F199" s="371" t="s">
        <v>148</v>
      </c>
      <c r="G199" s="369"/>
      <c r="H199" s="372">
        <v>14</v>
      </c>
      <c r="I199" s="190"/>
      <c r="L199" s="188"/>
      <c r="M199" s="191"/>
      <c r="N199" s="192"/>
      <c r="O199" s="192"/>
      <c r="P199" s="192"/>
      <c r="Q199" s="192"/>
      <c r="R199" s="192"/>
      <c r="S199" s="192"/>
      <c r="T199" s="193"/>
      <c r="AT199" s="189" t="s">
        <v>146</v>
      </c>
      <c r="AU199" s="189" t="s">
        <v>84</v>
      </c>
      <c r="AV199" s="12" t="s">
        <v>140</v>
      </c>
      <c r="AW199" s="12" t="s">
        <v>37</v>
      </c>
      <c r="AX199" s="12" t="s">
        <v>82</v>
      </c>
      <c r="AY199" s="189" t="s">
        <v>133</v>
      </c>
    </row>
    <row r="200" spans="2:65" s="1" customFormat="1" ht="16.5" customHeight="1">
      <c r="B200" s="171"/>
      <c r="C200" s="206" t="s">
        <v>324</v>
      </c>
      <c r="D200" s="380" t="s">
        <v>382</v>
      </c>
      <c r="E200" s="381" t="s">
        <v>671</v>
      </c>
      <c r="F200" s="382" t="s">
        <v>672</v>
      </c>
      <c r="G200" s="383" t="s">
        <v>170</v>
      </c>
      <c r="H200" s="384">
        <v>48</v>
      </c>
      <c r="I200" s="208"/>
      <c r="J200" s="209">
        <f>ROUND(I200*H200,2)</f>
        <v>0</v>
      </c>
      <c r="K200" s="207" t="s">
        <v>160</v>
      </c>
      <c r="L200" s="210"/>
      <c r="M200" s="211" t="s">
        <v>5</v>
      </c>
      <c r="N200" s="212" t="s">
        <v>45</v>
      </c>
      <c r="O200" s="42"/>
      <c r="P200" s="178">
        <f>O200*H200</f>
        <v>0</v>
      </c>
      <c r="Q200" s="178">
        <v>0.01</v>
      </c>
      <c r="R200" s="178">
        <f>Q200*H200</f>
        <v>0.48</v>
      </c>
      <c r="S200" s="178">
        <v>0</v>
      </c>
      <c r="T200" s="179">
        <f>S200*H200</f>
        <v>0</v>
      </c>
      <c r="AR200" s="24" t="s">
        <v>187</v>
      </c>
      <c r="AT200" s="24" t="s">
        <v>382</v>
      </c>
      <c r="AU200" s="24" t="s">
        <v>84</v>
      </c>
      <c r="AY200" s="24" t="s">
        <v>133</v>
      </c>
      <c r="BE200" s="180">
        <f>IF(N200="základní",J200,0)</f>
        <v>0</v>
      </c>
      <c r="BF200" s="180">
        <f>IF(N200="snížená",J200,0)</f>
        <v>0</v>
      </c>
      <c r="BG200" s="180">
        <f>IF(N200="zákl. přenesená",J200,0)</f>
        <v>0</v>
      </c>
      <c r="BH200" s="180">
        <f>IF(N200="sníž. přenesená",J200,0)</f>
        <v>0</v>
      </c>
      <c r="BI200" s="180">
        <f>IF(N200="nulová",J200,0)</f>
        <v>0</v>
      </c>
      <c r="BJ200" s="24" t="s">
        <v>82</v>
      </c>
      <c r="BK200" s="180">
        <f>ROUND(I200*H200,2)</f>
        <v>0</v>
      </c>
      <c r="BL200" s="24" t="s">
        <v>140</v>
      </c>
      <c r="BM200" s="24" t="s">
        <v>673</v>
      </c>
    </row>
    <row r="201" spans="2:65" s="13" customFormat="1">
      <c r="B201" s="194"/>
      <c r="D201" s="362" t="s">
        <v>146</v>
      </c>
      <c r="E201" s="374" t="s">
        <v>5</v>
      </c>
      <c r="F201" s="375" t="s">
        <v>626</v>
      </c>
      <c r="G201" s="373"/>
      <c r="H201" s="374" t="s">
        <v>5</v>
      </c>
      <c r="I201" s="196"/>
      <c r="L201" s="194"/>
      <c r="M201" s="197"/>
      <c r="N201" s="198"/>
      <c r="O201" s="198"/>
      <c r="P201" s="198"/>
      <c r="Q201" s="198"/>
      <c r="R201" s="198"/>
      <c r="S201" s="198"/>
      <c r="T201" s="199"/>
      <c r="AT201" s="195" t="s">
        <v>146</v>
      </c>
      <c r="AU201" s="195" t="s">
        <v>84</v>
      </c>
      <c r="AV201" s="13" t="s">
        <v>82</v>
      </c>
      <c r="AW201" s="13" t="s">
        <v>37</v>
      </c>
      <c r="AX201" s="13" t="s">
        <v>74</v>
      </c>
      <c r="AY201" s="195" t="s">
        <v>133</v>
      </c>
    </row>
    <row r="202" spans="2:65" s="13" customFormat="1">
      <c r="B202" s="194"/>
      <c r="D202" s="362" t="s">
        <v>146</v>
      </c>
      <c r="E202" s="374" t="s">
        <v>5</v>
      </c>
      <c r="F202" s="375" t="s">
        <v>627</v>
      </c>
      <c r="G202" s="373"/>
      <c r="H202" s="374" t="s">
        <v>5</v>
      </c>
      <c r="I202" s="196"/>
      <c r="L202" s="194"/>
      <c r="M202" s="197"/>
      <c r="N202" s="198"/>
      <c r="O202" s="198"/>
      <c r="P202" s="198"/>
      <c r="Q202" s="198"/>
      <c r="R202" s="198"/>
      <c r="S202" s="198"/>
      <c r="T202" s="199"/>
      <c r="AT202" s="195" t="s">
        <v>146</v>
      </c>
      <c r="AU202" s="195" t="s">
        <v>84</v>
      </c>
      <c r="AV202" s="13" t="s">
        <v>82</v>
      </c>
      <c r="AW202" s="13" t="s">
        <v>37</v>
      </c>
      <c r="AX202" s="13" t="s">
        <v>74</v>
      </c>
      <c r="AY202" s="195" t="s">
        <v>133</v>
      </c>
    </row>
    <row r="203" spans="2:65" s="11" customFormat="1">
      <c r="B203" s="182"/>
      <c r="D203" s="362" t="s">
        <v>146</v>
      </c>
      <c r="E203" s="366" t="s">
        <v>5</v>
      </c>
      <c r="F203" s="367" t="s">
        <v>674</v>
      </c>
      <c r="G203" s="365"/>
      <c r="H203" s="368">
        <v>48</v>
      </c>
      <c r="I203" s="184"/>
      <c r="L203" s="182"/>
      <c r="M203" s="185"/>
      <c r="N203" s="186"/>
      <c r="O203" s="186"/>
      <c r="P203" s="186"/>
      <c r="Q203" s="186"/>
      <c r="R203" s="186"/>
      <c r="S203" s="186"/>
      <c r="T203" s="187"/>
      <c r="AT203" s="183" t="s">
        <v>146</v>
      </c>
      <c r="AU203" s="183" t="s">
        <v>84</v>
      </c>
      <c r="AV203" s="11" t="s">
        <v>84</v>
      </c>
      <c r="AW203" s="11" t="s">
        <v>37</v>
      </c>
      <c r="AX203" s="11" t="s">
        <v>74</v>
      </c>
      <c r="AY203" s="183" t="s">
        <v>133</v>
      </c>
    </row>
    <row r="204" spans="2:65" s="12" customFormat="1">
      <c r="B204" s="188"/>
      <c r="D204" s="362" t="s">
        <v>146</v>
      </c>
      <c r="E204" s="370" t="s">
        <v>5</v>
      </c>
      <c r="F204" s="371" t="s">
        <v>148</v>
      </c>
      <c r="G204" s="369"/>
      <c r="H204" s="372">
        <v>48</v>
      </c>
      <c r="I204" s="190"/>
      <c r="L204" s="188"/>
      <c r="M204" s="191"/>
      <c r="N204" s="192"/>
      <c r="O204" s="192"/>
      <c r="P204" s="192"/>
      <c r="Q204" s="192"/>
      <c r="R204" s="192"/>
      <c r="S204" s="192"/>
      <c r="T204" s="193"/>
      <c r="AT204" s="189" t="s">
        <v>146</v>
      </c>
      <c r="AU204" s="189" t="s">
        <v>84</v>
      </c>
      <c r="AV204" s="12" t="s">
        <v>140</v>
      </c>
      <c r="AW204" s="12" t="s">
        <v>37</v>
      </c>
      <c r="AX204" s="12" t="s">
        <v>82</v>
      </c>
      <c r="AY204" s="189" t="s">
        <v>133</v>
      </c>
    </row>
    <row r="205" spans="2:65" s="1" customFormat="1" ht="16.5" customHeight="1">
      <c r="B205" s="171"/>
      <c r="C205" s="206" t="s">
        <v>336</v>
      </c>
      <c r="D205" s="380" t="s">
        <v>382</v>
      </c>
      <c r="E205" s="381" t="s">
        <v>675</v>
      </c>
      <c r="F205" s="382" t="s">
        <v>676</v>
      </c>
      <c r="G205" s="383" t="s">
        <v>170</v>
      </c>
      <c r="H205" s="384">
        <v>59</v>
      </c>
      <c r="I205" s="208"/>
      <c r="J205" s="209">
        <f>ROUND(I205*H205,2)</f>
        <v>0</v>
      </c>
      <c r="K205" s="207" t="s">
        <v>160</v>
      </c>
      <c r="L205" s="210"/>
      <c r="M205" s="211" t="s">
        <v>5</v>
      </c>
      <c r="N205" s="212" t="s">
        <v>45</v>
      </c>
      <c r="O205" s="42"/>
      <c r="P205" s="178">
        <f>O205*H205</f>
        <v>0</v>
      </c>
      <c r="Q205" s="178">
        <v>0.01</v>
      </c>
      <c r="R205" s="178">
        <f>Q205*H205</f>
        <v>0.59</v>
      </c>
      <c r="S205" s="178">
        <v>0</v>
      </c>
      <c r="T205" s="179">
        <f>S205*H205</f>
        <v>0</v>
      </c>
      <c r="AR205" s="24" t="s">
        <v>187</v>
      </c>
      <c r="AT205" s="24" t="s">
        <v>382</v>
      </c>
      <c r="AU205" s="24" t="s">
        <v>84</v>
      </c>
      <c r="AY205" s="24" t="s">
        <v>133</v>
      </c>
      <c r="BE205" s="180">
        <f>IF(N205="základní",J205,0)</f>
        <v>0</v>
      </c>
      <c r="BF205" s="180">
        <f>IF(N205="snížená",J205,0)</f>
        <v>0</v>
      </c>
      <c r="BG205" s="180">
        <f>IF(N205="zákl. přenesená",J205,0)</f>
        <v>0</v>
      </c>
      <c r="BH205" s="180">
        <f>IF(N205="sníž. přenesená",J205,0)</f>
        <v>0</v>
      </c>
      <c r="BI205" s="180">
        <f>IF(N205="nulová",J205,0)</f>
        <v>0</v>
      </c>
      <c r="BJ205" s="24" t="s">
        <v>82</v>
      </c>
      <c r="BK205" s="180">
        <f>ROUND(I205*H205,2)</f>
        <v>0</v>
      </c>
      <c r="BL205" s="24" t="s">
        <v>140</v>
      </c>
      <c r="BM205" s="24" t="s">
        <v>677</v>
      </c>
    </row>
    <row r="206" spans="2:65" s="13" customFormat="1">
      <c r="B206" s="194"/>
      <c r="D206" s="362" t="s">
        <v>146</v>
      </c>
      <c r="E206" s="374" t="s">
        <v>5</v>
      </c>
      <c r="F206" s="375" t="s">
        <v>626</v>
      </c>
      <c r="G206" s="373"/>
      <c r="H206" s="374" t="s">
        <v>5</v>
      </c>
      <c r="I206" s="196"/>
      <c r="L206" s="194"/>
      <c r="M206" s="197"/>
      <c r="N206" s="198"/>
      <c r="O206" s="198"/>
      <c r="P206" s="198"/>
      <c r="Q206" s="198"/>
      <c r="R206" s="198"/>
      <c r="S206" s="198"/>
      <c r="T206" s="199"/>
      <c r="AT206" s="195" t="s">
        <v>146</v>
      </c>
      <c r="AU206" s="195" t="s">
        <v>84</v>
      </c>
      <c r="AV206" s="13" t="s">
        <v>82</v>
      </c>
      <c r="AW206" s="13" t="s">
        <v>37</v>
      </c>
      <c r="AX206" s="13" t="s">
        <v>74</v>
      </c>
      <c r="AY206" s="195" t="s">
        <v>133</v>
      </c>
    </row>
    <row r="207" spans="2:65" s="13" customFormat="1">
      <c r="B207" s="194"/>
      <c r="D207" s="362" t="s">
        <v>146</v>
      </c>
      <c r="E207" s="374" t="s">
        <v>5</v>
      </c>
      <c r="F207" s="375" t="s">
        <v>627</v>
      </c>
      <c r="G207" s="373"/>
      <c r="H207" s="374" t="s">
        <v>5</v>
      </c>
      <c r="I207" s="196"/>
      <c r="L207" s="194"/>
      <c r="M207" s="197"/>
      <c r="N207" s="198"/>
      <c r="O207" s="198"/>
      <c r="P207" s="198"/>
      <c r="Q207" s="198"/>
      <c r="R207" s="198"/>
      <c r="S207" s="198"/>
      <c r="T207" s="199"/>
      <c r="AT207" s="195" t="s">
        <v>146</v>
      </c>
      <c r="AU207" s="195" t="s">
        <v>84</v>
      </c>
      <c r="AV207" s="13" t="s">
        <v>82</v>
      </c>
      <c r="AW207" s="13" t="s">
        <v>37</v>
      </c>
      <c r="AX207" s="13" t="s">
        <v>74</v>
      </c>
      <c r="AY207" s="195" t="s">
        <v>133</v>
      </c>
    </row>
    <row r="208" spans="2:65" s="11" customFormat="1">
      <c r="B208" s="182"/>
      <c r="D208" s="362" t="s">
        <v>146</v>
      </c>
      <c r="E208" s="366" t="s">
        <v>5</v>
      </c>
      <c r="F208" s="367" t="s">
        <v>678</v>
      </c>
      <c r="G208" s="365"/>
      <c r="H208" s="368">
        <v>59</v>
      </c>
      <c r="I208" s="184"/>
      <c r="L208" s="182"/>
      <c r="M208" s="185"/>
      <c r="N208" s="186"/>
      <c r="O208" s="186"/>
      <c r="P208" s="186"/>
      <c r="Q208" s="186"/>
      <c r="R208" s="186"/>
      <c r="S208" s="186"/>
      <c r="T208" s="187"/>
      <c r="AT208" s="183" t="s">
        <v>146</v>
      </c>
      <c r="AU208" s="183" t="s">
        <v>84</v>
      </c>
      <c r="AV208" s="11" t="s">
        <v>84</v>
      </c>
      <c r="AW208" s="11" t="s">
        <v>37</v>
      </c>
      <c r="AX208" s="11" t="s">
        <v>74</v>
      </c>
      <c r="AY208" s="183" t="s">
        <v>133</v>
      </c>
    </row>
    <row r="209" spans="2:65" s="12" customFormat="1">
      <c r="B209" s="188"/>
      <c r="D209" s="362" t="s">
        <v>146</v>
      </c>
      <c r="E209" s="370" t="s">
        <v>5</v>
      </c>
      <c r="F209" s="371" t="s">
        <v>148</v>
      </c>
      <c r="G209" s="369"/>
      <c r="H209" s="372">
        <v>59</v>
      </c>
      <c r="I209" s="190"/>
      <c r="L209" s="188"/>
      <c r="M209" s="191"/>
      <c r="N209" s="192"/>
      <c r="O209" s="192"/>
      <c r="P209" s="192"/>
      <c r="Q209" s="192"/>
      <c r="R209" s="192"/>
      <c r="S209" s="192"/>
      <c r="T209" s="193"/>
      <c r="AT209" s="189" t="s">
        <v>146</v>
      </c>
      <c r="AU209" s="189" t="s">
        <v>84</v>
      </c>
      <c r="AV209" s="12" t="s">
        <v>140</v>
      </c>
      <c r="AW209" s="12" t="s">
        <v>37</v>
      </c>
      <c r="AX209" s="12" t="s">
        <v>82</v>
      </c>
      <c r="AY209" s="189" t="s">
        <v>133</v>
      </c>
    </row>
    <row r="210" spans="2:65" s="1" customFormat="1" ht="16.5" customHeight="1">
      <c r="B210" s="171"/>
      <c r="C210" s="206" t="s">
        <v>343</v>
      </c>
      <c r="D210" s="380" t="s">
        <v>382</v>
      </c>
      <c r="E210" s="381" t="s">
        <v>679</v>
      </c>
      <c r="F210" s="382" t="s">
        <v>680</v>
      </c>
      <c r="G210" s="383" t="s">
        <v>170</v>
      </c>
      <c r="H210" s="384">
        <v>4</v>
      </c>
      <c r="I210" s="208"/>
      <c r="J210" s="209">
        <f>ROUND(I210*H210,2)</f>
        <v>0</v>
      </c>
      <c r="K210" s="207" t="s">
        <v>160</v>
      </c>
      <c r="L210" s="210"/>
      <c r="M210" s="211" t="s">
        <v>5</v>
      </c>
      <c r="N210" s="212" t="s">
        <v>45</v>
      </c>
      <c r="O210" s="42"/>
      <c r="P210" s="178">
        <f>O210*H210</f>
        <v>0</v>
      </c>
      <c r="Q210" s="178">
        <v>0.01</v>
      </c>
      <c r="R210" s="178">
        <f>Q210*H210</f>
        <v>0.04</v>
      </c>
      <c r="S210" s="178">
        <v>0</v>
      </c>
      <c r="T210" s="179">
        <f>S210*H210</f>
        <v>0</v>
      </c>
      <c r="AR210" s="24" t="s">
        <v>187</v>
      </c>
      <c r="AT210" s="24" t="s">
        <v>382</v>
      </c>
      <c r="AU210" s="24" t="s">
        <v>84</v>
      </c>
      <c r="AY210" s="24" t="s">
        <v>133</v>
      </c>
      <c r="BE210" s="180">
        <f>IF(N210="základní",J210,0)</f>
        <v>0</v>
      </c>
      <c r="BF210" s="180">
        <f>IF(N210="snížená",J210,0)</f>
        <v>0</v>
      </c>
      <c r="BG210" s="180">
        <f>IF(N210="zákl. přenesená",J210,0)</f>
        <v>0</v>
      </c>
      <c r="BH210" s="180">
        <f>IF(N210="sníž. přenesená",J210,0)</f>
        <v>0</v>
      </c>
      <c r="BI210" s="180">
        <f>IF(N210="nulová",J210,0)</f>
        <v>0</v>
      </c>
      <c r="BJ210" s="24" t="s">
        <v>82</v>
      </c>
      <c r="BK210" s="180">
        <f>ROUND(I210*H210,2)</f>
        <v>0</v>
      </c>
      <c r="BL210" s="24" t="s">
        <v>140</v>
      </c>
      <c r="BM210" s="24" t="s">
        <v>681</v>
      </c>
    </row>
    <row r="211" spans="2:65" s="13" customFormat="1">
      <c r="B211" s="194"/>
      <c r="D211" s="362" t="s">
        <v>146</v>
      </c>
      <c r="E211" s="374" t="s">
        <v>5</v>
      </c>
      <c r="F211" s="375" t="s">
        <v>626</v>
      </c>
      <c r="G211" s="373"/>
      <c r="H211" s="374" t="s">
        <v>5</v>
      </c>
      <c r="I211" s="196"/>
      <c r="L211" s="194"/>
      <c r="M211" s="197"/>
      <c r="N211" s="198"/>
      <c r="O211" s="198"/>
      <c r="P211" s="198"/>
      <c r="Q211" s="198"/>
      <c r="R211" s="198"/>
      <c r="S211" s="198"/>
      <c r="T211" s="199"/>
      <c r="AT211" s="195" t="s">
        <v>146</v>
      </c>
      <c r="AU211" s="195" t="s">
        <v>84</v>
      </c>
      <c r="AV211" s="13" t="s">
        <v>82</v>
      </c>
      <c r="AW211" s="13" t="s">
        <v>37</v>
      </c>
      <c r="AX211" s="13" t="s">
        <v>74</v>
      </c>
      <c r="AY211" s="195" t="s">
        <v>133</v>
      </c>
    </row>
    <row r="212" spans="2:65" s="13" customFormat="1">
      <c r="B212" s="194"/>
      <c r="D212" s="362" t="s">
        <v>146</v>
      </c>
      <c r="E212" s="374" t="s">
        <v>5</v>
      </c>
      <c r="F212" s="375" t="s">
        <v>627</v>
      </c>
      <c r="G212" s="373"/>
      <c r="H212" s="374" t="s">
        <v>5</v>
      </c>
      <c r="I212" s="196"/>
      <c r="L212" s="194"/>
      <c r="M212" s="197"/>
      <c r="N212" s="198"/>
      <c r="O212" s="198"/>
      <c r="P212" s="198"/>
      <c r="Q212" s="198"/>
      <c r="R212" s="198"/>
      <c r="S212" s="198"/>
      <c r="T212" s="199"/>
      <c r="AT212" s="195" t="s">
        <v>146</v>
      </c>
      <c r="AU212" s="195" t="s">
        <v>84</v>
      </c>
      <c r="AV212" s="13" t="s">
        <v>82</v>
      </c>
      <c r="AW212" s="13" t="s">
        <v>37</v>
      </c>
      <c r="AX212" s="13" t="s">
        <v>74</v>
      </c>
      <c r="AY212" s="195" t="s">
        <v>133</v>
      </c>
    </row>
    <row r="213" spans="2:65" s="11" customFormat="1">
      <c r="B213" s="182"/>
      <c r="D213" s="362" t="s">
        <v>146</v>
      </c>
      <c r="E213" s="366" t="s">
        <v>5</v>
      </c>
      <c r="F213" s="367" t="s">
        <v>638</v>
      </c>
      <c r="G213" s="365"/>
      <c r="H213" s="368">
        <v>4</v>
      </c>
      <c r="I213" s="184"/>
      <c r="L213" s="182"/>
      <c r="M213" s="185"/>
      <c r="N213" s="186"/>
      <c r="O213" s="186"/>
      <c r="P213" s="186"/>
      <c r="Q213" s="186"/>
      <c r="R213" s="186"/>
      <c r="S213" s="186"/>
      <c r="T213" s="187"/>
      <c r="AT213" s="183" t="s">
        <v>146</v>
      </c>
      <c r="AU213" s="183" t="s">
        <v>84</v>
      </c>
      <c r="AV213" s="11" t="s">
        <v>84</v>
      </c>
      <c r="AW213" s="11" t="s">
        <v>37</v>
      </c>
      <c r="AX213" s="11" t="s">
        <v>74</v>
      </c>
      <c r="AY213" s="183" t="s">
        <v>133</v>
      </c>
    </row>
    <row r="214" spans="2:65" s="12" customFormat="1">
      <c r="B214" s="188"/>
      <c r="D214" s="362" t="s">
        <v>146</v>
      </c>
      <c r="E214" s="370" t="s">
        <v>5</v>
      </c>
      <c r="F214" s="371" t="s">
        <v>148</v>
      </c>
      <c r="G214" s="369"/>
      <c r="H214" s="372">
        <v>4</v>
      </c>
      <c r="I214" s="190"/>
      <c r="L214" s="188"/>
      <c r="M214" s="191"/>
      <c r="N214" s="192"/>
      <c r="O214" s="192"/>
      <c r="P214" s="192"/>
      <c r="Q214" s="192"/>
      <c r="R214" s="192"/>
      <c r="S214" s="192"/>
      <c r="T214" s="193"/>
      <c r="AT214" s="189" t="s">
        <v>146</v>
      </c>
      <c r="AU214" s="189" t="s">
        <v>84</v>
      </c>
      <c r="AV214" s="12" t="s">
        <v>140</v>
      </c>
      <c r="AW214" s="12" t="s">
        <v>37</v>
      </c>
      <c r="AX214" s="12" t="s">
        <v>82</v>
      </c>
      <c r="AY214" s="189" t="s">
        <v>133</v>
      </c>
    </row>
    <row r="215" spans="2:65" s="1" customFormat="1" ht="16.5" customHeight="1">
      <c r="B215" s="171"/>
      <c r="C215" s="206" t="s">
        <v>357</v>
      </c>
      <c r="D215" s="380" t="s">
        <v>382</v>
      </c>
      <c r="E215" s="381" t="s">
        <v>682</v>
      </c>
      <c r="F215" s="382" t="s">
        <v>683</v>
      </c>
      <c r="G215" s="383" t="s">
        <v>170</v>
      </c>
      <c r="H215" s="384">
        <v>35</v>
      </c>
      <c r="I215" s="208"/>
      <c r="J215" s="209">
        <f>ROUND(I215*H215,2)</f>
        <v>0</v>
      </c>
      <c r="K215" s="207" t="s">
        <v>160</v>
      </c>
      <c r="L215" s="210"/>
      <c r="M215" s="211" t="s">
        <v>5</v>
      </c>
      <c r="N215" s="212" t="s">
        <v>45</v>
      </c>
      <c r="O215" s="42"/>
      <c r="P215" s="178">
        <f>O215*H215</f>
        <v>0</v>
      </c>
      <c r="Q215" s="178">
        <v>0.01</v>
      </c>
      <c r="R215" s="178">
        <f>Q215*H215</f>
        <v>0.35000000000000003</v>
      </c>
      <c r="S215" s="178">
        <v>0</v>
      </c>
      <c r="T215" s="179">
        <f>S215*H215</f>
        <v>0</v>
      </c>
      <c r="AR215" s="24" t="s">
        <v>187</v>
      </c>
      <c r="AT215" s="24" t="s">
        <v>382</v>
      </c>
      <c r="AU215" s="24" t="s">
        <v>84</v>
      </c>
      <c r="AY215" s="24" t="s">
        <v>133</v>
      </c>
      <c r="BE215" s="180">
        <f>IF(N215="základní",J215,0)</f>
        <v>0</v>
      </c>
      <c r="BF215" s="180">
        <f>IF(N215="snížená",J215,0)</f>
        <v>0</v>
      </c>
      <c r="BG215" s="180">
        <f>IF(N215="zákl. přenesená",J215,0)</f>
        <v>0</v>
      </c>
      <c r="BH215" s="180">
        <f>IF(N215="sníž. přenesená",J215,0)</f>
        <v>0</v>
      </c>
      <c r="BI215" s="180">
        <f>IF(N215="nulová",J215,0)</f>
        <v>0</v>
      </c>
      <c r="BJ215" s="24" t="s">
        <v>82</v>
      </c>
      <c r="BK215" s="180">
        <f>ROUND(I215*H215,2)</f>
        <v>0</v>
      </c>
      <c r="BL215" s="24" t="s">
        <v>140</v>
      </c>
      <c r="BM215" s="24" t="s">
        <v>684</v>
      </c>
    </row>
    <row r="216" spans="2:65" s="13" customFormat="1">
      <c r="B216" s="194"/>
      <c r="D216" s="362" t="s">
        <v>146</v>
      </c>
      <c r="E216" s="374" t="s">
        <v>5</v>
      </c>
      <c r="F216" s="375" t="s">
        <v>626</v>
      </c>
      <c r="G216" s="373"/>
      <c r="H216" s="374" t="s">
        <v>5</v>
      </c>
      <c r="I216" s="196"/>
      <c r="L216" s="194"/>
      <c r="M216" s="197"/>
      <c r="N216" s="198"/>
      <c r="O216" s="198"/>
      <c r="P216" s="198"/>
      <c r="Q216" s="198"/>
      <c r="R216" s="198"/>
      <c r="S216" s="198"/>
      <c r="T216" s="199"/>
      <c r="AT216" s="195" t="s">
        <v>146</v>
      </c>
      <c r="AU216" s="195" t="s">
        <v>84</v>
      </c>
      <c r="AV216" s="13" t="s">
        <v>82</v>
      </c>
      <c r="AW216" s="13" t="s">
        <v>37</v>
      </c>
      <c r="AX216" s="13" t="s">
        <v>74</v>
      </c>
      <c r="AY216" s="195" t="s">
        <v>133</v>
      </c>
    </row>
    <row r="217" spans="2:65" s="13" customFormat="1">
      <c r="B217" s="194"/>
      <c r="D217" s="362" t="s">
        <v>146</v>
      </c>
      <c r="E217" s="374" t="s">
        <v>5</v>
      </c>
      <c r="F217" s="375" t="s">
        <v>627</v>
      </c>
      <c r="G217" s="373"/>
      <c r="H217" s="374" t="s">
        <v>5</v>
      </c>
      <c r="I217" s="196"/>
      <c r="L217" s="194"/>
      <c r="M217" s="197"/>
      <c r="N217" s="198"/>
      <c r="O217" s="198"/>
      <c r="P217" s="198"/>
      <c r="Q217" s="198"/>
      <c r="R217" s="198"/>
      <c r="S217" s="198"/>
      <c r="T217" s="199"/>
      <c r="AT217" s="195" t="s">
        <v>146</v>
      </c>
      <c r="AU217" s="195" t="s">
        <v>84</v>
      </c>
      <c r="AV217" s="13" t="s">
        <v>82</v>
      </c>
      <c r="AW217" s="13" t="s">
        <v>37</v>
      </c>
      <c r="AX217" s="13" t="s">
        <v>74</v>
      </c>
      <c r="AY217" s="195" t="s">
        <v>133</v>
      </c>
    </row>
    <row r="218" spans="2:65" s="11" customFormat="1">
      <c r="B218" s="182"/>
      <c r="D218" s="362" t="s">
        <v>146</v>
      </c>
      <c r="E218" s="366" t="s">
        <v>5</v>
      </c>
      <c r="F218" s="367" t="s">
        <v>685</v>
      </c>
      <c r="G218" s="365"/>
      <c r="H218" s="368">
        <v>35</v>
      </c>
      <c r="I218" s="184"/>
      <c r="L218" s="182"/>
      <c r="M218" s="185"/>
      <c r="N218" s="186"/>
      <c r="O218" s="186"/>
      <c r="P218" s="186"/>
      <c r="Q218" s="186"/>
      <c r="R218" s="186"/>
      <c r="S218" s="186"/>
      <c r="T218" s="187"/>
      <c r="AT218" s="183" t="s">
        <v>146</v>
      </c>
      <c r="AU218" s="183" t="s">
        <v>84</v>
      </c>
      <c r="AV218" s="11" t="s">
        <v>84</v>
      </c>
      <c r="AW218" s="11" t="s">
        <v>37</v>
      </c>
      <c r="AX218" s="11" t="s">
        <v>74</v>
      </c>
      <c r="AY218" s="183" t="s">
        <v>133</v>
      </c>
    </row>
    <row r="219" spans="2:65" s="12" customFormat="1">
      <c r="B219" s="188"/>
      <c r="D219" s="362" t="s">
        <v>146</v>
      </c>
      <c r="E219" s="370" t="s">
        <v>5</v>
      </c>
      <c r="F219" s="371" t="s">
        <v>148</v>
      </c>
      <c r="G219" s="369"/>
      <c r="H219" s="372">
        <v>35</v>
      </c>
      <c r="I219" s="190"/>
      <c r="L219" s="188"/>
      <c r="M219" s="191"/>
      <c r="N219" s="192"/>
      <c r="O219" s="192"/>
      <c r="P219" s="192"/>
      <c r="Q219" s="192"/>
      <c r="R219" s="192"/>
      <c r="S219" s="192"/>
      <c r="T219" s="193"/>
      <c r="AT219" s="189" t="s">
        <v>146</v>
      </c>
      <c r="AU219" s="189" t="s">
        <v>84</v>
      </c>
      <c r="AV219" s="12" t="s">
        <v>140</v>
      </c>
      <c r="AW219" s="12" t="s">
        <v>37</v>
      </c>
      <c r="AX219" s="12" t="s">
        <v>82</v>
      </c>
      <c r="AY219" s="189" t="s">
        <v>133</v>
      </c>
    </row>
    <row r="220" spans="2:65" s="1" customFormat="1" ht="16.5" customHeight="1">
      <c r="B220" s="171"/>
      <c r="C220" s="206" t="s">
        <v>365</v>
      </c>
      <c r="D220" s="380" t="s">
        <v>382</v>
      </c>
      <c r="E220" s="381" t="s">
        <v>686</v>
      </c>
      <c r="F220" s="382" t="s">
        <v>687</v>
      </c>
      <c r="G220" s="383" t="s">
        <v>170</v>
      </c>
      <c r="H220" s="384">
        <v>150</v>
      </c>
      <c r="I220" s="208"/>
      <c r="J220" s="209">
        <f>ROUND(I220*H220,2)</f>
        <v>0</v>
      </c>
      <c r="K220" s="207" t="s">
        <v>160</v>
      </c>
      <c r="L220" s="210"/>
      <c r="M220" s="211" t="s">
        <v>5</v>
      </c>
      <c r="N220" s="212" t="s">
        <v>45</v>
      </c>
      <c r="O220" s="42"/>
      <c r="P220" s="178">
        <f>O220*H220</f>
        <v>0</v>
      </c>
      <c r="Q220" s="178">
        <v>3.5E-4</v>
      </c>
      <c r="R220" s="178">
        <f>Q220*H220</f>
        <v>5.2499999999999998E-2</v>
      </c>
      <c r="S220" s="178">
        <v>0</v>
      </c>
      <c r="T220" s="179">
        <f>S220*H220</f>
        <v>0</v>
      </c>
      <c r="AR220" s="24" t="s">
        <v>187</v>
      </c>
      <c r="AT220" s="24" t="s">
        <v>382</v>
      </c>
      <c r="AU220" s="24" t="s">
        <v>84</v>
      </c>
      <c r="AY220" s="24" t="s">
        <v>133</v>
      </c>
      <c r="BE220" s="180">
        <f>IF(N220="základní",J220,0)</f>
        <v>0</v>
      </c>
      <c r="BF220" s="180">
        <f>IF(N220="snížená",J220,0)</f>
        <v>0</v>
      </c>
      <c r="BG220" s="180">
        <f>IF(N220="zákl. přenesená",J220,0)</f>
        <v>0</v>
      </c>
      <c r="BH220" s="180">
        <f>IF(N220="sníž. přenesená",J220,0)</f>
        <v>0</v>
      </c>
      <c r="BI220" s="180">
        <f>IF(N220="nulová",J220,0)</f>
        <v>0</v>
      </c>
      <c r="BJ220" s="24" t="s">
        <v>82</v>
      </c>
      <c r="BK220" s="180">
        <f>ROUND(I220*H220,2)</f>
        <v>0</v>
      </c>
      <c r="BL220" s="24" t="s">
        <v>140</v>
      </c>
      <c r="BM220" s="24" t="s">
        <v>688</v>
      </c>
    </row>
    <row r="221" spans="2:65" s="13" customFormat="1">
      <c r="B221" s="194"/>
      <c r="D221" s="362" t="s">
        <v>146</v>
      </c>
      <c r="E221" s="374" t="s">
        <v>5</v>
      </c>
      <c r="F221" s="375" t="s">
        <v>626</v>
      </c>
      <c r="G221" s="373"/>
      <c r="H221" s="374" t="s">
        <v>5</v>
      </c>
      <c r="I221" s="196"/>
      <c r="L221" s="194"/>
      <c r="M221" s="197"/>
      <c r="N221" s="198"/>
      <c r="O221" s="198"/>
      <c r="P221" s="198"/>
      <c r="Q221" s="198"/>
      <c r="R221" s="198"/>
      <c r="S221" s="198"/>
      <c r="T221" s="199"/>
      <c r="AT221" s="195" t="s">
        <v>146</v>
      </c>
      <c r="AU221" s="195" t="s">
        <v>84</v>
      </c>
      <c r="AV221" s="13" t="s">
        <v>82</v>
      </c>
      <c r="AW221" s="13" t="s">
        <v>37</v>
      </c>
      <c r="AX221" s="13" t="s">
        <v>74</v>
      </c>
      <c r="AY221" s="195" t="s">
        <v>133</v>
      </c>
    </row>
    <row r="222" spans="2:65" s="13" customFormat="1">
      <c r="B222" s="194"/>
      <c r="D222" s="362" t="s">
        <v>146</v>
      </c>
      <c r="E222" s="374" t="s">
        <v>5</v>
      </c>
      <c r="F222" s="375" t="s">
        <v>629</v>
      </c>
      <c r="G222" s="373"/>
      <c r="H222" s="374" t="s">
        <v>5</v>
      </c>
      <c r="I222" s="196"/>
      <c r="L222" s="194"/>
      <c r="M222" s="197"/>
      <c r="N222" s="198"/>
      <c r="O222" s="198"/>
      <c r="P222" s="198"/>
      <c r="Q222" s="198"/>
      <c r="R222" s="198"/>
      <c r="S222" s="198"/>
      <c r="T222" s="199"/>
      <c r="AT222" s="195" t="s">
        <v>146</v>
      </c>
      <c r="AU222" s="195" t="s">
        <v>84</v>
      </c>
      <c r="AV222" s="13" t="s">
        <v>82</v>
      </c>
      <c r="AW222" s="13" t="s">
        <v>37</v>
      </c>
      <c r="AX222" s="13" t="s">
        <v>74</v>
      </c>
      <c r="AY222" s="195" t="s">
        <v>133</v>
      </c>
    </row>
    <row r="223" spans="2:65" s="11" customFormat="1">
      <c r="B223" s="182"/>
      <c r="D223" s="362" t="s">
        <v>146</v>
      </c>
      <c r="E223" s="366" t="s">
        <v>5</v>
      </c>
      <c r="F223" s="367" t="s">
        <v>689</v>
      </c>
      <c r="G223" s="365"/>
      <c r="H223" s="368">
        <v>150</v>
      </c>
      <c r="I223" s="184"/>
      <c r="L223" s="182"/>
      <c r="M223" s="185"/>
      <c r="N223" s="186"/>
      <c r="O223" s="186"/>
      <c r="P223" s="186"/>
      <c r="Q223" s="186"/>
      <c r="R223" s="186"/>
      <c r="S223" s="186"/>
      <c r="T223" s="187"/>
      <c r="AT223" s="183" t="s">
        <v>146</v>
      </c>
      <c r="AU223" s="183" t="s">
        <v>84</v>
      </c>
      <c r="AV223" s="11" t="s">
        <v>84</v>
      </c>
      <c r="AW223" s="11" t="s">
        <v>37</v>
      </c>
      <c r="AX223" s="11" t="s">
        <v>74</v>
      </c>
      <c r="AY223" s="183" t="s">
        <v>133</v>
      </c>
    </row>
    <row r="224" spans="2:65" s="12" customFormat="1">
      <c r="B224" s="188"/>
      <c r="D224" s="362" t="s">
        <v>146</v>
      </c>
      <c r="E224" s="370" t="s">
        <v>5</v>
      </c>
      <c r="F224" s="371" t="s">
        <v>148</v>
      </c>
      <c r="G224" s="369"/>
      <c r="H224" s="372">
        <v>150</v>
      </c>
      <c r="I224" s="190"/>
      <c r="L224" s="188"/>
      <c r="M224" s="191"/>
      <c r="N224" s="192"/>
      <c r="O224" s="192"/>
      <c r="P224" s="192"/>
      <c r="Q224" s="192"/>
      <c r="R224" s="192"/>
      <c r="S224" s="192"/>
      <c r="T224" s="193"/>
      <c r="AT224" s="189" t="s">
        <v>146</v>
      </c>
      <c r="AU224" s="189" t="s">
        <v>84</v>
      </c>
      <c r="AV224" s="12" t="s">
        <v>140</v>
      </c>
      <c r="AW224" s="12" t="s">
        <v>37</v>
      </c>
      <c r="AX224" s="12" t="s">
        <v>82</v>
      </c>
      <c r="AY224" s="189" t="s">
        <v>133</v>
      </c>
    </row>
    <row r="225" spans="2:65" s="1" customFormat="1" ht="16.5" customHeight="1">
      <c r="B225" s="171"/>
      <c r="C225" s="206" t="s">
        <v>373</v>
      </c>
      <c r="D225" s="380" t="s">
        <v>382</v>
      </c>
      <c r="E225" s="381" t="s">
        <v>690</v>
      </c>
      <c r="F225" s="382" t="s">
        <v>691</v>
      </c>
      <c r="G225" s="383" t="s">
        <v>170</v>
      </c>
      <c r="H225" s="384">
        <v>23</v>
      </c>
      <c r="I225" s="208"/>
      <c r="J225" s="209">
        <f>ROUND(I225*H225,2)</f>
        <v>0</v>
      </c>
      <c r="K225" s="207" t="s">
        <v>160</v>
      </c>
      <c r="L225" s="210"/>
      <c r="M225" s="211" t="s">
        <v>5</v>
      </c>
      <c r="N225" s="212" t="s">
        <v>45</v>
      </c>
      <c r="O225" s="42"/>
      <c r="P225" s="178">
        <f>O225*H225</f>
        <v>0</v>
      </c>
      <c r="Q225" s="178">
        <v>0.01</v>
      </c>
      <c r="R225" s="178">
        <f>Q225*H225</f>
        <v>0.23</v>
      </c>
      <c r="S225" s="178">
        <v>0</v>
      </c>
      <c r="T225" s="179">
        <f>S225*H225</f>
        <v>0</v>
      </c>
      <c r="AR225" s="24" t="s">
        <v>187</v>
      </c>
      <c r="AT225" s="24" t="s">
        <v>382</v>
      </c>
      <c r="AU225" s="24" t="s">
        <v>84</v>
      </c>
      <c r="AY225" s="24" t="s">
        <v>133</v>
      </c>
      <c r="BE225" s="180">
        <f>IF(N225="základní",J225,0)</f>
        <v>0</v>
      </c>
      <c r="BF225" s="180">
        <f>IF(N225="snížená",J225,0)</f>
        <v>0</v>
      </c>
      <c r="BG225" s="180">
        <f>IF(N225="zákl. přenesená",J225,0)</f>
        <v>0</v>
      </c>
      <c r="BH225" s="180">
        <f>IF(N225="sníž. přenesená",J225,0)</f>
        <v>0</v>
      </c>
      <c r="BI225" s="180">
        <f>IF(N225="nulová",J225,0)</f>
        <v>0</v>
      </c>
      <c r="BJ225" s="24" t="s">
        <v>82</v>
      </c>
      <c r="BK225" s="180">
        <f>ROUND(I225*H225,2)</f>
        <v>0</v>
      </c>
      <c r="BL225" s="24" t="s">
        <v>140</v>
      </c>
      <c r="BM225" s="24" t="s">
        <v>692</v>
      </c>
    </row>
    <row r="226" spans="2:65" s="13" customFormat="1">
      <c r="B226" s="194"/>
      <c r="D226" s="362" t="s">
        <v>146</v>
      </c>
      <c r="E226" s="374" t="s">
        <v>5</v>
      </c>
      <c r="F226" s="375" t="s">
        <v>626</v>
      </c>
      <c r="G226" s="373"/>
      <c r="H226" s="374" t="s">
        <v>5</v>
      </c>
      <c r="I226" s="196"/>
      <c r="L226" s="194"/>
      <c r="M226" s="197"/>
      <c r="N226" s="198"/>
      <c r="O226" s="198"/>
      <c r="P226" s="198"/>
      <c r="Q226" s="198"/>
      <c r="R226" s="198"/>
      <c r="S226" s="198"/>
      <c r="T226" s="199"/>
      <c r="AT226" s="195" t="s">
        <v>146</v>
      </c>
      <c r="AU226" s="195" t="s">
        <v>84</v>
      </c>
      <c r="AV226" s="13" t="s">
        <v>82</v>
      </c>
      <c r="AW226" s="13" t="s">
        <v>37</v>
      </c>
      <c r="AX226" s="13" t="s">
        <v>74</v>
      </c>
      <c r="AY226" s="195" t="s">
        <v>133</v>
      </c>
    </row>
    <row r="227" spans="2:65" s="13" customFormat="1">
      <c r="B227" s="194"/>
      <c r="D227" s="362" t="s">
        <v>146</v>
      </c>
      <c r="E227" s="374" t="s">
        <v>5</v>
      </c>
      <c r="F227" s="375" t="s">
        <v>627</v>
      </c>
      <c r="G227" s="373"/>
      <c r="H227" s="374" t="s">
        <v>5</v>
      </c>
      <c r="I227" s="196"/>
      <c r="L227" s="194"/>
      <c r="M227" s="197"/>
      <c r="N227" s="198"/>
      <c r="O227" s="198"/>
      <c r="P227" s="198"/>
      <c r="Q227" s="198"/>
      <c r="R227" s="198"/>
      <c r="S227" s="198"/>
      <c r="T227" s="199"/>
      <c r="AT227" s="195" t="s">
        <v>146</v>
      </c>
      <c r="AU227" s="195" t="s">
        <v>84</v>
      </c>
      <c r="AV227" s="13" t="s">
        <v>82</v>
      </c>
      <c r="AW227" s="13" t="s">
        <v>37</v>
      </c>
      <c r="AX227" s="13" t="s">
        <v>74</v>
      </c>
      <c r="AY227" s="195" t="s">
        <v>133</v>
      </c>
    </row>
    <row r="228" spans="2:65" s="11" customFormat="1">
      <c r="B228" s="182"/>
      <c r="D228" s="362" t="s">
        <v>146</v>
      </c>
      <c r="E228" s="366" t="s">
        <v>5</v>
      </c>
      <c r="F228" s="367" t="s">
        <v>693</v>
      </c>
      <c r="G228" s="365"/>
      <c r="H228" s="368">
        <v>23</v>
      </c>
      <c r="I228" s="184"/>
      <c r="L228" s="182"/>
      <c r="M228" s="185"/>
      <c r="N228" s="186"/>
      <c r="O228" s="186"/>
      <c r="P228" s="186"/>
      <c r="Q228" s="186"/>
      <c r="R228" s="186"/>
      <c r="S228" s="186"/>
      <c r="T228" s="187"/>
      <c r="AT228" s="183" t="s">
        <v>146</v>
      </c>
      <c r="AU228" s="183" t="s">
        <v>84</v>
      </c>
      <c r="AV228" s="11" t="s">
        <v>84</v>
      </c>
      <c r="AW228" s="11" t="s">
        <v>37</v>
      </c>
      <c r="AX228" s="11" t="s">
        <v>74</v>
      </c>
      <c r="AY228" s="183" t="s">
        <v>133</v>
      </c>
    </row>
    <row r="229" spans="2:65" s="12" customFormat="1">
      <c r="B229" s="188"/>
      <c r="D229" s="362" t="s">
        <v>146</v>
      </c>
      <c r="E229" s="370" t="s">
        <v>5</v>
      </c>
      <c r="F229" s="371" t="s">
        <v>148</v>
      </c>
      <c r="G229" s="369"/>
      <c r="H229" s="372">
        <v>23</v>
      </c>
      <c r="I229" s="190"/>
      <c r="L229" s="188"/>
      <c r="M229" s="191"/>
      <c r="N229" s="192"/>
      <c r="O229" s="192"/>
      <c r="P229" s="192"/>
      <c r="Q229" s="192"/>
      <c r="R229" s="192"/>
      <c r="S229" s="192"/>
      <c r="T229" s="193"/>
      <c r="AT229" s="189" t="s">
        <v>146</v>
      </c>
      <c r="AU229" s="189" t="s">
        <v>84</v>
      </c>
      <c r="AV229" s="12" t="s">
        <v>140</v>
      </c>
      <c r="AW229" s="12" t="s">
        <v>37</v>
      </c>
      <c r="AX229" s="12" t="s">
        <v>82</v>
      </c>
      <c r="AY229" s="189" t="s">
        <v>133</v>
      </c>
    </row>
    <row r="230" spans="2:65" s="1" customFormat="1" ht="25.5" customHeight="1">
      <c r="B230" s="171"/>
      <c r="C230" s="172" t="s">
        <v>381</v>
      </c>
      <c r="D230" s="356" t="s">
        <v>135</v>
      </c>
      <c r="E230" s="357" t="s">
        <v>694</v>
      </c>
      <c r="F230" s="358" t="s">
        <v>695</v>
      </c>
      <c r="G230" s="359" t="s">
        <v>138</v>
      </c>
      <c r="H230" s="360">
        <v>166.16900000000001</v>
      </c>
      <c r="I230" s="174"/>
      <c r="J230" s="175">
        <f>ROUND(I230*H230,2)</f>
        <v>0</v>
      </c>
      <c r="K230" s="173" t="s">
        <v>160</v>
      </c>
      <c r="L230" s="41"/>
      <c r="M230" s="176" t="s">
        <v>5</v>
      </c>
      <c r="N230" s="177" t="s">
        <v>45</v>
      </c>
      <c r="O230" s="42"/>
      <c r="P230" s="178">
        <f>O230*H230</f>
        <v>0</v>
      </c>
      <c r="Q230" s="178">
        <v>2.0799999999999998E-3</v>
      </c>
      <c r="R230" s="178">
        <f>Q230*H230</f>
        <v>0.34563151999999997</v>
      </c>
      <c r="S230" s="178">
        <v>0</v>
      </c>
      <c r="T230" s="179">
        <f>S230*H230</f>
        <v>0</v>
      </c>
      <c r="AR230" s="24" t="s">
        <v>140</v>
      </c>
      <c r="AT230" s="24" t="s">
        <v>135</v>
      </c>
      <c r="AU230" s="24" t="s">
        <v>84</v>
      </c>
      <c r="AY230" s="24" t="s">
        <v>133</v>
      </c>
      <c r="BE230" s="180">
        <f>IF(N230="základní",J230,0)</f>
        <v>0</v>
      </c>
      <c r="BF230" s="180">
        <f>IF(N230="snížená",J230,0)</f>
        <v>0</v>
      </c>
      <c r="BG230" s="180">
        <f>IF(N230="zákl. přenesená",J230,0)</f>
        <v>0</v>
      </c>
      <c r="BH230" s="180">
        <f>IF(N230="sníž. přenesená",J230,0)</f>
        <v>0</v>
      </c>
      <c r="BI230" s="180">
        <f>IF(N230="nulová",J230,0)</f>
        <v>0</v>
      </c>
      <c r="BJ230" s="24" t="s">
        <v>82</v>
      </c>
      <c r="BK230" s="180">
        <f>ROUND(I230*H230,2)</f>
        <v>0</v>
      </c>
      <c r="BL230" s="24" t="s">
        <v>140</v>
      </c>
      <c r="BM230" s="24" t="s">
        <v>696</v>
      </c>
    </row>
    <row r="231" spans="2:65" s="1" customFormat="1">
      <c r="B231" s="41"/>
      <c r="D231" s="362" t="s">
        <v>142</v>
      </c>
      <c r="E231" s="361"/>
      <c r="F231" s="363" t="s">
        <v>695</v>
      </c>
      <c r="G231" s="361"/>
      <c r="H231" s="361"/>
      <c r="I231" s="148"/>
      <c r="L231" s="41"/>
      <c r="M231" s="181"/>
      <c r="N231" s="42"/>
      <c r="O231" s="42"/>
      <c r="P231" s="42"/>
      <c r="Q231" s="42"/>
      <c r="R231" s="42"/>
      <c r="S231" s="42"/>
      <c r="T231" s="70"/>
      <c r="AT231" s="24" t="s">
        <v>142</v>
      </c>
      <c r="AU231" s="24" t="s">
        <v>84</v>
      </c>
    </row>
    <row r="232" spans="2:65" s="11" customFormat="1">
      <c r="B232" s="182"/>
      <c r="D232" s="362" t="s">
        <v>146</v>
      </c>
      <c r="E232" s="366" t="s">
        <v>5</v>
      </c>
      <c r="F232" s="367" t="s">
        <v>697</v>
      </c>
      <c r="G232" s="365"/>
      <c r="H232" s="368">
        <v>166.16900000000001</v>
      </c>
      <c r="I232" s="184"/>
      <c r="L232" s="182"/>
      <c r="M232" s="185"/>
      <c r="N232" s="186"/>
      <c r="O232" s="186"/>
      <c r="P232" s="186"/>
      <c r="Q232" s="186"/>
      <c r="R232" s="186"/>
      <c r="S232" s="186"/>
      <c r="T232" s="187"/>
      <c r="AT232" s="183" t="s">
        <v>146</v>
      </c>
      <c r="AU232" s="183" t="s">
        <v>84</v>
      </c>
      <c r="AV232" s="11" t="s">
        <v>84</v>
      </c>
      <c r="AW232" s="11" t="s">
        <v>37</v>
      </c>
      <c r="AX232" s="11" t="s">
        <v>74</v>
      </c>
      <c r="AY232" s="183" t="s">
        <v>133</v>
      </c>
    </row>
    <row r="233" spans="2:65" s="12" customFormat="1">
      <c r="B233" s="188"/>
      <c r="D233" s="362" t="s">
        <v>146</v>
      </c>
      <c r="E233" s="370" t="s">
        <v>5</v>
      </c>
      <c r="F233" s="371" t="s">
        <v>148</v>
      </c>
      <c r="G233" s="369"/>
      <c r="H233" s="372">
        <v>166.16900000000001</v>
      </c>
      <c r="I233" s="190"/>
      <c r="L233" s="188"/>
      <c r="M233" s="191"/>
      <c r="N233" s="192"/>
      <c r="O233" s="192"/>
      <c r="P233" s="192"/>
      <c r="Q233" s="192"/>
      <c r="R233" s="192"/>
      <c r="S233" s="192"/>
      <c r="T233" s="193"/>
      <c r="AT233" s="189" t="s">
        <v>146</v>
      </c>
      <c r="AU233" s="189" t="s">
        <v>84</v>
      </c>
      <c r="AV233" s="12" t="s">
        <v>140</v>
      </c>
      <c r="AW233" s="12" t="s">
        <v>37</v>
      </c>
      <c r="AX233" s="12" t="s">
        <v>82</v>
      </c>
      <c r="AY233" s="189" t="s">
        <v>133</v>
      </c>
    </row>
    <row r="234" spans="2:65" s="1" customFormat="1" ht="16.5" customHeight="1">
      <c r="B234" s="171"/>
      <c r="C234" s="206" t="s">
        <v>390</v>
      </c>
      <c r="D234" s="380" t="s">
        <v>382</v>
      </c>
      <c r="E234" s="381" t="s">
        <v>698</v>
      </c>
      <c r="F234" s="382" t="s">
        <v>699</v>
      </c>
      <c r="G234" s="383" t="s">
        <v>170</v>
      </c>
      <c r="H234" s="384">
        <v>588</v>
      </c>
      <c r="I234" s="208"/>
      <c r="J234" s="209">
        <f>ROUND(I234*H234,2)</f>
        <v>0</v>
      </c>
      <c r="K234" s="207" t="s">
        <v>160</v>
      </c>
      <c r="L234" s="210"/>
      <c r="M234" s="211" t="s">
        <v>5</v>
      </c>
      <c r="N234" s="212" t="s">
        <v>45</v>
      </c>
      <c r="O234" s="42"/>
      <c r="P234" s="178">
        <f>O234*H234</f>
        <v>0</v>
      </c>
      <c r="Q234" s="178">
        <v>2.0799999999999998E-3</v>
      </c>
      <c r="R234" s="178">
        <f>Q234*H234</f>
        <v>1.2230399999999999</v>
      </c>
      <c r="S234" s="178">
        <v>0</v>
      </c>
      <c r="T234" s="179">
        <f>S234*H234</f>
        <v>0</v>
      </c>
      <c r="AR234" s="24" t="s">
        <v>187</v>
      </c>
      <c r="AT234" s="24" t="s">
        <v>382</v>
      </c>
      <c r="AU234" s="24" t="s">
        <v>84</v>
      </c>
      <c r="AY234" s="24" t="s">
        <v>133</v>
      </c>
      <c r="BE234" s="180">
        <f>IF(N234="základní",J234,0)</f>
        <v>0</v>
      </c>
      <c r="BF234" s="180">
        <f>IF(N234="snížená",J234,0)</f>
        <v>0</v>
      </c>
      <c r="BG234" s="180">
        <f>IF(N234="zákl. přenesená",J234,0)</f>
        <v>0</v>
      </c>
      <c r="BH234" s="180">
        <f>IF(N234="sníž. přenesená",J234,0)</f>
        <v>0</v>
      </c>
      <c r="BI234" s="180">
        <f>IF(N234="nulová",J234,0)</f>
        <v>0</v>
      </c>
      <c r="BJ234" s="24" t="s">
        <v>82</v>
      </c>
      <c r="BK234" s="180">
        <f>ROUND(I234*H234,2)</f>
        <v>0</v>
      </c>
      <c r="BL234" s="24" t="s">
        <v>140</v>
      </c>
      <c r="BM234" s="24" t="s">
        <v>700</v>
      </c>
    </row>
    <row r="235" spans="2:65" s="1" customFormat="1">
      <c r="B235" s="41"/>
      <c r="D235" s="362" t="s">
        <v>142</v>
      </c>
      <c r="E235" s="361"/>
      <c r="F235" s="363" t="s">
        <v>699</v>
      </c>
      <c r="G235" s="361"/>
      <c r="H235" s="361"/>
      <c r="I235" s="148"/>
      <c r="L235" s="41"/>
      <c r="M235" s="181"/>
      <c r="N235" s="42"/>
      <c r="O235" s="42"/>
      <c r="P235" s="42"/>
      <c r="Q235" s="42"/>
      <c r="R235" s="42"/>
      <c r="S235" s="42"/>
      <c r="T235" s="70"/>
      <c r="AT235" s="24" t="s">
        <v>142</v>
      </c>
      <c r="AU235" s="24" t="s">
        <v>84</v>
      </c>
    </row>
    <row r="236" spans="2:65" s="11" customFormat="1">
      <c r="B236" s="182"/>
      <c r="D236" s="362" t="s">
        <v>146</v>
      </c>
      <c r="E236" s="366" t="s">
        <v>5</v>
      </c>
      <c r="F236" s="367" t="s">
        <v>558</v>
      </c>
      <c r="G236" s="365"/>
      <c r="H236" s="368">
        <v>328</v>
      </c>
      <c r="I236" s="184"/>
      <c r="L236" s="182"/>
      <c r="M236" s="185"/>
      <c r="N236" s="186"/>
      <c r="O236" s="186"/>
      <c r="P236" s="186"/>
      <c r="Q236" s="186"/>
      <c r="R236" s="186"/>
      <c r="S236" s="186"/>
      <c r="T236" s="187"/>
      <c r="AT236" s="183" t="s">
        <v>146</v>
      </c>
      <c r="AU236" s="183" t="s">
        <v>84</v>
      </c>
      <c r="AV236" s="11" t="s">
        <v>84</v>
      </c>
      <c r="AW236" s="11" t="s">
        <v>37</v>
      </c>
      <c r="AX236" s="11" t="s">
        <v>74</v>
      </c>
      <c r="AY236" s="183" t="s">
        <v>133</v>
      </c>
    </row>
    <row r="237" spans="2:65" s="11" customFormat="1">
      <c r="B237" s="182"/>
      <c r="D237" s="362" t="s">
        <v>146</v>
      </c>
      <c r="E237" s="366" t="s">
        <v>5</v>
      </c>
      <c r="F237" s="367" t="s">
        <v>559</v>
      </c>
      <c r="G237" s="365"/>
      <c r="H237" s="368">
        <v>60</v>
      </c>
      <c r="I237" s="184"/>
      <c r="L237" s="182"/>
      <c r="M237" s="185"/>
      <c r="N237" s="186"/>
      <c r="O237" s="186"/>
      <c r="P237" s="186"/>
      <c r="Q237" s="186"/>
      <c r="R237" s="186"/>
      <c r="S237" s="186"/>
      <c r="T237" s="187"/>
      <c r="AT237" s="183" t="s">
        <v>146</v>
      </c>
      <c r="AU237" s="183" t="s">
        <v>84</v>
      </c>
      <c r="AV237" s="11" t="s">
        <v>84</v>
      </c>
      <c r="AW237" s="11" t="s">
        <v>37</v>
      </c>
      <c r="AX237" s="11" t="s">
        <v>74</v>
      </c>
      <c r="AY237" s="183" t="s">
        <v>133</v>
      </c>
    </row>
    <row r="238" spans="2:65" s="11" customFormat="1">
      <c r="B238" s="182"/>
      <c r="D238" s="362" t="s">
        <v>146</v>
      </c>
      <c r="E238" s="366" t="s">
        <v>5</v>
      </c>
      <c r="F238" s="367" t="s">
        <v>560</v>
      </c>
      <c r="G238" s="365"/>
      <c r="H238" s="368">
        <v>200</v>
      </c>
      <c r="I238" s="184"/>
      <c r="L238" s="182"/>
      <c r="M238" s="185"/>
      <c r="N238" s="186"/>
      <c r="O238" s="186"/>
      <c r="P238" s="186"/>
      <c r="Q238" s="186"/>
      <c r="R238" s="186"/>
      <c r="S238" s="186"/>
      <c r="T238" s="187"/>
      <c r="AT238" s="183" t="s">
        <v>146</v>
      </c>
      <c r="AU238" s="183" t="s">
        <v>84</v>
      </c>
      <c r="AV238" s="11" t="s">
        <v>84</v>
      </c>
      <c r="AW238" s="11" t="s">
        <v>37</v>
      </c>
      <c r="AX238" s="11" t="s">
        <v>74</v>
      </c>
      <c r="AY238" s="183" t="s">
        <v>133</v>
      </c>
    </row>
    <row r="239" spans="2:65" s="12" customFormat="1">
      <c r="B239" s="188"/>
      <c r="D239" s="362" t="s">
        <v>146</v>
      </c>
      <c r="E239" s="370" t="s">
        <v>5</v>
      </c>
      <c r="F239" s="371" t="s">
        <v>148</v>
      </c>
      <c r="G239" s="369"/>
      <c r="H239" s="372">
        <v>588</v>
      </c>
      <c r="I239" s="190"/>
      <c r="L239" s="188"/>
      <c r="M239" s="191"/>
      <c r="N239" s="192"/>
      <c r="O239" s="192"/>
      <c r="P239" s="192"/>
      <c r="Q239" s="192"/>
      <c r="R239" s="192"/>
      <c r="S239" s="192"/>
      <c r="T239" s="193"/>
      <c r="AT239" s="189" t="s">
        <v>146</v>
      </c>
      <c r="AU239" s="189" t="s">
        <v>84</v>
      </c>
      <c r="AV239" s="12" t="s">
        <v>140</v>
      </c>
      <c r="AW239" s="12" t="s">
        <v>37</v>
      </c>
      <c r="AX239" s="12" t="s">
        <v>82</v>
      </c>
      <c r="AY239" s="189" t="s">
        <v>133</v>
      </c>
    </row>
    <row r="240" spans="2:65" s="1" customFormat="1" ht="16.5" customHeight="1">
      <c r="B240" s="171"/>
      <c r="C240" s="172" t="s">
        <v>397</v>
      </c>
      <c r="D240" s="356" t="s">
        <v>135</v>
      </c>
      <c r="E240" s="357" t="s">
        <v>701</v>
      </c>
      <c r="F240" s="358" t="s">
        <v>702</v>
      </c>
      <c r="G240" s="359" t="s">
        <v>170</v>
      </c>
      <c r="H240" s="360">
        <v>588</v>
      </c>
      <c r="I240" s="174"/>
      <c r="J240" s="175">
        <f>ROUND(I240*H240,2)</f>
        <v>0</v>
      </c>
      <c r="K240" s="173" t="s">
        <v>160</v>
      </c>
      <c r="L240" s="41"/>
      <c r="M240" s="176" t="s">
        <v>5</v>
      </c>
      <c r="N240" s="177" t="s">
        <v>45</v>
      </c>
      <c r="O240" s="42"/>
      <c r="P240" s="178">
        <f>O240*H240</f>
        <v>0</v>
      </c>
      <c r="Q240" s="178">
        <v>2.0000000000000002E-5</v>
      </c>
      <c r="R240" s="178">
        <f>Q240*H240</f>
        <v>1.1760000000000001E-2</v>
      </c>
      <c r="S240" s="178">
        <v>0</v>
      </c>
      <c r="T240" s="179">
        <f>S240*H240</f>
        <v>0</v>
      </c>
      <c r="AR240" s="24" t="s">
        <v>140</v>
      </c>
      <c r="AT240" s="24" t="s">
        <v>135</v>
      </c>
      <c r="AU240" s="24" t="s">
        <v>84</v>
      </c>
      <c r="AY240" s="24" t="s">
        <v>133</v>
      </c>
      <c r="BE240" s="180">
        <f>IF(N240="základní",J240,0)</f>
        <v>0</v>
      </c>
      <c r="BF240" s="180">
        <f>IF(N240="snížená",J240,0)</f>
        <v>0</v>
      </c>
      <c r="BG240" s="180">
        <f>IF(N240="zákl. přenesená",J240,0)</f>
        <v>0</v>
      </c>
      <c r="BH240" s="180">
        <f>IF(N240="sníž. přenesená",J240,0)</f>
        <v>0</v>
      </c>
      <c r="BI240" s="180">
        <f>IF(N240="nulová",J240,0)</f>
        <v>0</v>
      </c>
      <c r="BJ240" s="24" t="s">
        <v>82</v>
      </c>
      <c r="BK240" s="180">
        <f>ROUND(I240*H240,2)</f>
        <v>0</v>
      </c>
      <c r="BL240" s="24" t="s">
        <v>140</v>
      </c>
      <c r="BM240" s="24" t="s">
        <v>703</v>
      </c>
    </row>
    <row r="241" spans="2:65" s="1" customFormat="1">
      <c r="B241" s="41"/>
      <c r="D241" s="362" t="s">
        <v>142</v>
      </c>
      <c r="E241" s="361"/>
      <c r="F241" s="363" t="s">
        <v>702</v>
      </c>
      <c r="G241" s="361"/>
      <c r="H241" s="361"/>
      <c r="I241" s="148"/>
      <c r="L241" s="41"/>
      <c r="M241" s="181"/>
      <c r="N241" s="42"/>
      <c r="O241" s="42"/>
      <c r="P241" s="42"/>
      <c r="Q241" s="42"/>
      <c r="R241" s="42"/>
      <c r="S241" s="42"/>
      <c r="T241" s="70"/>
      <c r="AT241" s="24" t="s">
        <v>142</v>
      </c>
      <c r="AU241" s="24" t="s">
        <v>84</v>
      </c>
    </row>
    <row r="242" spans="2:65" s="11" customFormat="1">
      <c r="B242" s="182"/>
      <c r="D242" s="362" t="s">
        <v>146</v>
      </c>
      <c r="E242" s="366" t="s">
        <v>5</v>
      </c>
      <c r="F242" s="367" t="s">
        <v>704</v>
      </c>
      <c r="G242" s="365"/>
      <c r="H242" s="368">
        <v>328</v>
      </c>
      <c r="I242" s="184"/>
      <c r="L242" s="182"/>
      <c r="M242" s="185"/>
      <c r="N242" s="186"/>
      <c r="O242" s="186"/>
      <c r="P242" s="186"/>
      <c r="Q242" s="186"/>
      <c r="R242" s="186"/>
      <c r="S242" s="186"/>
      <c r="T242" s="187"/>
      <c r="AT242" s="183" t="s">
        <v>146</v>
      </c>
      <c r="AU242" s="183" t="s">
        <v>84</v>
      </c>
      <c r="AV242" s="11" t="s">
        <v>84</v>
      </c>
      <c r="AW242" s="11" t="s">
        <v>37</v>
      </c>
      <c r="AX242" s="11" t="s">
        <v>74</v>
      </c>
      <c r="AY242" s="183" t="s">
        <v>133</v>
      </c>
    </row>
    <row r="243" spans="2:65" s="11" customFormat="1">
      <c r="B243" s="182"/>
      <c r="D243" s="362" t="s">
        <v>146</v>
      </c>
      <c r="E243" s="366" t="s">
        <v>5</v>
      </c>
      <c r="F243" s="367" t="s">
        <v>705</v>
      </c>
      <c r="G243" s="365"/>
      <c r="H243" s="368">
        <v>60</v>
      </c>
      <c r="I243" s="184"/>
      <c r="L243" s="182"/>
      <c r="M243" s="185"/>
      <c r="N243" s="186"/>
      <c r="O243" s="186"/>
      <c r="P243" s="186"/>
      <c r="Q243" s="186"/>
      <c r="R243" s="186"/>
      <c r="S243" s="186"/>
      <c r="T243" s="187"/>
      <c r="AT243" s="183" t="s">
        <v>146</v>
      </c>
      <c r="AU243" s="183" t="s">
        <v>84</v>
      </c>
      <c r="AV243" s="11" t="s">
        <v>84</v>
      </c>
      <c r="AW243" s="11" t="s">
        <v>37</v>
      </c>
      <c r="AX243" s="11" t="s">
        <v>74</v>
      </c>
      <c r="AY243" s="183" t="s">
        <v>133</v>
      </c>
    </row>
    <row r="244" spans="2:65" s="11" customFormat="1">
      <c r="B244" s="182"/>
      <c r="D244" s="362" t="s">
        <v>146</v>
      </c>
      <c r="E244" s="366" t="s">
        <v>5</v>
      </c>
      <c r="F244" s="367" t="s">
        <v>706</v>
      </c>
      <c r="G244" s="365"/>
      <c r="H244" s="368">
        <v>200</v>
      </c>
      <c r="I244" s="184"/>
      <c r="L244" s="182"/>
      <c r="M244" s="185"/>
      <c r="N244" s="186"/>
      <c r="O244" s="186"/>
      <c r="P244" s="186"/>
      <c r="Q244" s="186"/>
      <c r="R244" s="186"/>
      <c r="S244" s="186"/>
      <c r="T244" s="187"/>
      <c r="AT244" s="183" t="s">
        <v>146</v>
      </c>
      <c r="AU244" s="183" t="s">
        <v>84</v>
      </c>
      <c r="AV244" s="11" t="s">
        <v>84</v>
      </c>
      <c r="AW244" s="11" t="s">
        <v>37</v>
      </c>
      <c r="AX244" s="11" t="s">
        <v>74</v>
      </c>
      <c r="AY244" s="183" t="s">
        <v>133</v>
      </c>
    </row>
    <row r="245" spans="2:65" s="12" customFormat="1">
      <c r="B245" s="188"/>
      <c r="D245" s="362" t="s">
        <v>146</v>
      </c>
      <c r="E245" s="370" t="s">
        <v>5</v>
      </c>
      <c r="F245" s="371" t="s">
        <v>148</v>
      </c>
      <c r="G245" s="369"/>
      <c r="H245" s="372">
        <v>588</v>
      </c>
      <c r="I245" s="190"/>
      <c r="L245" s="188"/>
      <c r="M245" s="191"/>
      <c r="N245" s="192"/>
      <c r="O245" s="192"/>
      <c r="P245" s="192"/>
      <c r="Q245" s="192"/>
      <c r="R245" s="192"/>
      <c r="S245" s="192"/>
      <c r="T245" s="193"/>
      <c r="AT245" s="189" t="s">
        <v>146</v>
      </c>
      <c r="AU245" s="189" t="s">
        <v>84</v>
      </c>
      <c r="AV245" s="12" t="s">
        <v>140</v>
      </c>
      <c r="AW245" s="12" t="s">
        <v>37</v>
      </c>
      <c r="AX245" s="12" t="s">
        <v>82</v>
      </c>
      <c r="AY245" s="189" t="s">
        <v>133</v>
      </c>
    </row>
    <row r="246" spans="2:65" s="1" customFormat="1" ht="16.5" customHeight="1">
      <c r="B246" s="171"/>
      <c r="C246" s="172" t="s">
        <v>400</v>
      </c>
      <c r="D246" s="356" t="s">
        <v>135</v>
      </c>
      <c r="E246" s="357" t="s">
        <v>707</v>
      </c>
      <c r="F246" s="358" t="s">
        <v>708</v>
      </c>
      <c r="G246" s="359" t="s">
        <v>224</v>
      </c>
      <c r="H246" s="360">
        <v>29.4</v>
      </c>
      <c r="I246" s="174"/>
      <c r="J246" s="175">
        <f>ROUND(I246*H246,2)</f>
        <v>0</v>
      </c>
      <c r="K246" s="173" t="s">
        <v>139</v>
      </c>
      <c r="L246" s="41"/>
      <c r="M246" s="176" t="s">
        <v>5</v>
      </c>
      <c r="N246" s="177" t="s">
        <v>45</v>
      </c>
      <c r="O246" s="42"/>
      <c r="P246" s="178">
        <f>O246*H246</f>
        <v>0</v>
      </c>
      <c r="Q246" s="178">
        <v>0</v>
      </c>
      <c r="R246" s="178">
        <f>Q246*H246</f>
        <v>0</v>
      </c>
      <c r="S246" s="178">
        <v>0</v>
      </c>
      <c r="T246" s="179">
        <f>S246*H246</f>
        <v>0</v>
      </c>
      <c r="AR246" s="24" t="s">
        <v>140</v>
      </c>
      <c r="AT246" s="24" t="s">
        <v>135</v>
      </c>
      <c r="AU246" s="24" t="s">
        <v>84</v>
      </c>
      <c r="AY246" s="24" t="s">
        <v>133</v>
      </c>
      <c r="BE246" s="180">
        <f>IF(N246="základní",J246,0)</f>
        <v>0</v>
      </c>
      <c r="BF246" s="180">
        <f>IF(N246="snížená",J246,0)</f>
        <v>0</v>
      </c>
      <c r="BG246" s="180">
        <f>IF(N246="zákl. přenesená",J246,0)</f>
        <v>0</v>
      </c>
      <c r="BH246" s="180">
        <f>IF(N246="sníž. přenesená",J246,0)</f>
        <v>0</v>
      </c>
      <c r="BI246" s="180">
        <f>IF(N246="nulová",J246,0)</f>
        <v>0</v>
      </c>
      <c r="BJ246" s="24" t="s">
        <v>82</v>
      </c>
      <c r="BK246" s="180">
        <f>ROUND(I246*H246,2)</f>
        <v>0</v>
      </c>
      <c r="BL246" s="24" t="s">
        <v>140</v>
      </c>
      <c r="BM246" s="24" t="s">
        <v>709</v>
      </c>
    </row>
    <row r="247" spans="2:65" s="1" customFormat="1">
      <c r="B247" s="41"/>
      <c r="D247" s="362" t="s">
        <v>142</v>
      </c>
      <c r="E247" s="361"/>
      <c r="F247" s="363" t="s">
        <v>710</v>
      </c>
      <c r="G247" s="361"/>
      <c r="H247" s="361"/>
      <c r="I247" s="148"/>
      <c r="L247" s="41"/>
      <c r="M247" s="181"/>
      <c r="N247" s="42"/>
      <c r="O247" s="42"/>
      <c r="P247" s="42"/>
      <c r="Q247" s="42"/>
      <c r="R247" s="42"/>
      <c r="S247" s="42"/>
      <c r="T247" s="70"/>
      <c r="AT247" s="24" t="s">
        <v>142</v>
      </c>
      <c r="AU247" s="24" t="s">
        <v>84</v>
      </c>
    </row>
    <row r="248" spans="2:65" s="13" customFormat="1">
      <c r="B248" s="194"/>
      <c r="D248" s="362" t="s">
        <v>146</v>
      </c>
      <c r="E248" s="374" t="s">
        <v>5</v>
      </c>
      <c r="F248" s="375" t="s">
        <v>711</v>
      </c>
      <c r="G248" s="373"/>
      <c r="H248" s="374" t="s">
        <v>5</v>
      </c>
      <c r="I248" s="196"/>
      <c r="L248" s="194"/>
      <c r="M248" s="197"/>
      <c r="N248" s="198"/>
      <c r="O248" s="198"/>
      <c r="P248" s="198"/>
      <c r="Q248" s="198"/>
      <c r="R248" s="198"/>
      <c r="S248" s="198"/>
      <c r="T248" s="199"/>
      <c r="AT248" s="195" t="s">
        <v>146</v>
      </c>
      <c r="AU248" s="195" t="s">
        <v>84</v>
      </c>
      <c r="AV248" s="13" t="s">
        <v>82</v>
      </c>
      <c r="AW248" s="13" t="s">
        <v>37</v>
      </c>
      <c r="AX248" s="13" t="s">
        <v>74</v>
      </c>
      <c r="AY248" s="195" t="s">
        <v>133</v>
      </c>
    </row>
    <row r="249" spans="2:65" s="11" customFormat="1">
      <c r="B249" s="182"/>
      <c r="D249" s="362" t="s">
        <v>146</v>
      </c>
      <c r="E249" s="366" t="s">
        <v>5</v>
      </c>
      <c r="F249" s="367" t="s">
        <v>712</v>
      </c>
      <c r="G249" s="365"/>
      <c r="H249" s="368">
        <v>29.4</v>
      </c>
      <c r="I249" s="184"/>
      <c r="L249" s="182"/>
      <c r="M249" s="185"/>
      <c r="N249" s="186"/>
      <c r="O249" s="186"/>
      <c r="P249" s="186"/>
      <c r="Q249" s="186"/>
      <c r="R249" s="186"/>
      <c r="S249" s="186"/>
      <c r="T249" s="187"/>
      <c r="AT249" s="183" t="s">
        <v>146</v>
      </c>
      <c r="AU249" s="183" t="s">
        <v>84</v>
      </c>
      <c r="AV249" s="11" t="s">
        <v>84</v>
      </c>
      <c r="AW249" s="11" t="s">
        <v>37</v>
      </c>
      <c r="AX249" s="11" t="s">
        <v>74</v>
      </c>
      <c r="AY249" s="183" t="s">
        <v>133</v>
      </c>
    </row>
    <row r="250" spans="2:65" s="12" customFormat="1">
      <c r="B250" s="188"/>
      <c r="D250" s="362" t="s">
        <v>146</v>
      </c>
      <c r="E250" s="370" t="s">
        <v>5</v>
      </c>
      <c r="F250" s="371" t="s">
        <v>148</v>
      </c>
      <c r="G250" s="369"/>
      <c r="H250" s="372">
        <v>29.4</v>
      </c>
      <c r="I250" s="190"/>
      <c r="L250" s="188"/>
      <c r="M250" s="191"/>
      <c r="N250" s="192"/>
      <c r="O250" s="192"/>
      <c r="P250" s="192"/>
      <c r="Q250" s="192"/>
      <c r="R250" s="192"/>
      <c r="S250" s="192"/>
      <c r="T250" s="193"/>
      <c r="AT250" s="189" t="s">
        <v>146</v>
      </c>
      <c r="AU250" s="189" t="s">
        <v>84</v>
      </c>
      <c r="AV250" s="12" t="s">
        <v>140</v>
      </c>
      <c r="AW250" s="12" t="s">
        <v>37</v>
      </c>
      <c r="AX250" s="12" t="s">
        <v>82</v>
      </c>
      <c r="AY250" s="189" t="s">
        <v>133</v>
      </c>
    </row>
    <row r="251" spans="2:65" s="10" customFormat="1" ht="29.85" customHeight="1">
      <c r="B251" s="160"/>
      <c r="D251" s="353" t="s">
        <v>73</v>
      </c>
      <c r="E251" s="355" t="s">
        <v>475</v>
      </c>
      <c r="F251" s="355" t="s">
        <v>476</v>
      </c>
      <c r="G251" s="352"/>
      <c r="H251" s="352"/>
      <c r="I251" s="162"/>
      <c r="J251" s="170">
        <f>BK251</f>
        <v>0</v>
      </c>
      <c r="L251" s="160"/>
      <c r="M251" s="164"/>
      <c r="N251" s="165"/>
      <c r="O251" s="165"/>
      <c r="P251" s="166">
        <f>SUM(P252:P253)</f>
        <v>0</v>
      </c>
      <c r="Q251" s="165"/>
      <c r="R251" s="166">
        <f>SUM(R252:R253)</f>
        <v>0</v>
      </c>
      <c r="S251" s="165"/>
      <c r="T251" s="167">
        <f>SUM(T252:T253)</f>
        <v>0</v>
      </c>
      <c r="AR251" s="161" t="s">
        <v>82</v>
      </c>
      <c r="AT251" s="168" t="s">
        <v>73</v>
      </c>
      <c r="AU251" s="168" t="s">
        <v>82</v>
      </c>
      <c r="AY251" s="161" t="s">
        <v>133</v>
      </c>
      <c r="BK251" s="169">
        <f>SUM(BK252:BK253)</f>
        <v>0</v>
      </c>
    </row>
    <row r="252" spans="2:65" s="1" customFormat="1" ht="16.5" customHeight="1">
      <c r="B252" s="171"/>
      <c r="C252" s="172" t="s">
        <v>406</v>
      </c>
      <c r="D252" s="356" t="s">
        <v>135</v>
      </c>
      <c r="E252" s="357" t="s">
        <v>713</v>
      </c>
      <c r="F252" s="358" t="s">
        <v>714</v>
      </c>
      <c r="G252" s="359" t="s">
        <v>471</v>
      </c>
      <c r="H252" s="360">
        <v>33.069000000000003</v>
      </c>
      <c r="I252" s="174"/>
      <c r="J252" s="175">
        <f>ROUND(I252*H252,2)</f>
        <v>0</v>
      </c>
      <c r="K252" s="173" t="s">
        <v>139</v>
      </c>
      <c r="L252" s="41"/>
      <c r="M252" s="176" t="s">
        <v>5</v>
      </c>
      <c r="N252" s="177" t="s">
        <v>45</v>
      </c>
      <c r="O252" s="42"/>
      <c r="P252" s="178">
        <f>O252*H252</f>
        <v>0</v>
      </c>
      <c r="Q252" s="178">
        <v>0</v>
      </c>
      <c r="R252" s="178">
        <f>Q252*H252</f>
        <v>0</v>
      </c>
      <c r="S252" s="178">
        <v>0</v>
      </c>
      <c r="T252" s="179">
        <f>S252*H252</f>
        <v>0</v>
      </c>
      <c r="AR252" s="24" t="s">
        <v>140</v>
      </c>
      <c r="AT252" s="24" t="s">
        <v>135</v>
      </c>
      <c r="AU252" s="24" t="s">
        <v>84</v>
      </c>
      <c r="AY252" s="24" t="s">
        <v>133</v>
      </c>
      <c r="BE252" s="180">
        <f>IF(N252="základní",J252,0)</f>
        <v>0</v>
      </c>
      <c r="BF252" s="180">
        <f>IF(N252="snížená",J252,0)</f>
        <v>0</v>
      </c>
      <c r="BG252" s="180">
        <f>IF(N252="zákl. přenesená",J252,0)</f>
        <v>0</v>
      </c>
      <c r="BH252" s="180">
        <f>IF(N252="sníž. přenesená",J252,0)</f>
        <v>0</v>
      </c>
      <c r="BI252" s="180">
        <f>IF(N252="nulová",J252,0)</f>
        <v>0</v>
      </c>
      <c r="BJ252" s="24" t="s">
        <v>82</v>
      </c>
      <c r="BK252" s="180">
        <f>ROUND(I252*H252,2)</f>
        <v>0</v>
      </c>
      <c r="BL252" s="24" t="s">
        <v>140</v>
      </c>
      <c r="BM252" s="24" t="s">
        <v>715</v>
      </c>
    </row>
    <row r="253" spans="2:65" s="1" customFormat="1">
      <c r="B253" s="41"/>
      <c r="D253" s="362" t="s">
        <v>142</v>
      </c>
      <c r="E253" s="361"/>
      <c r="F253" s="363" t="s">
        <v>716</v>
      </c>
      <c r="G253" s="361"/>
      <c r="H253" s="361"/>
      <c r="I253" s="148"/>
      <c r="L253" s="41"/>
      <c r="M253" s="213"/>
      <c r="N253" s="214"/>
      <c r="O253" s="214"/>
      <c r="P253" s="214"/>
      <c r="Q253" s="214"/>
      <c r="R253" s="214"/>
      <c r="S253" s="214"/>
      <c r="T253" s="215"/>
      <c r="AT253" s="24" t="s">
        <v>142</v>
      </c>
      <c r="AU253" s="24" t="s">
        <v>84</v>
      </c>
    </row>
    <row r="254" spans="2:65" s="1" customFormat="1" ht="6.95" customHeight="1">
      <c r="B254" s="56"/>
      <c r="C254" s="57"/>
      <c r="D254" s="57"/>
      <c r="E254" s="57"/>
      <c r="F254" s="57"/>
      <c r="G254" s="57"/>
      <c r="H254" s="57"/>
      <c r="I254" s="126"/>
      <c r="J254" s="57"/>
      <c r="K254" s="57"/>
      <c r="L254" s="41"/>
    </row>
  </sheetData>
  <sheetProtection password="876B" sheet="1" objects="1" scenarios="1"/>
  <autoFilter ref="C78:K253"/>
  <mergeCells count="11">
    <mergeCell ref="L2:V2"/>
    <mergeCell ref="E7:H7"/>
    <mergeCell ref="E9:H9"/>
    <mergeCell ref="E24:H24"/>
    <mergeCell ref="E45:H45"/>
    <mergeCell ref="J75:J76"/>
    <mergeCell ref="J51:J52"/>
    <mergeCell ref="E69:H69"/>
    <mergeCell ref="E71:H71"/>
    <mergeCell ref="G1:H1"/>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0"/>
  <sheetViews>
    <sheetView showGridLines="0" workbookViewId="0">
      <pane ySplit="1" topLeftCell="A81" activePane="bottomLeft" state="frozen"/>
      <selection activeCell="E14" sqref="E14:AJ14"/>
      <selection pane="bottomLeft" activeCell="F91" sqref="F91"/>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99"/>
      <c r="C1" s="99"/>
      <c r="D1" s="100" t="s">
        <v>1</v>
      </c>
      <c r="E1" s="99"/>
      <c r="F1" s="101" t="s">
        <v>97</v>
      </c>
      <c r="G1" s="339" t="s">
        <v>98</v>
      </c>
      <c r="H1" s="339"/>
      <c r="I1" s="102"/>
      <c r="J1" s="101" t="s">
        <v>99</v>
      </c>
      <c r="K1" s="100" t="s">
        <v>100</v>
      </c>
      <c r="L1" s="101" t="s">
        <v>101</v>
      </c>
      <c r="M1" s="101"/>
      <c r="N1" s="101"/>
      <c r="O1" s="101"/>
      <c r="P1" s="101"/>
      <c r="Q1" s="101"/>
      <c r="R1" s="101"/>
      <c r="S1" s="101"/>
      <c r="T1" s="10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26" t="s">
        <v>8</v>
      </c>
      <c r="M2" s="327"/>
      <c r="N2" s="327"/>
      <c r="O2" s="327"/>
      <c r="P2" s="327"/>
      <c r="Q2" s="327"/>
      <c r="R2" s="327"/>
      <c r="S2" s="327"/>
      <c r="T2" s="327"/>
      <c r="U2" s="327"/>
      <c r="V2" s="327"/>
      <c r="AT2" s="24" t="s">
        <v>96</v>
      </c>
    </row>
    <row r="3" spans="1:70" ht="6.95" customHeight="1">
      <c r="B3" s="25"/>
      <c r="C3" s="26"/>
      <c r="D3" s="26"/>
      <c r="E3" s="26"/>
      <c r="F3" s="26"/>
      <c r="G3" s="26"/>
      <c r="H3" s="26"/>
      <c r="I3" s="103"/>
      <c r="J3" s="26"/>
      <c r="K3" s="27"/>
      <c r="AT3" s="24" t="s">
        <v>84</v>
      </c>
    </row>
    <row r="4" spans="1:70" ht="36.950000000000003" customHeight="1">
      <c r="B4" s="28"/>
      <c r="C4" s="29"/>
      <c r="D4" s="30" t="s">
        <v>102</v>
      </c>
      <c r="E4" s="29"/>
      <c r="F4" s="29"/>
      <c r="G4" s="29"/>
      <c r="H4" s="29"/>
      <c r="I4" s="104"/>
      <c r="J4" s="29"/>
      <c r="K4" s="31"/>
      <c r="M4" s="32" t="s">
        <v>13</v>
      </c>
      <c r="AT4" s="24" t="s">
        <v>6</v>
      </c>
    </row>
    <row r="5" spans="1:70" ht="6.95" customHeight="1">
      <c r="B5" s="28"/>
      <c r="C5" s="29"/>
      <c r="D5" s="29"/>
      <c r="E5" s="29"/>
      <c r="F5" s="29"/>
      <c r="G5" s="29"/>
      <c r="H5" s="29"/>
      <c r="I5" s="104"/>
      <c r="J5" s="29"/>
      <c r="K5" s="31"/>
    </row>
    <row r="6" spans="1:70" ht="15">
      <c r="B6" s="28"/>
      <c r="C6" s="29"/>
      <c r="D6" s="37" t="s">
        <v>18</v>
      </c>
      <c r="E6" s="29"/>
      <c r="F6" s="29"/>
      <c r="G6" s="29"/>
      <c r="H6" s="29"/>
      <c r="I6" s="104"/>
      <c r="J6" s="29"/>
      <c r="K6" s="31"/>
    </row>
    <row r="7" spans="1:70" ht="16.5" customHeight="1">
      <c r="B7" s="28"/>
      <c r="C7" s="29"/>
      <c r="D7" s="29"/>
      <c r="E7" s="340" t="str">
        <f>'Rekapitulace stavby'!K6</f>
        <v>Bečva, km 44,135-45,855 revitalizace toku Skalička</v>
      </c>
      <c r="F7" s="341"/>
      <c r="G7" s="341"/>
      <c r="H7" s="341"/>
      <c r="I7" s="104"/>
      <c r="J7" s="29"/>
      <c r="K7" s="31"/>
    </row>
    <row r="8" spans="1:70" s="1" customFormat="1" ht="15">
      <c r="B8" s="41"/>
      <c r="C8" s="42"/>
      <c r="D8" s="37" t="s">
        <v>103</v>
      </c>
      <c r="E8" s="42"/>
      <c r="F8" s="42"/>
      <c r="G8" s="42"/>
      <c r="H8" s="42"/>
      <c r="I8" s="105"/>
      <c r="J8" s="42"/>
      <c r="K8" s="45"/>
    </row>
    <row r="9" spans="1:70" s="1" customFormat="1" ht="36.950000000000003" customHeight="1">
      <c r="B9" s="41"/>
      <c r="C9" s="42"/>
      <c r="D9" s="42"/>
      <c r="E9" s="342" t="s">
        <v>717</v>
      </c>
      <c r="F9" s="343"/>
      <c r="G9" s="343"/>
      <c r="H9" s="343"/>
      <c r="I9" s="105"/>
      <c r="J9" s="42"/>
      <c r="K9" s="45"/>
    </row>
    <row r="10" spans="1:70" s="1" customFormat="1">
      <c r="B10" s="41"/>
      <c r="C10" s="42"/>
      <c r="D10" s="42"/>
      <c r="E10" s="42"/>
      <c r="F10" s="42"/>
      <c r="G10" s="42"/>
      <c r="H10" s="42"/>
      <c r="I10" s="105"/>
      <c r="J10" s="42"/>
      <c r="K10" s="45"/>
    </row>
    <row r="11" spans="1:70" s="1" customFormat="1" ht="14.45" customHeight="1">
      <c r="B11" s="41"/>
      <c r="C11" s="42"/>
      <c r="D11" s="37" t="s">
        <v>20</v>
      </c>
      <c r="E11" s="42"/>
      <c r="F11" s="35" t="s">
        <v>21</v>
      </c>
      <c r="G11" s="42"/>
      <c r="H11" s="42"/>
      <c r="I11" s="106" t="s">
        <v>22</v>
      </c>
      <c r="J11" s="35" t="s">
        <v>5</v>
      </c>
      <c r="K11" s="45"/>
    </row>
    <row r="12" spans="1:70" s="1" customFormat="1" ht="14.45" customHeight="1">
      <c r="B12" s="41"/>
      <c r="C12" s="42"/>
      <c r="D12" s="37" t="s">
        <v>23</v>
      </c>
      <c r="E12" s="42"/>
      <c r="F12" s="35" t="s">
        <v>24</v>
      </c>
      <c r="G12" s="42"/>
      <c r="H12" s="42"/>
      <c r="I12" s="106" t="s">
        <v>25</v>
      </c>
      <c r="J12" s="107"/>
      <c r="K12" s="45"/>
    </row>
    <row r="13" spans="1:70" s="1" customFormat="1" ht="10.9" customHeight="1">
      <c r="B13" s="41"/>
      <c r="C13" s="42"/>
      <c r="D13" s="42"/>
      <c r="E13" s="42"/>
      <c r="F13" s="42"/>
      <c r="G13" s="42"/>
      <c r="H13" s="42"/>
      <c r="I13" s="105"/>
      <c r="J13" s="42"/>
      <c r="K13" s="45"/>
    </row>
    <row r="14" spans="1:70" s="1" customFormat="1" ht="14.45" customHeight="1">
      <c r="B14" s="41"/>
      <c r="C14" s="42"/>
      <c r="D14" s="37" t="s">
        <v>26</v>
      </c>
      <c r="E14" s="42"/>
      <c r="F14" s="42"/>
      <c r="G14" s="42"/>
      <c r="H14" s="42"/>
      <c r="I14" s="106" t="s">
        <v>27</v>
      </c>
      <c r="J14" s="35" t="s">
        <v>28</v>
      </c>
      <c r="K14" s="45"/>
    </row>
    <row r="15" spans="1:70" s="1" customFormat="1" ht="18" customHeight="1">
      <c r="B15" s="41"/>
      <c r="C15" s="42"/>
      <c r="D15" s="42"/>
      <c r="E15" s="35" t="s">
        <v>29</v>
      </c>
      <c r="F15" s="42"/>
      <c r="G15" s="42"/>
      <c r="H15" s="42"/>
      <c r="I15" s="106" t="s">
        <v>30</v>
      </c>
      <c r="J15" s="35" t="s">
        <v>31</v>
      </c>
      <c r="K15" s="45"/>
    </row>
    <row r="16" spans="1:70" s="1" customFormat="1" ht="6.95" customHeight="1">
      <c r="B16" s="41"/>
      <c r="C16" s="42"/>
      <c r="D16" s="42"/>
      <c r="E16" s="42"/>
      <c r="F16" s="42"/>
      <c r="G16" s="42"/>
      <c r="H16" s="42"/>
      <c r="I16" s="105"/>
      <c r="J16" s="42"/>
      <c r="K16" s="45"/>
    </row>
    <row r="17" spans="2:11" s="1" customFormat="1" ht="14.45" customHeight="1">
      <c r="B17" s="41"/>
      <c r="C17" s="42"/>
      <c r="D17" s="37" t="s">
        <v>32</v>
      </c>
      <c r="E17" s="42"/>
      <c r="F17" s="42"/>
      <c r="G17" s="42"/>
      <c r="H17" s="42"/>
      <c r="I17" s="106" t="s">
        <v>27</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06" t="s">
        <v>30</v>
      </c>
      <c r="J18" s="35" t="str">
        <f>IF('Rekapitulace stavby'!AN14="Vyplň údaj","",IF('Rekapitulace stavby'!AN14="","",'Rekapitulace stavby'!AN14))</f>
        <v/>
      </c>
      <c r="K18" s="45"/>
    </row>
    <row r="19" spans="2:11" s="1" customFormat="1" ht="6.95" customHeight="1">
      <c r="B19" s="41"/>
      <c r="C19" s="42"/>
      <c r="D19" s="42"/>
      <c r="E19" s="42"/>
      <c r="F19" s="42"/>
      <c r="G19" s="42"/>
      <c r="H19" s="42"/>
      <c r="I19" s="105"/>
      <c r="J19" s="42"/>
      <c r="K19" s="45"/>
    </row>
    <row r="20" spans="2:11" s="1" customFormat="1" ht="14.45" customHeight="1">
      <c r="B20" s="41"/>
      <c r="C20" s="42"/>
      <c r="D20" s="37" t="s">
        <v>33</v>
      </c>
      <c r="E20" s="42"/>
      <c r="F20" s="42"/>
      <c r="G20" s="42"/>
      <c r="H20" s="42"/>
      <c r="I20" s="106" t="s">
        <v>27</v>
      </c>
      <c r="J20" s="35" t="s">
        <v>34</v>
      </c>
      <c r="K20" s="45"/>
    </row>
    <row r="21" spans="2:11" s="1" customFormat="1" ht="18" customHeight="1">
      <c r="B21" s="41"/>
      <c r="C21" s="42"/>
      <c r="D21" s="42"/>
      <c r="E21" s="35" t="s">
        <v>35</v>
      </c>
      <c r="F21" s="42"/>
      <c r="G21" s="42"/>
      <c r="H21" s="42"/>
      <c r="I21" s="106" t="s">
        <v>30</v>
      </c>
      <c r="J21" s="35" t="s">
        <v>36</v>
      </c>
      <c r="K21" s="45"/>
    </row>
    <row r="22" spans="2:11" s="1" customFormat="1" ht="6.95" customHeight="1">
      <c r="B22" s="41"/>
      <c r="C22" s="42"/>
      <c r="D22" s="42"/>
      <c r="E22" s="42"/>
      <c r="F22" s="42"/>
      <c r="G22" s="42"/>
      <c r="H22" s="42"/>
      <c r="I22" s="105"/>
      <c r="J22" s="42"/>
      <c r="K22" s="45"/>
    </row>
    <row r="23" spans="2:11" s="1" customFormat="1" ht="14.45" customHeight="1">
      <c r="B23" s="41"/>
      <c r="C23" s="42"/>
      <c r="D23" s="37" t="s">
        <v>38</v>
      </c>
      <c r="E23" s="42"/>
      <c r="F23" s="42"/>
      <c r="G23" s="42"/>
      <c r="H23" s="42"/>
      <c r="I23" s="105"/>
      <c r="J23" s="42"/>
      <c r="K23" s="45"/>
    </row>
    <row r="24" spans="2:11" s="6" customFormat="1" ht="16.5" customHeight="1">
      <c r="B24" s="108"/>
      <c r="C24" s="109"/>
      <c r="D24" s="109"/>
      <c r="E24" s="331" t="s">
        <v>5</v>
      </c>
      <c r="F24" s="331"/>
      <c r="G24" s="331"/>
      <c r="H24" s="331"/>
      <c r="I24" s="110"/>
      <c r="J24" s="109"/>
      <c r="K24" s="111"/>
    </row>
    <row r="25" spans="2:11" s="1" customFormat="1" ht="6.95" customHeight="1">
      <c r="B25" s="41"/>
      <c r="C25" s="42"/>
      <c r="D25" s="42"/>
      <c r="E25" s="42"/>
      <c r="F25" s="42"/>
      <c r="G25" s="42"/>
      <c r="H25" s="42"/>
      <c r="I25" s="105"/>
      <c r="J25" s="42"/>
      <c r="K25" s="45"/>
    </row>
    <row r="26" spans="2:11" s="1" customFormat="1" ht="6.95" customHeight="1">
      <c r="B26" s="41"/>
      <c r="C26" s="42"/>
      <c r="D26" s="68"/>
      <c r="E26" s="68"/>
      <c r="F26" s="68"/>
      <c r="G26" s="68"/>
      <c r="H26" s="68"/>
      <c r="I26" s="112"/>
      <c r="J26" s="68"/>
      <c r="K26" s="113"/>
    </row>
    <row r="27" spans="2:11" s="1" customFormat="1" ht="25.35" customHeight="1">
      <c r="B27" s="41"/>
      <c r="C27" s="42"/>
      <c r="D27" s="114" t="s">
        <v>40</v>
      </c>
      <c r="E27" s="42"/>
      <c r="F27" s="42"/>
      <c r="G27" s="42"/>
      <c r="H27" s="42"/>
      <c r="I27" s="105"/>
      <c r="J27" s="115">
        <f>ROUND(J84,2)</f>
        <v>0</v>
      </c>
      <c r="K27" s="45"/>
    </row>
    <row r="28" spans="2:11" s="1" customFormat="1" ht="6.95" customHeight="1">
      <c r="B28" s="41"/>
      <c r="C28" s="42"/>
      <c r="D28" s="68"/>
      <c r="E28" s="68"/>
      <c r="F28" s="68"/>
      <c r="G28" s="68"/>
      <c r="H28" s="68"/>
      <c r="I28" s="112"/>
      <c r="J28" s="68"/>
      <c r="K28" s="113"/>
    </row>
    <row r="29" spans="2:11" s="1" customFormat="1" ht="14.45" customHeight="1">
      <c r="B29" s="41"/>
      <c r="C29" s="42"/>
      <c r="D29" s="42"/>
      <c r="E29" s="42"/>
      <c r="F29" s="46" t="s">
        <v>42</v>
      </c>
      <c r="G29" s="42"/>
      <c r="H29" s="42"/>
      <c r="I29" s="116" t="s">
        <v>41</v>
      </c>
      <c r="J29" s="46" t="s">
        <v>43</v>
      </c>
      <c r="K29" s="45"/>
    </row>
    <row r="30" spans="2:11" s="1" customFormat="1" ht="14.45" customHeight="1">
      <c r="B30" s="41"/>
      <c r="C30" s="42"/>
      <c r="D30" s="49" t="s">
        <v>44</v>
      </c>
      <c r="E30" s="49" t="s">
        <v>45</v>
      </c>
      <c r="F30" s="117">
        <f>ROUND(SUM(BE84:BE109), 2)</f>
        <v>0</v>
      </c>
      <c r="G30" s="42"/>
      <c r="H30" s="42"/>
      <c r="I30" s="118">
        <v>0.21</v>
      </c>
      <c r="J30" s="117">
        <f>ROUND(ROUND((SUM(BE84:BE109)), 2)*I30, 2)</f>
        <v>0</v>
      </c>
      <c r="K30" s="45"/>
    </row>
    <row r="31" spans="2:11" s="1" customFormat="1" ht="14.45" customHeight="1">
      <c r="B31" s="41"/>
      <c r="C31" s="42"/>
      <c r="D31" s="42"/>
      <c r="E31" s="49" t="s">
        <v>46</v>
      </c>
      <c r="F31" s="117">
        <f>ROUND(SUM(BF84:BF109), 2)</f>
        <v>0</v>
      </c>
      <c r="G31" s="42"/>
      <c r="H31" s="42"/>
      <c r="I31" s="118">
        <v>0.15</v>
      </c>
      <c r="J31" s="117">
        <f>ROUND(ROUND((SUM(BF84:BF109)), 2)*I31, 2)</f>
        <v>0</v>
      </c>
      <c r="K31" s="45"/>
    </row>
    <row r="32" spans="2:11" s="1" customFormat="1" ht="14.45" hidden="1" customHeight="1">
      <c r="B32" s="41"/>
      <c r="C32" s="42"/>
      <c r="D32" s="42"/>
      <c r="E32" s="49" t="s">
        <v>47</v>
      </c>
      <c r="F32" s="117">
        <f>ROUND(SUM(BG84:BG109), 2)</f>
        <v>0</v>
      </c>
      <c r="G32" s="42"/>
      <c r="H32" s="42"/>
      <c r="I32" s="118">
        <v>0.21</v>
      </c>
      <c r="J32" s="117">
        <v>0</v>
      </c>
      <c r="K32" s="45"/>
    </row>
    <row r="33" spans="2:11" s="1" customFormat="1" ht="14.45" hidden="1" customHeight="1">
      <c r="B33" s="41"/>
      <c r="C33" s="42"/>
      <c r="D33" s="42"/>
      <c r="E33" s="49" t="s">
        <v>48</v>
      </c>
      <c r="F33" s="117">
        <f>ROUND(SUM(BH84:BH109), 2)</f>
        <v>0</v>
      </c>
      <c r="G33" s="42"/>
      <c r="H33" s="42"/>
      <c r="I33" s="118">
        <v>0.15</v>
      </c>
      <c r="J33" s="117">
        <v>0</v>
      </c>
      <c r="K33" s="45"/>
    </row>
    <row r="34" spans="2:11" s="1" customFormat="1" ht="14.45" hidden="1" customHeight="1">
      <c r="B34" s="41"/>
      <c r="C34" s="42"/>
      <c r="D34" s="42"/>
      <c r="E34" s="49" t="s">
        <v>49</v>
      </c>
      <c r="F34" s="117">
        <f>ROUND(SUM(BI84:BI109), 2)</f>
        <v>0</v>
      </c>
      <c r="G34" s="42"/>
      <c r="H34" s="42"/>
      <c r="I34" s="118">
        <v>0</v>
      </c>
      <c r="J34" s="117">
        <v>0</v>
      </c>
      <c r="K34" s="45"/>
    </row>
    <row r="35" spans="2:11" s="1" customFormat="1" ht="6.95" customHeight="1">
      <c r="B35" s="41"/>
      <c r="C35" s="42"/>
      <c r="D35" s="42"/>
      <c r="E35" s="42"/>
      <c r="F35" s="42"/>
      <c r="G35" s="42"/>
      <c r="H35" s="42"/>
      <c r="I35" s="105"/>
      <c r="J35" s="42"/>
      <c r="K35" s="45"/>
    </row>
    <row r="36" spans="2:11" s="1" customFormat="1" ht="25.35" customHeight="1">
      <c r="B36" s="41"/>
      <c r="C36" s="119"/>
      <c r="D36" s="120" t="s">
        <v>50</v>
      </c>
      <c r="E36" s="71"/>
      <c r="F36" s="71"/>
      <c r="G36" s="121" t="s">
        <v>51</v>
      </c>
      <c r="H36" s="122" t="s">
        <v>52</v>
      </c>
      <c r="I36" s="123"/>
      <c r="J36" s="124">
        <f>SUM(J27:J34)</f>
        <v>0</v>
      </c>
      <c r="K36" s="125"/>
    </row>
    <row r="37" spans="2:11" s="1" customFormat="1" ht="14.45" customHeight="1">
      <c r="B37" s="56"/>
      <c r="C37" s="57"/>
      <c r="D37" s="57"/>
      <c r="E37" s="57"/>
      <c r="F37" s="57"/>
      <c r="G37" s="57"/>
      <c r="H37" s="57"/>
      <c r="I37" s="126"/>
      <c r="J37" s="57"/>
      <c r="K37" s="58"/>
    </row>
    <row r="41" spans="2:11" s="1" customFormat="1" ht="6.95" customHeight="1">
      <c r="B41" s="59"/>
      <c r="C41" s="60"/>
      <c r="D41" s="60"/>
      <c r="E41" s="60"/>
      <c r="F41" s="60"/>
      <c r="G41" s="60"/>
      <c r="H41" s="60"/>
      <c r="I41" s="127"/>
      <c r="J41" s="60"/>
      <c r="K41" s="128"/>
    </row>
    <row r="42" spans="2:11" s="1" customFormat="1" ht="36.950000000000003" customHeight="1">
      <c r="B42" s="41"/>
      <c r="C42" s="30" t="s">
        <v>106</v>
      </c>
      <c r="D42" s="42"/>
      <c r="E42" s="42"/>
      <c r="F42" s="42"/>
      <c r="G42" s="42"/>
      <c r="H42" s="42"/>
      <c r="I42" s="105"/>
      <c r="J42" s="42"/>
      <c r="K42" s="45"/>
    </row>
    <row r="43" spans="2:11" s="1" customFormat="1" ht="6.95" customHeight="1">
      <c r="B43" s="41"/>
      <c r="C43" s="42"/>
      <c r="D43" s="42"/>
      <c r="E43" s="42"/>
      <c r="F43" s="42"/>
      <c r="G43" s="42"/>
      <c r="H43" s="42"/>
      <c r="I43" s="105"/>
      <c r="J43" s="42"/>
      <c r="K43" s="45"/>
    </row>
    <row r="44" spans="2:11" s="1" customFormat="1" ht="14.45" customHeight="1">
      <c r="B44" s="41"/>
      <c r="C44" s="37" t="s">
        <v>18</v>
      </c>
      <c r="D44" s="42"/>
      <c r="E44" s="42"/>
      <c r="F44" s="42"/>
      <c r="G44" s="42"/>
      <c r="H44" s="42"/>
      <c r="I44" s="105"/>
      <c r="J44" s="42"/>
      <c r="K44" s="45"/>
    </row>
    <row r="45" spans="2:11" s="1" customFormat="1" ht="16.5" customHeight="1">
      <c r="B45" s="41"/>
      <c r="C45" s="42"/>
      <c r="D45" s="42"/>
      <c r="E45" s="340" t="str">
        <f>E7</f>
        <v>Bečva, km 44,135-45,855 revitalizace toku Skalička</v>
      </c>
      <c r="F45" s="341"/>
      <c r="G45" s="341"/>
      <c r="H45" s="341"/>
      <c r="I45" s="105"/>
      <c r="J45" s="42"/>
      <c r="K45" s="45"/>
    </row>
    <row r="46" spans="2:11" s="1" customFormat="1" ht="14.45" customHeight="1">
      <c r="B46" s="41"/>
      <c r="C46" s="37" t="s">
        <v>103</v>
      </c>
      <c r="D46" s="42"/>
      <c r="E46" s="42"/>
      <c r="F46" s="42"/>
      <c r="G46" s="42"/>
      <c r="H46" s="42"/>
      <c r="I46" s="105"/>
      <c r="J46" s="42"/>
      <c r="K46" s="45"/>
    </row>
    <row r="47" spans="2:11" s="1" customFormat="1" ht="17.25" customHeight="1">
      <c r="B47" s="41"/>
      <c r="C47" s="42"/>
      <c r="D47" s="42"/>
      <c r="E47" s="342" t="str">
        <f>E9</f>
        <v>VON - Vedlejší a ostatní náklady</v>
      </c>
      <c r="F47" s="343"/>
      <c r="G47" s="343"/>
      <c r="H47" s="343"/>
      <c r="I47" s="105"/>
      <c r="J47" s="42"/>
      <c r="K47" s="45"/>
    </row>
    <row r="48" spans="2:11" s="1" customFormat="1" ht="6.95" customHeight="1">
      <c r="B48" s="41"/>
      <c r="C48" s="42"/>
      <c r="D48" s="42"/>
      <c r="E48" s="42"/>
      <c r="F48" s="42"/>
      <c r="G48" s="42"/>
      <c r="H48" s="42"/>
      <c r="I48" s="105"/>
      <c r="J48" s="42"/>
      <c r="K48" s="45"/>
    </row>
    <row r="49" spans="2:47" s="1" customFormat="1" ht="18" customHeight="1">
      <c r="B49" s="41"/>
      <c r="C49" s="37" t="s">
        <v>23</v>
      </c>
      <c r="D49" s="42"/>
      <c r="E49" s="42"/>
      <c r="F49" s="35" t="str">
        <f>F12</f>
        <v>obec Skalička</v>
      </c>
      <c r="G49" s="42"/>
      <c r="H49" s="42"/>
      <c r="I49" s="106" t="s">
        <v>25</v>
      </c>
      <c r="J49" s="107" t="str">
        <f>IF(J12="","",J12)</f>
        <v/>
      </c>
      <c r="K49" s="45"/>
    </row>
    <row r="50" spans="2:47" s="1" customFormat="1" ht="6.95" customHeight="1">
      <c r="B50" s="41"/>
      <c r="C50" s="42"/>
      <c r="D50" s="42"/>
      <c r="E50" s="42"/>
      <c r="F50" s="42"/>
      <c r="G50" s="42"/>
      <c r="H50" s="42"/>
      <c r="I50" s="105"/>
      <c r="J50" s="42"/>
      <c r="K50" s="45"/>
    </row>
    <row r="51" spans="2:47" s="1" customFormat="1" ht="15">
      <c r="B51" s="41"/>
      <c r="C51" s="37" t="s">
        <v>26</v>
      </c>
      <c r="D51" s="42"/>
      <c r="E51" s="42"/>
      <c r="F51" s="35" t="str">
        <f>E15</f>
        <v>Povodí Moravy, státní podnik</v>
      </c>
      <c r="G51" s="42"/>
      <c r="H51" s="42"/>
      <c r="I51" s="106" t="s">
        <v>33</v>
      </c>
      <c r="J51" s="331" t="str">
        <f>E21</f>
        <v>Sweco Hydroprojekt a.s., Táborská 31, Praha 4</v>
      </c>
      <c r="K51" s="45"/>
    </row>
    <row r="52" spans="2:47" s="1" customFormat="1" ht="14.45" customHeight="1">
      <c r="B52" s="41"/>
      <c r="C52" s="37" t="s">
        <v>32</v>
      </c>
      <c r="D52" s="42"/>
      <c r="E52" s="42"/>
      <c r="F52" s="35" t="str">
        <f>IF(E18="","",E18)</f>
        <v/>
      </c>
      <c r="G52" s="42"/>
      <c r="H52" s="42"/>
      <c r="I52" s="105"/>
      <c r="J52" s="335"/>
      <c r="K52" s="45"/>
    </row>
    <row r="53" spans="2:47" s="1" customFormat="1" ht="10.35" customHeight="1">
      <c r="B53" s="41"/>
      <c r="C53" s="42"/>
      <c r="D53" s="42"/>
      <c r="E53" s="42"/>
      <c r="F53" s="42"/>
      <c r="G53" s="42"/>
      <c r="H53" s="42"/>
      <c r="I53" s="105"/>
      <c r="J53" s="42"/>
      <c r="K53" s="45"/>
    </row>
    <row r="54" spans="2:47" s="1" customFormat="1" ht="29.25" customHeight="1">
      <c r="B54" s="41"/>
      <c r="C54" s="129" t="s">
        <v>107</v>
      </c>
      <c r="D54" s="119"/>
      <c r="E54" s="119"/>
      <c r="F54" s="119"/>
      <c r="G54" s="119"/>
      <c r="H54" s="119"/>
      <c r="I54" s="130"/>
      <c r="J54" s="131" t="s">
        <v>108</v>
      </c>
      <c r="K54" s="132"/>
    </row>
    <row r="55" spans="2:47" s="1" customFormat="1" ht="10.35" customHeight="1">
      <c r="B55" s="41"/>
      <c r="C55" s="42"/>
      <c r="D55" s="42"/>
      <c r="E55" s="42"/>
      <c r="F55" s="42"/>
      <c r="G55" s="42"/>
      <c r="H55" s="42"/>
      <c r="I55" s="105"/>
      <c r="J55" s="42"/>
      <c r="K55" s="45"/>
    </row>
    <row r="56" spans="2:47" s="1" customFormat="1" ht="29.25" customHeight="1">
      <c r="B56" s="41"/>
      <c r="C56" s="133" t="s">
        <v>109</v>
      </c>
      <c r="D56" s="42"/>
      <c r="E56" s="42"/>
      <c r="F56" s="42"/>
      <c r="G56" s="42"/>
      <c r="H56" s="42"/>
      <c r="I56" s="105"/>
      <c r="J56" s="115">
        <f>J84</f>
        <v>0</v>
      </c>
      <c r="K56" s="45"/>
      <c r="AU56" s="24" t="s">
        <v>110</v>
      </c>
    </row>
    <row r="57" spans="2:47" s="7" customFormat="1" ht="24.95" customHeight="1">
      <c r="B57" s="134"/>
      <c r="C57" s="135"/>
      <c r="D57" s="136" t="s">
        <v>718</v>
      </c>
      <c r="E57" s="137"/>
      <c r="F57" s="137"/>
      <c r="G57" s="137"/>
      <c r="H57" s="137"/>
      <c r="I57" s="138"/>
      <c r="J57" s="139">
        <f>J85</f>
        <v>0</v>
      </c>
      <c r="K57" s="140"/>
    </row>
    <row r="58" spans="2:47" s="8" customFormat="1" ht="19.899999999999999" customHeight="1">
      <c r="B58" s="141"/>
      <c r="C58" s="142"/>
      <c r="D58" s="143" t="s">
        <v>719</v>
      </c>
      <c r="E58" s="144"/>
      <c r="F58" s="144"/>
      <c r="G58" s="144"/>
      <c r="H58" s="144"/>
      <c r="I58" s="145"/>
      <c r="J58" s="146">
        <f>J86</f>
        <v>0</v>
      </c>
      <c r="K58" s="147"/>
    </row>
    <row r="59" spans="2:47" s="8" customFormat="1" ht="19.899999999999999" customHeight="1">
      <c r="B59" s="141"/>
      <c r="C59" s="142"/>
      <c r="D59" s="143" t="s">
        <v>720</v>
      </c>
      <c r="E59" s="144"/>
      <c r="F59" s="144"/>
      <c r="G59" s="144"/>
      <c r="H59" s="144"/>
      <c r="I59" s="145"/>
      <c r="J59" s="146">
        <f>J93</f>
        <v>0</v>
      </c>
      <c r="K59" s="147"/>
    </row>
    <row r="60" spans="2:47" s="8" customFormat="1" ht="19.899999999999999" customHeight="1">
      <c r="B60" s="141"/>
      <c r="C60" s="142"/>
      <c r="D60" s="143" t="s">
        <v>721</v>
      </c>
      <c r="E60" s="144"/>
      <c r="F60" s="144"/>
      <c r="G60" s="144"/>
      <c r="H60" s="144"/>
      <c r="I60" s="145"/>
      <c r="J60" s="146">
        <f>J95</f>
        <v>0</v>
      </c>
      <c r="K60" s="147"/>
    </row>
    <row r="61" spans="2:47" s="8" customFormat="1" ht="19.899999999999999" customHeight="1">
      <c r="B61" s="141"/>
      <c r="C61" s="142"/>
      <c r="D61" s="143" t="s">
        <v>722</v>
      </c>
      <c r="E61" s="144"/>
      <c r="F61" s="144"/>
      <c r="G61" s="144"/>
      <c r="H61" s="144"/>
      <c r="I61" s="145"/>
      <c r="J61" s="146">
        <f>J99</f>
        <v>0</v>
      </c>
      <c r="K61" s="147"/>
    </row>
    <row r="62" spans="2:47" s="8" customFormat="1" ht="19.899999999999999" customHeight="1">
      <c r="B62" s="141"/>
      <c r="C62" s="142"/>
      <c r="D62" s="143" t="s">
        <v>723</v>
      </c>
      <c r="E62" s="144"/>
      <c r="F62" s="144"/>
      <c r="G62" s="144"/>
      <c r="H62" s="144"/>
      <c r="I62" s="145"/>
      <c r="J62" s="146">
        <f>J102</f>
        <v>0</v>
      </c>
      <c r="K62" s="147"/>
    </row>
    <row r="63" spans="2:47" s="7" customFormat="1" ht="24.95" customHeight="1">
      <c r="B63" s="134"/>
      <c r="C63" s="135"/>
      <c r="D63" s="136" t="s">
        <v>724</v>
      </c>
      <c r="E63" s="137"/>
      <c r="F63" s="137"/>
      <c r="G63" s="137"/>
      <c r="H63" s="137"/>
      <c r="I63" s="138"/>
      <c r="J63" s="139">
        <f>J105</f>
        <v>0</v>
      </c>
      <c r="K63" s="140"/>
    </row>
    <row r="64" spans="2:47" s="8" customFormat="1" ht="19.899999999999999" customHeight="1">
      <c r="B64" s="141"/>
      <c r="C64" s="142"/>
      <c r="D64" s="143" t="s">
        <v>722</v>
      </c>
      <c r="E64" s="144"/>
      <c r="F64" s="144"/>
      <c r="G64" s="144"/>
      <c r="H64" s="144"/>
      <c r="I64" s="145"/>
      <c r="J64" s="146">
        <f>J106</f>
        <v>0</v>
      </c>
      <c r="K64" s="147"/>
    </row>
    <row r="65" spans="2:12" s="1" customFormat="1" ht="21.75" customHeight="1">
      <c r="B65" s="41"/>
      <c r="C65" s="42"/>
      <c r="D65" s="42"/>
      <c r="E65" s="42"/>
      <c r="F65" s="42"/>
      <c r="G65" s="42"/>
      <c r="H65" s="42"/>
      <c r="I65" s="105"/>
      <c r="J65" s="42"/>
      <c r="K65" s="45"/>
    </row>
    <row r="66" spans="2:12" s="1" customFormat="1" ht="6.95" customHeight="1">
      <c r="B66" s="56"/>
      <c r="C66" s="57"/>
      <c r="D66" s="57"/>
      <c r="E66" s="57"/>
      <c r="F66" s="57"/>
      <c r="G66" s="57"/>
      <c r="H66" s="57"/>
      <c r="I66" s="126"/>
      <c r="J66" s="57"/>
      <c r="K66" s="58"/>
    </row>
    <row r="70" spans="2:12" s="1" customFormat="1" ht="6.95" customHeight="1">
      <c r="B70" s="59"/>
      <c r="C70" s="60"/>
      <c r="D70" s="60"/>
      <c r="E70" s="60"/>
      <c r="F70" s="60"/>
      <c r="G70" s="60"/>
      <c r="H70" s="60"/>
      <c r="I70" s="127"/>
      <c r="J70" s="60"/>
      <c r="K70" s="60"/>
      <c r="L70" s="41"/>
    </row>
    <row r="71" spans="2:12" s="1" customFormat="1" ht="36.950000000000003" customHeight="1">
      <c r="B71" s="41"/>
      <c r="C71" s="61" t="s">
        <v>117</v>
      </c>
      <c r="I71" s="148"/>
      <c r="L71" s="41"/>
    </row>
    <row r="72" spans="2:12" s="1" customFormat="1" ht="6.95" customHeight="1">
      <c r="B72" s="41"/>
      <c r="I72" s="148"/>
      <c r="L72" s="41"/>
    </row>
    <row r="73" spans="2:12" s="1" customFormat="1" ht="14.45" customHeight="1">
      <c r="B73" s="41"/>
      <c r="C73" s="63" t="s">
        <v>18</v>
      </c>
      <c r="I73" s="148"/>
      <c r="L73" s="41"/>
    </row>
    <row r="74" spans="2:12" s="1" customFormat="1" ht="16.5" customHeight="1">
      <c r="B74" s="41"/>
      <c r="E74" s="336" t="str">
        <f>E7</f>
        <v>Bečva, km 44,135-45,855 revitalizace toku Skalička</v>
      </c>
      <c r="F74" s="337"/>
      <c r="G74" s="337"/>
      <c r="H74" s="337"/>
      <c r="I74" s="148"/>
      <c r="L74" s="41"/>
    </row>
    <row r="75" spans="2:12" s="1" customFormat="1" ht="14.45" customHeight="1">
      <c r="B75" s="41"/>
      <c r="C75" s="63" t="s">
        <v>103</v>
      </c>
      <c r="I75" s="148"/>
      <c r="L75" s="41"/>
    </row>
    <row r="76" spans="2:12" s="1" customFormat="1" ht="17.25" customHeight="1">
      <c r="B76" s="41"/>
      <c r="E76" s="301" t="str">
        <f>E9</f>
        <v>VON - Vedlejší a ostatní náklady</v>
      </c>
      <c r="F76" s="338"/>
      <c r="G76" s="338"/>
      <c r="H76" s="338"/>
      <c r="I76" s="148"/>
      <c r="L76" s="41"/>
    </row>
    <row r="77" spans="2:12" s="1" customFormat="1" ht="6.95" customHeight="1">
      <c r="B77" s="41"/>
      <c r="I77" s="148"/>
      <c r="L77" s="41"/>
    </row>
    <row r="78" spans="2:12" s="1" customFormat="1" ht="18" customHeight="1">
      <c r="B78" s="41"/>
      <c r="C78" s="63" t="s">
        <v>23</v>
      </c>
      <c r="F78" s="149" t="str">
        <f>F12</f>
        <v>obec Skalička</v>
      </c>
      <c r="I78" s="150" t="s">
        <v>25</v>
      </c>
      <c r="J78" s="67" t="str">
        <f>IF(J12="","",J12)</f>
        <v/>
      </c>
      <c r="L78" s="41"/>
    </row>
    <row r="79" spans="2:12" s="1" customFormat="1" ht="6.95" customHeight="1">
      <c r="B79" s="41"/>
      <c r="I79" s="148"/>
      <c r="L79" s="41"/>
    </row>
    <row r="80" spans="2:12" s="1" customFormat="1" ht="15">
      <c r="B80" s="41"/>
      <c r="C80" s="63" t="s">
        <v>26</v>
      </c>
      <c r="F80" s="149" t="str">
        <f>E15</f>
        <v>Povodí Moravy, státní podnik</v>
      </c>
      <c r="I80" s="150" t="s">
        <v>33</v>
      </c>
      <c r="J80" s="331" t="str">
        <f>E21</f>
        <v>Sweco Hydroprojekt a.s., Táborská 31, Praha 4</v>
      </c>
      <c r="L80" s="41"/>
    </row>
    <row r="81" spans="2:65" s="1" customFormat="1" ht="14.45" customHeight="1">
      <c r="B81" s="41"/>
      <c r="C81" s="63" t="s">
        <v>32</v>
      </c>
      <c r="F81" s="149" t="str">
        <f>IF(E18="","",E18)</f>
        <v/>
      </c>
      <c r="I81" s="148"/>
      <c r="J81" s="335"/>
      <c r="L81" s="41"/>
    </row>
    <row r="82" spans="2:65" s="1" customFormat="1" ht="10.35" customHeight="1">
      <c r="B82" s="41"/>
      <c r="I82" s="148"/>
      <c r="L82" s="41"/>
    </row>
    <row r="83" spans="2:65" s="9" customFormat="1" ht="29.25" customHeight="1">
      <c r="B83" s="151"/>
      <c r="C83" s="152" t="s">
        <v>118</v>
      </c>
      <c r="D83" s="153" t="s">
        <v>59</v>
      </c>
      <c r="E83" s="153" t="s">
        <v>55</v>
      </c>
      <c r="F83" s="153" t="s">
        <v>119</v>
      </c>
      <c r="G83" s="153" t="s">
        <v>120</v>
      </c>
      <c r="H83" s="153" t="s">
        <v>121</v>
      </c>
      <c r="I83" s="154" t="s">
        <v>122</v>
      </c>
      <c r="J83" s="153" t="s">
        <v>108</v>
      </c>
      <c r="K83" s="155" t="s">
        <v>123</v>
      </c>
      <c r="L83" s="151"/>
      <c r="M83" s="73" t="s">
        <v>124</v>
      </c>
      <c r="N83" s="74" t="s">
        <v>44</v>
      </c>
      <c r="O83" s="74" t="s">
        <v>125</v>
      </c>
      <c r="P83" s="74" t="s">
        <v>126</v>
      </c>
      <c r="Q83" s="74" t="s">
        <v>127</v>
      </c>
      <c r="R83" s="74" t="s">
        <v>128</v>
      </c>
      <c r="S83" s="74" t="s">
        <v>129</v>
      </c>
      <c r="T83" s="75" t="s">
        <v>130</v>
      </c>
    </row>
    <row r="84" spans="2:65" s="1" customFormat="1" ht="29.25" customHeight="1">
      <c r="B84" s="41"/>
      <c r="C84" s="77" t="s">
        <v>109</v>
      </c>
      <c r="I84" s="148"/>
      <c r="J84" s="156">
        <f>BK84</f>
        <v>0</v>
      </c>
      <c r="L84" s="41"/>
      <c r="M84" s="76"/>
      <c r="N84" s="68"/>
      <c r="O84" s="68"/>
      <c r="P84" s="157">
        <f>P85+P105</f>
        <v>0</v>
      </c>
      <c r="Q84" s="68"/>
      <c r="R84" s="157">
        <f>R85+R105</f>
        <v>0</v>
      </c>
      <c r="S84" s="68"/>
      <c r="T84" s="158">
        <f>T85+T105</f>
        <v>0</v>
      </c>
      <c r="AT84" s="24" t="s">
        <v>73</v>
      </c>
      <c r="AU84" s="24" t="s">
        <v>110</v>
      </c>
      <c r="BK84" s="159">
        <f>BK85+BK105</f>
        <v>0</v>
      </c>
    </row>
    <row r="85" spans="2:65" s="10" customFormat="1" ht="37.35" customHeight="1">
      <c r="B85" s="160"/>
      <c r="C85" s="352"/>
      <c r="D85" s="353" t="s">
        <v>73</v>
      </c>
      <c r="E85" s="354" t="s">
        <v>725</v>
      </c>
      <c r="F85" s="354" t="s">
        <v>726</v>
      </c>
      <c r="G85" s="352"/>
      <c r="H85" s="352"/>
      <c r="I85" s="162"/>
      <c r="J85" s="163">
        <f>BK85</f>
        <v>0</v>
      </c>
      <c r="L85" s="160"/>
      <c r="M85" s="164"/>
      <c r="N85" s="165"/>
      <c r="O85" s="165"/>
      <c r="P85" s="166">
        <f>P86+P93+P95+P99+P102</f>
        <v>0</v>
      </c>
      <c r="Q85" s="165"/>
      <c r="R85" s="166">
        <f>R86+R93+R95+R99+R102</f>
        <v>0</v>
      </c>
      <c r="S85" s="165"/>
      <c r="T85" s="167">
        <f>T86+T93+T95+T99+T102</f>
        <v>0</v>
      </c>
      <c r="AR85" s="161" t="s">
        <v>167</v>
      </c>
      <c r="AT85" s="168" t="s">
        <v>73</v>
      </c>
      <c r="AU85" s="168" t="s">
        <v>74</v>
      </c>
      <c r="AY85" s="161" t="s">
        <v>133</v>
      </c>
      <c r="BK85" s="169">
        <f>BK86+BK93+BK95+BK99+BK102</f>
        <v>0</v>
      </c>
    </row>
    <row r="86" spans="2:65" s="10" customFormat="1" ht="19.899999999999999" customHeight="1">
      <c r="B86" s="160"/>
      <c r="C86" s="352"/>
      <c r="D86" s="353" t="s">
        <v>73</v>
      </c>
      <c r="E86" s="355" t="s">
        <v>727</v>
      </c>
      <c r="F86" s="355" t="s">
        <v>728</v>
      </c>
      <c r="G86" s="352"/>
      <c r="H86" s="352"/>
      <c r="I86" s="162"/>
      <c r="J86" s="170">
        <f>BK86</f>
        <v>0</v>
      </c>
      <c r="L86" s="160"/>
      <c r="M86" s="164"/>
      <c r="N86" s="165"/>
      <c r="O86" s="165"/>
      <c r="P86" s="166">
        <f>SUM(P87:P92)</f>
        <v>0</v>
      </c>
      <c r="Q86" s="165"/>
      <c r="R86" s="166">
        <f>SUM(R87:R92)</f>
        <v>0</v>
      </c>
      <c r="S86" s="165"/>
      <c r="T86" s="167">
        <f>SUM(T87:T92)</f>
        <v>0</v>
      </c>
      <c r="AR86" s="161" t="s">
        <v>167</v>
      </c>
      <c r="AT86" s="168" t="s">
        <v>73</v>
      </c>
      <c r="AU86" s="168" t="s">
        <v>82</v>
      </c>
      <c r="AY86" s="161" t="s">
        <v>133</v>
      </c>
      <c r="BK86" s="169">
        <f>SUM(BK87:BK92)</f>
        <v>0</v>
      </c>
    </row>
    <row r="87" spans="2:65" s="1" customFormat="1" ht="16.5" customHeight="1">
      <c r="B87" s="171"/>
      <c r="C87" s="356" t="s">
        <v>82</v>
      </c>
      <c r="D87" s="356" t="s">
        <v>135</v>
      </c>
      <c r="E87" s="357" t="s">
        <v>729</v>
      </c>
      <c r="F87" s="358" t="s">
        <v>730</v>
      </c>
      <c r="G87" s="359" t="s">
        <v>445</v>
      </c>
      <c r="H87" s="360">
        <v>1</v>
      </c>
      <c r="I87" s="174"/>
      <c r="J87" s="175">
        <f>ROUND(I87*H87,2)</f>
        <v>0</v>
      </c>
      <c r="K87" s="173" t="s">
        <v>5</v>
      </c>
      <c r="L87" s="41"/>
      <c r="M87" s="176" t="s">
        <v>5</v>
      </c>
      <c r="N87" s="177" t="s">
        <v>45</v>
      </c>
      <c r="O87" s="42"/>
      <c r="P87" s="178">
        <f>O87*H87</f>
        <v>0</v>
      </c>
      <c r="Q87" s="178">
        <v>0</v>
      </c>
      <c r="R87" s="178">
        <f>Q87*H87</f>
        <v>0</v>
      </c>
      <c r="S87" s="178">
        <v>0</v>
      </c>
      <c r="T87" s="179">
        <f>S87*H87</f>
        <v>0</v>
      </c>
      <c r="AR87" s="24" t="s">
        <v>731</v>
      </c>
      <c r="AT87" s="24" t="s">
        <v>135</v>
      </c>
      <c r="AU87" s="24" t="s">
        <v>84</v>
      </c>
      <c r="AY87" s="24" t="s">
        <v>133</v>
      </c>
      <c r="BE87" s="180">
        <f>IF(N87="základní",J87,0)</f>
        <v>0</v>
      </c>
      <c r="BF87" s="180">
        <f>IF(N87="snížená",J87,0)</f>
        <v>0</v>
      </c>
      <c r="BG87" s="180">
        <f>IF(N87="zákl. přenesená",J87,0)</f>
        <v>0</v>
      </c>
      <c r="BH87" s="180">
        <f>IF(N87="sníž. přenesená",J87,0)</f>
        <v>0</v>
      </c>
      <c r="BI87" s="180">
        <f>IF(N87="nulová",J87,0)</f>
        <v>0</v>
      </c>
      <c r="BJ87" s="24" t="s">
        <v>82</v>
      </c>
      <c r="BK87" s="180">
        <f>ROUND(I87*H87,2)</f>
        <v>0</v>
      </c>
      <c r="BL87" s="24" t="s">
        <v>731</v>
      </c>
      <c r="BM87" s="24" t="s">
        <v>732</v>
      </c>
    </row>
    <row r="88" spans="2:65" s="1" customFormat="1">
      <c r="B88" s="41"/>
      <c r="C88" s="361"/>
      <c r="D88" s="362" t="s">
        <v>142</v>
      </c>
      <c r="E88" s="361"/>
      <c r="F88" s="363" t="s">
        <v>733</v>
      </c>
      <c r="G88" s="361"/>
      <c r="H88" s="361"/>
      <c r="I88" s="148"/>
      <c r="L88" s="41"/>
      <c r="M88" s="181"/>
      <c r="N88" s="42"/>
      <c r="O88" s="42"/>
      <c r="P88" s="42"/>
      <c r="Q88" s="42"/>
      <c r="R88" s="42"/>
      <c r="S88" s="42"/>
      <c r="T88" s="70"/>
      <c r="AT88" s="24" t="s">
        <v>142</v>
      </c>
      <c r="AU88" s="24" t="s">
        <v>84</v>
      </c>
    </row>
    <row r="89" spans="2:65" s="1" customFormat="1" ht="16.5" customHeight="1">
      <c r="B89" s="171"/>
      <c r="C89" s="356" t="s">
        <v>84</v>
      </c>
      <c r="D89" s="356" t="s">
        <v>135</v>
      </c>
      <c r="E89" s="357" t="s">
        <v>734</v>
      </c>
      <c r="F89" s="358" t="s">
        <v>735</v>
      </c>
      <c r="G89" s="359" t="s">
        <v>445</v>
      </c>
      <c r="H89" s="360">
        <v>1</v>
      </c>
      <c r="I89" s="174"/>
      <c r="J89" s="175">
        <f>ROUND(I89*H89,2)</f>
        <v>0</v>
      </c>
      <c r="K89" s="173" t="s">
        <v>5</v>
      </c>
      <c r="L89" s="41"/>
      <c r="M89" s="176" t="s">
        <v>5</v>
      </c>
      <c r="N89" s="177" t="s">
        <v>45</v>
      </c>
      <c r="O89" s="42"/>
      <c r="P89" s="178">
        <f>O89*H89</f>
        <v>0</v>
      </c>
      <c r="Q89" s="178">
        <v>0</v>
      </c>
      <c r="R89" s="178">
        <f>Q89*H89</f>
        <v>0</v>
      </c>
      <c r="S89" s="178">
        <v>0</v>
      </c>
      <c r="T89" s="179">
        <f>S89*H89</f>
        <v>0</v>
      </c>
      <c r="AR89" s="24" t="s">
        <v>731</v>
      </c>
      <c r="AT89" s="24" t="s">
        <v>135</v>
      </c>
      <c r="AU89" s="24" t="s">
        <v>84</v>
      </c>
      <c r="AY89" s="24" t="s">
        <v>133</v>
      </c>
      <c r="BE89" s="180">
        <f>IF(N89="základní",J89,0)</f>
        <v>0</v>
      </c>
      <c r="BF89" s="180">
        <f>IF(N89="snížená",J89,0)</f>
        <v>0</v>
      </c>
      <c r="BG89" s="180">
        <f>IF(N89="zákl. přenesená",J89,0)</f>
        <v>0</v>
      </c>
      <c r="BH89" s="180">
        <f>IF(N89="sníž. přenesená",J89,0)</f>
        <v>0</v>
      </c>
      <c r="BI89" s="180">
        <f>IF(N89="nulová",J89,0)</f>
        <v>0</v>
      </c>
      <c r="BJ89" s="24" t="s">
        <v>82</v>
      </c>
      <c r="BK89" s="180">
        <f>ROUND(I89*H89,2)</f>
        <v>0</v>
      </c>
      <c r="BL89" s="24" t="s">
        <v>731</v>
      </c>
      <c r="BM89" s="24" t="s">
        <v>736</v>
      </c>
    </row>
    <row r="90" spans="2:65" s="1" customFormat="1">
      <c r="B90" s="41"/>
      <c r="C90" s="361"/>
      <c r="D90" s="362" t="s">
        <v>142</v>
      </c>
      <c r="E90" s="361"/>
      <c r="F90" s="363" t="s">
        <v>737</v>
      </c>
      <c r="G90" s="361"/>
      <c r="H90" s="361"/>
      <c r="I90" s="148"/>
      <c r="L90" s="41"/>
      <c r="M90" s="181"/>
      <c r="N90" s="42"/>
      <c r="O90" s="42"/>
      <c r="P90" s="42"/>
      <c r="Q90" s="42"/>
      <c r="R90" s="42"/>
      <c r="S90" s="42"/>
      <c r="T90" s="70"/>
      <c r="AT90" s="24" t="s">
        <v>142</v>
      </c>
      <c r="AU90" s="24" t="s">
        <v>84</v>
      </c>
    </row>
    <row r="91" spans="2:65" s="1" customFormat="1" ht="16.5" customHeight="1">
      <c r="B91" s="171"/>
      <c r="C91" s="356" t="s">
        <v>156</v>
      </c>
      <c r="D91" s="356" t="s">
        <v>135</v>
      </c>
      <c r="E91" s="357" t="s">
        <v>738</v>
      </c>
      <c r="F91" s="358" t="s">
        <v>739</v>
      </c>
      <c r="G91" s="359" t="s">
        <v>445</v>
      </c>
      <c r="H91" s="360">
        <v>1</v>
      </c>
      <c r="I91" s="174"/>
      <c r="J91" s="175">
        <f>ROUND(I91*H91,2)</f>
        <v>0</v>
      </c>
      <c r="K91" s="173" t="s">
        <v>5</v>
      </c>
      <c r="L91" s="41"/>
      <c r="M91" s="176" t="s">
        <v>5</v>
      </c>
      <c r="N91" s="177" t="s">
        <v>45</v>
      </c>
      <c r="O91" s="42"/>
      <c r="P91" s="178">
        <f>O91*H91</f>
        <v>0</v>
      </c>
      <c r="Q91" s="178">
        <v>0</v>
      </c>
      <c r="R91" s="178">
        <f>Q91*H91</f>
        <v>0</v>
      </c>
      <c r="S91" s="178">
        <v>0</v>
      </c>
      <c r="T91" s="179">
        <f>S91*H91</f>
        <v>0</v>
      </c>
      <c r="AR91" s="24" t="s">
        <v>731</v>
      </c>
      <c r="AT91" s="24" t="s">
        <v>135</v>
      </c>
      <c r="AU91" s="24" t="s">
        <v>84</v>
      </c>
      <c r="AY91" s="24" t="s">
        <v>133</v>
      </c>
      <c r="BE91" s="180">
        <f>IF(N91="základní",J91,0)</f>
        <v>0</v>
      </c>
      <c r="BF91" s="180">
        <f>IF(N91="snížená",J91,0)</f>
        <v>0</v>
      </c>
      <c r="BG91" s="180">
        <f>IF(N91="zákl. přenesená",J91,0)</f>
        <v>0</v>
      </c>
      <c r="BH91" s="180">
        <f>IF(N91="sníž. přenesená",J91,0)</f>
        <v>0</v>
      </c>
      <c r="BI91" s="180">
        <f>IF(N91="nulová",J91,0)</f>
        <v>0</v>
      </c>
      <c r="BJ91" s="24" t="s">
        <v>82</v>
      </c>
      <c r="BK91" s="180">
        <f>ROUND(I91*H91,2)</f>
        <v>0</v>
      </c>
      <c r="BL91" s="24" t="s">
        <v>731</v>
      </c>
      <c r="BM91" s="24" t="s">
        <v>740</v>
      </c>
    </row>
    <row r="92" spans="2:65" s="1" customFormat="1" ht="27">
      <c r="B92" s="41"/>
      <c r="C92" s="361"/>
      <c r="D92" s="362" t="s">
        <v>142</v>
      </c>
      <c r="E92" s="361"/>
      <c r="F92" s="363" t="s">
        <v>741</v>
      </c>
      <c r="G92" s="361"/>
      <c r="H92" s="361"/>
      <c r="I92" s="148"/>
      <c r="L92" s="41"/>
      <c r="M92" s="181"/>
      <c r="N92" s="42"/>
      <c r="O92" s="42"/>
      <c r="P92" s="42"/>
      <c r="Q92" s="42"/>
      <c r="R92" s="42"/>
      <c r="S92" s="42"/>
      <c r="T92" s="70"/>
      <c r="AT92" s="24" t="s">
        <v>142</v>
      </c>
      <c r="AU92" s="24" t="s">
        <v>84</v>
      </c>
    </row>
    <row r="93" spans="2:65" s="10" customFormat="1" ht="29.85" customHeight="1">
      <c r="B93" s="160"/>
      <c r="C93" s="352"/>
      <c r="D93" s="353" t="s">
        <v>73</v>
      </c>
      <c r="E93" s="355" t="s">
        <v>742</v>
      </c>
      <c r="F93" s="355" t="s">
        <v>743</v>
      </c>
      <c r="G93" s="352"/>
      <c r="H93" s="352"/>
      <c r="I93" s="162"/>
      <c r="J93" s="170">
        <f>BK93</f>
        <v>0</v>
      </c>
      <c r="L93" s="160"/>
      <c r="M93" s="164"/>
      <c r="N93" s="165"/>
      <c r="O93" s="165"/>
      <c r="P93" s="166">
        <f>P94</f>
        <v>0</v>
      </c>
      <c r="Q93" s="165"/>
      <c r="R93" s="166">
        <f>R94</f>
        <v>0</v>
      </c>
      <c r="S93" s="165"/>
      <c r="T93" s="167">
        <f>T94</f>
        <v>0</v>
      </c>
      <c r="AR93" s="161" t="s">
        <v>167</v>
      </c>
      <c r="AT93" s="168" t="s">
        <v>73</v>
      </c>
      <c r="AU93" s="168" t="s">
        <v>82</v>
      </c>
      <c r="AY93" s="161" t="s">
        <v>133</v>
      </c>
      <c r="BK93" s="169">
        <f>BK94</f>
        <v>0</v>
      </c>
    </row>
    <row r="94" spans="2:65" s="1" customFormat="1" ht="16.5" customHeight="1">
      <c r="B94" s="171"/>
      <c r="C94" s="356" t="s">
        <v>140</v>
      </c>
      <c r="D94" s="356" t="s">
        <v>135</v>
      </c>
      <c r="E94" s="357" t="s">
        <v>744</v>
      </c>
      <c r="F94" s="358" t="s">
        <v>745</v>
      </c>
      <c r="G94" s="359" t="s">
        <v>445</v>
      </c>
      <c r="H94" s="360">
        <v>6</v>
      </c>
      <c r="I94" s="174"/>
      <c r="J94" s="175">
        <f>ROUND(I94*H94,2)</f>
        <v>0</v>
      </c>
      <c r="K94" s="173" t="s">
        <v>5</v>
      </c>
      <c r="L94" s="41"/>
      <c r="M94" s="176" t="s">
        <v>5</v>
      </c>
      <c r="N94" s="177" t="s">
        <v>45</v>
      </c>
      <c r="O94" s="42"/>
      <c r="P94" s="178">
        <f>O94*H94</f>
        <v>0</v>
      </c>
      <c r="Q94" s="178">
        <v>0</v>
      </c>
      <c r="R94" s="178">
        <f>Q94*H94</f>
        <v>0</v>
      </c>
      <c r="S94" s="178">
        <v>0</v>
      </c>
      <c r="T94" s="179">
        <f>S94*H94</f>
        <v>0</v>
      </c>
      <c r="AR94" s="24" t="s">
        <v>731</v>
      </c>
      <c r="AT94" s="24" t="s">
        <v>135</v>
      </c>
      <c r="AU94" s="24" t="s">
        <v>84</v>
      </c>
      <c r="AY94" s="24" t="s">
        <v>133</v>
      </c>
      <c r="BE94" s="180">
        <f>IF(N94="základní",J94,0)</f>
        <v>0</v>
      </c>
      <c r="BF94" s="180">
        <f>IF(N94="snížená",J94,0)</f>
        <v>0</v>
      </c>
      <c r="BG94" s="180">
        <f>IF(N94="zákl. přenesená",J94,0)</f>
        <v>0</v>
      </c>
      <c r="BH94" s="180">
        <f>IF(N94="sníž. přenesená",J94,0)</f>
        <v>0</v>
      </c>
      <c r="BI94" s="180">
        <f>IF(N94="nulová",J94,0)</f>
        <v>0</v>
      </c>
      <c r="BJ94" s="24" t="s">
        <v>82</v>
      </c>
      <c r="BK94" s="180">
        <f>ROUND(I94*H94,2)</f>
        <v>0</v>
      </c>
      <c r="BL94" s="24" t="s">
        <v>731</v>
      </c>
      <c r="BM94" s="24" t="s">
        <v>746</v>
      </c>
    </row>
    <row r="95" spans="2:65" s="10" customFormat="1" ht="29.85" customHeight="1">
      <c r="B95" s="160"/>
      <c r="C95" s="352"/>
      <c r="D95" s="353" t="s">
        <v>73</v>
      </c>
      <c r="E95" s="355" t="s">
        <v>747</v>
      </c>
      <c r="F95" s="355" t="s">
        <v>748</v>
      </c>
      <c r="G95" s="352"/>
      <c r="H95" s="352"/>
      <c r="I95" s="162"/>
      <c r="J95" s="170">
        <f>BK95</f>
        <v>0</v>
      </c>
      <c r="L95" s="160"/>
      <c r="M95" s="164"/>
      <c r="N95" s="165"/>
      <c r="O95" s="165"/>
      <c r="P95" s="166">
        <f>SUM(P96:P98)</f>
        <v>0</v>
      </c>
      <c r="Q95" s="165"/>
      <c r="R95" s="166">
        <f>SUM(R96:R98)</f>
        <v>0</v>
      </c>
      <c r="S95" s="165"/>
      <c r="T95" s="167">
        <f>SUM(T96:T98)</f>
        <v>0</v>
      </c>
      <c r="AR95" s="161" t="s">
        <v>167</v>
      </c>
      <c r="AT95" s="168" t="s">
        <v>73</v>
      </c>
      <c r="AU95" s="168" t="s">
        <v>82</v>
      </c>
      <c r="AY95" s="161" t="s">
        <v>133</v>
      </c>
      <c r="BK95" s="169">
        <f>SUM(BK96:BK98)</f>
        <v>0</v>
      </c>
    </row>
    <row r="96" spans="2:65" s="1" customFormat="1" ht="16.5" customHeight="1">
      <c r="B96" s="171"/>
      <c r="C96" s="356" t="s">
        <v>167</v>
      </c>
      <c r="D96" s="356" t="s">
        <v>135</v>
      </c>
      <c r="E96" s="357" t="s">
        <v>749</v>
      </c>
      <c r="F96" s="358" t="s">
        <v>750</v>
      </c>
      <c r="G96" s="359" t="s">
        <v>445</v>
      </c>
      <c r="H96" s="360">
        <v>1</v>
      </c>
      <c r="I96" s="174"/>
      <c r="J96" s="175">
        <f>ROUND(I96*H96,2)</f>
        <v>0</v>
      </c>
      <c r="K96" s="173" t="s">
        <v>5</v>
      </c>
      <c r="L96" s="41"/>
      <c r="M96" s="176" t="s">
        <v>5</v>
      </c>
      <c r="N96" s="177" t="s">
        <v>45</v>
      </c>
      <c r="O96" s="42"/>
      <c r="P96" s="178">
        <f>O96*H96</f>
        <v>0</v>
      </c>
      <c r="Q96" s="178">
        <v>0</v>
      </c>
      <c r="R96" s="178">
        <f>Q96*H96</f>
        <v>0</v>
      </c>
      <c r="S96" s="178">
        <v>0</v>
      </c>
      <c r="T96" s="179">
        <f>S96*H96</f>
        <v>0</v>
      </c>
      <c r="AR96" s="24" t="s">
        <v>731</v>
      </c>
      <c r="AT96" s="24" t="s">
        <v>135</v>
      </c>
      <c r="AU96" s="24" t="s">
        <v>84</v>
      </c>
      <c r="AY96" s="24" t="s">
        <v>133</v>
      </c>
      <c r="BE96" s="180">
        <f>IF(N96="základní",J96,0)</f>
        <v>0</v>
      </c>
      <c r="BF96" s="180">
        <f>IF(N96="snížená",J96,0)</f>
        <v>0</v>
      </c>
      <c r="BG96" s="180">
        <f>IF(N96="zákl. přenesená",J96,0)</f>
        <v>0</v>
      </c>
      <c r="BH96" s="180">
        <f>IF(N96="sníž. přenesená",J96,0)</f>
        <v>0</v>
      </c>
      <c r="BI96" s="180">
        <f>IF(N96="nulová",J96,0)</f>
        <v>0</v>
      </c>
      <c r="BJ96" s="24" t="s">
        <v>82</v>
      </c>
      <c r="BK96" s="180">
        <f>ROUND(I96*H96,2)</f>
        <v>0</v>
      </c>
      <c r="BL96" s="24" t="s">
        <v>731</v>
      </c>
      <c r="BM96" s="24" t="s">
        <v>751</v>
      </c>
    </row>
    <row r="97" spans="2:65" s="1" customFormat="1" ht="16.5" customHeight="1">
      <c r="B97" s="171"/>
      <c r="C97" s="356" t="s">
        <v>174</v>
      </c>
      <c r="D97" s="356" t="s">
        <v>135</v>
      </c>
      <c r="E97" s="357" t="s">
        <v>752</v>
      </c>
      <c r="F97" s="358" t="s">
        <v>753</v>
      </c>
      <c r="G97" s="359" t="s">
        <v>445</v>
      </c>
      <c r="H97" s="360">
        <v>1</v>
      </c>
      <c r="I97" s="174"/>
      <c r="J97" s="175">
        <f>ROUND(I97*H97,2)</f>
        <v>0</v>
      </c>
      <c r="K97" s="173" t="s">
        <v>5</v>
      </c>
      <c r="L97" s="41"/>
      <c r="M97" s="176" t="s">
        <v>5</v>
      </c>
      <c r="N97" s="177" t="s">
        <v>45</v>
      </c>
      <c r="O97" s="42"/>
      <c r="P97" s="178">
        <f>O97*H97</f>
        <v>0</v>
      </c>
      <c r="Q97" s="178">
        <v>0</v>
      </c>
      <c r="R97" s="178">
        <f>Q97*H97</f>
        <v>0</v>
      </c>
      <c r="S97" s="178">
        <v>0</v>
      </c>
      <c r="T97" s="179">
        <f>S97*H97</f>
        <v>0</v>
      </c>
      <c r="AR97" s="24" t="s">
        <v>731</v>
      </c>
      <c r="AT97" s="24" t="s">
        <v>135</v>
      </c>
      <c r="AU97" s="24" t="s">
        <v>84</v>
      </c>
      <c r="AY97" s="24" t="s">
        <v>133</v>
      </c>
      <c r="BE97" s="180">
        <f>IF(N97="základní",J97,0)</f>
        <v>0</v>
      </c>
      <c r="BF97" s="180">
        <f>IF(N97="snížená",J97,0)</f>
        <v>0</v>
      </c>
      <c r="BG97" s="180">
        <f>IF(N97="zákl. přenesená",J97,0)</f>
        <v>0</v>
      </c>
      <c r="BH97" s="180">
        <f>IF(N97="sníž. přenesená",J97,0)</f>
        <v>0</v>
      </c>
      <c r="BI97" s="180">
        <f>IF(N97="nulová",J97,0)</f>
        <v>0</v>
      </c>
      <c r="BJ97" s="24" t="s">
        <v>82</v>
      </c>
      <c r="BK97" s="180">
        <f>ROUND(I97*H97,2)</f>
        <v>0</v>
      </c>
      <c r="BL97" s="24" t="s">
        <v>731</v>
      </c>
      <c r="BM97" s="24" t="s">
        <v>754</v>
      </c>
    </row>
    <row r="98" spans="2:65" s="1" customFormat="1" ht="16.5" customHeight="1">
      <c r="B98" s="171"/>
      <c r="C98" s="356" t="s">
        <v>181</v>
      </c>
      <c r="D98" s="356" t="s">
        <v>135</v>
      </c>
      <c r="E98" s="357" t="s">
        <v>755</v>
      </c>
      <c r="F98" s="358" t="s">
        <v>756</v>
      </c>
      <c r="G98" s="359" t="s">
        <v>445</v>
      </c>
      <c r="H98" s="360">
        <v>1</v>
      </c>
      <c r="I98" s="174"/>
      <c r="J98" s="175">
        <f>ROUND(I98*H98,2)</f>
        <v>0</v>
      </c>
      <c r="K98" s="173" t="s">
        <v>5</v>
      </c>
      <c r="L98" s="41"/>
      <c r="M98" s="176" t="s">
        <v>5</v>
      </c>
      <c r="N98" s="177" t="s">
        <v>45</v>
      </c>
      <c r="O98" s="42"/>
      <c r="P98" s="178">
        <f>O98*H98</f>
        <v>0</v>
      </c>
      <c r="Q98" s="178">
        <v>0</v>
      </c>
      <c r="R98" s="178">
        <f>Q98*H98</f>
        <v>0</v>
      </c>
      <c r="S98" s="178">
        <v>0</v>
      </c>
      <c r="T98" s="179">
        <f>S98*H98</f>
        <v>0</v>
      </c>
      <c r="AR98" s="24" t="s">
        <v>731</v>
      </c>
      <c r="AT98" s="24" t="s">
        <v>135</v>
      </c>
      <c r="AU98" s="24" t="s">
        <v>84</v>
      </c>
      <c r="AY98" s="24" t="s">
        <v>133</v>
      </c>
      <c r="BE98" s="180">
        <f>IF(N98="základní",J98,0)</f>
        <v>0</v>
      </c>
      <c r="BF98" s="180">
        <f>IF(N98="snížená",J98,0)</f>
        <v>0</v>
      </c>
      <c r="BG98" s="180">
        <f>IF(N98="zákl. přenesená",J98,0)</f>
        <v>0</v>
      </c>
      <c r="BH98" s="180">
        <f>IF(N98="sníž. přenesená",J98,0)</f>
        <v>0</v>
      </c>
      <c r="BI98" s="180">
        <f>IF(N98="nulová",J98,0)</f>
        <v>0</v>
      </c>
      <c r="BJ98" s="24" t="s">
        <v>82</v>
      </c>
      <c r="BK98" s="180">
        <f>ROUND(I98*H98,2)</f>
        <v>0</v>
      </c>
      <c r="BL98" s="24" t="s">
        <v>731</v>
      </c>
      <c r="BM98" s="24" t="s">
        <v>757</v>
      </c>
    </row>
    <row r="99" spans="2:65" s="10" customFormat="1" ht="29.85" customHeight="1">
      <c r="B99" s="160"/>
      <c r="C99" s="352"/>
      <c r="D99" s="353" t="s">
        <v>73</v>
      </c>
      <c r="E99" s="355" t="s">
        <v>758</v>
      </c>
      <c r="F99" s="355" t="s">
        <v>759</v>
      </c>
      <c r="G99" s="352"/>
      <c r="H99" s="352"/>
      <c r="I99" s="162"/>
      <c r="J99" s="170">
        <f>BK99</f>
        <v>0</v>
      </c>
      <c r="L99" s="160"/>
      <c r="M99" s="164"/>
      <c r="N99" s="165"/>
      <c r="O99" s="165"/>
      <c r="P99" s="166">
        <f>SUM(P100:P101)</f>
        <v>0</v>
      </c>
      <c r="Q99" s="165"/>
      <c r="R99" s="166">
        <f>SUM(R100:R101)</f>
        <v>0</v>
      </c>
      <c r="S99" s="165"/>
      <c r="T99" s="167">
        <f>SUM(T100:T101)</f>
        <v>0</v>
      </c>
      <c r="AR99" s="161" t="s">
        <v>167</v>
      </c>
      <c r="AT99" s="168" t="s">
        <v>73</v>
      </c>
      <c r="AU99" s="168" t="s">
        <v>82</v>
      </c>
      <c r="AY99" s="161" t="s">
        <v>133</v>
      </c>
      <c r="BK99" s="169">
        <f>SUM(BK100:BK101)</f>
        <v>0</v>
      </c>
    </row>
    <row r="100" spans="2:65" s="1" customFormat="1" ht="16.5" customHeight="1">
      <c r="B100" s="171"/>
      <c r="C100" s="356" t="s">
        <v>187</v>
      </c>
      <c r="D100" s="356" t="s">
        <v>135</v>
      </c>
      <c r="E100" s="357" t="s">
        <v>760</v>
      </c>
      <c r="F100" s="358" t="s">
        <v>761</v>
      </c>
      <c r="G100" s="359" t="s">
        <v>445</v>
      </c>
      <c r="H100" s="360">
        <v>1</v>
      </c>
      <c r="I100" s="174"/>
      <c r="J100" s="175">
        <f>ROUND(I100*H100,2)</f>
        <v>0</v>
      </c>
      <c r="K100" s="173" t="s">
        <v>5</v>
      </c>
      <c r="L100" s="41"/>
      <c r="M100" s="176" t="s">
        <v>5</v>
      </c>
      <c r="N100" s="177" t="s">
        <v>45</v>
      </c>
      <c r="O100" s="42"/>
      <c r="P100" s="178">
        <f>O100*H100</f>
        <v>0</v>
      </c>
      <c r="Q100" s="178">
        <v>0</v>
      </c>
      <c r="R100" s="178">
        <f>Q100*H100</f>
        <v>0</v>
      </c>
      <c r="S100" s="178">
        <v>0</v>
      </c>
      <c r="T100" s="179">
        <f>S100*H100</f>
        <v>0</v>
      </c>
      <c r="AR100" s="24" t="s">
        <v>731</v>
      </c>
      <c r="AT100" s="24" t="s">
        <v>135</v>
      </c>
      <c r="AU100" s="24" t="s">
        <v>84</v>
      </c>
      <c r="AY100" s="24" t="s">
        <v>133</v>
      </c>
      <c r="BE100" s="180">
        <f>IF(N100="základní",J100,0)</f>
        <v>0</v>
      </c>
      <c r="BF100" s="180">
        <f>IF(N100="snížená",J100,0)</f>
        <v>0</v>
      </c>
      <c r="BG100" s="180">
        <f>IF(N100="zákl. přenesená",J100,0)</f>
        <v>0</v>
      </c>
      <c r="BH100" s="180">
        <f>IF(N100="sníž. přenesená",J100,0)</f>
        <v>0</v>
      </c>
      <c r="BI100" s="180">
        <f>IF(N100="nulová",J100,0)</f>
        <v>0</v>
      </c>
      <c r="BJ100" s="24" t="s">
        <v>82</v>
      </c>
      <c r="BK100" s="180">
        <f>ROUND(I100*H100,2)</f>
        <v>0</v>
      </c>
      <c r="BL100" s="24" t="s">
        <v>731</v>
      </c>
      <c r="BM100" s="24" t="s">
        <v>762</v>
      </c>
    </row>
    <row r="101" spans="2:65" s="1" customFormat="1" ht="16.5" customHeight="1">
      <c r="B101" s="171"/>
      <c r="C101" s="356" t="s">
        <v>193</v>
      </c>
      <c r="D101" s="356" t="s">
        <v>135</v>
      </c>
      <c r="E101" s="357" t="s">
        <v>763</v>
      </c>
      <c r="F101" s="358" t="s">
        <v>764</v>
      </c>
      <c r="G101" s="359" t="s">
        <v>445</v>
      </c>
      <c r="H101" s="360">
        <v>1</v>
      </c>
      <c r="I101" s="174"/>
      <c r="J101" s="175">
        <f>ROUND(I101*H101,2)</f>
        <v>0</v>
      </c>
      <c r="K101" s="173" t="s">
        <v>5</v>
      </c>
      <c r="L101" s="41"/>
      <c r="M101" s="176" t="s">
        <v>5</v>
      </c>
      <c r="N101" s="177" t="s">
        <v>45</v>
      </c>
      <c r="O101" s="42"/>
      <c r="P101" s="178">
        <f>O101*H101</f>
        <v>0</v>
      </c>
      <c r="Q101" s="178">
        <v>0</v>
      </c>
      <c r="R101" s="178">
        <f>Q101*H101</f>
        <v>0</v>
      </c>
      <c r="S101" s="178">
        <v>0</v>
      </c>
      <c r="T101" s="179">
        <f>S101*H101</f>
        <v>0</v>
      </c>
      <c r="AR101" s="24" t="s">
        <v>731</v>
      </c>
      <c r="AT101" s="24" t="s">
        <v>135</v>
      </c>
      <c r="AU101" s="24" t="s">
        <v>84</v>
      </c>
      <c r="AY101" s="24" t="s">
        <v>133</v>
      </c>
      <c r="BE101" s="180">
        <f>IF(N101="základní",J101,0)</f>
        <v>0</v>
      </c>
      <c r="BF101" s="180">
        <f>IF(N101="snížená",J101,0)</f>
        <v>0</v>
      </c>
      <c r="BG101" s="180">
        <f>IF(N101="zákl. přenesená",J101,0)</f>
        <v>0</v>
      </c>
      <c r="BH101" s="180">
        <f>IF(N101="sníž. přenesená",J101,0)</f>
        <v>0</v>
      </c>
      <c r="BI101" s="180">
        <f>IF(N101="nulová",J101,0)</f>
        <v>0</v>
      </c>
      <c r="BJ101" s="24" t="s">
        <v>82</v>
      </c>
      <c r="BK101" s="180">
        <f>ROUND(I101*H101,2)</f>
        <v>0</v>
      </c>
      <c r="BL101" s="24" t="s">
        <v>731</v>
      </c>
      <c r="BM101" s="24" t="s">
        <v>765</v>
      </c>
    </row>
    <row r="102" spans="2:65" s="10" customFormat="1" ht="29.85" customHeight="1">
      <c r="B102" s="160"/>
      <c r="C102" s="352"/>
      <c r="D102" s="353" t="s">
        <v>73</v>
      </c>
      <c r="E102" s="355" t="s">
        <v>766</v>
      </c>
      <c r="F102" s="355" t="s">
        <v>767</v>
      </c>
      <c r="G102" s="352"/>
      <c r="H102" s="352"/>
      <c r="I102" s="162"/>
      <c r="J102" s="170">
        <f>BK102</f>
        <v>0</v>
      </c>
      <c r="L102" s="160"/>
      <c r="M102" s="164"/>
      <c r="N102" s="165"/>
      <c r="O102" s="165"/>
      <c r="P102" s="166">
        <f>SUM(P103:P104)</f>
        <v>0</v>
      </c>
      <c r="Q102" s="165"/>
      <c r="R102" s="166">
        <f>SUM(R103:R104)</f>
        <v>0</v>
      </c>
      <c r="S102" s="165"/>
      <c r="T102" s="167">
        <f>SUM(T103:T104)</f>
        <v>0</v>
      </c>
      <c r="AR102" s="161" t="s">
        <v>167</v>
      </c>
      <c r="AT102" s="168" t="s">
        <v>73</v>
      </c>
      <c r="AU102" s="168" t="s">
        <v>82</v>
      </c>
      <c r="AY102" s="161" t="s">
        <v>133</v>
      </c>
      <c r="BK102" s="169">
        <f>SUM(BK103:BK104)</f>
        <v>0</v>
      </c>
    </row>
    <row r="103" spans="2:65" s="1" customFormat="1" ht="25.5" customHeight="1">
      <c r="B103" s="171"/>
      <c r="C103" s="356" t="s">
        <v>198</v>
      </c>
      <c r="D103" s="356" t="s">
        <v>135</v>
      </c>
      <c r="E103" s="357" t="s">
        <v>768</v>
      </c>
      <c r="F103" s="358" t="s">
        <v>769</v>
      </c>
      <c r="G103" s="359" t="s">
        <v>445</v>
      </c>
      <c r="H103" s="360">
        <v>1</v>
      </c>
      <c r="I103" s="174"/>
      <c r="J103" s="175">
        <f>ROUND(I103*H103,2)</f>
        <v>0</v>
      </c>
      <c r="K103" s="173" t="s">
        <v>5</v>
      </c>
      <c r="L103" s="41"/>
      <c r="M103" s="176" t="s">
        <v>5</v>
      </c>
      <c r="N103" s="177" t="s">
        <v>45</v>
      </c>
      <c r="O103" s="42"/>
      <c r="P103" s="178">
        <f>O103*H103</f>
        <v>0</v>
      </c>
      <c r="Q103" s="178">
        <v>0</v>
      </c>
      <c r="R103" s="178">
        <f>Q103*H103</f>
        <v>0</v>
      </c>
      <c r="S103" s="178">
        <v>0</v>
      </c>
      <c r="T103" s="179">
        <f>S103*H103</f>
        <v>0</v>
      </c>
      <c r="AR103" s="24" t="s">
        <v>731</v>
      </c>
      <c r="AT103" s="24" t="s">
        <v>135</v>
      </c>
      <c r="AU103" s="24" t="s">
        <v>84</v>
      </c>
      <c r="AY103" s="24" t="s">
        <v>133</v>
      </c>
      <c r="BE103" s="180">
        <f>IF(N103="základní",J103,0)</f>
        <v>0</v>
      </c>
      <c r="BF103" s="180">
        <f>IF(N103="snížená",J103,0)</f>
        <v>0</v>
      </c>
      <c r="BG103" s="180">
        <f>IF(N103="zákl. přenesená",J103,0)</f>
        <v>0</v>
      </c>
      <c r="BH103" s="180">
        <f>IF(N103="sníž. přenesená",J103,0)</f>
        <v>0</v>
      </c>
      <c r="BI103" s="180">
        <f>IF(N103="nulová",J103,0)</f>
        <v>0</v>
      </c>
      <c r="BJ103" s="24" t="s">
        <v>82</v>
      </c>
      <c r="BK103" s="180">
        <f>ROUND(I103*H103,2)</f>
        <v>0</v>
      </c>
      <c r="BL103" s="24" t="s">
        <v>731</v>
      </c>
      <c r="BM103" s="24" t="s">
        <v>770</v>
      </c>
    </row>
    <row r="104" spans="2:65" s="1" customFormat="1" ht="25.5" customHeight="1">
      <c r="B104" s="171"/>
      <c r="C104" s="356" t="s">
        <v>205</v>
      </c>
      <c r="D104" s="356" t="s">
        <v>135</v>
      </c>
      <c r="E104" s="357" t="s">
        <v>771</v>
      </c>
      <c r="F104" s="358" t="s">
        <v>772</v>
      </c>
      <c r="G104" s="359" t="s">
        <v>445</v>
      </c>
      <c r="H104" s="360">
        <v>1</v>
      </c>
      <c r="I104" s="174"/>
      <c r="J104" s="175">
        <f>ROUND(I104*H104,2)</f>
        <v>0</v>
      </c>
      <c r="K104" s="173" t="s">
        <v>5</v>
      </c>
      <c r="L104" s="41"/>
      <c r="M104" s="176" t="s">
        <v>5</v>
      </c>
      <c r="N104" s="177" t="s">
        <v>45</v>
      </c>
      <c r="O104" s="42"/>
      <c r="P104" s="178">
        <f>O104*H104</f>
        <v>0</v>
      </c>
      <c r="Q104" s="178">
        <v>0</v>
      </c>
      <c r="R104" s="178">
        <f>Q104*H104</f>
        <v>0</v>
      </c>
      <c r="S104" s="178">
        <v>0</v>
      </c>
      <c r="T104" s="179">
        <f>S104*H104</f>
        <v>0</v>
      </c>
      <c r="AR104" s="24" t="s">
        <v>731</v>
      </c>
      <c r="AT104" s="24" t="s">
        <v>135</v>
      </c>
      <c r="AU104" s="24" t="s">
        <v>84</v>
      </c>
      <c r="AY104" s="24" t="s">
        <v>133</v>
      </c>
      <c r="BE104" s="180">
        <f>IF(N104="základní",J104,0)</f>
        <v>0</v>
      </c>
      <c r="BF104" s="180">
        <f>IF(N104="snížená",J104,0)</f>
        <v>0</v>
      </c>
      <c r="BG104" s="180">
        <f>IF(N104="zákl. přenesená",J104,0)</f>
        <v>0</v>
      </c>
      <c r="BH104" s="180">
        <f>IF(N104="sníž. přenesená",J104,0)</f>
        <v>0</v>
      </c>
      <c r="BI104" s="180">
        <f>IF(N104="nulová",J104,0)</f>
        <v>0</v>
      </c>
      <c r="BJ104" s="24" t="s">
        <v>82</v>
      </c>
      <c r="BK104" s="180">
        <f>ROUND(I104*H104,2)</f>
        <v>0</v>
      </c>
      <c r="BL104" s="24" t="s">
        <v>731</v>
      </c>
      <c r="BM104" s="24" t="s">
        <v>773</v>
      </c>
    </row>
    <row r="105" spans="2:65" s="10" customFormat="1" ht="37.35" customHeight="1">
      <c r="B105" s="160"/>
      <c r="C105" s="352"/>
      <c r="D105" s="353" t="s">
        <v>73</v>
      </c>
      <c r="E105" s="354" t="s">
        <v>774</v>
      </c>
      <c r="F105" s="354" t="s">
        <v>775</v>
      </c>
      <c r="G105" s="352"/>
      <c r="H105" s="352"/>
      <c r="I105" s="162"/>
      <c r="J105" s="163">
        <f>BK105</f>
        <v>0</v>
      </c>
      <c r="L105" s="160"/>
      <c r="M105" s="164"/>
      <c r="N105" s="165"/>
      <c r="O105" s="165"/>
      <c r="P105" s="166">
        <f>P106</f>
        <v>0</v>
      </c>
      <c r="Q105" s="165"/>
      <c r="R105" s="166">
        <f>R106</f>
        <v>0</v>
      </c>
      <c r="S105" s="165"/>
      <c r="T105" s="167">
        <f>T106</f>
        <v>0</v>
      </c>
      <c r="AR105" s="161" t="s">
        <v>140</v>
      </c>
      <c r="AT105" s="168" t="s">
        <v>73</v>
      </c>
      <c r="AU105" s="168" t="s">
        <v>74</v>
      </c>
      <c r="AY105" s="161" t="s">
        <v>133</v>
      </c>
      <c r="BK105" s="169">
        <f>BK106</f>
        <v>0</v>
      </c>
    </row>
    <row r="106" spans="2:65" s="10" customFormat="1" ht="19.899999999999999" customHeight="1">
      <c r="B106" s="160"/>
      <c r="C106" s="352"/>
      <c r="D106" s="353" t="s">
        <v>73</v>
      </c>
      <c r="E106" s="355" t="s">
        <v>758</v>
      </c>
      <c r="F106" s="355" t="s">
        <v>759</v>
      </c>
      <c r="G106" s="352"/>
      <c r="H106" s="352"/>
      <c r="I106" s="162"/>
      <c r="J106" s="170">
        <f>BK106</f>
        <v>0</v>
      </c>
      <c r="L106" s="160"/>
      <c r="M106" s="164"/>
      <c r="N106" s="165"/>
      <c r="O106" s="165"/>
      <c r="P106" s="166">
        <f>SUM(P107:P109)</f>
        <v>0</v>
      </c>
      <c r="Q106" s="165"/>
      <c r="R106" s="166">
        <f>SUM(R107:R109)</f>
        <v>0</v>
      </c>
      <c r="S106" s="165"/>
      <c r="T106" s="167">
        <f>SUM(T107:T109)</f>
        <v>0</v>
      </c>
      <c r="AR106" s="161" t="s">
        <v>167</v>
      </c>
      <c r="AT106" s="168" t="s">
        <v>73</v>
      </c>
      <c r="AU106" s="168" t="s">
        <v>82</v>
      </c>
      <c r="AY106" s="161" t="s">
        <v>133</v>
      </c>
      <c r="BK106" s="169">
        <f>SUM(BK107:BK109)</f>
        <v>0</v>
      </c>
    </row>
    <row r="107" spans="2:65" s="1" customFormat="1" ht="16.5" customHeight="1">
      <c r="B107" s="171"/>
      <c r="C107" s="356" t="s">
        <v>213</v>
      </c>
      <c r="D107" s="356" t="s">
        <v>135</v>
      </c>
      <c r="E107" s="357" t="s">
        <v>776</v>
      </c>
      <c r="F107" s="358" t="s">
        <v>777</v>
      </c>
      <c r="G107" s="359" t="s">
        <v>445</v>
      </c>
      <c r="H107" s="360">
        <v>1</v>
      </c>
      <c r="I107" s="174"/>
      <c r="J107" s="175">
        <f>ROUND(I107*H107,2)</f>
        <v>0</v>
      </c>
      <c r="K107" s="173" t="s">
        <v>5</v>
      </c>
      <c r="L107" s="41"/>
      <c r="M107" s="176" t="s">
        <v>5</v>
      </c>
      <c r="N107" s="177" t="s">
        <v>45</v>
      </c>
      <c r="O107" s="42"/>
      <c r="P107" s="178">
        <f>O107*H107</f>
        <v>0</v>
      </c>
      <c r="Q107" s="178">
        <v>0</v>
      </c>
      <c r="R107" s="178">
        <f>Q107*H107</f>
        <v>0</v>
      </c>
      <c r="S107" s="178">
        <v>0</v>
      </c>
      <c r="T107" s="179">
        <f>S107*H107</f>
        <v>0</v>
      </c>
      <c r="AR107" s="24" t="s">
        <v>731</v>
      </c>
      <c r="AT107" s="24" t="s">
        <v>135</v>
      </c>
      <c r="AU107" s="24" t="s">
        <v>84</v>
      </c>
      <c r="AY107" s="24" t="s">
        <v>133</v>
      </c>
      <c r="BE107" s="180">
        <f>IF(N107="základní",J107,0)</f>
        <v>0</v>
      </c>
      <c r="BF107" s="180">
        <f>IF(N107="snížená",J107,0)</f>
        <v>0</v>
      </c>
      <c r="BG107" s="180">
        <f>IF(N107="zákl. přenesená",J107,0)</f>
        <v>0</v>
      </c>
      <c r="BH107" s="180">
        <f>IF(N107="sníž. přenesená",J107,0)</f>
        <v>0</v>
      </c>
      <c r="BI107" s="180">
        <f>IF(N107="nulová",J107,0)</f>
        <v>0</v>
      </c>
      <c r="BJ107" s="24" t="s">
        <v>82</v>
      </c>
      <c r="BK107" s="180">
        <f>ROUND(I107*H107,2)</f>
        <v>0</v>
      </c>
      <c r="BL107" s="24" t="s">
        <v>731</v>
      </c>
      <c r="BM107" s="24" t="s">
        <v>778</v>
      </c>
    </row>
    <row r="108" spans="2:65" s="1" customFormat="1" ht="16.5" customHeight="1">
      <c r="B108" s="171"/>
      <c r="C108" s="356" t="s">
        <v>221</v>
      </c>
      <c r="D108" s="356" t="s">
        <v>135</v>
      </c>
      <c r="E108" s="357" t="s">
        <v>779</v>
      </c>
      <c r="F108" s="358" t="s">
        <v>780</v>
      </c>
      <c r="G108" s="359" t="s">
        <v>170</v>
      </c>
      <c r="H108" s="360">
        <v>5</v>
      </c>
      <c r="I108" s="174"/>
      <c r="J108" s="175">
        <f>ROUND(I108*H108,2)</f>
        <v>0</v>
      </c>
      <c r="K108" s="173" t="s">
        <v>5</v>
      </c>
      <c r="L108" s="41"/>
      <c r="M108" s="176" t="s">
        <v>5</v>
      </c>
      <c r="N108" s="177" t="s">
        <v>45</v>
      </c>
      <c r="O108" s="42"/>
      <c r="P108" s="178">
        <f>O108*H108</f>
        <v>0</v>
      </c>
      <c r="Q108" s="178">
        <v>0</v>
      </c>
      <c r="R108" s="178">
        <f>Q108*H108</f>
        <v>0</v>
      </c>
      <c r="S108" s="178">
        <v>0</v>
      </c>
      <c r="T108" s="179">
        <f>S108*H108</f>
        <v>0</v>
      </c>
      <c r="AR108" s="24" t="s">
        <v>731</v>
      </c>
      <c r="AT108" s="24" t="s">
        <v>135</v>
      </c>
      <c r="AU108" s="24" t="s">
        <v>84</v>
      </c>
      <c r="AY108" s="24" t="s">
        <v>133</v>
      </c>
      <c r="BE108" s="180">
        <f>IF(N108="základní",J108,0)</f>
        <v>0</v>
      </c>
      <c r="BF108" s="180">
        <f>IF(N108="snížená",J108,0)</f>
        <v>0</v>
      </c>
      <c r="BG108" s="180">
        <f>IF(N108="zákl. přenesená",J108,0)</f>
        <v>0</v>
      </c>
      <c r="BH108" s="180">
        <f>IF(N108="sníž. přenesená",J108,0)</f>
        <v>0</v>
      </c>
      <c r="BI108" s="180">
        <f>IF(N108="nulová",J108,0)</f>
        <v>0</v>
      </c>
      <c r="BJ108" s="24" t="s">
        <v>82</v>
      </c>
      <c r="BK108" s="180">
        <f>ROUND(I108*H108,2)</f>
        <v>0</v>
      </c>
      <c r="BL108" s="24" t="s">
        <v>731</v>
      </c>
      <c r="BM108" s="24" t="s">
        <v>781</v>
      </c>
    </row>
    <row r="109" spans="2:65" s="1" customFormat="1" ht="16.5" customHeight="1">
      <c r="B109" s="171"/>
      <c r="C109" s="356" t="s">
        <v>230</v>
      </c>
      <c r="D109" s="356" t="s">
        <v>135</v>
      </c>
      <c r="E109" s="357" t="s">
        <v>782</v>
      </c>
      <c r="F109" s="358" t="s">
        <v>783</v>
      </c>
      <c r="G109" s="359" t="s">
        <v>170</v>
      </c>
      <c r="H109" s="360">
        <v>1</v>
      </c>
      <c r="I109" s="174"/>
      <c r="J109" s="175">
        <f>ROUND(I109*H109,2)</f>
        <v>0</v>
      </c>
      <c r="K109" s="173" t="s">
        <v>5</v>
      </c>
      <c r="L109" s="41"/>
      <c r="M109" s="176" t="s">
        <v>5</v>
      </c>
      <c r="N109" s="216" t="s">
        <v>45</v>
      </c>
      <c r="O109" s="214"/>
      <c r="P109" s="217">
        <f>O109*H109</f>
        <v>0</v>
      </c>
      <c r="Q109" s="217">
        <v>0</v>
      </c>
      <c r="R109" s="217">
        <f>Q109*H109</f>
        <v>0</v>
      </c>
      <c r="S109" s="217">
        <v>0</v>
      </c>
      <c r="T109" s="218">
        <f>S109*H109</f>
        <v>0</v>
      </c>
      <c r="AR109" s="24" t="s">
        <v>731</v>
      </c>
      <c r="AT109" s="24" t="s">
        <v>135</v>
      </c>
      <c r="AU109" s="24" t="s">
        <v>84</v>
      </c>
      <c r="AY109" s="24" t="s">
        <v>133</v>
      </c>
      <c r="BE109" s="180">
        <f>IF(N109="základní",J109,0)</f>
        <v>0</v>
      </c>
      <c r="BF109" s="180">
        <f>IF(N109="snížená",J109,0)</f>
        <v>0</v>
      </c>
      <c r="BG109" s="180">
        <f>IF(N109="zákl. přenesená",J109,0)</f>
        <v>0</v>
      </c>
      <c r="BH109" s="180">
        <f>IF(N109="sníž. přenesená",J109,0)</f>
        <v>0</v>
      </c>
      <c r="BI109" s="180">
        <f>IF(N109="nulová",J109,0)</f>
        <v>0</v>
      </c>
      <c r="BJ109" s="24" t="s">
        <v>82</v>
      </c>
      <c r="BK109" s="180">
        <f>ROUND(I109*H109,2)</f>
        <v>0</v>
      </c>
      <c r="BL109" s="24" t="s">
        <v>731</v>
      </c>
      <c r="BM109" s="24" t="s">
        <v>784</v>
      </c>
    </row>
    <row r="110" spans="2:65" s="1" customFormat="1" ht="6.95" customHeight="1">
      <c r="B110" s="56"/>
      <c r="C110" s="57"/>
      <c r="D110" s="57"/>
      <c r="E110" s="57"/>
      <c r="F110" s="57"/>
      <c r="G110" s="57"/>
      <c r="H110" s="57"/>
      <c r="I110" s="126"/>
      <c r="J110" s="57"/>
      <c r="K110" s="57"/>
      <c r="L110" s="41"/>
    </row>
  </sheetData>
  <sheetProtection password="876B" sheet="1" objects="1" scenarios="1"/>
  <autoFilter ref="C83:K109"/>
  <mergeCells count="11">
    <mergeCell ref="L2:V2"/>
    <mergeCell ref="E7:H7"/>
    <mergeCell ref="E9:H9"/>
    <mergeCell ref="E24:H24"/>
    <mergeCell ref="E45:H45"/>
    <mergeCell ref="J80:J81"/>
    <mergeCell ref="J51:J52"/>
    <mergeCell ref="E74:H74"/>
    <mergeCell ref="E76:H76"/>
    <mergeCell ref="G1:H1"/>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19" customWidth="1"/>
    <col min="2" max="2" width="1.6640625" style="219" customWidth="1"/>
    <col min="3" max="4" width="5" style="219" customWidth="1"/>
    <col min="5" max="5" width="11.6640625" style="219" customWidth="1"/>
    <col min="6" max="6" width="9.1640625" style="219" customWidth="1"/>
    <col min="7" max="7" width="5" style="219" customWidth="1"/>
    <col min="8" max="8" width="77.83203125" style="219" customWidth="1"/>
    <col min="9" max="10" width="20" style="219" customWidth="1"/>
    <col min="11" max="11" width="1.6640625" style="219" customWidth="1"/>
  </cols>
  <sheetData>
    <row r="1" spans="2:11" ht="37.5" customHeight="1"/>
    <row r="2" spans="2:11" ht="7.5" customHeight="1">
      <c r="B2" s="220"/>
      <c r="C2" s="221"/>
      <c r="D2" s="221"/>
      <c r="E2" s="221"/>
      <c r="F2" s="221"/>
      <c r="G2" s="221"/>
      <c r="H2" s="221"/>
      <c r="I2" s="221"/>
      <c r="J2" s="221"/>
      <c r="K2" s="222"/>
    </row>
    <row r="3" spans="2:11" s="15" customFormat="1" ht="45" customHeight="1">
      <c r="B3" s="223"/>
      <c r="C3" s="345" t="s">
        <v>785</v>
      </c>
      <c r="D3" s="345"/>
      <c r="E3" s="345"/>
      <c r="F3" s="345"/>
      <c r="G3" s="345"/>
      <c r="H3" s="345"/>
      <c r="I3" s="345"/>
      <c r="J3" s="345"/>
      <c r="K3" s="224"/>
    </row>
    <row r="4" spans="2:11" ht="25.5" customHeight="1">
      <c r="B4" s="225"/>
      <c r="C4" s="346" t="s">
        <v>786</v>
      </c>
      <c r="D4" s="346"/>
      <c r="E4" s="346"/>
      <c r="F4" s="346"/>
      <c r="G4" s="346"/>
      <c r="H4" s="346"/>
      <c r="I4" s="346"/>
      <c r="J4" s="346"/>
      <c r="K4" s="226"/>
    </row>
    <row r="5" spans="2:11" ht="5.25" customHeight="1">
      <c r="B5" s="225"/>
      <c r="C5" s="227"/>
      <c r="D5" s="227"/>
      <c r="E5" s="227"/>
      <c r="F5" s="227"/>
      <c r="G5" s="227"/>
      <c r="H5" s="227"/>
      <c r="I5" s="227"/>
      <c r="J5" s="227"/>
      <c r="K5" s="226"/>
    </row>
    <row r="6" spans="2:11" ht="15" customHeight="1">
      <c r="B6" s="225"/>
      <c r="C6" s="344" t="s">
        <v>787</v>
      </c>
      <c r="D6" s="344"/>
      <c r="E6" s="344"/>
      <c r="F6" s="344"/>
      <c r="G6" s="344"/>
      <c r="H6" s="344"/>
      <c r="I6" s="344"/>
      <c r="J6" s="344"/>
      <c r="K6" s="226"/>
    </row>
    <row r="7" spans="2:11" ht="15" customHeight="1">
      <c r="B7" s="229"/>
      <c r="C7" s="344" t="s">
        <v>788</v>
      </c>
      <c r="D7" s="344"/>
      <c r="E7" s="344"/>
      <c r="F7" s="344"/>
      <c r="G7" s="344"/>
      <c r="H7" s="344"/>
      <c r="I7" s="344"/>
      <c r="J7" s="344"/>
      <c r="K7" s="226"/>
    </row>
    <row r="8" spans="2:11" ht="12.75" customHeight="1">
      <c r="B8" s="229"/>
      <c r="C8" s="228"/>
      <c r="D8" s="228"/>
      <c r="E8" s="228"/>
      <c r="F8" s="228"/>
      <c r="G8" s="228"/>
      <c r="H8" s="228"/>
      <c r="I8" s="228"/>
      <c r="J8" s="228"/>
      <c r="K8" s="226"/>
    </row>
    <row r="9" spans="2:11" ht="15" customHeight="1">
      <c r="B9" s="229"/>
      <c r="C9" s="344" t="s">
        <v>789</v>
      </c>
      <c r="D9" s="344"/>
      <c r="E9" s="344"/>
      <c r="F9" s="344"/>
      <c r="G9" s="344"/>
      <c r="H9" s="344"/>
      <c r="I9" s="344"/>
      <c r="J9" s="344"/>
      <c r="K9" s="226"/>
    </row>
    <row r="10" spans="2:11" ht="15" customHeight="1">
      <c r="B10" s="229"/>
      <c r="C10" s="228"/>
      <c r="D10" s="344" t="s">
        <v>790</v>
      </c>
      <c r="E10" s="344"/>
      <c r="F10" s="344"/>
      <c r="G10" s="344"/>
      <c r="H10" s="344"/>
      <c r="I10" s="344"/>
      <c r="J10" s="344"/>
      <c r="K10" s="226"/>
    </row>
    <row r="11" spans="2:11" ht="15" customHeight="1">
      <c r="B11" s="229"/>
      <c r="C11" s="230"/>
      <c r="D11" s="344" t="s">
        <v>791</v>
      </c>
      <c r="E11" s="344"/>
      <c r="F11" s="344"/>
      <c r="G11" s="344"/>
      <c r="H11" s="344"/>
      <c r="I11" s="344"/>
      <c r="J11" s="344"/>
      <c r="K11" s="226"/>
    </row>
    <row r="12" spans="2:11" ht="12.75" customHeight="1">
      <c r="B12" s="229"/>
      <c r="C12" s="230"/>
      <c r="D12" s="230"/>
      <c r="E12" s="230"/>
      <c r="F12" s="230"/>
      <c r="G12" s="230"/>
      <c r="H12" s="230"/>
      <c r="I12" s="230"/>
      <c r="J12" s="230"/>
      <c r="K12" s="226"/>
    </row>
    <row r="13" spans="2:11" ht="15" customHeight="1">
      <c r="B13" s="229"/>
      <c r="C13" s="230"/>
      <c r="D13" s="344" t="s">
        <v>792</v>
      </c>
      <c r="E13" s="344"/>
      <c r="F13" s="344"/>
      <c r="G13" s="344"/>
      <c r="H13" s="344"/>
      <c r="I13" s="344"/>
      <c r="J13" s="344"/>
      <c r="K13" s="226"/>
    </row>
    <row r="14" spans="2:11" ht="15" customHeight="1">
      <c r="B14" s="229"/>
      <c r="C14" s="230"/>
      <c r="D14" s="344" t="s">
        <v>793</v>
      </c>
      <c r="E14" s="344"/>
      <c r="F14" s="344"/>
      <c r="G14" s="344"/>
      <c r="H14" s="344"/>
      <c r="I14" s="344"/>
      <c r="J14" s="344"/>
      <c r="K14" s="226"/>
    </row>
    <row r="15" spans="2:11" ht="15" customHeight="1">
      <c r="B15" s="229"/>
      <c r="C15" s="230"/>
      <c r="D15" s="344" t="s">
        <v>794</v>
      </c>
      <c r="E15" s="344"/>
      <c r="F15" s="344"/>
      <c r="G15" s="344"/>
      <c r="H15" s="344"/>
      <c r="I15" s="344"/>
      <c r="J15" s="344"/>
      <c r="K15" s="226"/>
    </row>
    <row r="16" spans="2:11" ht="15" customHeight="1">
      <c r="B16" s="229"/>
      <c r="C16" s="230"/>
      <c r="D16" s="230"/>
      <c r="E16" s="231" t="s">
        <v>81</v>
      </c>
      <c r="F16" s="344" t="s">
        <v>795</v>
      </c>
      <c r="G16" s="344"/>
      <c r="H16" s="344"/>
      <c r="I16" s="344"/>
      <c r="J16" s="344"/>
      <c r="K16" s="226"/>
    </row>
    <row r="17" spans="2:11" ht="15" customHeight="1">
      <c r="B17" s="229"/>
      <c r="C17" s="230"/>
      <c r="D17" s="230"/>
      <c r="E17" s="231" t="s">
        <v>796</v>
      </c>
      <c r="F17" s="344" t="s">
        <v>797</v>
      </c>
      <c r="G17" s="344"/>
      <c r="H17" s="344"/>
      <c r="I17" s="344"/>
      <c r="J17" s="344"/>
      <c r="K17" s="226"/>
    </row>
    <row r="18" spans="2:11" ht="15" customHeight="1">
      <c r="B18" s="229"/>
      <c r="C18" s="230"/>
      <c r="D18" s="230"/>
      <c r="E18" s="231" t="s">
        <v>798</v>
      </c>
      <c r="F18" s="344" t="s">
        <v>799</v>
      </c>
      <c r="G18" s="344"/>
      <c r="H18" s="344"/>
      <c r="I18" s="344"/>
      <c r="J18" s="344"/>
      <c r="K18" s="226"/>
    </row>
    <row r="19" spans="2:11" ht="15" customHeight="1">
      <c r="B19" s="229"/>
      <c r="C19" s="230"/>
      <c r="D19" s="230"/>
      <c r="E19" s="231" t="s">
        <v>94</v>
      </c>
      <c r="F19" s="344" t="s">
        <v>95</v>
      </c>
      <c r="G19" s="344"/>
      <c r="H19" s="344"/>
      <c r="I19" s="344"/>
      <c r="J19" s="344"/>
      <c r="K19" s="226"/>
    </row>
    <row r="20" spans="2:11" ht="15" customHeight="1">
      <c r="B20" s="229"/>
      <c r="C20" s="230"/>
      <c r="D20" s="230"/>
      <c r="E20" s="231" t="s">
        <v>774</v>
      </c>
      <c r="F20" s="344" t="s">
        <v>775</v>
      </c>
      <c r="G20" s="344"/>
      <c r="H20" s="344"/>
      <c r="I20" s="344"/>
      <c r="J20" s="344"/>
      <c r="K20" s="226"/>
    </row>
    <row r="21" spans="2:11" ht="15" customHeight="1">
      <c r="B21" s="229"/>
      <c r="C21" s="230"/>
      <c r="D21" s="230"/>
      <c r="E21" s="231" t="s">
        <v>800</v>
      </c>
      <c r="F21" s="344" t="s">
        <v>801</v>
      </c>
      <c r="G21" s="344"/>
      <c r="H21" s="344"/>
      <c r="I21" s="344"/>
      <c r="J21" s="344"/>
      <c r="K21" s="226"/>
    </row>
    <row r="22" spans="2:11" ht="12.75" customHeight="1">
      <c r="B22" s="229"/>
      <c r="C22" s="230"/>
      <c r="D22" s="230"/>
      <c r="E22" s="230"/>
      <c r="F22" s="230"/>
      <c r="G22" s="230"/>
      <c r="H22" s="230"/>
      <c r="I22" s="230"/>
      <c r="J22" s="230"/>
      <c r="K22" s="226"/>
    </row>
    <row r="23" spans="2:11" ht="15" customHeight="1">
      <c r="B23" s="229"/>
      <c r="C23" s="344" t="s">
        <v>802</v>
      </c>
      <c r="D23" s="344"/>
      <c r="E23" s="344"/>
      <c r="F23" s="344"/>
      <c r="G23" s="344"/>
      <c r="H23" s="344"/>
      <c r="I23" s="344"/>
      <c r="J23" s="344"/>
      <c r="K23" s="226"/>
    </row>
    <row r="24" spans="2:11" ht="15" customHeight="1">
      <c r="B24" s="229"/>
      <c r="C24" s="344" t="s">
        <v>803</v>
      </c>
      <c r="D24" s="344"/>
      <c r="E24" s="344"/>
      <c r="F24" s="344"/>
      <c r="G24" s="344"/>
      <c r="H24" s="344"/>
      <c r="I24" s="344"/>
      <c r="J24" s="344"/>
      <c r="K24" s="226"/>
    </row>
    <row r="25" spans="2:11" ht="15" customHeight="1">
      <c r="B25" s="229"/>
      <c r="C25" s="228"/>
      <c r="D25" s="344" t="s">
        <v>804</v>
      </c>
      <c r="E25" s="344"/>
      <c r="F25" s="344"/>
      <c r="G25" s="344"/>
      <c r="H25" s="344"/>
      <c r="I25" s="344"/>
      <c r="J25" s="344"/>
      <c r="K25" s="226"/>
    </row>
    <row r="26" spans="2:11" ht="15" customHeight="1">
      <c r="B26" s="229"/>
      <c r="C26" s="230"/>
      <c r="D26" s="344" t="s">
        <v>805</v>
      </c>
      <c r="E26" s="344"/>
      <c r="F26" s="344"/>
      <c r="G26" s="344"/>
      <c r="H26" s="344"/>
      <c r="I26" s="344"/>
      <c r="J26" s="344"/>
      <c r="K26" s="226"/>
    </row>
    <row r="27" spans="2:11" ht="12.75" customHeight="1">
      <c r="B27" s="229"/>
      <c r="C27" s="230"/>
      <c r="D27" s="230"/>
      <c r="E27" s="230"/>
      <c r="F27" s="230"/>
      <c r="G27" s="230"/>
      <c r="H27" s="230"/>
      <c r="I27" s="230"/>
      <c r="J27" s="230"/>
      <c r="K27" s="226"/>
    </row>
    <row r="28" spans="2:11" ht="15" customHeight="1">
      <c r="B28" s="229"/>
      <c r="C28" s="230"/>
      <c r="D28" s="344" t="s">
        <v>806</v>
      </c>
      <c r="E28" s="344"/>
      <c r="F28" s="344"/>
      <c r="G28" s="344"/>
      <c r="H28" s="344"/>
      <c r="I28" s="344"/>
      <c r="J28" s="344"/>
      <c r="K28" s="226"/>
    </row>
    <row r="29" spans="2:11" ht="15" customHeight="1">
      <c r="B29" s="229"/>
      <c r="C29" s="230"/>
      <c r="D29" s="344" t="s">
        <v>807</v>
      </c>
      <c r="E29" s="344"/>
      <c r="F29" s="344"/>
      <c r="G29" s="344"/>
      <c r="H29" s="344"/>
      <c r="I29" s="344"/>
      <c r="J29" s="344"/>
      <c r="K29" s="226"/>
    </row>
    <row r="30" spans="2:11" ht="12.75" customHeight="1">
      <c r="B30" s="229"/>
      <c r="C30" s="230"/>
      <c r="D30" s="230"/>
      <c r="E30" s="230"/>
      <c r="F30" s="230"/>
      <c r="G30" s="230"/>
      <c r="H30" s="230"/>
      <c r="I30" s="230"/>
      <c r="J30" s="230"/>
      <c r="K30" s="226"/>
    </row>
    <row r="31" spans="2:11" ht="15" customHeight="1">
      <c r="B31" s="229"/>
      <c r="C31" s="230"/>
      <c r="D31" s="344" t="s">
        <v>808</v>
      </c>
      <c r="E31" s="344"/>
      <c r="F31" s="344"/>
      <c r="G31" s="344"/>
      <c r="H31" s="344"/>
      <c r="I31" s="344"/>
      <c r="J31" s="344"/>
      <c r="K31" s="226"/>
    </row>
    <row r="32" spans="2:11" ht="15" customHeight="1">
      <c r="B32" s="229"/>
      <c r="C32" s="230"/>
      <c r="D32" s="344" t="s">
        <v>809</v>
      </c>
      <c r="E32" s="344"/>
      <c r="F32" s="344"/>
      <c r="G32" s="344"/>
      <c r="H32" s="344"/>
      <c r="I32" s="344"/>
      <c r="J32" s="344"/>
      <c r="K32" s="226"/>
    </row>
    <row r="33" spans="2:11" ht="15" customHeight="1">
      <c r="B33" s="229"/>
      <c r="C33" s="230"/>
      <c r="D33" s="344" t="s">
        <v>810</v>
      </c>
      <c r="E33" s="344"/>
      <c r="F33" s="344"/>
      <c r="G33" s="344"/>
      <c r="H33" s="344"/>
      <c r="I33" s="344"/>
      <c r="J33" s="344"/>
      <c r="K33" s="226"/>
    </row>
    <row r="34" spans="2:11" ht="15" customHeight="1">
      <c r="B34" s="229"/>
      <c r="C34" s="230"/>
      <c r="D34" s="228"/>
      <c r="E34" s="232" t="s">
        <v>118</v>
      </c>
      <c r="F34" s="228"/>
      <c r="G34" s="344" t="s">
        <v>811</v>
      </c>
      <c r="H34" s="344"/>
      <c r="I34" s="344"/>
      <c r="J34" s="344"/>
      <c r="K34" s="226"/>
    </row>
    <row r="35" spans="2:11" ht="30.75" customHeight="1">
      <c r="B35" s="229"/>
      <c r="C35" s="230"/>
      <c r="D35" s="228"/>
      <c r="E35" s="232" t="s">
        <v>812</v>
      </c>
      <c r="F35" s="228"/>
      <c r="G35" s="344" t="s">
        <v>813</v>
      </c>
      <c r="H35" s="344"/>
      <c r="I35" s="344"/>
      <c r="J35" s="344"/>
      <c r="K35" s="226"/>
    </row>
    <row r="36" spans="2:11" ht="15" customHeight="1">
      <c r="B36" s="229"/>
      <c r="C36" s="230"/>
      <c r="D36" s="228"/>
      <c r="E36" s="232" t="s">
        <v>55</v>
      </c>
      <c r="F36" s="228"/>
      <c r="G36" s="344" t="s">
        <v>814</v>
      </c>
      <c r="H36" s="344"/>
      <c r="I36" s="344"/>
      <c r="J36" s="344"/>
      <c r="K36" s="226"/>
    </row>
    <row r="37" spans="2:11" ht="15" customHeight="1">
      <c r="B37" s="229"/>
      <c r="C37" s="230"/>
      <c r="D37" s="228"/>
      <c r="E37" s="232" t="s">
        <v>119</v>
      </c>
      <c r="F37" s="228"/>
      <c r="G37" s="344" t="s">
        <v>815</v>
      </c>
      <c r="H37" s="344"/>
      <c r="I37" s="344"/>
      <c r="J37" s="344"/>
      <c r="K37" s="226"/>
    </row>
    <row r="38" spans="2:11" ht="15" customHeight="1">
      <c r="B38" s="229"/>
      <c r="C38" s="230"/>
      <c r="D38" s="228"/>
      <c r="E38" s="232" t="s">
        <v>120</v>
      </c>
      <c r="F38" s="228"/>
      <c r="G38" s="344" t="s">
        <v>816</v>
      </c>
      <c r="H38" s="344"/>
      <c r="I38" s="344"/>
      <c r="J38" s="344"/>
      <c r="K38" s="226"/>
    </row>
    <row r="39" spans="2:11" ht="15" customHeight="1">
      <c r="B39" s="229"/>
      <c r="C39" s="230"/>
      <c r="D39" s="228"/>
      <c r="E39" s="232" t="s">
        <v>121</v>
      </c>
      <c r="F39" s="228"/>
      <c r="G39" s="344" t="s">
        <v>817</v>
      </c>
      <c r="H39" s="344"/>
      <c r="I39" s="344"/>
      <c r="J39" s="344"/>
      <c r="K39" s="226"/>
    </row>
    <row r="40" spans="2:11" ht="15" customHeight="1">
      <c r="B40" s="229"/>
      <c r="C40" s="230"/>
      <c r="D40" s="228"/>
      <c r="E40" s="232" t="s">
        <v>818</v>
      </c>
      <c r="F40" s="228"/>
      <c r="G40" s="344" t="s">
        <v>819</v>
      </c>
      <c r="H40" s="344"/>
      <c r="I40" s="344"/>
      <c r="J40" s="344"/>
      <c r="K40" s="226"/>
    </row>
    <row r="41" spans="2:11" ht="15" customHeight="1">
      <c r="B41" s="229"/>
      <c r="C41" s="230"/>
      <c r="D41" s="228"/>
      <c r="E41" s="232"/>
      <c r="F41" s="228"/>
      <c r="G41" s="344" t="s">
        <v>820</v>
      </c>
      <c r="H41" s="344"/>
      <c r="I41" s="344"/>
      <c r="J41" s="344"/>
      <c r="K41" s="226"/>
    </row>
    <row r="42" spans="2:11" ht="15" customHeight="1">
      <c r="B42" s="229"/>
      <c r="C42" s="230"/>
      <c r="D42" s="228"/>
      <c r="E42" s="232" t="s">
        <v>821</v>
      </c>
      <c r="F42" s="228"/>
      <c r="G42" s="344" t="s">
        <v>822</v>
      </c>
      <c r="H42" s="344"/>
      <c r="I42" s="344"/>
      <c r="J42" s="344"/>
      <c r="K42" s="226"/>
    </row>
    <row r="43" spans="2:11" ht="15" customHeight="1">
      <c r="B43" s="229"/>
      <c r="C43" s="230"/>
      <c r="D43" s="228"/>
      <c r="E43" s="232" t="s">
        <v>123</v>
      </c>
      <c r="F43" s="228"/>
      <c r="G43" s="344" t="s">
        <v>823</v>
      </c>
      <c r="H43" s="344"/>
      <c r="I43" s="344"/>
      <c r="J43" s="344"/>
      <c r="K43" s="226"/>
    </row>
    <row r="44" spans="2:11" ht="12.75" customHeight="1">
      <c r="B44" s="229"/>
      <c r="C44" s="230"/>
      <c r="D44" s="228"/>
      <c r="E44" s="228"/>
      <c r="F44" s="228"/>
      <c r="G44" s="228"/>
      <c r="H44" s="228"/>
      <c r="I44" s="228"/>
      <c r="J44" s="228"/>
      <c r="K44" s="226"/>
    </row>
    <row r="45" spans="2:11" ht="15" customHeight="1">
      <c r="B45" s="229"/>
      <c r="C45" s="230"/>
      <c r="D45" s="344" t="s">
        <v>824</v>
      </c>
      <c r="E45" s="344"/>
      <c r="F45" s="344"/>
      <c r="G45" s="344"/>
      <c r="H45" s="344"/>
      <c r="I45" s="344"/>
      <c r="J45" s="344"/>
      <c r="K45" s="226"/>
    </row>
    <row r="46" spans="2:11" ht="15" customHeight="1">
      <c r="B46" s="229"/>
      <c r="C46" s="230"/>
      <c r="D46" s="230"/>
      <c r="E46" s="344" t="s">
        <v>825</v>
      </c>
      <c r="F46" s="344"/>
      <c r="G46" s="344"/>
      <c r="H46" s="344"/>
      <c r="I46" s="344"/>
      <c r="J46" s="344"/>
      <c r="K46" s="226"/>
    </row>
    <row r="47" spans="2:11" ht="15" customHeight="1">
      <c r="B47" s="229"/>
      <c r="C47" s="230"/>
      <c r="D47" s="230"/>
      <c r="E47" s="344" t="s">
        <v>826</v>
      </c>
      <c r="F47" s="344"/>
      <c r="G47" s="344"/>
      <c r="H47" s="344"/>
      <c r="I47" s="344"/>
      <c r="J47" s="344"/>
      <c r="K47" s="226"/>
    </row>
    <row r="48" spans="2:11" ht="15" customHeight="1">
      <c r="B48" s="229"/>
      <c r="C48" s="230"/>
      <c r="D48" s="230"/>
      <c r="E48" s="344" t="s">
        <v>827</v>
      </c>
      <c r="F48" s="344"/>
      <c r="G48" s="344"/>
      <c r="H48" s="344"/>
      <c r="I48" s="344"/>
      <c r="J48" s="344"/>
      <c r="K48" s="226"/>
    </row>
    <row r="49" spans="2:11" ht="15" customHeight="1">
      <c r="B49" s="229"/>
      <c r="C49" s="230"/>
      <c r="D49" s="344" t="s">
        <v>828</v>
      </c>
      <c r="E49" s="344"/>
      <c r="F49" s="344"/>
      <c r="G49" s="344"/>
      <c r="H49" s="344"/>
      <c r="I49" s="344"/>
      <c r="J49" s="344"/>
      <c r="K49" s="226"/>
    </row>
    <row r="50" spans="2:11" ht="25.5" customHeight="1">
      <c r="B50" s="225"/>
      <c r="C50" s="346" t="s">
        <v>829</v>
      </c>
      <c r="D50" s="346"/>
      <c r="E50" s="346"/>
      <c r="F50" s="346"/>
      <c r="G50" s="346"/>
      <c r="H50" s="346"/>
      <c r="I50" s="346"/>
      <c r="J50" s="346"/>
      <c r="K50" s="226"/>
    </row>
    <row r="51" spans="2:11" ht="5.25" customHeight="1">
      <c r="B51" s="225"/>
      <c r="C51" s="227"/>
      <c r="D51" s="227"/>
      <c r="E51" s="227"/>
      <c r="F51" s="227"/>
      <c r="G51" s="227"/>
      <c r="H51" s="227"/>
      <c r="I51" s="227"/>
      <c r="J51" s="227"/>
      <c r="K51" s="226"/>
    </row>
    <row r="52" spans="2:11" ht="15" customHeight="1">
      <c r="B52" s="225"/>
      <c r="C52" s="344" t="s">
        <v>830</v>
      </c>
      <c r="D52" s="344"/>
      <c r="E52" s="344"/>
      <c r="F52" s="344"/>
      <c r="G52" s="344"/>
      <c r="H52" s="344"/>
      <c r="I52" s="344"/>
      <c r="J52" s="344"/>
      <c r="K52" s="226"/>
    </row>
    <row r="53" spans="2:11" ht="15" customHeight="1">
      <c r="B53" s="225"/>
      <c r="C53" s="344" t="s">
        <v>831</v>
      </c>
      <c r="D53" s="344"/>
      <c r="E53" s="344"/>
      <c r="F53" s="344"/>
      <c r="G53" s="344"/>
      <c r="H53" s="344"/>
      <c r="I53" s="344"/>
      <c r="J53" s="344"/>
      <c r="K53" s="226"/>
    </row>
    <row r="54" spans="2:11" ht="12.75" customHeight="1">
      <c r="B54" s="225"/>
      <c r="C54" s="228"/>
      <c r="D54" s="228"/>
      <c r="E54" s="228"/>
      <c r="F54" s="228"/>
      <c r="G54" s="228"/>
      <c r="H54" s="228"/>
      <c r="I54" s="228"/>
      <c r="J54" s="228"/>
      <c r="K54" s="226"/>
    </row>
    <row r="55" spans="2:11" ht="15" customHeight="1">
      <c r="B55" s="225"/>
      <c r="C55" s="344" t="s">
        <v>832</v>
      </c>
      <c r="D55" s="344"/>
      <c r="E55" s="344"/>
      <c r="F55" s="344"/>
      <c r="G55" s="344"/>
      <c r="H55" s="344"/>
      <c r="I55" s="344"/>
      <c r="J55" s="344"/>
      <c r="K55" s="226"/>
    </row>
    <row r="56" spans="2:11" ht="15" customHeight="1">
      <c r="B56" s="225"/>
      <c r="C56" s="230"/>
      <c r="D56" s="344" t="s">
        <v>833</v>
      </c>
      <c r="E56" s="344"/>
      <c r="F56" s="344"/>
      <c r="G56" s="344"/>
      <c r="H56" s="344"/>
      <c r="I56" s="344"/>
      <c r="J56" s="344"/>
      <c r="K56" s="226"/>
    </row>
    <row r="57" spans="2:11" ht="15" customHeight="1">
      <c r="B57" s="225"/>
      <c r="C57" s="230"/>
      <c r="D57" s="344" t="s">
        <v>834</v>
      </c>
      <c r="E57" s="344"/>
      <c r="F57" s="344"/>
      <c r="G57" s="344"/>
      <c r="H57" s="344"/>
      <c r="I57" s="344"/>
      <c r="J57" s="344"/>
      <c r="K57" s="226"/>
    </row>
    <row r="58" spans="2:11" ht="15" customHeight="1">
      <c r="B58" s="225"/>
      <c r="C58" s="230"/>
      <c r="D58" s="344" t="s">
        <v>835</v>
      </c>
      <c r="E58" s="344"/>
      <c r="F58" s="344"/>
      <c r="G58" s="344"/>
      <c r="H58" s="344"/>
      <c r="I58" s="344"/>
      <c r="J58" s="344"/>
      <c r="K58" s="226"/>
    </row>
    <row r="59" spans="2:11" ht="15" customHeight="1">
      <c r="B59" s="225"/>
      <c r="C59" s="230"/>
      <c r="D59" s="344" t="s">
        <v>836</v>
      </c>
      <c r="E59" s="344"/>
      <c r="F59" s="344"/>
      <c r="G59" s="344"/>
      <c r="H59" s="344"/>
      <c r="I59" s="344"/>
      <c r="J59" s="344"/>
      <c r="K59" s="226"/>
    </row>
    <row r="60" spans="2:11" ht="15" customHeight="1">
      <c r="B60" s="225"/>
      <c r="C60" s="230"/>
      <c r="D60" s="347" t="s">
        <v>837</v>
      </c>
      <c r="E60" s="347"/>
      <c r="F60" s="347"/>
      <c r="G60" s="347"/>
      <c r="H60" s="347"/>
      <c r="I60" s="347"/>
      <c r="J60" s="347"/>
      <c r="K60" s="226"/>
    </row>
    <row r="61" spans="2:11" ht="15" customHeight="1">
      <c r="B61" s="225"/>
      <c r="C61" s="230"/>
      <c r="D61" s="344" t="s">
        <v>838</v>
      </c>
      <c r="E61" s="344"/>
      <c r="F61" s="344"/>
      <c r="G61" s="344"/>
      <c r="H61" s="344"/>
      <c r="I61" s="344"/>
      <c r="J61" s="344"/>
      <c r="K61" s="226"/>
    </row>
    <row r="62" spans="2:11" ht="12.75" customHeight="1">
      <c r="B62" s="225"/>
      <c r="C62" s="230"/>
      <c r="D62" s="230"/>
      <c r="E62" s="233"/>
      <c r="F62" s="230"/>
      <c r="G62" s="230"/>
      <c r="H62" s="230"/>
      <c r="I62" s="230"/>
      <c r="J62" s="230"/>
      <c r="K62" s="226"/>
    </row>
    <row r="63" spans="2:11" ht="15" customHeight="1">
      <c r="B63" s="225"/>
      <c r="C63" s="230"/>
      <c r="D63" s="344" t="s">
        <v>839</v>
      </c>
      <c r="E63" s="344"/>
      <c r="F63" s="344"/>
      <c r="G63" s="344"/>
      <c r="H63" s="344"/>
      <c r="I63" s="344"/>
      <c r="J63" s="344"/>
      <c r="K63" s="226"/>
    </row>
    <row r="64" spans="2:11" ht="15" customHeight="1">
      <c r="B64" s="225"/>
      <c r="C64" s="230"/>
      <c r="D64" s="347" t="s">
        <v>840</v>
      </c>
      <c r="E64" s="347"/>
      <c r="F64" s="347"/>
      <c r="G64" s="347"/>
      <c r="H64" s="347"/>
      <c r="I64" s="347"/>
      <c r="J64" s="347"/>
      <c r="K64" s="226"/>
    </row>
    <row r="65" spans="2:11" ht="15" customHeight="1">
      <c r="B65" s="225"/>
      <c r="C65" s="230"/>
      <c r="D65" s="344" t="s">
        <v>841</v>
      </c>
      <c r="E65" s="344"/>
      <c r="F65" s="344"/>
      <c r="G65" s="344"/>
      <c r="H65" s="344"/>
      <c r="I65" s="344"/>
      <c r="J65" s="344"/>
      <c r="K65" s="226"/>
    </row>
    <row r="66" spans="2:11" ht="15" customHeight="1">
      <c r="B66" s="225"/>
      <c r="C66" s="230"/>
      <c r="D66" s="344" t="s">
        <v>842</v>
      </c>
      <c r="E66" s="344"/>
      <c r="F66" s="344"/>
      <c r="G66" s="344"/>
      <c r="H66" s="344"/>
      <c r="I66" s="344"/>
      <c r="J66" s="344"/>
      <c r="K66" s="226"/>
    </row>
    <row r="67" spans="2:11" ht="15" customHeight="1">
      <c r="B67" s="225"/>
      <c r="C67" s="230"/>
      <c r="D67" s="344" t="s">
        <v>843</v>
      </c>
      <c r="E67" s="344"/>
      <c r="F67" s="344"/>
      <c r="G67" s="344"/>
      <c r="H67" s="344"/>
      <c r="I67" s="344"/>
      <c r="J67" s="344"/>
      <c r="K67" s="226"/>
    </row>
    <row r="68" spans="2:11" ht="15" customHeight="1">
      <c r="B68" s="225"/>
      <c r="C68" s="230"/>
      <c r="D68" s="344" t="s">
        <v>844</v>
      </c>
      <c r="E68" s="344"/>
      <c r="F68" s="344"/>
      <c r="G68" s="344"/>
      <c r="H68" s="344"/>
      <c r="I68" s="344"/>
      <c r="J68" s="344"/>
      <c r="K68" s="226"/>
    </row>
    <row r="69" spans="2:11" ht="12.75" customHeight="1">
      <c r="B69" s="234"/>
      <c r="C69" s="235"/>
      <c r="D69" s="235"/>
      <c r="E69" s="235"/>
      <c r="F69" s="235"/>
      <c r="G69" s="235"/>
      <c r="H69" s="235"/>
      <c r="I69" s="235"/>
      <c r="J69" s="235"/>
      <c r="K69" s="236"/>
    </row>
    <row r="70" spans="2:11" ht="18.75" customHeight="1">
      <c r="B70" s="237"/>
      <c r="C70" s="237"/>
      <c r="D70" s="237"/>
      <c r="E70" s="237"/>
      <c r="F70" s="237"/>
      <c r="G70" s="237"/>
      <c r="H70" s="237"/>
      <c r="I70" s="237"/>
      <c r="J70" s="237"/>
      <c r="K70" s="238"/>
    </row>
    <row r="71" spans="2:11" ht="18.75" customHeight="1">
      <c r="B71" s="238"/>
      <c r="C71" s="238"/>
      <c r="D71" s="238"/>
      <c r="E71" s="238"/>
      <c r="F71" s="238"/>
      <c r="G71" s="238"/>
      <c r="H71" s="238"/>
      <c r="I71" s="238"/>
      <c r="J71" s="238"/>
      <c r="K71" s="238"/>
    </row>
    <row r="72" spans="2:11" ht="7.5" customHeight="1">
      <c r="B72" s="239"/>
      <c r="C72" s="240"/>
      <c r="D72" s="240"/>
      <c r="E72" s="240"/>
      <c r="F72" s="240"/>
      <c r="G72" s="240"/>
      <c r="H72" s="240"/>
      <c r="I72" s="240"/>
      <c r="J72" s="240"/>
      <c r="K72" s="241"/>
    </row>
    <row r="73" spans="2:11" ht="45" customHeight="1">
      <c r="B73" s="242"/>
      <c r="C73" s="348" t="s">
        <v>101</v>
      </c>
      <c r="D73" s="348"/>
      <c r="E73" s="348"/>
      <c r="F73" s="348"/>
      <c r="G73" s="348"/>
      <c r="H73" s="348"/>
      <c r="I73" s="348"/>
      <c r="J73" s="348"/>
      <c r="K73" s="243"/>
    </row>
    <row r="74" spans="2:11" ht="17.25" customHeight="1">
      <c r="B74" s="242"/>
      <c r="C74" s="244" t="s">
        <v>845</v>
      </c>
      <c r="D74" s="244"/>
      <c r="E74" s="244"/>
      <c r="F74" s="244" t="s">
        <v>846</v>
      </c>
      <c r="G74" s="245"/>
      <c r="H74" s="244" t="s">
        <v>119</v>
      </c>
      <c r="I74" s="244" t="s">
        <v>59</v>
      </c>
      <c r="J74" s="244" t="s">
        <v>847</v>
      </c>
      <c r="K74" s="243"/>
    </row>
    <row r="75" spans="2:11" ht="17.25" customHeight="1">
      <c r="B75" s="242"/>
      <c r="C75" s="246" t="s">
        <v>848</v>
      </c>
      <c r="D75" s="246"/>
      <c r="E75" s="246"/>
      <c r="F75" s="247" t="s">
        <v>849</v>
      </c>
      <c r="G75" s="248"/>
      <c r="H75" s="246"/>
      <c r="I75" s="246"/>
      <c r="J75" s="246" t="s">
        <v>850</v>
      </c>
      <c r="K75" s="243"/>
    </row>
    <row r="76" spans="2:11" ht="5.25" customHeight="1">
      <c r="B76" s="242"/>
      <c r="C76" s="249"/>
      <c r="D76" s="249"/>
      <c r="E76" s="249"/>
      <c r="F76" s="249"/>
      <c r="G76" s="250"/>
      <c r="H76" s="249"/>
      <c r="I76" s="249"/>
      <c r="J76" s="249"/>
      <c r="K76" s="243"/>
    </row>
    <row r="77" spans="2:11" ht="15" customHeight="1">
      <c r="B77" s="242"/>
      <c r="C77" s="232" t="s">
        <v>55</v>
      </c>
      <c r="D77" s="249"/>
      <c r="E77" s="249"/>
      <c r="F77" s="251" t="s">
        <v>851</v>
      </c>
      <c r="G77" s="250"/>
      <c r="H77" s="232" t="s">
        <v>852</v>
      </c>
      <c r="I77" s="232" t="s">
        <v>853</v>
      </c>
      <c r="J77" s="232">
        <v>20</v>
      </c>
      <c r="K77" s="243"/>
    </row>
    <row r="78" spans="2:11" ht="15" customHeight="1">
      <c r="B78" s="242"/>
      <c r="C78" s="232" t="s">
        <v>854</v>
      </c>
      <c r="D78" s="232"/>
      <c r="E78" s="232"/>
      <c r="F78" s="251" t="s">
        <v>851</v>
      </c>
      <c r="G78" s="250"/>
      <c r="H78" s="232" t="s">
        <v>855</v>
      </c>
      <c r="I78" s="232" t="s">
        <v>853</v>
      </c>
      <c r="J78" s="232">
        <v>120</v>
      </c>
      <c r="K78" s="243"/>
    </row>
    <row r="79" spans="2:11" ht="15" customHeight="1">
      <c r="B79" s="252"/>
      <c r="C79" s="232" t="s">
        <v>856</v>
      </c>
      <c r="D79" s="232"/>
      <c r="E79" s="232"/>
      <c r="F79" s="251" t="s">
        <v>857</v>
      </c>
      <c r="G79" s="250"/>
      <c r="H79" s="232" t="s">
        <v>858</v>
      </c>
      <c r="I79" s="232" t="s">
        <v>853</v>
      </c>
      <c r="J79" s="232">
        <v>50</v>
      </c>
      <c r="K79" s="243"/>
    </row>
    <row r="80" spans="2:11" ht="15" customHeight="1">
      <c r="B80" s="252"/>
      <c r="C80" s="232" t="s">
        <v>859</v>
      </c>
      <c r="D80" s="232"/>
      <c r="E80" s="232"/>
      <c r="F80" s="251" t="s">
        <v>851</v>
      </c>
      <c r="G80" s="250"/>
      <c r="H80" s="232" t="s">
        <v>860</v>
      </c>
      <c r="I80" s="232" t="s">
        <v>861</v>
      </c>
      <c r="J80" s="232"/>
      <c r="K80" s="243"/>
    </row>
    <row r="81" spans="2:11" ht="15" customHeight="1">
      <c r="B81" s="252"/>
      <c r="C81" s="253" t="s">
        <v>862</v>
      </c>
      <c r="D81" s="253"/>
      <c r="E81" s="253"/>
      <c r="F81" s="254" t="s">
        <v>857</v>
      </c>
      <c r="G81" s="253"/>
      <c r="H81" s="253" t="s">
        <v>863</v>
      </c>
      <c r="I81" s="253" t="s">
        <v>853</v>
      </c>
      <c r="J81" s="253">
        <v>15</v>
      </c>
      <c r="K81" s="243"/>
    </row>
    <row r="82" spans="2:11" ht="15" customHeight="1">
      <c r="B82" s="252"/>
      <c r="C82" s="253" t="s">
        <v>864</v>
      </c>
      <c r="D82" s="253"/>
      <c r="E82" s="253"/>
      <c r="F82" s="254" t="s">
        <v>857</v>
      </c>
      <c r="G82" s="253"/>
      <c r="H82" s="253" t="s">
        <v>865</v>
      </c>
      <c r="I82" s="253" t="s">
        <v>853</v>
      </c>
      <c r="J82" s="253">
        <v>15</v>
      </c>
      <c r="K82" s="243"/>
    </row>
    <row r="83" spans="2:11" ht="15" customHeight="1">
      <c r="B83" s="252"/>
      <c r="C83" s="253" t="s">
        <v>866</v>
      </c>
      <c r="D83" s="253"/>
      <c r="E83" s="253"/>
      <c r="F83" s="254" t="s">
        <v>857</v>
      </c>
      <c r="G83" s="253"/>
      <c r="H83" s="253" t="s">
        <v>867</v>
      </c>
      <c r="I83" s="253" t="s">
        <v>853</v>
      </c>
      <c r="J83" s="253">
        <v>20</v>
      </c>
      <c r="K83" s="243"/>
    </row>
    <row r="84" spans="2:11" ht="15" customHeight="1">
      <c r="B84" s="252"/>
      <c r="C84" s="253" t="s">
        <v>868</v>
      </c>
      <c r="D84" s="253"/>
      <c r="E84" s="253"/>
      <c r="F84" s="254" t="s">
        <v>857</v>
      </c>
      <c r="G84" s="253"/>
      <c r="H84" s="253" t="s">
        <v>869</v>
      </c>
      <c r="I84" s="253" t="s">
        <v>853</v>
      </c>
      <c r="J84" s="253">
        <v>20</v>
      </c>
      <c r="K84" s="243"/>
    </row>
    <row r="85" spans="2:11" ht="15" customHeight="1">
      <c r="B85" s="252"/>
      <c r="C85" s="232" t="s">
        <v>870</v>
      </c>
      <c r="D85" s="232"/>
      <c r="E85" s="232"/>
      <c r="F85" s="251" t="s">
        <v>857</v>
      </c>
      <c r="G85" s="250"/>
      <c r="H85" s="232" t="s">
        <v>871</v>
      </c>
      <c r="I85" s="232" t="s">
        <v>853</v>
      </c>
      <c r="J85" s="232">
        <v>50</v>
      </c>
      <c r="K85" s="243"/>
    </row>
    <row r="86" spans="2:11" ht="15" customHeight="1">
      <c r="B86" s="252"/>
      <c r="C86" s="232" t="s">
        <v>872</v>
      </c>
      <c r="D86" s="232"/>
      <c r="E86" s="232"/>
      <c r="F86" s="251" t="s">
        <v>857</v>
      </c>
      <c r="G86" s="250"/>
      <c r="H86" s="232" t="s">
        <v>873</v>
      </c>
      <c r="I86" s="232" t="s">
        <v>853</v>
      </c>
      <c r="J86" s="232">
        <v>20</v>
      </c>
      <c r="K86" s="243"/>
    </row>
    <row r="87" spans="2:11" ht="15" customHeight="1">
      <c r="B87" s="252"/>
      <c r="C87" s="232" t="s">
        <v>874</v>
      </c>
      <c r="D87" s="232"/>
      <c r="E87" s="232"/>
      <c r="F87" s="251" t="s">
        <v>857</v>
      </c>
      <c r="G87" s="250"/>
      <c r="H87" s="232" t="s">
        <v>875</v>
      </c>
      <c r="I87" s="232" t="s">
        <v>853</v>
      </c>
      <c r="J87" s="232">
        <v>20</v>
      </c>
      <c r="K87" s="243"/>
    </row>
    <row r="88" spans="2:11" ht="15" customHeight="1">
      <c r="B88" s="252"/>
      <c r="C88" s="232" t="s">
        <v>876</v>
      </c>
      <c r="D88" s="232"/>
      <c r="E88" s="232"/>
      <c r="F88" s="251" t="s">
        <v>857</v>
      </c>
      <c r="G88" s="250"/>
      <c r="H88" s="232" t="s">
        <v>877</v>
      </c>
      <c r="I88" s="232" t="s">
        <v>853</v>
      </c>
      <c r="J88" s="232">
        <v>50</v>
      </c>
      <c r="K88" s="243"/>
    </row>
    <row r="89" spans="2:11" ht="15" customHeight="1">
      <c r="B89" s="252"/>
      <c r="C89" s="232" t="s">
        <v>878</v>
      </c>
      <c r="D89" s="232"/>
      <c r="E89" s="232"/>
      <c r="F89" s="251" t="s">
        <v>857</v>
      </c>
      <c r="G89" s="250"/>
      <c r="H89" s="232" t="s">
        <v>878</v>
      </c>
      <c r="I89" s="232" t="s">
        <v>853</v>
      </c>
      <c r="J89" s="232">
        <v>50</v>
      </c>
      <c r="K89" s="243"/>
    </row>
    <row r="90" spans="2:11" ht="15" customHeight="1">
      <c r="B90" s="252"/>
      <c r="C90" s="232" t="s">
        <v>124</v>
      </c>
      <c r="D90" s="232"/>
      <c r="E90" s="232"/>
      <c r="F90" s="251" t="s">
        <v>857</v>
      </c>
      <c r="G90" s="250"/>
      <c r="H90" s="232" t="s">
        <v>879</v>
      </c>
      <c r="I90" s="232" t="s">
        <v>853</v>
      </c>
      <c r="J90" s="232">
        <v>255</v>
      </c>
      <c r="K90" s="243"/>
    </row>
    <row r="91" spans="2:11" ht="15" customHeight="1">
      <c r="B91" s="252"/>
      <c r="C91" s="232" t="s">
        <v>880</v>
      </c>
      <c r="D91" s="232"/>
      <c r="E91" s="232"/>
      <c r="F91" s="251" t="s">
        <v>851</v>
      </c>
      <c r="G91" s="250"/>
      <c r="H91" s="232" t="s">
        <v>881</v>
      </c>
      <c r="I91" s="232" t="s">
        <v>882</v>
      </c>
      <c r="J91" s="232"/>
      <c r="K91" s="243"/>
    </row>
    <row r="92" spans="2:11" ht="15" customHeight="1">
      <c r="B92" s="252"/>
      <c r="C92" s="232" t="s">
        <v>883</v>
      </c>
      <c r="D92" s="232"/>
      <c r="E92" s="232"/>
      <c r="F92" s="251" t="s">
        <v>851</v>
      </c>
      <c r="G92" s="250"/>
      <c r="H92" s="232" t="s">
        <v>884</v>
      </c>
      <c r="I92" s="232" t="s">
        <v>885</v>
      </c>
      <c r="J92" s="232"/>
      <c r="K92" s="243"/>
    </row>
    <row r="93" spans="2:11" ht="15" customHeight="1">
      <c r="B93" s="252"/>
      <c r="C93" s="232" t="s">
        <v>886</v>
      </c>
      <c r="D93" s="232"/>
      <c r="E93" s="232"/>
      <c r="F93" s="251" t="s">
        <v>851</v>
      </c>
      <c r="G93" s="250"/>
      <c r="H93" s="232" t="s">
        <v>886</v>
      </c>
      <c r="I93" s="232" t="s">
        <v>885</v>
      </c>
      <c r="J93" s="232"/>
      <c r="K93" s="243"/>
    </row>
    <row r="94" spans="2:11" ht="15" customHeight="1">
      <c r="B94" s="252"/>
      <c r="C94" s="232" t="s">
        <v>40</v>
      </c>
      <c r="D94" s="232"/>
      <c r="E94" s="232"/>
      <c r="F94" s="251" t="s">
        <v>851</v>
      </c>
      <c r="G94" s="250"/>
      <c r="H94" s="232" t="s">
        <v>887</v>
      </c>
      <c r="I94" s="232" t="s">
        <v>885</v>
      </c>
      <c r="J94" s="232"/>
      <c r="K94" s="243"/>
    </row>
    <row r="95" spans="2:11" ht="15" customHeight="1">
      <c r="B95" s="252"/>
      <c r="C95" s="232" t="s">
        <v>50</v>
      </c>
      <c r="D95" s="232"/>
      <c r="E95" s="232"/>
      <c r="F95" s="251" t="s">
        <v>851</v>
      </c>
      <c r="G95" s="250"/>
      <c r="H95" s="232" t="s">
        <v>888</v>
      </c>
      <c r="I95" s="232" t="s">
        <v>885</v>
      </c>
      <c r="J95" s="232"/>
      <c r="K95" s="243"/>
    </row>
    <row r="96" spans="2:11" ht="15" customHeight="1">
      <c r="B96" s="255"/>
      <c r="C96" s="256"/>
      <c r="D96" s="256"/>
      <c r="E96" s="256"/>
      <c r="F96" s="256"/>
      <c r="G96" s="256"/>
      <c r="H96" s="256"/>
      <c r="I96" s="256"/>
      <c r="J96" s="256"/>
      <c r="K96" s="257"/>
    </row>
    <row r="97" spans="2:11" ht="18.75" customHeight="1">
      <c r="B97" s="258"/>
      <c r="C97" s="259"/>
      <c r="D97" s="259"/>
      <c r="E97" s="259"/>
      <c r="F97" s="259"/>
      <c r="G97" s="259"/>
      <c r="H97" s="259"/>
      <c r="I97" s="259"/>
      <c r="J97" s="259"/>
      <c r="K97" s="258"/>
    </row>
    <row r="98" spans="2:11" ht="18.75" customHeight="1">
      <c r="B98" s="238"/>
      <c r="C98" s="238"/>
      <c r="D98" s="238"/>
      <c r="E98" s="238"/>
      <c r="F98" s="238"/>
      <c r="G98" s="238"/>
      <c r="H98" s="238"/>
      <c r="I98" s="238"/>
      <c r="J98" s="238"/>
      <c r="K98" s="238"/>
    </row>
    <row r="99" spans="2:11" ht="7.5" customHeight="1">
      <c r="B99" s="239"/>
      <c r="C99" s="240"/>
      <c r="D99" s="240"/>
      <c r="E99" s="240"/>
      <c r="F99" s="240"/>
      <c r="G99" s="240"/>
      <c r="H99" s="240"/>
      <c r="I99" s="240"/>
      <c r="J99" s="240"/>
      <c r="K99" s="241"/>
    </row>
    <row r="100" spans="2:11" ht="45" customHeight="1">
      <c r="B100" s="242"/>
      <c r="C100" s="348" t="s">
        <v>889</v>
      </c>
      <c r="D100" s="348"/>
      <c r="E100" s="348"/>
      <c r="F100" s="348"/>
      <c r="G100" s="348"/>
      <c r="H100" s="348"/>
      <c r="I100" s="348"/>
      <c r="J100" s="348"/>
      <c r="K100" s="243"/>
    </row>
    <row r="101" spans="2:11" ht="17.25" customHeight="1">
      <c r="B101" s="242"/>
      <c r="C101" s="244" t="s">
        <v>845</v>
      </c>
      <c r="D101" s="244"/>
      <c r="E101" s="244"/>
      <c r="F101" s="244" t="s">
        <v>846</v>
      </c>
      <c r="G101" s="245"/>
      <c r="H101" s="244" t="s">
        <v>119</v>
      </c>
      <c r="I101" s="244" t="s">
        <v>59</v>
      </c>
      <c r="J101" s="244" t="s">
        <v>847</v>
      </c>
      <c r="K101" s="243"/>
    </row>
    <row r="102" spans="2:11" ht="17.25" customHeight="1">
      <c r="B102" s="242"/>
      <c r="C102" s="246" t="s">
        <v>848</v>
      </c>
      <c r="D102" s="246"/>
      <c r="E102" s="246"/>
      <c r="F102" s="247" t="s">
        <v>849</v>
      </c>
      <c r="G102" s="248"/>
      <c r="H102" s="246"/>
      <c r="I102" s="246"/>
      <c r="J102" s="246" t="s">
        <v>850</v>
      </c>
      <c r="K102" s="243"/>
    </row>
    <row r="103" spans="2:11" ht="5.25" customHeight="1">
      <c r="B103" s="242"/>
      <c r="C103" s="244"/>
      <c r="D103" s="244"/>
      <c r="E103" s="244"/>
      <c r="F103" s="244"/>
      <c r="G103" s="260"/>
      <c r="H103" s="244"/>
      <c r="I103" s="244"/>
      <c r="J103" s="244"/>
      <c r="K103" s="243"/>
    </row>
    <row r="104" spans="2:11" ht="15" customHeight="1">
      <c r="B104" s="242"/>
      <c r="C104" s="232" t="s">
        <v>55</v>
      </c>
      <c r="D104" s="249"/>
      <c r="E104" s="249"/>
      <c r="F104" s="251" t="s">
        <v>851</v>
      </c>
      <c r="G104" s="260"/>
      <c r="H104" s="232" t="s">
        <v>890</v>
      </c>
      <c r="I104" s="232" t="s">
        <v>853</v>
      </c>
      <c r="J104" s="232">
        <v>20</v>
      </c>
      <c r="K104" s="243"/>
    </row>
    <row r="105" spans="2:11" ht="15" customHeight="1">
      <c r="B105" s="242"/>
      <c r="C105" s="232" t="s">
        <v>854</v>
      </c>
      <c r="D105" s="232"/>
      <c r="E105" s="232"/>
      <c r="F105" s="251" t="s">
        <v>851</v>
      </c>
      <c r="G105" s="232"/>
      <c r="H105" s="232" t="s">
        <v>890</v>
      </c>
      <c r="I105" s="232" t="s">
        <v>853</v>
      </c>
      <c r="J105" s="232">
        <v>120</v>
      </c>
      <c r="K105" s="243"/>
    </row>
    <row r="106" spans="2:11" ht="15" customHeight="1">
      <c r="B106" s="252"/>
      <c r="C106" s="232" t="s">
        <v>856</v>
      </c>
      <c r="D106" s="232"/>
      <c r="E106" s="232"/>
      <c r="F106" s="251" t="s">
        <v>857</v>
      </c>
      <c r="G106" s="232"/>
      <c r="H106" s="232" t="s">
        <v>890</v>
      </c>
      <c r="I106" s="232" t="s">
        <v>853</v>
      </c>
      <c r="J106" s="232">
        <v>50</v>
      </c>
      <c r="K106" s="243"/>
    </row>
    <row r="107" spans="2:11" ht="15" customHeight="1">
      <c r="B107" s="252"/>
      <c r="C107" s="232" t="s">
        <v>859</v>
      </c>
      <c r="D107" s="232"/>
      <c r="E107" s="232"/>
      <c r="F107" s="251" t="s">
        <v>851</v>
      </c>
      <c r="G107" s="232"/>
      <c r="H107" s="232" t="s">
        <v>890</v>
      </c>
      <c r="I107" s="232" t="s">
        <v>861</v>
      </c>
      <c r="J107" s="232"/>
      <c r="K107" s="243"/>
    </row>
    <row r="108" spans="2:11" ht="15" customHeight="1">
      <c r="B108" s="252"/>
      <c r="C108" s="232" t="s">
        <v>870</v>
      </c>
      <c r="D108" s="232"/>
      <c r="E108" s="232"/>
      <c r="F108" s="251" t="s">
        <v>857</v>
      </c>
      <c r="G108" s="232"/>
      <c r="H108" s="232" t="s">
        <v>890</v>
      </c>
      <c r="I108" s="232" t="s">
        <v>853</v>
      </c>
      <c r="J108" s="232">
        <v>50</v>
      </c>
      <c r="K108" s="243"/>
    </row>
    <row r="109" spans="2:11" ht="15" customHeight="1">
      <c r="B109" s="252"/>
      <c r="C109" s="232" t="s">
        <v>878</v>
      </c>
      <c r="D109" s="232"/>
      <c r="E109" s="232"/>
      <c r="F109" s="251" t="s">
        <v>857</v>
      </c>
      <c r="G109" s="232"/>
      <c r="H109" s="232" t="s">
        <v>890</v>
      </c>
      <c r="I109" s="232" t="s">
        <v>853</v>
      </c>
      <c r="J109" s="232">
        <v>50</v>
      </c>
      <c r="K109" s="243"/>
    </row>
    <row r="110" spans="2:11" ht="15" customHeight="1">
      <c r="B110" s="252"/>
      <c r="C110" s="232" t="s">
        <v>876</v>
      </c>
      <c r="D110" s="232"/>
      <c r="E110" s="232"/>
      <c r="F110" s="251" t="s">
        <v>857</v>
      </c>
      <c r="G110" s="232"/>
      <c r="H110" s="232" t="s">
        <v>890</v>
      </c>
      <c r="I110" s="232" t="s">
        <v>853</v>
      </c>
      <c r="J110" s="232">
        <v>50</v>
      </c>
      <c r="K110" s="243"/>
    </row>
    <row r="111" spans="2:11" ht="15" customHeight="1">
      <c r="B111" s="252"/>
      <c r="C111" s="232" t="s">
        <v>55</v>
      </c>
      <c r="D111" s="232"/>
      <c r="E111" s="232"/>
      <c r="F111" s="251" t="s">
        <v>851</v>
      </c>
      <c r="G111" s="232"/>
      <c r="H111" s="232" t="s">
        <v>891</v>
      </c>
      <c r="I111" s="232" t="s">
        <v>853</v>
      </c>
      <c r="J111" s="232">
        <v>20</v>
      </c>
      <c r="K111" s="243"/>
    </row>
    <row r="112" spans="2:11" ht="15" customHeight="1">
      <c r="B112" s="252"/>
      <c r="C112" s="232" t="s">
        <v>892</v>
      </c>
      <c r="D112" s="232"/>
      <c r="E112" s="232"/>
      <c r="F112" s="251" t="s">
        <v>851</v>
      </c>
      <c r="G112" s="232"/>
      <c r="H112" s="232" t="s">
        <v>893</v>
      </c>
      <c r="I112" s="232" t="s">
        <v>853</v>
      </c>
      <c r="J112" s="232">
        <v>120</v>
      </c>
      <c r="K112" s="243"/>
    </row>
    <row r="113" spans="2:11" ht="15" customHeight="1">
      <c r="B113" s="252"/>
      <c r="C113" s="232" t="s">
        <v>40</v>
      </c>
      <c r="D113" s="232"/>
      <c r="E113" s="232"/>
      <c r="F113" s="251" t="s">
        <v>851</v>
      </c>
      <c r="G113" s="232"/>
      <c r="H113" s="232" t="s">
        <v>894</v>
      </c>
      <c r="I113" s="232" t="s">
        <v>885</v>
      </c>
      <c r="J113" s="232"/>
      <c r="K113" s="243"/>
    </row>
    <row r="114" spans="2:11" ht="15" customHeight="1">
      <c r="B114" s="252"/>
      <c r="C114" s="232" t="s">
        <v>50</v>
      </c>
      <c r="D114" s="232"/>
      <c r="E114" s="232"/>
      <c r="F114" s="251" t="s">
        <v>851</v>
      </c>
      <c r="G114" s="232"/>
      <c r="H114" s="232" t="s">
        <v>895</v>
      </c>
      <c r="I114" s="232" t="s">
        <v>885</v>
      </c>
      <c r="J114" s="232"/>
      <c r="K114" s="243"/>
    </row>
    <row r="115" spans="2:11" ht="15" customHeight="1">
      <c r="B115" s="252"/>
      <c r="C115" s="232" t="s">
        <v>59</v>
      </c>
      <c r="D115" s="232"/>
      <c r="E115" s="232"/>
      <c r="F115" s="251" t="s">
        <v>851</v>
      </c>
      <c r="G115" s="232"/>
      <c r="H115" s="232" t="s">
        <v>896</v>
      </c>
      <c r="I115" s="232" t="s">
        <v>897</v>
      </c>
      <c r="J115" s="232"/>
      <c r="K115" s="243"/>
    </row>
    <row r="116" spans="2:11" ht="15" customHeight="1">
      <c r="B116" s="255"/>
      <c r="C116" s="261"/>
      <c r="D116" s="261"/>
      <c r="E116" s="261"/>
      <c r="F116" s="261"/>
      <c r="G116" s="261"/>
      <c r="H116" s="261"/>
      <c r="I116" s="261"/>
      <c r="J116" s="261"/>
      <c r="K116" s="257"/>
    </row>
    <row r="117" spans="2:11" ht="18.75" customHeight="1">
      <c r="B117" s="262"/>
      <c r="C117" s="228"/>
      <c r="D117" s="228"/>
      <c r="E117" s="228"/>
      <c r="F117" s="263"/>
      <c r="G117" s="228"/>
      <c r="H117" s="228"/>
      <c r="I117" s="228"/>
      <c r="J117" s="228"/>
      <c r="K117" s="262"/>
    </row>
    <row r="118" spans="2:11" ht="18.75" customHeight="1">
      <c r="B118" s="238"/>
      <c r="C118" s="238"/>
      <c r="D118" s="238"/>
      <c r="E118" s="238"/>
      <c r="F118" s="238"/>
      <c r="G118" s="238"/>
      <c r="H118" s="238"/>
      <c r="I118" s="238"/>
      <c r="J118" s="238"/>
      <c r="K118" s="238"/>
    </row>
    <row r="119" spans="2:11" ht="7.5" customHeight="1">
      <c r="B119" s="264"/>
      <c r="C119" s="265"/>
      <c r="D119" s="265"/>
      <c r="E119" s="265"/>
      <c r="F119" s="265"/>
      <c r="G119" s="265"/>
      <c r="H119" s="265"/>
      <c r="I119" s="265"/>
      <c r="J119" s="265"/>
      <c r="K119" s="266"/>
    </row>
    <row r="120" spans="2:11" ht="45" customHeight="1">
      <c r="B120" s="267"/>
      <c r="C120" s="345" t="s">
        <v>898</v>
      </c>
      <c r="D120" s="345"/>
      <c r="E120" s="345"/>
      <c r="F120" s="345"/>
      <c r="G120" s="345"/>
      <c r="H120" s="345"/>
      <c r="I120" s="345"/>
      <c r="J120" s="345"/>
      <c r="K120" s="268"/>
    </row>
    <row r="121" spans="2:11" ht="17.25" customHeight="1">
      <c r="B121" s="269"/>
      <c r="C121" s="244" t="s">
        <v>845</v>
      </c>
      <c r="D121" s="244"/>
      <c r="E121" s="244"/>
      <c r="F121" s="244" t="s">
        <v>846</v>
      </c>
      <c r="G121" s="245"/>
      <c r="H121" s="244" t="s">
        <v>119</v>
      </c>
      <c r="I121" s="244" t="s">
        <v>59</v>
      </c>
      <c r="J121" s="244" t="s">
        <v>847</v>
      </c>
      <c r="K121" s="270"/>
    </row>
    <row r="122" spans="2:11" ht="17.25" customHeight="1">
      <c r="B122" s="269"/>
      <c r="C122" s="246" t="s">
        <v>848</v>
      </c>
      <c r="D122" s="246"/>
      <c r="E122" s="246"/>
      <c r="F122" s="247" t="s">
        <v>849</v>
      </c>
      <c r="G122" s="248"/>
      <c r="H122" s="246"/>
      <c r="I122" s="246"/>
      <c r="J122" s="246" t="s">
        <v>850</v>
      </c>
      <c r="K122" s="270"/>
    </row>
    <row r="123" spans="2:11" ht="5.25" customHeight="1">
      <c r="B123" s="271"/>
      <c r="C123" s="249"/>
      <c r="D123" s="249"/>
      <c r="E123" s="249"/>
      <c r="F123" s="249"/>
      <c r="G123" s="232"/>
      <c r="H123" s="249"/>
      <c r="I123" s="249"/>
      <c r="J123" s="249"/>
      <c r="K123" s="272"/>
    </row>
    <row r="124" spans="2:11" ht="15" customHeight="1">
      <c r="B124" s="271"/>
      <c r="C124" s="232" t="s">
        <v>854</v>
      </c>
      <c r="D124" s="249"/>
      <c r="E124" s="249"/>
      <c r="F124" s="251" t="s">
        <v>851</v>
      </c>
      <c r="G124" s="232"/>
      <c r="H124" s="232" t="s">
        <v>890</v>
      </c>
      <c r="I124" s="232" t="s">
        <v>853</v>
      </c>
      <c r="J124" s="232">
        <v>120</v>
      </c>
      <c r="K124" s="273"/>
    </row>
    <row r="125" spans="2:11" ht="15" customHeight="1">
      <c r="B125" s="271"/>
      <c r="C125" s="232" t="s">
        <v>899</v>
      </c>
      <c r="D125" s="232"/>
      <c r="E125" s="232"/>
      <c r="F125" s="251" t="s">
        <v>851</v>
      </c>
      <c r="G125" s="232"/>
      <c r="H125" s="232" t="s">
        <v>900</v>
      </c>
      <c r="I125" s="232" t="s">
        <v>853</v>
      </c>
      <c r="J125" s="232" t="s">
        <v>901</v>
      </c>
      <c r="K125" s="273"/>
    </row>
    <row r="126" spans="2:11" ht="15" customHeight="1">
      <c r="B126" s="271"/>
      <c r="C126" s="232" t="s">
        <v>800</v>
      </c>
      <c r="D126" s="232"/>
      <c r="E126" s="232"/>
      <c r="F126" s="251" t="s">
        <v>851</v>
      </c>
      <c r="G126" s="232"/>
      <c r="H126" s="232" t="s">
        <v>902</v>
      </c>
      <c r="I126" s="232" t="s">
        <v>853</v>
      </c>
      <c r="J126" s="232" t="s">
        <v>901</v>
      </c>
      <c r="K126" s="273"/>
    </row>
    <row r="127" spans="2:11" ht="15" customHeight="1">
      <c r="B127" s="271"/>
      <c r="C127" s="232" t="s">
        <v>862</v>
      </c>
      <c r="D127" s="232"/>
      <c r="E127" s="232"/>
      <c r="F127" s="251" t="s">
        <v>857</v>
      </c>
      <c r="G127" s="232"/>
      <c r="H127" s="232" t="s">
        <v>863</v>
      </c>
      <c r="I127" s="232" t="s">
        <v>853</v>
      </c>
      <c r="J127" s="232">
        <v>15</v>
      </c>
      <c r="K127" s="273"/>
    </row>
    <row r="128" spans="2:11" ht="15" customHeight="1">
      <c r="B128" s="271"/>
      <c r="C128" s="253" t="s">
        <v>864</v>
      </c>
      <c r="D128" s="253"/>
      <c r="E128" s="253"/>
      <c r="F128" s="254" t="s">
        <v>857</v>
      </c>
      <c r="G128" s="253"/>
      <c r="H128" s="253" t="s">
        <v>865</v>
      </c>
      <c r="I128" s="253" t="s">
        <v>853</v>
      </c>
      <c r="J128" s="253">
        <v>15</v>
      </c>
      <c r="K128" s="273"/>
    </row>
    <row r="129" spans="2:11" ht="15" customHeight="1">
      <c r="B129" s="271"/>
      <c r="C129" s="253" t="s">
        <v>866</v>
      </c>
      <c r="D129" s="253"/>
      <c r="E129" s="253"/>
      <c r="F129" s="254" t="s">
        <v>857</v>
      </c>
      <c r="G129" s="253"/>
      <c r="H129" s="253" t="s">
        <v>867</v>
      </c>
      <c r="I129" s="253" t="s">
        <v>853</v>
      </c>
      <c r="J129" s="253">
        <v>20</v>
      </c>
      <c r="K129" s="273"/>
    </row>
    <row r="130" spans="2:11" ht="15" customHeight="1">
      <c r="B130" s="271"/>
      <c r="C130" s="253" t="s">
        <v>868</v>
      </c>
      <c r="D130" s="253"/>
      <c r="E130" s="253"/>
      <c r="F130" s="254" t="s">
        <v>857</v>
      </c>
      <c r="G130" s="253"/>
      <c r="H130" s="253" t="s">
        <v>869</v>
      </c>
      <c r="I130" s="253" t="s">
        <v>853</v>
      </c>
      <c r="J130" s="253">
        <v>20</v>
      </c>
      <c r="K130" s="273"/>
    </row>
    <row r="131" spans="2:11" ht="15" customHeight="1">
      <c r="B131" s="271"/>
      <c r="C131" s="232" t="s">
        <v>856</v>
      </c>
      <c r="D131" s="232"/>
      <c r="E131" s="232"/>
      <c r="F131" s="251" t="s">
        <v>857</v>
      </c>
      <c r="G131" s="232"/>
      <c r="H131" s="232" t="s">
        <v>890</v>
      </c>
      <c r="I131" s="232" t="s">
        <v>853</v>
      </c>
      <c r="J131" s="232">
        <v>50</v>
      </c>
      <c r="K131" s="273"/>
    </row>
    <row r="132" spans="2:11" ht="15" customHeight="1">
      <c r="B132" s="271"/>
      <c r="C132" s="232" t="s">
        <v>870</v>
      </c>
      <c r="D132" s="232"/>
      <c r="E132" s="232"/>
      <c r="F132" s="251" t="s">
        <v>857</v>
      </c>
      <c r="G132" s="232"/>
      <c r="H132" s="232" t="s">
        <v>890</v>
      </c>
      <c r="I132" s="232" t="s">
        <v>853</v>
      </c>
      <c r="J132" s="232">
        <v>50</v>
      </c>
      <c r="K132" s="273"/>
    </row>
    <row r="133" spans="2:11" ht="15" customHeight="1">
      <c r="B133" s="271"/>
      <c r="C133" s="232" t="s">
        <v>876</v>
      </c>
      <c r="D133" s="232"/>
      <c r="E133" s="232"/>
      <c r="F133" s="251" t="s">
        <v>857</v>
      </c>
      <c r="G133" s="232"/>
      <c r="H133" s="232" t="s">
        <v>890</v>
      </c>
      <c r="I133" s="232" t="s">
        <v>853</v>
      </c>
      <c r="J133" s="232">
        <v>50</v>
      </c>
      <c r="K133" s="273"/>
    </row>
    <row r="134" spans="2:11" ht="15" customHeight="1">
      <c r="B134" s="271"/>
      <c r="C134" s="232" t="s">
        <v>878</v>
      </c>
      <c r="D134" s="232"/>
      <c r="E134" s="232"/>
      <c r="F134" s="251" t="s">
        <v>857</v>
      </c>
      <c r="G134" s="232"/>
      <c r="H134" s="232" t="s">
        <v>890</v>
      </c>
      <c r="I134" s="232" t="s">
        <v>853</v>
      </c>
      <c r="J134" s="232">
        <v>50</v>
      </c>
      <c r="K134" s="273"/>
    </row>
    <row r="135" spans="2:11" ht="15" customHeight="1">
      <c r="B135" s="271"/>
      <c r="C135" s="232" t="s">
        <v>124</v>
      </c>
      <c r="D135" s="232"/>
      <c r="E135" s="232"/>
      <c r="F135" s="251" t="s">
        <v>857</v>
      </c>
      <c r="G135" s="232"/>
      <c r="H135" s="232" t="s">
        <v>903</v>
      </c>
      <c r="I135" s="232" t="s">
        <v>853</v>
      </c>
      <c r="J135" s="232">
        <v>255</v>
      </c>
      <c r="K135" s="273"/>
    </row>
    <row r="136" spans="2:11" ht="15" customHeight="1">
      <c r="B136" s="271"/>
      <c r="C136" s="232" t="s">
        <v>880</v>
      </c>
      <c r="D136" s="232"/>
      <c r="E136" s="232"/>
      <c r="F136" s="251" t="s">
        <v>851</v>
      </c>
      <c r="G136" s="232"/>
      <c r="H136" s="232" t="s">
        <v>904</v>
      </c>
      <c r="I136" s="232" t="s">
        <v>882</v>
      </c>
      <c r="J136" s="232"/>
      <c r="K136" s="273"/>
    </row>
    <row r="137" spans="2:11" ht="15" customHeight="1">
      <c r="B137" s="271"/>
      <c r="C137" s="232" t="s">
        <v>883</v>
      </c>
      <c r="D137" s="232"/>
      <c r="E137" s="232"/>
      <c r="F137" s="251" t="s">
        <v>851</v>
      </c>
      <c r="G137" s="232"/>
      <c r="H137" s="232" t="s">
        <v>905</v>
      </c>
      <c r="I137" s="232" t="s">
        <v>885</v>
      </c>
      <c r="J137" s="232"/>
      <c r="K137" s="273"/>
    </row>
    <row r="138" spans="2:11" ht="15" customHeight="1">
      <c r="B138" s="271"/>
      <c r="C138" s="232" t="s">
        <v>886</v>
      </c>
      <c r="D138" s="232"/>
      <c r="E138" s="232"/>
      <c r="F138" s="251" t="s">
        <v>851</v>
      </c>
      <c r="G138" s="232"/>
      <c r="H138" s="232" t="s">
        <v>886</v>
      </c>
      <c r="I138" s="232" t="s">
        <v>885</v>
      </c>
      <c r="J138" s="232"/>
      <c r="K138" s="273"/>
    </row>
    <row r="139" spans="2:11" ht="15" customHeight="1">
      <c r="B139" s="271"/>
      <c r="C139" s="232" t="s">
        <v>40</v>
      </c>
      <c r="D139" s="232"/>
      <c r="E139" s="232"/>
      <c r="F139" s="251" t="s">
        <v>851</v>
      </c>
      <c r="G139" s="232"/>
      <c r="H139" s="232" t="s">
        <v>906</v>
      </c>
      <c r="I139" s="232" t="s">
        <v>885</v>
      </c>
      <c r="J139" s="232"/>
      <c r="K139" s="273"/>
    </row>
    <row r="140" spans="2:11" ht="15" customHeight="1">
      <c r="B140" s="271"/>
      <c r="C140" s="232" t="s">
        <v>907</v>
      </c>
      <c r="D140" s="232"/>
      <c r="E140" s="232"/>
      <c r="F140" s="251" t="s">
        <v>851</v>
      </c>
      <c r="G140" s="232"/>
      <c r="H140" s="232" t="s">
        <v>908</v>
      </c>
      <c r="I140" s="232" t="s">
        <v>885</v>
      </c>
      <c r="J140" s="232"/>
      <c r="K140" s="273"/>
    </row>
    <row r="141" spans="2:11" ht="15" customHeight="1">
      <c r="B141" s="274"/>
      <c r="C141" s="275"/>
      <c r="D141" s="275"/>
      <c r="E141" s="275"/>
      <c r="F141" s="275"/>
      <c r="G141" s="275"/>
      <c r="H141" s="275"/>
      <c r="I141" s="275"/>
      <c r="J141" s="275"/>
      <c r="K141" s="276"/>
    </row>
    <row r="142" spans="2:11" ht="18.75" customHeight="1">
      <c r="B142" s="228"/>
      <c r="C142" s="228"/>
      <c r="D142" s="228"/>
      <c r="E142" s="228"/>
      <c r="F142" s="263"/>
      <c r="G142" s="228"/>
      <c r="H142" s="228"/>
      <c r="I142" s="228"/>
      <c r="J142" s="228"/>
      <c r="K142" s="228"/>
    </row>
    <row r="143" spans="2:11" ht="18.75" customHeight="1">
      <c r="B143" s="238"/>
      <c r="C143" s="238"/>
      <c r="D143" s="238"/>
      <c r="E143" s="238"/>
      <c r="F143" s="238"/>
      <c r="G143" s="238"/>
      <c r="H143" s="238"/>
      <c r="I143" s="238"/>
      <c r="J143" s="238"/>
      <c r="K143" s="238"/>
    </row>
    <row r="144" spans="2:11" ht="7.5" customHeight="1">
      <c r="B144" s="239"/>
      <c r="C144" s="240"/>
      <c r="D144" s="240"/>
      <c r="E144" s="240"/>
      <c r="F144" s="240"/>
      <c r="G144" s="240"/>
      <c r="H144" s="240"/>
      <c r="I144" s="240"/>
      <c r="J144" s="240"/>
      <c r="K144" s="241"/>
    </row>
    <row r="145" spans="2:11" ht="45" customHeight="1">
      <c r="B145" s="242"/>
      <c r="C145" s="348" t="s">
        <v>909</v>
      </c>
      <c r="D145" s="348"/>
      <c r="E145" s="348"/>
      <c r="F145" s="348"/>
      <c r="G145" s="348"/>
      <c r="H145" s="348"/>
      <c r="I145" s="348"/>
      <c r="J145" s="348"/>
      <c r="K145" s="243"/>
    </row>
    <row r="146" spans="2:11" ht="17.25" customHeight="1">
      <c r="B146" s="242"/>
      <c r="C146" s="244" t="s">
        <v>845</v>
      </c>
      <c r="D146" s="244"/>
      <c r="E146" s="244"/>
      <c r="F146" s="244" t="s">
        <v>846</v>
      </c>
      <c r="G146" s="245"/>
      <c r="H146" s="244" t="s">
        <v>119</v>
      </c>
      <c r="I146" s="244" t="s">
        <v>59</v>
      </c>
      <c r="J146" s="244" t="s">
        <v>847</v>
      </c>
      <c r="K146" s="243"/>
    </row>
    <row r="147" spans="2:11" ht="17.25" customHeight="1">
      <c r="B147" s="242"/>
      <c r="C147" s="246" t="s">
        <v>848</v>
      </c>
      <c r="D147" s="246"/>
      <c r="E147" s="246"/>
      <c r="F147" s="247" t="s">
        <v>849</v>
      </c>
      <c r="G147" s="248"/>
      <c r="H147" s="246"/>
      <c r="I147" s="246"/>
      <c r="J147" s="246" t="s">
        <v>850</v>
      </c>
      <c r="K147" s="243"/>
    </row>
    <row r="148" spans="2:11" ht="5.25" customHeight="1">
      <c r="B148" s="252"/>
      <c r="C148" s="249"/>
      <c r="D148" s="249"/>
      <c r="E148" s="249"/>
      <c r="F148" s="249"/>
      <c r="G148" s="250"/>
      <c r="H148" s="249"/>
      <c r="I148" s="249"/>
      <c r="J148" s="249"/>
      <c r="K148" s="273"/>
    </row>
    <row r="149" spans="2:11" ht="15" customHeight="1">
      <c r="B149" s="252"/>
      <c r="C149" s="277" t="s">
        <v>854</v>
      </c>
      <c r="D149" s="232"/>
      <c r="E149" s="232"/>
      <c r="F149" s="278" t="s">
        <v>851</v>
      </c>
      <c r="G149" s="232"/>
      <c r="H149" s="277" t="s">
        <v>890</v>
      </c>
      <c r="I149" s="277" t="s">
        <v>853</v>
      </c>
      <c r="J149" s="277">
        <v>120</v>
      </c>
      <c r="K149" s="273"/>
    </row>
    <row r="150" spans="2:11" ht="15" customHeight="1">
      <c r="B150" s="252"/>
      <c r="C150" s="277" t="s">
        <v>899</v>
      </c>
      <c r="D150" s="232"/>
      <c r="E150" s="232"/>
      <c r="F150" s="278" t="s">
        <v>851</v>
      </c>
      <c r="G150" s="232"/>
      <c r="H150" s="277" t="s">
        <v>910</v>
      </c>
      <c r="I150" s="277" t="s">
        <v>853</v>
      </c>
      <c r="J150" s="277" t="s">
        <v>901</v>
      </c>
      <c r="K150" s="273"/>
    </row>
    <row r="151" spans="2:11" ht="15" customHeight="1">
      <c r="B151" s="252"/>
      <c r="C151" s="277" t="s">
        <v>800</v>
      </c>
      <c r="D151" s="232"/>
      <c r="E151" s="232"/>
      <c r="F151" s="278" t="s">
        <v>851</v>
      </c>
      <c r="G151" s="232"/>
      <c r="H151" s="277" t="s">
        <v>911</v>
      </c>
      <c r="I151" s="277" t="s">
        <v>853</v>
      </c>
      <c r="J151" s="277" t="s">
        <v>901</v>
      </c>
      <c r="K151" s="273"/>
    </row>
    <row r="152" spans="2:11" ht="15" customHeight="1">
      <c r="B152" s="252"/>
      <c r="C152" s="277" t="s">
        <v>856</v>
      </c>
      <c r="D152" s="232"/>
      <c r="E152" s="232"/>
      <c r="F152" s="278" t="s">
        <v>857</v>
      </c>
      <c r="G152" s="232"/>
      <c r="H152" s="277" t="s">
        <v>890</v>
      </c>
      <c r="I152" s="277" t="s">
        <v>853</v>
      </c>
      <c r="J152" s="277">
        <v>50</v>
      </c>
      <c r="K152" s="273"/>
    </row>
    <row r="153" spans="2:11" ht="15" customHeight="1">
      <c r="B153" s="252"/>
      <c r="C153" s="277" t="s">
        <v>859</v>
      </c>
      <c r="D153" s="232"/>
      <c r="E153" s="232"/>
      <c r="F153" s="278" t="s">
        <v>851</v>
      </c>
      <c r="G153" s="232"/>
      <c r="H153" s="277" t="s">
        <v>890</v>
      </c>
      <c r="I153" s="277" t="s">
        <v>861</v>
      </c>
      <c r="J153" s="277"/>
      <c r="K153" s="273"/>
    </row>
    <row r="154" spans="2:11" ht="15" customHeight="1">
      <c r="B154" s="252"/>
      <c r="C154" s="277" t="s">
        <v>870</v>
      </c>
      <c r="D154" s="232"/>
      <c r="E154" s="232"/>
      <c r="F154" s="278" t="s">
        <v>857</v>
      </c>
      <c r="G154" s="232"/>
      <c r="H154" s="277" t="s">
        <v>890</v>
      </c>
      <c r="I154" s="277" t="s">
        <v>853</v>
      </c>
      <c r="J154" s="277">
        <v>50</v>
      </c>
      <c r="K154" s="273"/>
    </row>
    <row r="155" spans="2:11" ht="15" customHeight="1">
      <c r="B155" s="252"/>
      <c r="C155" s="277" t="s">
        <v>878</v>
      </c>
      <c r="D155" s="232"/>
      <c r="E155" s="232"/>
      <c r="F155" s="278" t="s">
        <v>857</v>
      </c>
      <c r="G155" s="232"/>
      <c r="H155" s="277" t="s">
        <v>890</v>
      </c>
      <c r="I155" s="277" t="s">
        <v>853</v>
      </c>
      <c r="J155" s="277">
        <v>50</v>
      </c>
      <c r="K155" s="273"/>
    </row>
    <row r="156" spans="2:11" ht="15" customHeight="1">
      <c r="B156" s="252"/>
      <c r="C156" s="277" t="s">
        <v>876</v>
      </c>
      <c r="D156" s="232"/>
      <c r="E156" s="232"/>
      <c r="F156" s="278" t="s">
        <v>857</v>
      </c>
      <c r="G156" s="232"/>
      <c r="H156" s="277" t="s">
        <v>890</v>
      </c>
      <c r="I156" s="277" t="s">
        <v>853</v>
      </c>
      <c r="J156" s="277">
        <v>50</v>
      </c>
      <c r="K156" s="273"/>
    </row>
    <row r="157" spans="2:11" ht="15" customHeight="1">
      <c r="B157" s="252"/>
      <c r="C157" s="277" t="s">
        <v>107</v>
      </c>
      <c r="D157" s="232"/>
      <c r="E157" s="232"/>
      <c r="F157" s="278" t="s">
        <v>851</v>
      </c>
      <c r="G157" s="232"/>
      <c r="H157" s="277" t="s">
        <v>912</v>
      </c>
      <c r="I157" s="277" t="s">
        <v>853</v>
      </c>
      <c r="J157" s="277" t="s">
        <v>913</v>
      </c>
      <c r="K157" s="273"/>
    </row>
    <row r="158" spans="2:11" ht="15" customHeight="1">
      <c r="B158" s="252"/>
      <c r="C158" s="277" t="s">
        <v>914</v>
      </c>
      <c r="D158" s="232"/>
      <c r="E158" s="232"/>
      <c r="F158" s="278" t="s">
        <v>851</v>
      </c>
      <c r="G158" s="232"/>
      <c r="H158" s="277" t="s">
        <v>915</v>
      </c>
      <c r="I158" s="277" t="s">
        <v>885</v>
      </c>
      <c r="J158" s="277"/>
      <c r="K158" s="273"/>
    </row>
    <row r="159" spans="2:11" ht="15" customHeight="1">
      <c r="B159" s="279"/>
      <c r="C159" s="261"/>
      <c r="D159" s="261"/>
      <c r="E159" s="261"/>
      <c r="F159" s="261"/>
      <c r="G159" s="261"/>
      <c r="H159" s="261"/>
      <c r="I159" s="261"/>
      <c r="J159" s="261"/>
      <c r="K159" s="280"/>
    </row>
    <row r="160" spans="2:11" ht="18.75" customHeight="1">
      <c r="B160" s="228"/>
      <c r="C160" s="232"/>
      <c r="D160" s="232"/>
      <c r="E160" s="232"/>
      <c r="F160" s="251"/>
      <c r="G160" s="232"/>
      <c r="H160" s="232"/>
      <c r="I160" s="232"/>
      <c r="J160" s="232"/>
      <c r="K160" s="228"/>
    </row>
    <row r="161" spans="2:11" ht="18.75" customHeight="1">
      <c r="B161" s="238"/>
      <c r="C161" s="238"/>
      <c r="D161" s="238"/>
      <c r="E161" s="238"/>
      <c r="F161" s="238"/>
      <c r="G161" s="238"/>
      <c r="H161" s="238"/>
      <c r="I161" s="238"/>
      <c r="J161" s="238"/>
      <c r="K161" s="238"/>
    </row>
    <row r="162" spans="2:11" ht="7.5" customHeight="1">
      <c r="B162" s="220"/>
      <c r="C162" s="221"/>
      <c r="D162" s="221"/>
      <c r="E162" s="221"/>
      <c r="F162" s="221"/>
      <c r="G162" s="221"/>
      <c r="H162" s="221"/>
      <c r="I162" s="221"/>
      <c r="J162" s="221"/>
      <c r="K162" s="222"/>
    </row>
    <row r="163" spans="2:11" ht="45" customHeight="1">
      <c r="B163" s="223"/>
      <c r="C163" s="345" t="s">
        <v>916</v>
      </c>
      <c r="D163" s="345"/>
      <c r="E163" s="345"/>
      <c r="F163" s="345"/>
      <c r="G163" s="345"/>
      <c r="H163" s="345"/>
      <c r="I163" s="345"/>
      <c r="J163" s="345"/>
      <c r="K163" s="224"/>
    </row>
    <row r="164" spans="2:11" ht="17.25" customHeight="1">
      <c r="B164" s="223"/>
      <c r="C164" s="244" t="s">
        <v>845</v>
      </c>
      <c r="D164" s="244"/>
      <c r="E164" s="244"/>
      <c r="F164" s="244" t="s">
        <v>846</v>
      </c>
      <c r="G164" s="281"/>
      <c r="H164" s="282" t="s">
        <v>119</v>
      </c>
      <c r="I164" s="282" t="s">
        <v>59</v>
      </c>
      <c r="J164" s="244" t="s">
        <v>847</v>
      </c>
      <c r="K164" s="224"/>
    </row>
    <row r="165" spans="2:11" ht="17.25" customHeight="1">
      <c r="B165" s="225"/>
      <c r="C165" s="246" t="s">
        <v>848</v>
      </c>
      <c r="D165" s="246"/>
      <c r="E165" s="246"/>
      <c r="F165" s="247" t="s">
        <v>849</v>
      </c>
      <c r="G165" s="283"/>
      <c r="H165" s="284"/>
      <c r="I165" s="284"/>
      <c r="J165" s="246" t="s">
        <v>850</v>
      </c>
      <c r="K165" s="226"/>
    </row>
    <row r="166" spans="2:11" ht="5.25" customHeight="1">
      <c r="B166" s="252"/>
      <c r="C166" s="249"/>
      <c r="D166" s="249"/>
      <c r="E166" s="249"/>
      <c r="F166" s="249"/>
      <c r="G166" s="250"/>
      <c r="H166" s="249"/>
      <c r="I166" s="249"/>
      <c r="J166" s="249"/>
      <c r="K166" s="273"/>
    </row>
    <row r="167" spans="2:11" ht="15" customHeight="1">
      <c r="B167" s="252"/>
      <c r="C167" s="232" t="s">
        <v>854</v>
      </c>
      <c r="D167" s="232"/>
      <c r="E167" s="232"/>
      <c r="F167" s="251" t="s">
        <v>851</v>
      </c>
      <c r="G167" s="232"/>
      <c r="H167" s="232" t="s">
        <v>890</v>
      </c>
      <c r="I167" s="232" t="s">
        <v>853</v>
      </c>
      <c r="J167" s="232">
        <v>120</v>
      </c>
      <c r="K167" s="273"/>
    </row>
    <row r="168" spans="2:11" ht="15" customHeight="1">
      <c r="B168" s="252"/>
      <c r="C168" s="232" t="s">
        <v>899</v>
      </c>
      <c r="D168" s="232"/>
      <c r="E168" s="232"/>
      <c r="F168" s="251" t="s">
        <v>851</v>
      </c>
      <c r="G168" s="232"/>
      <c r="H168" s="232" t="s">
        <v>900</v>
      </c>
      <c r="I168" s="232" t="s">
        <v>853</v>
      </c>
      <c r="J168" s="232" t="s">
        <v>901</v>
      </c>
      <c r="K168" s="273"/>
    </row>
    <row r="169" spans="2:11" ht="15" customHeight="1">
      <c r="B169" s="252"/>
      <c r="C169" s="232" t="s">
        <v>800</v>
      </c>
      <c r="D169" s="232"/>
      <c r="E169" s="232"/>
      <c r="F169" s="251" t="s">
        <v>851</v>
      </c>
      <c r="G169" s="232"/>
      <c r="H169" s="232" t="s">
        <v>917</v>
      </c>
      <c r="I169" s="232" t="s">
        <v>853</v>
      </c>
      <c r="J169" s="232" t="s">
        <v>901</v>
      </c>
      <c r="K169" s="273"/>
    </row>
    <row r="170" spans="2:11" ht="15" customHeight="1">
      <c r="B170" s="252"/>
      <c r="C170" s="232" t="s">
        <v>856</v>
      </c>
      <c r="D170" s="232"/>
      <c r="E170" s="232"/>
      <c r="F170" s="251" t="s">
        <v>857</v>
      </c>
      <c r="G170" s="232"/>
      <c r="H170" s="232" t="s">
        <v>917</v>
      </c>
      <c r="I170" s="232" t="s">
        <v>853</v>
      </c>
      <c r="J170" s="232">
        <v>50</v>
      </c>
      <c r="K170" s="273"/>
    </row>
    <row r="171" spans="2:11" ht="15" customHeight="1">
      <c r="B171" s="252"/>
      <c r="C171" s="232" t="s">
        <v>859</v>
      </c>
      <c r="D171" s="232"/>
      <c r="E171" s="232"/>
      <c r="F171" s="251" t="s">
        <v>851</v>
      </c>
      <c r="G171" s="232"/>
      <c r="H171" s="232" t="s">
        <v>917</v>
      </c>
      <c r="I171" s="232" t="s">
        <v>861</v>
      </c>
      <c r="J171" s="232"/>
      <c r="K171" s="273"/>
    </row>
    <row r="172" spans="2:11" ht="15" customHeight="1">
      <c r="B172" s="252"/>
      <c r="C172" s="232" t="s">
        <v>870</v>
      </c>
      <c r="D172" s="232"/>
      <c r="E172" s="232"/>
      <c r="F172" s="251" t="s">
        <v>857</v>
      </c>
      <c r="G172" s="232"/>
      <c r="H172" s="232" t="s">
        <v>917</v>
      </c>
      <c r="I172" s="232" t="s">
        <v>853</v>
      </c>
      <c r="J172" s="232">
        <v>50</v>
      </c>
      <c r="K172" s="273"/>
    </row>
    <row r="173" spans="2:11" ht="15" customHeight="1">
      <c r="B173" s="252"/>
      <c r="C173" s="232" t="s">
        <v>878</v>
      </c>
      <c r="D173" s="232"/>
      <c r="E173" s="232"/>
      <c r="F173" s="251" t="s">
        <v>857</v>
      </c>
      <c r="G173" s="232"/>
      <c r="H173" s="232" t="s">
        <v>917</v>
      </c>
      <c r="I173" s="232" t="s">
        <v>853</v>
      </c>
      <c r="J173" s="232">
        <v>50</v>
      </c>
      <c r="K173" s="273"/>
    </row>
    <row r="174" spans="2:11" ht="15" customHeight="1">
      <c r="B174" s="252"/>
      <c r="C174" s="232" t="s">
        <v>876</v>
      </c>
      <c r="D174" s="232"/>
      <c r="E174" s="232"/>
      <c r="F174" s="251" t="s">
        <v>857</v>
      </c>
      <c r="G174" s="232"/>
      <c r="H174" s="232" t="s">
        <v>917</v>
      </c>
      <c r="I174" s="232" t="s">
        <v>853</v>
      </c>
      <c r="J174" s="232">
        <v>50</v>
      </c>
      <c r="K174" s="273"/>
    </row>
    <row r="175" spans="2:11" ht="15" customHeight="1">
      <c r="B175" s="252"/>
      <c r="C175" s="232" t="s">
        <v>118</v>
      </c>
      <c r="D175" s="232"/>
      <c r="E175" s="232"/>
      <c r="F175" s="251" t="s">
        <v>851</v>
      </c>
      <c r="G175" s="232"/>
      <c r="H175" s="232" t="s">
        <v>918</v>
      </c>
      <c r="I175" s="232" t="s">
        <v>919</v>
      </c>
      <c r="J175" s="232"/>
      <c r="K175" s="273"/>
    </row>
    <row r="176" spans="2:11" ht="15" customHeight="1">
      <c r="B176" s="252"/>
      <c r="C176" s="232" t="s">
        <v>59</v>
      </c>
      <c r="D176" s="232"/>
      <c r="E176" s="232"/>
      <c r="F176" s="251" t="s">
        <v>851</v>
      </c>
      <c r="G176" s="232"/>
      <c r="H176" s="232" t="s">
        <v>920</v>
      </c>
      <c r="I176" s="232" t="s">
        <v>921</v>
      </c>
      <c r="J176" s="232">
        <v>1</v>
      </c>
      <c r="K176" s="273"/>
    </row>
    <row r="177" spans="2:11" ht="15" customHeight="1">
      <c r="B177" s="252"/>
      <c r="C177" s="232" t="s">
        <v>55</v>
      </c>
      <c r="D177" s="232"/>
      <c r="E177" s="232"/>
      <c r="F177" s="251" t="s">
        <v>851</v>
      </c>
      <c r="G177" s="232"/>
      <c r="H177" s="232" t="s">
        <v>922</v>
      </c>
      <c r="I177" s="232" t="s">
        <v>853</v>
      </c>
      <c r="J177" s="232">
        <v>20</v>
      </c>
      <c r="K177" s="273"/>
    </row>
    <row r="178" spans="2:11" ht="15" customHeight="1">
      <c r="B178" s="252"/>
      <c r="C178" s="232" t="s">
        <v>119</v>
      </c>
      <c r="D178" s="232"/>
      <c r="E178" s="232"/>
      <c r="F178" s="251" t="s">
        <v>851</v>
      </c>
      <c r="G178" s="232"/>
      <c r="H178" s="232" t="s">
        <v>923</v>
      </c>
      <c r="I178" s="232" t="s">
        <v>853</v>
      </c>
      <c r="J178" s="232">
        <v>255</v>
      </c>
      <c r="K178" s="273"/>
    </row>
    <row r="179" spans="2:11" ht="15" customHeight="1">
      <c r="B179" s="252"/>
      <c r="C179" s="232" t="s">
        <v>120</v>
      </c>
      <c r="D179" s="232"/>
      <c r="E179" s="232"/>
      <c r="F179" s="251" t="s">
        <v>851</v>
      </c>
      <c r="G179" s="232"/>
      <c r="H179" s="232" t="s">
        <v>816</v>
      </c>
      <c r="I179" s="232" t="s">
        <v>853</v>
      </c>
      <c r="J179" s="232">
        <v>10</v>
      </c>
      <c r="K179" s="273"/>
    </row>
    <row r="180" spans="2:11" ht="15" customHeight="1">
      <c r="B180" s="252"/>
      <c r="C180" s="232" t="s">
        <v>121</v>
      </c>
      <c r="D180" s="232"/>
      <c r="E180" s="232"/>
      <c r="F180" s="251" t="s">
        <v>851</v>
      </c>
      <c r="G180" s="232"/>
      <c r="H180" s="232" t="s">
        <v>924</v>
      </c>
      <c r="I180" s="232" t="s">
        <v>885</v>
      </c>
      <c r="J180" s="232"/>
      <c r="K180" s="273"/>
    </row>
    <row r="181" spans="2:11" ht="15" customHeight="1">
      <c r="B181" s="252"/>
      <c r="C181" s="232" t="s">
        <v>925</v>
      </c>
      <c r="D181" s="232"/>
      <c r="E181" s="232"/>
      <c r="F181" s="251" t="s">
        <v>851</v>
      </c>
      <c r="G181" s="232"/>
      <c r="H181" s="232" t="s">
        <v>926</v>
      </c>
      <c r="I181" s="232" t="s">
        <v>885</v>
      </c>
      <c r="J181" s="232"/>
      <c r="K181" s="273"/>
    </row>
    <row r="182" spans="2:11" ht="15" customHeight="1">
      <c r="B182" s="252"/>
      <c r="C182" s="232" t="s">
        <v>914</v>
      </c>
      <c r="D182" s="232"/>
      <c r="E182" s="232"/>
      <c r="F182" s="251" t="s">
        <v>851</v>
      </c>
      <c r="G182" s="232"/>
      <c r="H182" s="232" t="s">
        <v>927</v>
      </c>
      <c r="I182" s="232" t="s">
        <v>885</v>
      </c>
      <c r="J182" s="232"/>
      <c r="K182" s="273"/>
    </row>
    <row r="183" spans="2:11" ht="15" customHeight="1">
      <c r="B183" s="252"/>
      <c r="C183" s="232" t="s">
        <v>123</v>
      </c>
      <c r="D183" s="232"/>
      <c r="E183" s="232"/>
      <c r="F183" s="251" t="s">
        <v>857</v>
      </c>
      <c r="G183" s="232"/>
      <c r="H183" s="232" t="s">
        <v>928</v>
      </c>
      <c r="I183" s="232" t="s">
        <v>853</v>
      </c>
      <c r="J183" s="232">
        <v>50</v>
      </c>
      <c r="K183" s="273"/>
    </row>
    <row r="184" spans="2:11" ht="15" customHeight="1">
      <c r="B184" s="252"/>
      <c r="C184" s="232" t="s">
        <v>929</v>
      </c>
      <c r="D184" s="232"/>
      <c r="E184" s="232"/>
      <c r="F184" s="251" t="s">
        <v>857</v>
      </c>
      <c r="G184" s="232"/>
      <c r="H184" s="232" t="s">
        <v>930</v>
      </c>
      <c r="I184" s="232" t="s">
        <v>931</v>
      </c>
      <c r="J184" s="232"/>
      <c r="K184" s="273"/>
    </row>
    <row r="185" spans="2:11" ht="15" customHeight="1">
      <c r="B185" s="252"/>
      <c r="C185" s="232" t="s">
        <v>932</v>
      </c>
      <c r="D185" s="232"/>
      <c r="E185" s="232"/>
      <c r="F185" s="251" t="s">
        <v>857</v>
      </c>
      <c r="G185" s="232"/>
      <c r="H185" s="232" t="s">
        <v>933</v>
      </c>
      <c r="I185" s="232" t="s">
        <v>931</v>
      </c>
      <c r="J185" s="232"/>
      <c r="K185" s="273"/>
    </row>
    <row r="186" spans="2:11" ht="15" customHeight="1">
      <c r="B186" s="252"/>
      <c r="C186" s="232" t="s">
        <v>934</v>
      </c>
      <c r="D186" s="232"/>
      <c r="E186" s="232"/>
      <c r="F186" s="251" t="s">
        <v>857</v>
      </c>
      <c r="G186" s="232"/>
      <c r="H186" s="232" t="s">
        <v>935</v>
      </c>
      <c r="I186" s="232" t="s">
        <v>931</v>
      </c>
      <c r="J186" s="232"/>
      <c r="K186" s="273"/>
    </row>
    <row r="187" spans="2:11" ht="15" customHeight="1">
      <c r="B187" s="252"/>
      <c r="C187" s="285" t="s">
        <v>936</v>
      </c>
      <c r="D187" s="232"/>
      <c r="E187" s="232"/>
      <c r="F187" s="251" t="s">
        <v>857</v>
      </c>
      <c r="G187" s="232"/>
      <c r="H187" s="232" t="s">
        <v>937</v>
      </c>
      <c r="I187" s="232" t="s">
        <v>938</v>
      </c>
      <c r="J187" s="286" t="s">
        <v>939</v>
      </c>
      <c r="K187" s="273"/>
    </row>
    <row r="188" spans="2:11" ht="15" customHeight="1">
      <c r="B188" s="252"/>
      <c r="C188" s="237" t="s">
        <v>44</v>
      </c>
      <c r="D188" s="232"/>
      <c r="E188" s="232"/>
      <c r="F188" s="251" t="s">
        <v>851</v>
      </c>
      <c r="G188" s="232"/>
      <c r="H188" s="228" t="s">
        <v>940</v>
      </c>
      <c r="I188" s="232" t="s">
        <v>941</v>
      </c>
      <c r="J188" s="232"/>
      <c r="K188" s="273"/>
    </row>
    <row r="189" spans="2:11" ht="15" customHeight="1">
      <c r="B189" s="252"/>
      <c r="C189" s="237" t="s">
        <v>942</v>
      </c>
      <c r="D189" s="232"/>
      <c r="E189" s="232"/>
      <c r="F189" s="251" t="s">
        <v>851</v>
      </c>
      <c r="G189" s="232"/>
      <c r="H189" s="232" t="s">
        <v>943</v>
      </c>
      <c r="I189" s="232" t="s">
        <v>885</v>
      </c>
      <c r="J189" s="232"/>
      <c r="K189" s="273"/>
    </row>
    <row r="190" spans="2:11" ht="15" customHeight="1">
      <c r="B190" s="252"/>
      <c r="C190" s="237" t="s">
        <v>944</v>
      </c>
      <c r="D190" s="232"/>
      <c r="E190" s="232"/>
      <c r="F190" s="251" t="s">
        <v>851</v>
      </c>
      <c r="G190" s="232"/>
      <c r="H190" s="232" t="s">
        <v>945</v>
      </c>
      <c r="I190" s="232" t="s">
        <v>885</v>
      </c>
      <c r="J190" s="232"/>
      <c r="K190" s="273"/>
    </row>
    <row r="191" spans="2:11" ht="15" customHeight="1">
      <c r="B191" s="252"/>
      <c r="C191" s="237" t="s">
        <v>946</v>
      </c>
      <c r="D191" s="232"/>
      <c r="E191" s="232"/>
      <c r="F191" s="251" t="s">
        <v>857</v>
      </c>
      <c r="G191" s="232"/>
      <c r="H191" s="232" t="s">
        <v>947</v>
      </c>
      <c r="I191" s="232" t="s">
        <v>885</v>
      </c>
      <c r="J191" s="232"/>
      <c r="K191" s="273"/>
    </row>
    <row r="192" spans="2:11" ht="15" customHeight="1">
      <c r="B192" s="279"/>
      <c r="C192" s="287"/>
      <c r="D192" s="261"/>
      <c r="E192" s="261"/>
      <c r="F192" s="261"/>
      <c r="G192" s="261"/>
      <c r="H192" s="261"/>
      <c r="I192" s="261"/>
      <c r="J192" s="261"/>
      <c r="K192" s="280"/>
    </row>
    <row r="193" spans="2:11" ht="18.75" customHeight="1">
      <c r="B193" s="228"/>
      <c r="C193" s="232"/>
      <c r="D193" s="232"/>
      <c r="E193" s="232"/>
      <c r="F193" s="251"/>
      <c r="G193" s="232"/>
      <c r="H193" s="232"/>
      <c r="I193" s="232"/>
      <c r="J193" s="232"/>
      <c r="K193" s="228"/>
    </row>
    <row r="194" spans="2:11" ht="18.75" customHeight="1">
      <c r="B194" s="228"/>
      <c r="C194" s="232"/>
      <c r="D194" s="232"/>
      <c r="E194" s="232"/>
      <c r="F194" s="251"/>
      <c r="G194" s="232"/>
      <c r="H194" s="232"/>
      <c r="I194" s="232"/>
      <c r="J194" s="232"/>
      <c r="K194" s="228"/>
    </row>
    <row r="195" spans="2:11" ht="18.75" customHeight="1">
      <c r="B195" s="238"/>
      <c r="C195" s="238"/>
      <c r="D195" s="238"/>
      <c r="E195" s="238"/>
      <c r="F195" s="238"/>
      <c r="G195" s="238"/>
      <c r="H195" s="238"/>
      <c r="I195" s="238"/>
      <c r="J195" s="238"/>
      <c r="K195" s="238"/>
    </row>
    <row r="196" spans="2:11">
      <c r="B196" s="220"/>
      <c r="C196" s="221"/>
      <c r="D196" s="221"/>
      <c r="E196" s="221"/>
      <c r="F196" s="221"/>
      <c r="G196" s="221"/>
      <c r="H196" s="221"/>
      <c r="I196" s="221"/>
      <c r="J196" s="221"/>
      <c r="K196" s="222"/>
    </row>
    <row r="197" spans="2:11" ht="21">
      <c r="B197" s="223"/>
      <c r="C197" s="345" t="s">
        <v>948</v>
      </c>
      <c r="D197" s="345"/>
      <c r="E197" s="345"/>
      <c r="F197" s="345"/>
      <c r="G197" s="345"/>
      <c r="H197" s="345"/>
      <c r="I197" s="345"/>
      <c r="J197" s="345"/>
      <c r="K197" s="224"/>
    </row>
    <row r="198" spans="2:11" ht="25.5" customHeight="1">
      <c r="B198" s="223"/>
      <c r="C198" s="288" t="s">
        <v>949</v>
      </c>
      <c r="D198" s="288"/>
      <c r="E198" s="288"/>
      <c r="F198" s="288" t="s">
        <v>950</v>
      </c>
      <c r="G198" s="289"/>
      <c r="H198" s="349" t="s">
        <v>951</v>
      </c>
      <c r="I198" s="349"/>
      <c r="J198" s="349"/>
      <c r="K198" s="224"/>
    </row>
    <row r="199" spans="2:11" ht="5.25" customHeight="1">
      <c r="B199" s="252"/>
      <c r="C199" s="249"/>
      <c r="D199" s="249"/>
      <c r="E199" s="249"/>
      <c r="F199" s="249"/>
      <c r="G199" s="232"/>
      <c r="H199" s="249"/>
      <c r="I199" s="249"/>
      <c r="J199" s="249"/>
      <c r="K199" s="273"/>
    </row>
    <row r="200" spans="2:11" ht="15" customHeight="1">
      <c r="B200" s="252"/>
      <c r="C200" s="232" t="s">
        <v>941</v>
      </c>
      <c r="D200" s="232"/>
      <c r="E200" s="232"/>
      <c r="F200" s="251" t="s">
        <v>45</v>
      </c>
      <c r="G200" s="232"/>
      <c r="H200" s="350" t="s">
        <v>952</v>
      </c>
      <c r="I200" s="350"/>
      <c r="J200" s="350"/>
      <c r="K200" s="273"/>
    </row>
    <row r="201" spans="2:11" ht="15" customHeight="1">
      <c r="B201" s="252"/>
      <c r="C201" s="258"/>
      <c r="D201" s="232"/>
      <c r="E201" s="232"/>
      <c r="F201" s="251" t="s">
        <v>46</v>
      </c>
      <c r="G201" s="232"/>
      <c r="H201" s="350" t="s">
        <v>953</v>
      </c>
      <c r="I201" s="350"/>
      <c r="J201" s="350"/>
      <c r="K201" s="273"/>
    </row>
    <row r="202" spans="2:11" ht="15" customHeight="1">
      <c r="B202" s="252"/>
      <c r="C202" s="258"/>
      <c r="D202" s="232"/>
      <c r="E202" s="232"/>
      <c r="F202" s="251" t="s">
        <v>49</v>
      </c>
      <c r="G202" s="232"/>
      <c r="H202" s="350" t="s">
        <v>954</v>
      </c>
      <c r="I202" s="350"/>
      <c r="J202" s="350"/>
      <c r="K202" s="273"/>
    </row>
    <row r="203" spans="2:11" ht="15" customHeight="1">
      <c r="B203" s="252"/>
      <c r="C203" s="232"/>
      <c r="D203" s="232"/>
      <c r="E203" s="232"/>
      <c r="F203" s="251" t="s">
        <v>47</v>
      </c>
      <c r="G203" s="232"/>
      <c r="H203" s="350" t="s">
        <v>955</v>
      </c>
      <c r="I203" s="350"/>
      <c r="J203" s="350"/>
      <c r="K203" s="273"/>
    </row>
    <row r="204" spans="2:11" ht="15" customHeight="1">
      <c r="B204" s="252"/>
      <c r="C204" s="232"/>
      <c r="D204" s="232"/>
      <c r="E204" s="232"/>
      <c r="F204" s="251" t="s">
        <v>48</v>
      </c>
      <c r="G204" s="232"/>
      <c r="H204" s="350" t="s">
        <v>956</v>
      </c>
      <c r="I204" s="350"/>
      <c r="J204" s="350"/>
      <c r="K204" s="273"/>
    </row>
    <row r="205" spans="2:11" ht="15" customHeight="1">
      <c r="B205" s="252"/>
      <c r="C205" s="232"/>
      <c r="D205" s="232"/>
      <c r="E205" s="232"/>
      <c r="F205" s="251"/>
      <c r="G205" s="232"/>
      <c r="H205" s="232"/>
      <c r="I205" s="232"/>
      <c r="J205" s="232"/>
      <c r="K205" s="273"/>
    </row>
    <row r="206" spans="2:11" ht="15" customHeight="1">
      <c r="B206" s="252"/>
      <c r="C206" s="232" t="s">
        <v>897</v>
      </c>
      <c r="D206" s="232"/>
      <c r="E206" s="232"/>
      <c r="F206" s="251" t="s">
        <v>81</v>
      </c>
      <c r="G206" s="232"/>
      <c r="H206" s="350" t="s">
        <v>957</v>
      </c>
      <c r="I206" s="350"/>
      <c r="J206" s="350"/>
      <c r="K206" s="273"/>
    </row>
    <row r="207" spans="2:11" ht="15" customHeight="1">
      <c r="B207" s="252"/>
      <c r="C207" s="258"/>
      <c r="D207" s="232"/>
      <c r="E207" s="232"/>
      <c r="F207" s="251" t="s">
        <v>798</v>
      </c>
      <c r="G207" s="232"/>
      <c r="H207" s="350" t="s">
        <v>799</v>
      </c>
      <c r="I207" s="350"/>
      <c r="J207" s="350"/>
      <c r="K207" s="273"/>
    </row>
    <row r="208" spans="2:11" ht="15" customHeight="1">
      <c r="B208" s="252"/>
      <c r="C208" s="232"/>
      <c r="D208" s="232"/>
      <c r="E208" s="232"/>
      <c r="F208" s="251" t="s">
        <v>796</v>
      </c>
      <c r="G208" s="232"/>
      <c r="H208" s="350" t="s">
        <v>958</v>
      </c>
      <c r="I208" s="350"/>
      <c r="J208" s="350"/>
      <c r="K208" s="273"/>
    </row>
    <row r="209" spans="2:11" ht="15" customHeight="1">
      <c r="B209" s="290"/>
      <c r="C209" s="258"/>
      <c r="D209" s="258"/>
      <c r="E209" s="258"/>
      <c r="F209" s="251" t="s">
        <v>94</v>
      </c>
      <c r="G209" s="237"/>
      <c r="H209" s="351" t="s">
        <v>95</v>
      </c>
      <c r="I209" s="351"/>
      <c r="J209" s="351"/>
      <c r="K209" s="291"/>
    </row>
    <row r="210" spans="2:11" ht="15" customHeight="1">
      <c r="B210" s="290"/>
      <c r="C210" s="258"/>
      <c r="D210" s="258"/>
      <c r="E210" s="258"/>
      <c r="F210" s="251" t="s">
        <v>774</v>
      </c>
      <c r="G210" s="237"/>
      <c r="H210" s="351" t="s">
        <v>767</v>
      </c>
      <c r="I210" s="351"/>
      <c r="J210" s="351"/>
      <c r="K210" s="291"/>
    </row>
    <row r="211" spans="2:11" ht="15" customHeight="1">
      <c r="B211" s="290"/>
      <c r="C211" s="258"/>
      <c r="D211" s="258"/>
      <c r="E211" s="258"/>
      <c r="F211" s="292"/>
      <c r="G211" s="237"/>
      <c r="H211" s="293"/>
      <c r="I211" s="293"/>
      <c r="J211" s="293"/>
      <c r="K211" s="291"/>
    </row>
    <row r="212" spans="2:11" ht="15" customHeight="1">
      <c r="B212" s="290"/>
      <c r="C212" s="232" t="s">
        <v>921</v>
      </c>
      <c r="D212" s="258"/>
      <c r="E212" s="258"/>
      <c r="F212" s="251">
        <v>1</v>
      </c>
      <c r="G212" s="237"/>
      <c r="H212" s="351" t="s">
        <v>959</v>
      </c>
      <c r="I212" s="351"/>
      <c r="J212" s="351"/>
      <c r="K212" s="291"/>
    </row>
    <row r="213" spans="2:11" ht="15" customHeight="1">
      <c r="B213" s="290"/>
      <c r="C213" s="258"/>
      <c r="D213" s="258"/>
      <c r="E213" s="258"/>
      <c r="F213" s="251">
        <v>2</v>
      </c>
      <c r="G213" s="237"/>
      <c r="H213" s="351" t="s">
        <v>960</v>
      </c>
      <c r="I213" s="351"/>
      <c r="J213" s="351"/>
      <c r="K213" s="291"/>
    </row>
    <row r="214" spans="2:11" ht="15" customHeight="1">
      <c r="B214" s="290"/>
      <c r="C214" s="258"/>
      <c r="D214" s="258"/>
      <c r="E214" s="258"/>
      <c r="F214" s="251">
        <v>3</v>
      </c>
      <c r="G214" s="237"/>
      <c r="H214" s="351" t="s">
        <v>961</v>
      </c>
      <c r="I214" s="351"/>
      <c r="J214" s="351"/>
      <c r="K214" s="291"/>
    </row>
    <row r="215" spans="2:11" ht="15" customHeight="1">
      <c r="B215" s="290"/>
      <c r="C215" s="258"/>
      <c r="D215" s="258"/>
      <c r="E215" s="258"/>
      <c r="F215" s="251">
        <v>4</v>
      </c>
      <c r="G215" s="237"/>
      <c r="H215" s="351" t="s">
        <v>962</v>
      </c>
      <c r="I215" s="351"/>
      <c r="J215" s="351"/>
      <c r="K215" s="291"/>
    </row>
    <row r="216" spans="2:11" ht="12.75" customHeight="1">
      <c r="B216" s="294"/>
      <c r="C216" s="295"/>
      <c r="D216" s="295"/>
      <c r="E216" s="295"/>
      <c r="F216" s="295"/>
      <c r="G216" s="295"/>
      <c r="H216" s="295"/>
      <c r="I216" s="295"/>
      <c r="J216" s="295"/>
      <c r="K216" s="296"/>
    </row>
  </sheetData>
  <sheetProtection formatCells="0" formatColumns="0" formatRows="0" insertColumns="0" insertRows="0" insertHyperlinks="0" deleteColumns="0" deleteRows="0" sort="0" autoFilter="0" pivotTables="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SO 01 - Revitalizace koryta</vt:lpstr>
      <vt:lpstr>SO 02 - Přeložka sloupů v...</vt:lpstr>
      <vt:lpstr>SO 03 - Neprůtočné tůně 3...</vt:lpstr>
      <vt:lpstr>SO 04 - Vegetační výsadby</vt:lpstr>
      <vt:lpstr>VON - Vedlejší a ostatní ...</vt:lpstr>
      <vt:lpstr>Pokyny pro vyplnění</vt:lpstr>
      <vt:lpstr>'Rekapitulace stavby'!Názvy_tisku</vt:lpstr>
      <vt:lpstr>'SO 01 - Revitalizace koryta'!Názvy_tisku</vt:lpstr>
      <vt:lpstr>'SO 02 - Přeložka sloupů v...'!Názvy_tisku</vt:lpstr>
      <vt:lpstr>'SO 03 - Neprůtočné tůně 3...'!Názvy_tisku</vt:lpstr>
      <vt:lpstr>'SO 04 - Vegetační výsadby'!Názvy_tisku</vt:lpstr>
      <vt:lpstr>'VON - Vedlejší a ostatní ...'!Názvy_tisku</vt:lpstr>
      <vt:lpstr>'Pokyny pro vyplnění'!Oblast_tisku</vt:lpstr>
      <vt:lpstr>'Rekapitulace stavby'!Oblast_tisku</vt:lpstr>
      <vt:lpstr>'SO 01 - Revitalizace koryta'!Oblast_tisku</vt:lpstr>
      <vt:lpstr>'SO 02 - Přeložka sloupů v...'!Oblast_tisku</vt:lpstr>
      <vt:lpstr>'SO 03 - Neprůtočné tůně 3...'!Oblast_tisku</vt:lpstr>
      <vt:lpstr>'SO 04 - Vegetační výsadby'!Oblast_tisku</vt:lpstr>
      <vt:lpstr>'VON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Klocová Lucie</dc:creator>
  <cp:lastModifiedBy>Frajt Radim</cp:lastModifiedBy>
  <cp:lastPrinted>2018-08-02T12:55:18Z</cp:lastPrinted>
  <dcterms:created xsi:type="dcterms:W3CDTF">2018-08-02T12:43:29Z</dcterms:created>
  <dcterms:modified xsi:type="dcterms:W3CDTF">2019-02-06T14:14:52Z</dcterms:modified>
</cp:coreProperties>
</file>