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vornikv\Documents\Akce 2019\Ležák, Zaječice\"/>
    </mc:Choice>
  </mc:AlternateContent>
  <bookViews>
    <workbookView xWindow="0" yWindow="0" windowWidth="28800" windowHeight="13590"/>
  </bookViews>
  <sheets>
    <sheet name="Rekapitulace stavby" sheetId="1" r:id="rId1"/>
    <sheet name="SO-01 - Těžba nánosů - Le..." sheetId="2" r:id="rId2"/>
    <sheet name="SO-02 -  Oprava dlažeb a ..." sheetId="3" r:id="rId3"/>
    <sheet name="SO-03 - Nátěry konstrukcí" sheetId="4" r:id="rId4"/>
    <sheet name="SO-04 - Vedlejší náklady" sheetId="5" r:id="rId5"/>
  </sheets>
  <definedNames>
    <definedName name="_xlnm._FilterDatabase" localSheetId="1" hidden="1">'SO-01 - Těžba nánosů - Le...'!$C$84:$K$153</definedName>
    <definedName name="_xlnm._FilterDatabase" localSheetId="2" hidden="1">'SO-02 -  Oprava dlažeb a ...'!$C$83:$K$153</definedName>
    <definedName name="_xlnm._FilterDatabase" localSheetId="3" hidden="1">'SO-03 - Nátěry konstrukcí'!$C$80:$K$89</definedName>
    <definedName name="_xlnm._FilterDatabase" localSheetId="4" hidden="1">'SO-04 - Vedlejší náklady'!$C$81:$K$93</definedName>
    <definedName name="_xlnm.Print_Titles" localSheetId="0">'Rekapitulace stavby'!$52:$52</definedName>
    <definedName name="_xlnm.Print_Titles" localSheetId="1">'SO-01 - Těžba nánosů - Le...'!$84:$84</definedName>
    <definedName name="_xlnm.Print_Titles" localSheetId="2">'SO-02 -  Oprava dlažeb a ...'!$83:$83</definedName>
    <definedName name="_xlnm.Print_Titles" localSheetId="3">'SO-03 - Nátěry konstrukcí'!$80:$80</definedName>
    <definedName name="_xlnm.Print_Titles" localSheetId="4">'SO-04 - Vedlejší náklady'!$81:$81</definedName>
    <definedName name="_xlnm.Print_Area" localSheetId="0">'Rekapitulace stavby'!$D$4:$AO$36,'Rekapitulace stavby'!$C$42:$AQ$59</definedName>
    <definedName name="_xlnm.Print_Area" localSheetId="1">'SO-01 - Těžba nánosů - Le...'!$C$4:$J$39,'SO-01 - Těžba nánosů - Le...'!$C$72:$K$153</definedName>
    <definedName name="_xlnm.Print_Area" localSheetId="2">'SO-02 -  Oprava dlažeb a ...'!$C$4:$J$39,'SO-02 -  Oprava dlažeb a ...'!$C$71:$K$153</definedName>
    <definedName name="_xlnm.Print_Area" localSheetId="3">'SO-03 - Nátěry konstrukcí'!$C$4:$J$39,'SO-03 - Nátěry konstrukcí'!$C$68:$K$89</definedName>
    <definedName name="_xlnm.Print_Area" localSheetId="4">'SO-04 - Vedlejší náklady'!$C$4:$J$39,'SO-04 - Vedlejší náklady'!$C$69:$K$93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93" i="5"/>
  <c r="BH93" i="5"/>
  <c r="BG93" i="5"/>
  <c r="BF93" i="5"/>
  <c r="T93" i="5"/>
  <c r="R93" i="5"/>
  <c r="P93" i="5"/>
  <c r="BK93" i="5"/>
  <c r="J93" i="5"/>
  <c r="BE93" i="5" s="1"/>
  <c r="F33" i="5" s="1"/>
  <c r="AZ58" i="1" s="1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R91" i="5"/>
  <c r="P91" i="5"/>
  <c r="BK91" i="5"/>
  <c r="J91" i="5"/>
  <c r="BE91" i="5" s="1"/>
  <c r="BI90" i="5"/>
  <c r="BH90" i="5"/>
  <c r="BG90" i="5"/>
  <c r="BF90" i="5"/>
  <c r="T90" i="5"/>
  <c r="T89" i="5" s="1"/>
  <c r="R90" i="5"/>
  <c r="R89" i="5" s="1"/>
  <c r="R83" i="5" s="1"/>
  <c r="R82" i="5" s="1"/>
  <c r="P90" i="5"/>
  <c r="BK90" i="5"/>
  <c r="BK89" i="5" s="1"/>
  <c r="J89" i="5"/>
  <c r="J62" i="5" s="1"/>
  <c r="J90" i="5"/>
  <c r="BE90" i="5"/>
  <c r="BI88" i="5"/>
  <c r="BH88" i="5"/>
  <c r="BG88" i="5"/>
  <c r="BF88" i="5"/>
  <c r="T88" i="5"/>
  <c r="T87" i="5" s="1"/>
  <c r="R88" i="5"/>
  <c r="R87" i="5" s="1"/>
  <c r="P88" i="5"/>
  <c r="P87" i="5" s="1"/>
  <c r="BK88" i="5"/>
  <c r="BK87" i="5" s="1"/>
  <c r="J87" i="5"/>
  <c r="J61" i="5" s="1"/>
  <c r="J88" i="5"/>
  <c r="BE88" i="5"/>
  <c r="BI86" i="5"/>
  <c r="BH86" i="5"/>
  <c r="BG86" i="5"/>
  <c r="BF86" i="5"/>
  <c r="T86" i="5"/>
  <c r="R86" i="5"/>
  <c r="P86" i="5"/>
  <c r="BK86" i="5"/>
  <c r="J86" i="5"/>
  <c r="BE86" i="5" s="1"/>
  <c r="BI85" i="5"/>
  <c r="BH85" i="5"/>
  <c r="BG85" i="5"/>
  <c r="BF85" i="5"/>
  <c r="T85" i="5"/>
  <c r="R85" i="5"/>
  <c r="P85" i="5"/>
  <c r="BK85" i="5"/>
  <c r="J85" i="5"/>
  <c r="BE85" i="5" s="1"/>
  <c r="BI84" i="5"/>
  <c r="F37" i="5" s="1"/>
  <c r="BD58" i="1" s="1"/>
  <c r="BH84" i="5"/>
  <c r="F36" i="5"/>
  <c r="BC58" i="1" s="1"/>
  <c r="BG84" i="5"/>
  <c r="BF84" i="5"/>
  <c r="J34" i="5"/>
  <c r="AW58" i="1" s="1"/>
  <c r="F34" i="5"/>
  <c r="BA58" i="1" s="1"/>
  <c r="T84" i="5"/>
  <c r="T83" i="5" s="1"/>
  <c r="T82" i="5"/>
  <c r="R84" i="5"/>
  <c r="P84" i="5"/>
  <c r="BK84" i="5"/>
  <c r="BK83" i="5" s="1"/>
  <c r="J84" i="5"/>
  <c r="BE84" i="5" s="1"/>
  <c r="J79" i="5"/>
  <c r="F76" i="5"/>
  <c r="E74" i="5"/>
  <c r="J55" i="5"/>
  <c r="F52" i="5"/>
  <c r="E50" i="5"/>
  <c r="J21" i="5"/>
  <c r="E21" i="5"/>
  <c r="J54" i="5" s="1"/>
  <c r="J78" i="5"/>
  <c r="J20" i="5"/>
  <c r="J18" i="5"/>
  <c r="E18" i="5"/>
  <c r="J17" i="5"/>
  <c r="J15" i="5"/>
  <c r="E15" i="5"/>
  <c r="F78" i="5"/>
  <c r="F54" i="5"/>
  <c r="J14" i="5"/>
  <c r="J12" i="5"/>
  <c r="J76" i="5"/>
  <c r="J52" i="5"/>
  <c r="E7" i="5"/>
  <c r="J37" i="4"/>
  <c r="J36" i="4"/>
  <c r="AY57" i="1" s="1"/>
  <c r="J35" i="4"/>
  <c r="AX57" i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/>
  <c r="BI85" i="4"/>
  <c r="F37" i="4" s="1"/>
  <c r="BD57" i="1" s="1"/>
  <c r="BH85" i="4"/>
  <c r="BG85" i="4"/>
  <c r="BF85" i="4"/>
  <c r="T85" i="4"/>
  <c r="R85" i="4"/>
  <c r="P85" i="4"/>
  <c r="BK85" i="4"/>
  <c r="J85" i="4"/>
  <c r="BE85" i="4" s="1"/>
  <c r="BI84" i="4"/>
  <c r="BH84" i="4"/>
  <c r="F36" i="4"/>
  <c r="BC57" i="1"/>
  <c r="BG84" i="4"/>
  <c r="BF84" i="4"/>
  <c r="F34" i="4" s="1"/>
  <c r="BA57" i="1" s="1"/>
  <c r="J34" i="4"/>
  <c r="AW57" i="1" s="1"/>
  <c r="T84" i="4"/>
  <c r="R84" i="4"/>
  <c r="R83" i="4" s="1"/>
  <c r="R82" i="4" s="1"/>
  <c r="R81" i="4" s="1"/>
  <c r="P84" i="4"/>
  <c r="BK84" i="4"/>
  <c r="BK83" i="4"/>
  <c r="J83" i="4" s="1"/>
  <c r="J61" i="4" s="1"/>
  <c r="BK82" i="4"/>
  <c r="J84" i="4"/>
  <c r="BE84" i="4"/>
  <c r="J78" i="4"/>
  <c r="F75" i="4"/>
  <c r="E73" i="4"/>
  <c r="J55" i="4"/>
  <c r="F52" i="4"/>
  <c r="E50" i="4"/>
  <c r="J21" i="4"/>
  <c r="E21" i="4"/>
  <c r="J54" i="4" s="1"/>
  <c r="J77" i="4"/>
  <c r="J20" i="4"/>
  <c r="J18" i="4"/>
  <c r="E18" i="4"/>
  <c r="J17" i="4"/>
  <c r="J15" i="4"/>
  <c r="E15" i="4"/>
  <c r="F77" i="4"/>
  <c r="F54" i="4"/>
  <c r="J14" i="4"/>
  <c r="J12" i="4"/>
  <c r="J75" i="4"/>
  <c r="J52" i="4"/>
  <c r="E7" i="4"/>
  <c r="J37" i="3"/>
  <c r="J36" i="3"/>
  <c r="AY56" i="1" s="1"/>
  <c r="J35" i="3"/>
  <c r="AX56" i="1" s="1"/>
  <c r="BI139" i="3"/>
  <c r="BH139" i="3"/>
  <c r="BG139" i="3"/>
  <c r="BF139" i="3"/>
  <c r="T139" i="3"/>
  <c r="R139" i="3"/>
  <c r="P139" i="3"/>
  <c r="BK139" i="3"/>
  <c r="J139" i="3"/>
  <c r="BE139" i="3" s="1"/>
  <c r="BI133" i="3"/>
  <c r="BH133" i="3"/>
  <c r="BG133" i="3"/>
  <c r="BF133" i="3"/>
  <c r="T133" i="3"/>
  <c r="R133" i="3"/>
  <c r="R132" i="3" s="1"/>
  <c r="P133" i="3"/>
  <c r="P132" i="3" s="1"/>
  <c r="BK133" i="3"/>
  <c r="BK132" i="3" s="1"/>
  <c r="J132" i="3" s="1"/>
  <c r="J64" i="3" s="1"/>
  <c r="J133" i="3"/>
  <c r="BE133" i="3"/>
  <c r="BI124" i="3"/>
  <c r="BH124" i="3"/>
  <c r="BG124" i="3"/>
  <c r="BF124" i="3"/>
  <c r="T124" i="3"/>
  <c r="R124" i="3"/>
  <c r="P124" i="3"/>
  <c r="BK124" i="3"/>
  <c r="J124" i="3"/>
  <c r="BE124" i="3"/>
  <c r="BI114" i="3"/>
  <c r="BH114" i="3"/>
  <c r="BG114" i="3"/>
  <c r="BF114" i="3"/>
  <c r="T114" i="3"/>
  <c r="T113" i="3" s="1"/>
  <c r="R114" i="3"/>
  <c r="R113" i="3"/>
  <c r="P114" i="3"/>
  <c r="P113" i="3" s="1"/>
  <c r="BK114" i="3"/>
  <c r="BK113" i="3"/>
  <c r="J113" i="3"/>
  <c r="J63" i="3" s="1"/>
  <c r="J114" i="3"/>
  <c r="BE114" i="3"/>
  <c r="BI105" i="3"/>
  <c r="F37" i="3" s="1"/>
  <c r="BH105" i="3"/>
  <c r="BG105" i="3"/>
  <c r="BF105" i="3"/>
  <c r="T105" i="3"/>
  <c r="T96" i="3" s="1"/>
  <c r="R105" i="3"/>
  <c r="P105" i="3"/>
  <c r="BK105" i="3"/>
  <c r="J105" i="3"/>
  <c r="BE105" i="3" s="1"/>
  <c r="BI97" i="3"/>
  <c r="BH97" i="3"/>
  <c r="BG97" i="3"/>
  <c r="BF97" i="3"/>
  <c r="T97" i="3"/>
  <c r="R97" i="3"/>
  <c r="R96" i="3" s="1"/>
  <c r="P97" i="3"/>
  <c r="P96" i="3"/>
  <c r="BK97" i="3"/>
  <c r="BK96" i="3" s="1"/>
  <c r="J96" i="3" s="1"/>
  <c r="J62" i="3" s="1"/>
  <c r="J97" i="3"/>
  <c r="BE97" i="3"/>
  <c r="BI87" i="3"/>
  <c r="BD56" i="1"/>
  <c r="BH87" i="3"/>
  <c r="F36" i="3"/>
  <c r="BC56" i="1" s="1"/>
  <c r="BG87" i="3"/>
  <c r="BF87" i="3"/>
  <c r="J34" i="3"/>
  <c r="AW56" i="1" s="1"/>
  <c r="F34" i="3"/>
  <c r="BA56" i="1" s="1"/>
  <c r="T87" i="3"/>
  <c r="T86" i="3" s="1"/>
  <c r="R87" i="3"/>
  <c r="R86" i="3" s="1"/>
  <c r="R85" i="3" s="1"/>
  <c r="R84" i="3" s="1"/>
  <c r="P87" i="3"/>
  <c r="P86" i="3" s="1"/>
  <c r="BK87" i="3"/>
  <c r="BK86" i="3"/>
  <c r="J86" i="3" s="1"/>
  <c r="J61" i="3" s="1"/>
  <c r="J87" i="3"/>
  <c r="BE87" i="3"/>
  <c r="J81" i="3"/>
  <c r="F78" i="3"/>
  <c r="E76" i="3"/>
  <c r="J55" i="3"/>
  <c r="F52" i="3"/>
  <c r="E50" i="3"/>
  <c r="J21" i="3"/>
  <c r="E21" i="3"/>
  <c r="J54" i="3" s="1"/>
  <c r="J80" i="3"/>
  <c r="J20" i="3"/>
  <c r="J18" i="3"/>
  <c r="E18" i="3"/>
  <c r="J17" i="3"/>
  <c r="J15" i="3"/>
  <c r="E15" i="3"/>
  <c r="F80" i="3"/>
  <c r="F54" i="3"/>
  <c r="J14" i="3"/>
  <c r="J12" i="3"/>
  <c r="J52" i="3" s="1"/>
  <c r="J78" i="3"/>
  <c r="E7" i="3"/>
  <c r="J37" i="2"/>
  <c r="J36" i="2"/>
  <c r="AY55" i="1" s="1"/>
  <c r="J35" i="2"/>
  <c r="AX55" i="1" s="1"/>
  <c r="BI153" i="2"/>
  <c r="BH153" i="2"/>
  <c r="BG153" i="2"/>
  <c r="BF153" i="2"/>
  <c r="T153" i="2"/>
  <c r="T152" i="2" s="1"/>
  <c r="R153" i="2"/>
  <c r="R152" i="2" s="1"/>
  <c r="P153" i="2"/>
  <c r="P152" i="2" s="1"/>
  <c r="BK153" i="2"/>
  <c r="BK152" i="2" s="1"/>
  <c r="J152" i="2" s="1"/>
  <c r="J65" i="2" s="1"/>
  <c r="J153" i="2"/>
  <c r="BE153" i="2"/>
  <c r="BI149" i="2"/>
  <c r="BH149" i="2"/>
  <c r="BG149" i="2"/>
  <c r="BF149" i="2"/>
  <c r="T149" i="2"/>
  <c r="R149" i="2"/>
  <c r="P149" i="2"/>
  <c r="BK149" i="2"/>
  <c r="J149" i="2"/>
  <c r="BE149" i="2" s="1"/>
  <c r="BI146" i="2"/>
  <c r="BH146" i="2"/>
  <c r="BG146" i="2"/>
  <c r="BF146" i="2"/>
  <c r="T146" i="2"/>
  <c r="R146" i="2"/>
  <c r="R145" i="2" s="1"/>
  <c r="P146" i="2"/>
  <c r="P145" i="2" s="1"/>
  <c r="BK146" i="2"/>
  <c r="BK145" i="2" s="1"/>
  <c r="J145" i="2" s="1"/>
  <c r="J64" i="2" s="1"/>
  <c r="J146" i="2"/>
  <c r="BE146" i="2"/>
  <c r="BI144" i="2"/>
  <c r="BH144" i="2"/>
  <c r="BG144" i="2"/>
  <c r="BF144" i="2"/>
  <c r="T144" i="2"/>
  <c r="T143" i="2" s="1"/>
  <c r="R144" i="2"/>
  <c r="R143" i="2" s="1"/>
  <c r="P144" i="2"/>
  <c r="P143" i="2" s="1"/>
  <c r="BK144" i="2"/>
  <c r="BK143" i="2" s="1"/>
  <c r="J143" i="2" s="1"/>
  <c r="J63" i="2" s="1"/>
  <c r="J144" i="2"/>
  <c r="BE144" i="2"/>
  <c r="BI141" i="2"/>
  <c r="BH141" i="2"/>
  <c r="BG141" i="2"/>
  <c r="BF141" i="2"/>
  <c r="T141" i="2"/>
  <c r="R141" i="2"/>
  <c r="P141" i="2"/>
  <c r="BK141" i="2"/>
  <c r="J141" i="2"/>
  <c r="BE141" i="2" s="1"/>
  <c r="BI138" i="2"/>
  <c r="BH138" i="2"/>
  <c r="BG138" i="2"/>
  <c r="BF138" i="2"/>
  <c r="T138" i="2"/>
  <c r="T137" i="2" s="1"/>
  <c r="R138" i="2"/>
  <c r="R137" i="2" s="1"/>
  <c r="P138" i="2"/>
  <c r="BK138" i="2"/>
  <c r="BK137" i="2" s="1"/>
  <c r="J137" i="2"/>
  <c r="J62" i="2" s="1"/>
  <c r="J138" i="2"/>
  <c r="BE138" i="2"/>
  <c r="BI136" i="2"/>
  <c r="BH136" i="2"/>
  <c r="BG136" i="2"/>
  <c r="BF136" i="2"/>
  <c r="T136" i="2"/>
  <c r="R136" i="2"/>
  <c r="P136" i="2"/>
  <c r="BK136" i="2"/>
  <c r="J136" i="2"/>
  <c r="BE136" i="2" s="1"/>
  <c r="BI133" i="2"/>
  <c r="BH133" i="2"/>
  <c r="BG133" i="2"/>
  <c r="BF133" i="2"/>
  <c r="T133" i="2"/>
  <c r="R133" i="2"/>
  <c r="P133" i="2"/>
  <c r="BK133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T116" i="2"/>
  <c r="R116" i="2"/>
  <c r="P116" i="2"/>
  <c r="BK116" i="2"/>
  <c r="J116" i="2"/>
  <c r="BE116" i="2"/>
  <c r="BI113" i="2"/>
  <c r="BH113" i="2"/>
  <c r="BG113" i="2"/>
  <c r="BF113" i="2"/>
  <c r="T113" i="2"/>
  <c r="R113" i="2"/>
  <c r="P113" i="2"/>
  <c r="BK113" i="2"/>
  <c r="J113" i="2"/>
  <c r="BE113" i="2" s="1"/>
  <c r="BI110" i="2"/>
  <c r="BH110" i="2"/>
  <c r="BG110" i="2"/>
  <c r="BF110" i="2"/>
  <c r="T110" i="2"/>
  <c r="R110" i="2"/>
  <c r="P110" i="2"/>
  <c r="BK110" i="2"/>
  <c r="J110" i="2"/>
  <c r="BE110" i="2"/>
  <c r="BI107" i="2"/>
  <c r="BH107" i="2"/>
  <c r="BG107" i="2"/>
  <c r="BF107" i="2"/>
  <c r="T107" i="2"/>
  <c r="R107" i="2"/>
  <c r="P107" i="2"/>
  <c r="BK107" i="2"/>
  <c r="J107" i="2"/>
  <c r="BE107" i="2" s="1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P103" i="2"/>
  <c r="BK103" i="2"/>
  <c r="J103" i="2"/>
  <c r="BE103" i="2" s="1"/>
  <c r="BI99" i="2"/>
  <c r="BH99" i="2"/>
  <c r="BG99" i="2"/>
  <c r="BF99" i="2"/>
  <c r="T99" i="2"/>
  <c r="R99" i="2"/>
  <c r="P99" i="2"/>
  <c r="BK99" i="2"/>
  <c r="J99" i="2"/>
  <c r="BE99" i="2"/>
  <c r="BI95" i="2"/>
  <c r="BH95" i="2"/>
  <c r="BG95" i="2"/>
  <c r="BF95" i="2"/>
  <c r="T95" i="2"/>
  <c r="R95" i="2"/>
  <c r="P95" i="2"/>
  <c r="BK95" i="2"/>
  <c r="J95" i="2"/>
  <c r="BE95" i="2" s="1"/>
  <c r="BI92" i="2"/>
  <c r="BH92" i="2"/>
  <c r="BG92" i="2"/>
  <c r="BF92" i="2"/>
  <c r="T92" i="2"/>
  <c r="R92" i="2"/>
  <c r="P92" i="2"/>
  <c r="BK92" i="2"/>
  <c r="J92" i="2"/>
  <c r="BE92" i="2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/>
  <c r="BI89" i="2"/>
  <c r="BH89" i="2"/>
  <c r="BG89" i="2"/>
  <c r="BF89" i="2"/>
  <c r="T89" i="2"/>
  <c r="R89" i="2"/>
  <c r="P89" i="2"/>
  <c r="BK89" i="2"/>
  <c r="J89" i="2"/>
  <c r="BE89" i="2" s="1"/>
  <c r="BI88" i="2"/>
  <c r="BH88" i="2"/>
  <c r="F36" i="2" s="1"/>
  <c r="BC55" i="1" s="1"/>
  <c r="BG88" i="2"/>
  <c r="BF88" i="2"/>
  <c r="F34" i="2" s="1"/>
  <c r="BA55" i="1" s="1"/>
  <c r="BA54" i="1" s="1"/>
  <c r="J34" i="2"/>
  <c r="AW55" i="1" s="1"/>
  <c r="T88" i="2"/>
  <c r="R88" i="2"/>
  <c r="R87" i="2" s="1"/>
  <c r="P88" i="2"/>
  <c r="P87" i="2" s="1"/>
  <c r="BK88" i="2"/>
  <c r="BK87" i="2" s="1"/>
  <c r="BK86" i="2" s="1"/>
  <c r="J87" i="2"/>
  <c r="J61" i="2" s="1"/>
  <c r="J88" i="2"/>
  <c r="BE88" i="2"/>
  <c r="F33" i="2" s="1"/>
  <c r="AZ55" i="1" s="1"/>
  <c r="J33" i="2"/>
  <c r="AV55" i="1" s="1"/>
  <c r="AT55" i="1" s="1"/>
  <c r="J82" i="2"/>
  <c r="F79" i="2"/>
  <c r="E77" i="2"/>
  <c r="J55" i="2"/>
  <c r="F52" i="2"/>
  <c r="E50" i="2"/>
  <c r="J21" i="2"/>
  <c r="E21" i="2"/>
  <c r="J81" i="2" s="1"/>
  <c r="J20" i="2"/>
  <c r="J18" i="2"/>
  <c r="E18" i="2"/>
  <c r="F82" i="2" s="1"/>
  <c r="F55" i="2"/>
  <c r="J17" i="2"/>
  <c r="J15" i="2"/>
  <c r="E15" i="2"/>
  <c r="F81" i="2"/>
  <c r="F54" i="2"/>
  <c r="J14" i="2"/>
  <c r="J12" i="2"/>
  <c r="J79" i="2"/>
  <c r="J52" i="2"/>
  <c r="E7" i="2"/>
  <c r="E75" i="2" s="1"/>
  <c r="E48" i="2"/>
  <c r="BC54" i="1"/>
  <c r="W32" i="1"/>
  <c r="AY54" i="1"/>
  <c r="AS54" i="1"/>
  <c r="L50" i="1"/>
  <c r="AM50" i="1"/>
  <c r="AM49" i="1"/>
  <c r="L49" i="1"/>
  <c r="AM47" i="1"/>
  <c r="L47" i="1"/>
  <c r="L45" i="1"/>
  <c r="L44" i="1"/>
  <c r="BK85" i="2" l="1"/>
  <c r="J85" i="2" s="1"/>
  <c r="J86" i="2"/>
  <c r="J60" i="2" s="1"/>
  <c r="W30" i="1"/>
  <c r="AW54" i="1"/>
  <c r="AK30" i="1" s="1"/>
  <c r="F35" i="2"/>
  <c r="BB55" i="1" s="1"/>
  <c r="J82" i="4"/>
  <c r="J60" i="4" s="1"/>
  <c r="BK81" i="4"/>
  <c r="J81" i="4" s="1"/>
  <c r="J83" i="5"/>
  <c r="J60" i="5" s="1"/>
  <c r="BK82" i="5"/>
  <c r="J82" i="5" s="1"/>
  <c r="R86" i="2"/>
  <c r="R85" i="2" s="1"/>
  <c r="F37" i="2"/>
  <c r="BD55" i="1" s="1"/>
  <c r="BD54" i="1" s="1"/>
  <c r="W33" i="1" s="1"/>
  <c r="J54" i="2"/>
  <c r="T87" i="2"/>
  <c r="T145" i="2"/>
  <c r="E74" i="3"/>
  <c r="E48" i="3"/>
  <c r="T132" i="3"/>
  <c r="T85" i="3" s="1"/>
  <c r="T84" i="3" s="1"/>
  <c r="J33" i="4"/>
  <c r="AV57" i="1" s="1"/>
  <c r="AT57" i="1" s="1"/>
  <c r="F33" i="4"/>
  <c r="AZ57" i="1" s="1"/>
  <c r="F35" i="4"/>
  <c r="BB57" i="1" s="1"/>
  <c r="F79" i="5"/>
  <c r="F55" i="5"/>
  <c r="F35" i="5"/>
  <c r="BB58" i="1" s="1"/>
  <c r="J33" i="3"/>
  <c r="AV56" i="1" s="1"/>
  <c r="AT56" i="1" s="1"/>
  <c r="F33" i="3"/>
  <c r="AZ56" i="1" s="1"/>
  <c r="AZ54" i="1" s="1"/>
  <c r="E72" i="5"/>
  <c r="E48" i="5"/>
  <c r="F35" i="3"/>
  <c r="BB56" i="1" s="1"/>
  <c r="F78" i="4"/>
  <c r="F55" i="4"/>
  <c r="P83" i="4"/>
  <c r="P82" i="4" s="1"/>
  <c r="P81" i="4" s="1"/>
  <c r="AU57" i="1" s="1"/>
  <c r="P137" i="2"/>
  <c r="P86" i="2" s="1"/>
  <c r="P85" i="2" s="1"/>
  <c r="AU55" i="1" s="1"/>
  <c r="F81" i="3"/>
  <c r="F55" i="3"/>
  <c r="BK85" i="3"/>
  <c r="P85" i="3"/>
  <c r="P84" i="3" s="1"/>
  <c r="AU56" i="1" s="1"/>
  <c r="E71" i="4"/>
  <c r="E48" i="4"/>
  <c r="T83" i="4"/>
  <c r="T82" i="4" s="1"/>
  <c r="T81" i="4" s="1"/>
  <c r="J33" i="5"/>
  <c r="AV58" i="1" s="1"/>
  <c r="AT58" i="1" s="1"/>
  <c r="P89" i="5"/>
  <c r="P83" i="5" s="1"/>
  <c r="P82" i="5" s="1"/>
  <c r="AU58" i="1" s="1"/>
  <c r="AU54" i="1" l="1"/>
  <c r="W29" i="1"/>
  <c r="AV54" i="1"/>
  <c r="T86" i="2"/>
  <c r="T85" i="2" s="1"/>
  <c r="J59" i="5"/>
  <c r="J30" i="5"/>
  <c r="J85" i="3"/>
  <c r="J60" i="3" s="1"/>
  <c r="BK84" i="3"/>
  <c r="J84" i="3" s="1"/>
  <c r="BB54" i="1"/>
  <c r="J30" i="4"/>
  <c r="J59" i="4"/>
  <c r="J30" i="2"/>
  <c r="J59" i="2"/>
  <c r="W31" i="1" l="1"/>
  <c r="AX54" i="1"/>
  <c r="J30" i="3"/>
  <c r="J59" i="3"/>
  <c r="AT54" i="1"/>
  <c r="AK29" i="1"/>
  <c r="AG55" i="1"/>
  <c r="J39" i="2"/>
  <c r="J39" i="4"/>
  <c r="AG57" i="1"/>
  <c r="AN57" i="1" s="1"/>
  <c r="J39" i="5"/>
  <c r="AG58" i="1"/>
  <c r="AN58" i="1" s="1"/>
  <c r="AG54" i="1" l="1"/>
  <c r="AN55" i="1"/>
  <c r="J39" i="3"/>
  <c r="AG56" i="1"/>
  <c r="AN56" i="1" s="1"/>
  <c r="AN54" i="1" l="1"/>
  <c r="AK26" i="1"/>
  <c r="AK35" i="1" s="1"/>
</calcChain>
</file>

<file path=xl/sharedStrings.xml><?xml version="1.0" encoding="utf-8"?>
<sst xmlns="http://schemas.openxmlformats.org/spreadsheetml/2006/main" count="2196" uniqueCount="379">
  <si>
    <t>Export Komplet</t>
  </si>
  <si>
    <t/>
  </si>
  <si>
    <t>2.0</t>
  </si>
  <si>
    <t>ZAMOK</t>
  </si>
  <si>
    <t>False</t>
  </si>
  <si>
    <t>{2df71f65-eba4-4941-b6f3-b69a2b258a32}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</si>
  <si>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</si>
  <si>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</si>
  <si>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</si>
  <si>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</si>
  <si>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</si>
  <si>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</si>
  <si>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</si>
  <si>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</si>
  <si>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3/2019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</si>
  <si>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</si>
  <si>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</si>
  <si>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Ležák, Zaječice, odstranění nánosů z nadjezí km 11,4101 - 11,600</t>
  </si>
  <si>
    <t>KSO:</t>
  </si>
  <si>
    <t>CC-CZ:</t>
  </si>
  <si>
    <t>Místo:</t>
  </si>
  <si>
    <t>Zaječice</t>
  </si>
  <si>
    <t>Datum:</t>
  </si>
  <si>
    <t>7. 6. 2019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</si>
  <si>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</si>
  <si>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</si>
  <si>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</si>
  <si>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</si>
  <si>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</si>
  <si>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</si>
  <si>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</si>
  <si>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</si>
  <si>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</si>
  <si>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05249031</t>
  </si>
  <si>
    <t>Komplex CR s.r.o.</t>
  </si>
  <si>
    <t>CZ05249031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</si>
  <si>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</si>
  <si>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</si>
  <si>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</si>
  <si>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</si>
  <si>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</si>
  <si>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</si>
  <si>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</si>
  <si>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</si>
  <si>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</si>
  <si>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</si>
  <si>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</si>
  <si>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</si>
  <si>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</si>
  <si>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</si>
  <si>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</si>
  <si>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</si>
  <si>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</si>
  <si>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</si>
  <si>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</si>
  <si>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</si>
  <si>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</si>
  <si>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</si>
  <si>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</si>
  <si>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</si>
  <si>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</si>
  <si>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</si>
  <si>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</si>
  <si>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</si>
  <si>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</si>
  <si>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</si>
  <si>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</si>
  <si>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</si>
  <si>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</si>
  <si>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</si>
  <si>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</si>
  <si>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</si>
  <si>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</si>
  <si>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</si>
  <si>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</si>
  <si>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</si>
  <si>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SO-01 - Těžba nánosů</t>
  </si>
  <si>
    <t>Ležák Zaječice, odstranění nánosů z nadjezí</t>
  </si>
  <si>
    <t>STA</t>
  </si>
  <si>
    <t>1</t>
  </si>
  <si>
    <t>{828b5658-af0e-449d-841d-89b5e7d68969}</t>
  </si>
  <si>
    <t>2</t>
  </si>
  <si>
    <t>SO-02</t>
  </si>
  <si>
    <t xml:space="preserve"> Oprava dlažeb a základových konstrukcí</t>
  </si>
  <si>
    <t>{26cf33e0-0bca-43a1-93bb-70031fba7b77}</t>
  </si>
  <si>
    <t>SO-03</t>
  </si>
  <si>
    <t>Nátěry konstrukcí</t>
  </si>
  <si>
    <t>{c7ce3efc-2fc2-48c9-aac5-e290ec538387}</t>
  </si>
  <si>
    <t>SO-04</t>
  </si>
  <si>
    <t>Vedlejší náklady</t>
  </si>
  <si>
    <t>{4a84c8ed-e626-457b-911c-8096babb92c9}</t>
  </si>
  <si>
    <t>KRYCÍ LIST SOUPISU PRACÍ</t>
  </si>
  <si>
    <t>Objekt:</t>
  </si>
  <si>
    <t>SO-01 - Těžba nánosů - Ležák Zaječice, odstranění nánosů z nadjezí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</si>
  <si>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</si>
  <si>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</si>
  <si>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</si>
  <si>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</si>
  <si>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</si>
  <si>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</si>
  <si>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 Zemní práce</t>
  </si>
  <si>
    <t xml:space="preserve">    2 - Zakládání</t>
  </si>
  <si>
    <t xml:space="preserve">    5 - Komunikace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</si>
  <si>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</si>
  <si>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</si>
  <si>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</si>
  <si>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</si>
  <si>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</si>
  <si>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</si>
  <si>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</si>
  <si>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</si>
  <si>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</si>
  <si>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</si>
  <si>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</si>
  <si>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</si>
  <si>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</si>
  <si>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</si>
  <si>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</si>
  <si>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</si>
  <si>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</si>
  <si>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</si>
  <si>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 Zemní práce</t>
  </si>
  <si>
    <t>K</t>
  </si>
  <si>
    <t>111201101</t>
  </si>
  <si>
    <t>Odstranění křovin a stromů průměru kmene do 100 mm i s kořeny z celkové plochy do 1000 m2</t>
  </si>
  <si>
    <t>m2</t>
  </si>
  <si>
    <t>CS ÚRS 2019 01</t>
  </si>
  <si>
    <t>4</t>
  </si>
  <si>
    <t>-579273473</t>
  </si>
  <si>
    <t>112201104</t>
  </si>
  <si>
    <t>Odstranění pařezů D do 900 mm</t>
  </si>
  <si>
    <t>kus</t>
  </si>
  <si>
    <t>167387622</t>
  </si>
  <si>
    <t>3</t>
  </si>
  <si>
    <t>112201202</t>
  </si>
  <si>
    <t>Odřezání pařezů D do 500 mm</t>
  </si>
  <si>
    <t>1059674186</t>
  </si>
  <si>
    <t>112201204</t>
  </si>
  <si>
    <t>Odřezání pařezů D do 900 mm</t>
  </si>
  <si>
    <t>-970959169</t>
  </si>
  <si>
    <t>5</t>
  </si>
  <si>
    <t>113106241</t>
  </si>
  <si>
    <t>Rozebrání vozovek ze silničních dílců</t>
  </si>
  <si>
    <t>-205180166</t>
  </si>
  <si>
    <t>VV</t>
  </si>
  <si>
    <t>odstranění provizorního sjezdu</t>
  </si>
  <si>
    <t>18,0</t>
  </si>
  <si>
    <t>6</t>
  </si>
  <si>
    <t>M</t>
  </si>
  <si>
    <t>593811880R</t>
  </si>
  <si>
    <t>panel silniční IZD 300/200/22 JP 20 t 300x200x21,5 cm</t>
  </si>
  <si>
    <t>8</t>
  </si>
  <si>
    <t>-986883942</t>
  </si>
  <si>
    <t>panely pro zřízení provizorního sjezdu, předpoklad trojnásobná obratovost</t>
  </si>
  <si>
    <t>k provedení stavby je potřeba 3 ks panelů</t>
  </si>
  <si>
    <t>7</t>
  </si>
  <si>
    <t>115101201</t>
  </si>
  <si>
    <t>Čerpání vody na dopravní výšku do 10 m průměrný přítok do 500 l/min</t>
  </si>
  <si>
    <t>hod</t>
  </si>
  <si>
    <t>2065871373</t>
  </si>
  <si>
    <t>P</t>
  </si>
  <si>
    <t>Poznámka k položce:_x000D_
"čerpání vody z neovladatelného prostoru nádrže - 60 dnů á 24 hodin"</t>
  </si>
  <si>
    <t>provizorní čerpání z jímky, 30 pracovních dnů á 8 hodin</t>
  </si>
  <si>
    <t>30*8</t>
  </si>
  <si>
    <t>115101301</t>
  </si>
  <si>
    <t>Pohotovost čerpací soupravy pro dopravní výšku do 10 m přítok do 500 l/min</t>
  </si>
  <si>
    <t>den</t>
  </si>
  <si>
    <t>17858049</t>
  </si>
  <si>
    <t>9</t>
  </si>
  <si>
    <t>122201101</t>
  </si>
  <si>
    <t>Odkopávky a prokopávky nezapažené v hornině tř. 3 objem do 100 m3</t>
  </si>
  <si>
    <t>m3</t>
  </si>
  <si>
    <t>-1279637006</t>
  </si>
  <si>
    <t>provizorní sjezd</t>
  </si>
  <si>
    <t>6*3*0,45</t>
  </si>
  <si>
    <t>10</t>
  </si>
  <si>
    <t>122703601</t>
  </si>
  <si>
    <t>Odstranění nánosů při únosnosti dna přes 0,15 do 40 kPa</t>
  </si>
  <si>
    <t>891720880</t>
  </si>
  <si>
    <t>sediment z koryta toku dle výkazu kubatur</t>
  </si>
  <si>
    <t>758,39</t>
  </si>
  <si>
    <t>11</t>
  </si>
  <si>
    <t>131201101</t>
  </si>
  <si>
    <t>Hloubení jam nezapažených v hornině tř. 3 objemu do 100 m3</t>
  </si>
  <si>
    <t>-256033746</t>
  </si>
  <si>
    <t>zřízení čerpací jímky, hl. 0,80 m, průměr 1,0 m</t>
  </si>
  <si>
    <t>3,14*(1,0*1,0)/4*0,8</t>
  </si>
  <si>
    <t>12</t>
  </si>
  <si>
    <t>59225330R</t>
  </si>
  <si>
    <t>skruž betonová studňová kruhová D80x80x8 cm</t>
  </si>
  <si>
    <t>-677000386</t>
  </si>
  <si>
    <t>skruž pro čerpací jímku, včetně osazení do stavební jámy a demontáže</t>
  </si>
  <si>
    <t>13</t>
  </si>
  <si>
    <t>161101101</t>
  </si>
  <si>
    <t>Svislé přemístění výkopku z horniny tř. 1 až 4 hl výkopu do 2,5 m</t>
  </si>
  <si>
    <t>1632573288</t>
  </si>
  <si>
    <t>nakládání na mezideponii</t>
  </si>
  <si>
    <t>14</t>
  </si>
  <si>
    <t>162253101</t>
  </si>
  <si>
    <t>Vodorovné přemístění nánosu z nádrží do 60 m při únosnosti dna přes 40 kPa na (mezideponii)</t>
  </si>
  <si>
    <t>-89287496</t>
  </si>
  <si>
    <t>přesun na mezideponii</t>
  </si>
  <si>
    <t>162301101</t>
  </si>
  <si>
    <t>Vodorovné přemístění do 500 m výkopku/sypaniny z horniny tř. 1 až 4 (skládka Tuněchody)</t>
  </si>
  <si>
    <t>1024655176</t>
  </si>
  <si>
    <t>16</t>
  </si>
  <si>
    <t>162701109</t>
  </si>
  <si>
    <t>Příplatek k vodorovnému přemístění výkopku/sypaniny z horniny tř. 1 až 4 ZKD 1000 m přes 10000 m  (skládka Tuněchody)</t>
  </si>
  <si>
    <t>1252085865</t>
  </si>
  <si>
    <t>17</t>
  </si>
  <si>
    <t>171201201</t>
  </si>
  <si>
    <t>Uložení sypaniny na skládky</t>
  </si>
  <si>
    <t>-1235116034</t>
  </si>
  <si>
    <t>"mezideponie"</t>
  </si>
  <si>
    <t>758,390</t>
  </si>
  <si>
    <t>"skládka Tuněchody"</t>
  </si>
  <si>
    <t>Součet</t>
  </si>
  <si>
    <t>18</t>
  </si>
  <si>
    <t>171201211</t>
  </si>
  <si>
    <t>Poplatek za uložení odpadu ze sypaniny na skládce (skládkovné)</t>
  </si>
  <si>
    <t>t</t>
  </si>
  <si>
    <t>1288182316</t>
  </si>
  <si>
    <t>předpoklad 1,9 t/m3</t>
  </si>
  <si>
    <t>1,9*758,39</t>
  </si>
  <si>
    <t>19</t>
  </si>
  <si>
    <t>174101101</t>
  </si>
  <si>
    <t>Zásyp jam, šachet rýh nebo kolem objektů sypaninou se zhutněním</t>
  </si>
  <si>
    <t>486454196</t>
  </si>
  <si>
    <t>zásyp stavební jámy čerpací jímky, zemina z výkopu</t>
  </si>
  <si>
    <t>0,628</t>
  </si>
  <si>
    <t>20</t>
  </si>
  <si>
    <t>174201204</t>
  </si>
  <si>
    <t>Zásyp jam po pařezech D pařezů do 900 mm</t>
  </si>
  <si>
    <t>622206678</t>
  </si>
  <si>
    <t>Zakládání</t>
  </si>
  <si>
    <t>213141111</t>
  </si>
  <si>
    <t>Zřízení vrstvy z geotextilie v rovině nebo ve sklonu do 1:5 š do 3 m</t>
  </si>
  <si>
    <t>1266846681</t>
  </si>
  <si>
    <t>separace pod štěrkem příjezdu</t>
  </si>
  <si>
    <t>6*3</t>
  </si>
  <si>
    <t>22</t>
  </si>
  <si>
    <t>69311014</t>
  </si>
  <si>
    <t>geotextilie tkaná PES 300/50kN/m</t>
  </si>
  <si>
    <t>939804900</t>
  </si>
  <si>
    <t>18*1,15 'Přepočtené koeficientem množství</t>
  </si>
  <si>
    <t>Komunikace</t>
  </si>
  <si>
    <t>23</t>
  </si>
  <si>
    <t>584121111</t>
  </si>
  <si>
    <t>Osazení silničních dílců z ŽB do lože z kameniva těženého tl 40 mm</t>
  </si>
  <si>
    <t>676665583</t>
  </si>
  <si>
    <t>Ostatní konstrukce a práce, bourání</t>
  </si>
  <si>
    <t>24</t>
  </si>
  <si>
    <t>R-001</t>
  </si>
  <si>
    <t>Odvodnění a zajištění mezideponie</t>
  </si>
  <si>
    <t>kpl</t>
  </si>
  <si>
    <t>-1085084792</t>
  </si>
  <si>
    <t>provizorní hrázka po obvodu mezideponie, gravitační odvodnění do koryta vodního toku</t>
  </si>
  <si>
    <t>25</t>
  </si>
  <si>
    <t>938909311</t>
  </si>
  <si>
    <t>Čištění vozovek  krytu betonového nebo živičného</t>
  </si>
  <si>
    <t>-54031567</t>
  </si>
  <si>
    <t>čištění komunikací, 60 dnů, 1 denně, dl. 200 m, šířka 3,50 m</t>
  </si>
  <si>
    <t>60*200*3,5</t>
  </si>
  <si>
    <t>998</t>
  </si>
  <si>
    <t>Přesun hmot</t>
  </si>
  <si>
    <t>26</t>
  </si>
  <si>
    <t>998332011</t>
  </si>
  <si>
    <t>Přesun hmot pro úpravy vodních toků a kanály</t>
  </si>
  <si>
    <t>-22250178</t>
  </si>
  <si>
    <t>SO-02 -  Oprava dlažeb a základových konstrukcí</t>
  </si>
  <si>
    <t xml:space="preserve">    1 - Zemní práce</t>
  </si>
  <si>
    <t xml:space="preserve">    4 - Vodorovné konstrukce</t>
  </si>
  <si>
    <t xml:space="preserve">    6 - Úpravy povrchů, podlahy a osazování výplní</t>
  </si>
  <si>
    <t>Zemní práce</t>
  </si>
  <si>
    <t>114203103</t>
  </si>
  <si>
    <t>Rozebrání dlažeb z lomového kamene nebo betonových tvárnic do cementové malty</t>
  </si>
  <si>
    <t>-1250042536</t>
  </si>
  <si>
    <t>ř.km 11,460 oprava schodišťového stupně</t>
  </si>
  <si>
    <t>1,50</t>
  </si>
  <si>
    <t>ř.km 11,480 oprava schodišťového stupně</t>
  </si>
  <si>
    <t>1,5</t>
  </si>
  <si>
    <t>ř.km 11,475 LB oprava po odstranění pařezu jasanu 3x3 m</t>
  </si>
  <si>
    <t>9,0</t>
  </si>
  <si>
    <t>Mezisoučet</t>
  </si>
  <si>
    <t>12,0*0,25</t>
  </si>
  <si>
    <t>Vodorovné konstrukce</t>
  </si>
  <si>
    <t>451311521</t>
  </si>
  <si>
    <t>Podklad pro dlažbu z betonu prostého mrazuvzdorného tř. C 25/30 vrstva tl nad 100 do 150 mm</t>
  </si>
  <si>
    <t>-565419716</t>
  </si>
  <si>
    <t>465513317</t>
  </si>
  <si>
    <t>Oprava dlažeb z lomového kamene na maltu s vyspárováním do 20 m2 tl 300 mm</t>
  </si>
  <si>
    <t>576629117</t>
  </si>
  <si>
    <t>Úpravy povrchů, podlahy a osazování výplní</t>
  </si>
  <si>
    <t>628635412.1</t>
  </si>
  <si>
    <t>Spárování zdiva z lomového kamene maltou cementovou hl spár přes 70 do 120 mm  (nad úrovní normální hladiny)</t>
  </si>
  <si>
    <t>321434291</t>
  </si>
  <si>
    <t>předpoklad 60% plochy</t>
  </si>
  <si>
    <t>km 11,425-11,442 LB+PB</t>
  </si>
  <si>
    <t>40</t>
  </si>
  <si>
    <t>km 11,446 - 11,530 LB</t>
  </si>
  <si>
    <t>234,78</t>
  </si>
  <si>
    <t>km 11,446 - 11,530 PB</t>
  </si>
  <si>
    <t>244,73</t>
  </si>
  <si>
    <t>0,6*519,51</t>
  </si>
  <si>
    <t>628635412.2</t>
  </si>
  <si>
    <t>Spárování zdiva z lomového kamene maltou cementovou hl spár přes 70 do 120 mm  (pod úrovní normální hladiny)</t>
  </si>
  <si>
    <t>-154810075</t>
  </si>
  <si>
    <t>126,45</t>
  </si>
  <si>
    <t>124,23</t>
  </si>
  <si>
    <t>0,6*250,68</t>
  </si>
  <si>
    <t>938901101</t>
  </si>
  <si>
    <t xml:space="preserve">Očištění dlažby z lomového kamene  od porostu </t>
  </si>
  <si>
    <t>-1464948552</t>
  </si>
  <si>
    <t>952905221</t>
  </si>
  <si>
    <t>Očištění tlakovou vodou</t>
  </si>
  <si>
    <t>-734101407</t>
  </si>
  <si>
    <t>Poznámka k položce:_x000D_
Místo pod vakovým jezem</t>
  </si>
  <si>
    <t>ř.km 11,439 očištění spodní stavby vakového jezu</t>
  </si>
  <si>
    <t>120,0</t>
  </si>
  <si>
    <t>km 11,446 - 11,530 LB nad úrovní normální hladiny</t>
  </si>
  <si>
    <t>km 11,446 - 11,530 PB nad úrovní normální hladiny</t>
  </si>
  <si>
    <t>km 11,446 - 11,530 LB pod úrovní normální hladiny</t>
  </si>
  <si>
    <t>km 11,446 - 11,530 PB pod úrovní normální hladiny</t>
  </si>
  <si>
    <t>SO-03 - Nátěry konstrukcí</t>
  </si>
  <si>
    <t>PSV - Práce a dodávky PSV</t>
  </si>
  <si>
    <t xml:space="preserve">    783 - Dokončovací práce - nátěry</t>
  </si>
  <si>
    <t>PSV</t>
  </si>
  <si>
    <t>Práce a dodávky PSV</t>
  </si>
  <si>
    <t>783</t>
  </si>
  <si>
    <t>Dokončovací práce - nátěry</t>
  </si>
  <si>
    <t>783301401</t>
  </si>
  <si>
    <t>Ometení zámečnických konstrukcí</t>
  </si>
  <si>
    <t>1499286849</t>
  </si>
  <si>
    <t>783306809</t>
  </si>
  <si>
    <t>Odstranění nátěru ze zámečnických konstrukcí okartáčováním</t>
  </si>
  <si>
    <t>-14134975</t>
  </si>
  <si>
    <t>783314101</t>
  </si>
  <si>
    <t>Základní jednonásobný syntetický nátěr zámečnických konstrukcí</t>
  </si>
  <si>
    <t>-866464081</t>
  </si>
  <si>
    <t>783317101</t>
  </si>
  <si>
    <t>Krycí jednonásobný syntetický standardní nátěr zámečnických konstrukcí</t>
  </si>
  <si>
    <t>725599386</t>
  </si>
  <si>
    <t>RAL 6005</t>
  </si>
  <si>
    <t>SO-04 - Vedlejší náklady</t>
  </si>
  <si>
    <t>VRN - Vedlejší rozpočtové náklady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</si>
  <si>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</si>
  <si>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</si>
  <si>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</si>
  <si>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</si>
  <si>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R-006</t>
  </si>
  <si>
    <t>Protokol o předání stavbou dotčených pozemků a komunikací, uvedení do původního stavu zpět jejich vlastníkům</t>
  </si>
  <si>
    <t>-890959003</t>
  </si>
  <si>
    <t>R-007</t>
  </si>
  <si>
    <t>Projednání a zazajištění zvláštního užívání komunikací a veřejných ploch, včetně zajištění dopravního značení a to v rozsahu nezbytném pro řádné a bezpečné provádění stavby</t>
  </si>
  <si>
    <t>484043238</t>
  </si>
  <si>
    <t>R-008</t>
  </si>
  <si>
    <t>Vytyčení iženýrských sítí a zařízení, včetně zajištění případné aktualizace vyjádření správců sítí, která pozbudou platnosti v období mezi předáním staveniště a vytyčením sítí CETIN, ČEZ, VAK atd.</t>
  </si>
  <si>
    <t>1312758661</t>
  </si>
  <si>
    <t>VRN3</t>
  </si>
  <si>
    <t>Zařízení staveniště</t>
  </si>
  <si>
    <t>R-004</t>
  </si>
  <si>
    <t xml:space="preserve">Zajištění a zabezpečení staveniště, zřízení a likvidace zařízení staveniště, včetně případných přípojek, přístupů, skládek, deponií apod. </t>
  </si>
  <si>
    <t>1024</t>
  </si>
  <si>
    <t>141263406</t>
  </si>
  <si>
    <t>VRN4</t>
  </si>
  <si>
    <t>Inženýrská činnost</t>
  </si>
  <si>
    <t>R-009</t>
  </si>
  <si>
    <t>Aktualizace (přízpůsobení nebo zpracování plánu bezpečnosti a ochrany zdraví při práci)</t>
  </si>
  <si>
    <t>-1480668866</t>
  </si>
  <si>
    <t>R-010</t>
  </si>
  <si>
    <t>Zpracování a předání dokumentace skutečného provedení stavby (3 paré + 1 v el. podobě) objednateli a zaměření skutečného provedení stavby - geodetická část dokumentace (3 paré + 1 v el. formě) v rozsahu odpovidajícím příslušným právním předpisům. Pořízení</t>
  </si>
  <si>
    <t>1817557920</t>
  </si>
  <si>
    <t>R-011</t>
  </si>
  <si>
    <t>Zpracování havarijního plánu stavby</t>
  </si>
  <si>
    <t>512</t>
  </si>
  <si>
    <t>889864649</t>
  </si>
  <si>
    <t>R-012</t>
  </si>
  <si>
    <t>Zpracování povodňového plánu stavby</t>
  </si>
  <si>
    <t>189512937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</si>
</sst>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4" t="s">
        <v>14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1"/>
      <c r="AQ5" s="21"/>
      <c r="AR5" s="19"/>
      <c r="BE5" s="254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6" t="s">
        <v>17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1"/>
      <c r="AQ6" s="21"/>
      <c r="AR6" s="19"/>
      <c r="BE6" s="255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5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5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5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55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55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5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55"/>
      <c r="BS13" s="16" t="s">
        <v>6</v>
      </c>
    </row>
    <row r="14" spans="1:74" ht="11.25">
      <c r="B14" s="20"/>
      <c r="C14" s="21"/>
      <c r="D14" s="21"/>
      <c r="E14" s="277" t="s">
        <v>29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55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5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5"/>
      <c r="BS16" s="16" t="s">
        <v>4</v>
      </c>
    </row>
    <row r="17" spans="2:7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55"/>
      <c r="BS17" s="16" t="s">
        <v>31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5"/>
      <c r="BS18" s="16" t="s">
        <v>6</v>
      </c>
    </row>
    <row r="19" spans="2:7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255"/>
      <c r="BS19" s="16" t="s">
        <v>6</v>
      </c>
    </row>
    <row r="20" spans="2:7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35</v>
      </c>
      <c r="AO20" s="21"/>
      <c r="AP20" s="21"/>
      <c r="AQ20" s="21"/>
      <c r="AR20" s="19"/>
      <c r="BE20" s="255"/>
      <c r="BS20" s="16" t="s">
        <v>31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5"/>
    </row>
    <row r="22" spans="2:7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5"/>
    </row>
    <row r="23" spans="2:71" ht="16.5" customHeight="1">
      <c r="B23" s="20"/>
      <c r="C23" s="21"/>
      <c r="D23" s="21"/>
      <c r="E23" s="279" t="s">
        <v>1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1"/>
      <c r="AP23" s="21"/>
      <c r="AQ23" s="21"/>
      <c r="AR23" s="19"/>
      <c r="BE23" s="255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5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5"/>
    </row>
    <row r="26" spans="2:71" s="1" customFormat="1" ht="25.9" customHeight="1"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6">
        <f>ROUND(AG54,2)</f>
        <v>0</v>
      </c>
      <c r="AL26" s="257"/>
      <c r="AM26" s="257"/>
      <c r="AN26" s="257"/>
      <c r="AO26" s="257"/>
      <c r="AP26" s="34"/>
      <c r="AQ26" s="34"/>
      <c r="AR26" s="37"/>
      <c r="BE26" s="255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55"/>
    </row>
    <row r="28" spans="2:71" s="1" customFormat="1" ht="11.2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0" t="s">
        <v>38</v>
      </c>
      <c r="M28" s="280"/>
      <c r="N28" s="280"/>
      <c r="O28" s="280"/>
      <c r="P28" s="280"/>
      <c r="Q28" s="34"/>
      <c r="R28" s="34"/>
      <c r="S28" s="34"/>
      <c r="T28" s="34"/>
      <c r="U28" s="34"/>
      <c r="V28" s="34"/>
      <c r="W28" s="280" t="s">
        <v>39</v>
      </c>
      <c r="X28" s="280"/>
      <c r="Y28" s="280"/>
      <c r="Z28" s="280"/>
      <c r="AA28" s="280"/>
      <c r="AB28" s="280"/>
      <c r="AC28" s="280"/>
      <c r="AD28" s="280"/>
      <c r="AE28" s="280"/>
      <c r="AF28" s="34"/>
      <c r="AG28" s="34"/>
      <c r="AH28" s="34"/>
      <c r="AI28" s="34"/>
      <c r="AJ28" s="34"/>
      <c r="AK28" s="280" t="s">
        <v>40</v>
      </c>
      <c r="AL28" s="280"/>
      <c r="AM28" s="280"/>
      <c r="AN28" s="280"/>
      <c r="AO28" s="280"/>
      <c r="AP28" s="34"/>
      <c r="AQ28" s="34"/>
      <c r="AR28" s="37"/>
      <c r="BE28" s="255"/>
    </row>
    <row r="29" spans="2:71" s="2" customFormat="1" ht="14.45" customHeight="1">
      <c r="B29" s="38"/>
      <c r="C29" s="39"/>
      <c r="D29" s="28" t="s">
        <v>41</v>
      </c>
      <c r="E29" s="39"/>
      <c r="F29" s="28" t="s">
        <v>42</v>
      </c>
      <c r="G29" s="39"/>
      <c r="H29" s="39"/>
      <c r="I29" s="39"/>
      <c r="J29" s="39"/>
      <c r="K29" s="39"/>
      <c r="L29" s="281">
        <v>0.21</v>
      </c>
      <c r="M29" s="253"/>
      <c r="N29" s="253"/>
      <c r="O29" s="253"/>
      <c r="P29" s="253"/>
      <c r="Q29" s="39"/>
      <c r="R29" s="39"/>
      <c r="S29" s="39"/>
      <c r="T29" s="39"/>
      <c r="U29" s="39"/>
      <c r="V29" s="39"/>
      <c r="W29" s="252">
        <f>ROUND(AZ54,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39"/>
      <c r="AG29" s="39"/>
      <c r="AH29" s="39"/>
      <c r="AI29" s="39"/>
      <c r="AJ29" s="39"/>
      <c r="AK29" s="252">
        <f>ROUND(AV54, 2)</f>
        <v>0</v>
      </c>
      <c r="AL29" s="253"/>
      <c r="AM29" s="253"/>
      <c r="AN29" s="253"/>
      <c r="AO29" s="253"/>
      <c r="AP29" s="39"/>
      <c r="AQ29" s="39"/>
      <c r="AR29" s="40"/>
      <c r="BE29" s="255"/>
    </row>
    <row r="30" spans="2:71" s="2" customFormat="1" ht="14.45" customHeight="1">
      <c r="B30" s="38"/>
      <c r="C30" s="39"/>
      <c r="D30" s="39"/>
      <c r="E30" s="39"/>
      <c r="F30" s="28" t="s">
        <v>43</v>
      </c>
      <c r="G30" s="39"/>
      <c r="H30" s="39"/>
      <c r="I30" s="39"/>
      <c r="J30" s="39"/>
      <c r="K30" s="39"/>
      <c r="L30" s="281">
        <v>0.15</v>
      </c>
      <c r="M30" s="253"/>
      <c r="N30" s="253"/>
      <c r="O30" s="253"/>
      <c r="P30" s="253"/>
      <c r="Q30" s="39"/>
      <c r="R30" s="39"/>
      <c r="S30" s="39"/>
      <c r="T30" s="39"/>
      <c r="U30" s="39"/>
      <c r="V30" s="39"/>
      <c r="W30" s="252">
        <f>ROUND(BA54,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39"/>
      <c r="AG30" s="39"/>
      <c r="AH30" s="39"/>
      <c r="AI30" s="39"/>
      <c r="AJ30" s="39"/>
      <c r="AK30" s="252">
        <f>ROUND(AW54, 2)</f>
        <v>0</v>
      </c>
      <c r="AL30" s="253"/>
      <c r="AM30" s="253"/>
      <c r="AN30" s="253"/>
      <c r="AO30" s="253"/>
      <c r="AP30" s="39"/>
      <c r="AQ30" s="39"/>
      <c r="AR30" s="40"/>
      <c r="BE30" s="255"/>
    </row>
    <row r="31" spans="2:71" s="2" customFormat="1" ht="14.45" hidden="1" customHeight="1">
      <c r="B31" s="38"/>
      <c r="C31" s="39"/>
      <c r="D31" s="39"/>
      <c r="E31" s="39"/>
      <c r="F31" s="28" t="s">
        <v>44</v>
      </c>
      <c r="G31" s="39"/>
      <c r="H31" s="39"/>
      <c r="I31" s="39"/>
      <c r="J31" s="39"/>
      <c r="K31" s="39"/>
      <c r="L31" s="281">
        <v>0.21</v>
      </c>
      <c r="M31" s="253"/>
      <c r="N31" s="253"/>
      <c r="O31" s="253"/>
      <c r="P31" s="253"/>
      <c r="Q31" s="39"/>
      <c r="R31" s="39"/>
      <c r="S31" s="39"/>
      <c r="T31" s="39"/>
      <c r="U31" s="39"/>
      <c r="V31" s="39"/>
      <c r="W31" s="252">
        <f>ROUND(BB54,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39"/>
      <c r="AG31" s="39"/>
      <c r="AH31" s="39"/>
      <c r="AI31" s="39"/>
      <c r="AJ31" s="39"/>
      <c r="AK31" s="252">
        <v>0</v>
      </c>
      <c r="AL31" s="253"/>
      <c r="AM31" s="253"/>
      <c r="AN31" s="253"/>
      <c r="AO31" s="253"/>
      <c r="AP31" s="39"/>
      <c r="AQ31" s="39"/>
      <c r="AR31" s="40"/>
      <c r="BE31" s="255"/>
    </row>
    <row r="32" spans="2:71" s="2" customFormat="1" ht="14.45" hidden="1" customHeight="1">
      <c r="B32" s="38"/>
      <c r="C32" s="39"/>
      <c r="D32" s="39"/>
      <c r="E32" s="39"/>
      <c r="F32" s="28" t="s">
        <v>45</v>
      </c>
      <c r="G32" s="39"/>
      <c r="H32" s="39"/>
      <c r="I32" s="39"/>
      <c r="J32" s="39"/>
      <c r="K32" s="39"/>
      <c r="L32" s="281">
        <v>0.15</v>
      </c>
      <c r="M32" s="253"/>
      <c r="N32" s="253"/>
      <c r="O32" s="253"/>
      <c r="P32" s="253"/>
      <c r="Q32" s="39"/>
      <c r="R32" s="39"/>
      <c r="S32" s="39"/>
      <c r="T32" s="39"/>
      <c r="U32" s="39"/>
      <c r="V32" s="39"/>
      <c r="W32" s="252">
        <f>ROUND(BC54,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39"/>
      <c r="AG32" s="39"/>
      <c r="AH32" s="39"/>
      <c r="AI32" s="39"/>
      <c r="AJ32" s="39"/>
      <c r="AK32" s="252">
        <v>0</v>
      </c>
      <c r="AL32" s="253"/>
      <c r="AM32" s="253"/>
      <c r="AN32" s="253"/>
      <c r="AO32" s="253"/>
      <c r="AP32" s="39"/>
      <c r="AQ32" s="39"/>
      <c r="AR32" s="40"/>
      <c r="BE32" s="255"/>
    </row>
    <row r="33" spans="2:57" s="2" customFormat="1" ht="14.45" hidden="1" customHeight="1">
      <c r="B33" s="38"/>
      <c r="C33" s="39"/>
      <c r="D33" s="39"/>
      <c r="E33" s="39"/>
      <c r="F33" s="28" t="s">
        <v>46</v>
      </c>
      <c r="G33" s="39"/>
      <c r="H33" s="39"/>
      <c r="I33" s="39"/>
      <c r="J33" s="39"/>
      <c r="K33" s="39"/>
      <c r="L33" s="281">
        <v>0</v>
      </c>
      <c r="M33" s="253"/>
      <c r="N33" s="253"/>
      <c r="O33" s="253"/>
      <c r="P33" s="253"/>
      <c r="Q33" s="39"/>
      <c r="R33" s="39"/>
      <c r="S33" s="39"/>
      <c r="T33" s="39"/>
      <c r="U33" s="39"/>
      <c r="V33" s="39"/>
      <c r="W33" s="252">
        <f>ROUND(BD54,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39"/>
      <c r="AG33" s="39"/>
      <c r="AH33" s="39"/>
      <c r="AI33" s="39"/>
      <c r="AJ33" s="39"/>
      <c r="AK33" s="252">
        <v>0</v>
      </c>
      <c r="AL33" s="253"/>
      <c r="AM33" s="253"/>
      <c r="AN33" s="253"/>
      <c r="AO33" s="253"/>
      <c r="AP33" s="39"/>
      <c r="AQ33" s="39"/>
      <c r="AR33" s="40"/>
      <c r="BE33" s="255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55"/>
    </row>
    <row r="35" spans="2:57" s="1" customFormat="1" ht="25.9" customHeight="1"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58" t="s">
        <v>49</v>
      </c>
      <c r="Y35" s="259"/>
      <c r="Z35" s="259"/>
      <c r="AA35" s="259"/>
      <c r="AB35" s="259"/>
      <c r="AC35" s="43"/>
      <c r="AD35" s="43"/>
      <c r="AE35" s="43"/>
      <c r="AF35" s="43"/>
      <c r="AG35" s="43"/>
      <c r="AH35" s="43"/>
      <c r="AI35" s="43"/>
      <c r="AJ35" s="43"/>
      <c r="AK35" s="260">
        <f>SUM(AK26:AK33)</f>
        <v>0</v>
      </c>
      <c r="AL35" s="259"/>
      <c r="AM35" s="259"/>
      <c r="AN35" s="259"/>
      <c r="AO35" s="261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5" customHeight="1">
      <c r="B42" s="33"/>
      <c r="C42" s="22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3/2019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271" t="str">
        <f>K6</f>
        <v>Ležák, Zaječice, odstranění nánosů z nadjezí km 11,4101 - 11,600</v>
      </c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51"/>
      <c r="AQ45" s="51"/>
      <c r="AR45" s="52"/>
    </row>
    <row r="46" spans="2:57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20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Zaječice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22</v>
      </c>
      <c r="AJ47" s="34"/>
      <c r="AK47" s="34"/>
      <c r="AL47" s="34"/>
      <c r="AM47" s="273" t="str">
        <f>IF(AN8= "","",AN8)</f>
        <v>7. 6. 2019</v>
      </c>
      <c r="AN47" s="273"/>
      <c r="AO47" s="34"/>
      <c r="AP47" s="34"/>
      <c r="AQ47" s="34"/>
      <c r="AR47" s="37"/>
    </row>
    <row r="48" spans="2:57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7" customHeight="1">
      <c r="B49" s="33"/>
      <c r="C49" s="28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30</v>
      </c>
      <c r="AJ49" s="34"/>
      <c r="AK49" s="34"/>
      <c r="AL49" s="34"/>
      <c r="AM49" s="269" t="str">
        <f>IF(E17="","",E17)</f>
        <v xml:space="preserve"> </v>
      </c>
      <c r="AN49" s="270"/>
      <c r="AO49" s="270"/>
      <c r="AP49" s="270"/>
      <c r="AQ49" s="34"/>
      <c r="AR49" s="37"/>
      <c r="AS49" s="263" t="s">
        <v>51</v>
      </c>
      <c r="AT49" s="264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7" customHeight="1">
      <c r="B50" s="33"/>
      <c r="C50" s="28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32</v>
      </c>
      <c r="AJ50" s="34"/>
      <c r="AK50" s="34"/>
      <c r="AL50" s="34"/>
      <c r="AM50" s="269" t="str">
        <f>IF(E20="","",E20)</f>
        <v>Komplex CR s.r.o.</v>
      </c>
      <c r="AN50" s="270"/>
      <c r="AO50" s="270"/>
      <c r="AP50" s="270"/>
      <c r="AQ50" s="34"/>
      <c r="AR50" s="37"/>
      <c r="AS50" s="265"/>
      <c r="AT50" s="266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67"/>
      <c r="AT51" s="268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290" t="s">
        <v>52</v>
      </c>
      <c r="D52" s="283"/>
      <c r="E52" s="283"/>
      <c r="F52" s="283"/>
      <c r="G52" s="283"/>
      <c r="H52" s="61"/>
      <c r="I52" s="282" t="s">
        <v>53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5" t="s">
        <v>54</v>
      </c>
      <c r="AH52" s="283"/>
      <c r="AI52" s="283"/>
      <c r="AJ52" s="283"/>
      <c r="AK52" s="283"/>
      <c r="AL52" s="283"/>
      <c r="AM52" s="283"/>
      <c r="AN52" s="282" t="s">
        <v>55</v>
      </c>
      <c r="AO52" s="283"/>
      <c r="AP52" s="284"/>
      <c r="AQ52" s="62" t="s">
        <v>56</v>
      </c>
      <c r="AR52" s="37"/>
      <c r="AS52" s="63" t="s">
        <v>57</v>
      </c>
      <c r="AT52" s="64" t="s">
        <v>58</v>
      </c>
      <c r="AU52" s="64" t="s">
        <v>59</v>
      </c>
      <c r="AV52" s="64" t="s">
        <v>60</v>
      </c>
      <c r="AW52" s="64" t="s">
        <v>61</v>
      </c>
      <c r="AX52" s="64" t="s">
        <v>62</v>
      </c>
      <c r="AY52" s="64" t="s">
        <v>63</v>
      </c>
      <c r="AZ52" s="64" t="s">
        <v>64</v>
      </c>
      <c r="BA52" s="64" t="s">
        <v>65</v>
      </c>
      <c r="BB52" s="64" t="s">
        <v>66</v>
      </c>
      <c r="BC52" s="64" t="s">
        <v>67</v>
      </c>
      <c r="BD52" s="65" t="s">
        <v>68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50000000000003" customHeight="1">
      <c r="B54" s="69"/>
      <c r="C54" s="70" t="s">
        <v>69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288">
        <f>ROUND(SUM(AG55:AG58),2)</f>
        <v>0</v>
      </c>
      <c r="AH54" s="288"/>
      <c r="AI54" s="288"/>
      <c r="AJ54" s="288"/>
      <c r="AK54" s="288"/>
      <c r="AL54" s="288"/>
      <c r="AM54" s="288"/>
      <c r="AN54" s="289">
        <f>SUM(AG54,AT54)</f>
        <v>0</v>
      </c>
      <c r="AO54" s="289"/>
      <c r="AP54" s="289"/>
      <c r="AQ54" s="73" t="s">
        <v>1</v>
      </c>
      <c r="AR54" s="74"/>
      <c r="AS54" s="75">
        <f>ROUND(SUM(AS55:AS58),2)</f>
        <v>0</v>
      </c>
      <c r="AT54" s="76">
        <f>ROUND(SUM(AV54:AW54),2)</f>
        <v>0</v>
      </c>
      <c r="AU54" s="77">
        <f>ROUND(SUM(AU55:AU58),5)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ROUND(SUM(AZ55:AZ58),2)</f>
        <v>0</v>
      </c>
      <c r="BA54" s="76">
        <f>ROUND(SUM(BA55:BA58),2)</f>
        <v>0</v>
      </c>
      <c r="BB54" s="76">
        <f>ROUND(SUM(BB55:BB58),2)</f>
        <v>0</v>
      </c>
      <c r="BC54" s="76">
        <f>ROUND(SUM(BC55:BC58),2)</f>
        <v>0</v>
      </c>
      <c r="BD54" s="78">
        <f>ROUND(SUM(BD55:BD58),2)</f>
        <v>0</v>
      </c>
      <c r="BS54" s="79" t="s">
        <v>70</v>
      </c>
      <c r="BT54" s="79" t="s">
        <v>71</v>
      </c>
      <c r="BU54" s="80" t="s">
        <v>72</v>
      </c>
      <c r="BV54" s="79" t="s">
        <v>73</v>
      </c>
      <c r="BW54" s="79" t="s">
        <v>5</v>
      </c>
      <c r="BX54" s="79" t="s">
        <v>74</v>
      </c>
      <c r="CL54" s="79" t="s">
        <v>1</v>
      </c>
    </row>
    <row r="55" spans="1:91" s="5" customFormat="1" ht="40.5" customHeight="1">
      <c r="A55" s="81" t="s">
        <v>75</v>
      </c>
      <c r="B55" s="82"/>
      <c r="C55" s="83"/>
      <c r="D55" s="291" t="s">
        <v>76</v>
      </c>
      <c r="E55" s="291"/>
      <c r="F55" s="291"/>
      <c r="G55" s="291"/>
      <c r="H55" s="291"/>
      <c r="I55" s="84"/>
      <c r="J55" s="291" t="s">
        <v>77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86">
        <f>'SO-01 - Těžba nánosů - Le...'!J30</f>
        <v>0</v>
      </c>
      <c r="AH55" s="287"/>
      <c r="AI55" s="287"/>
      <c r="AJ55" s="287"/>
      <c r="AK55" s="287"/>
      <c r="AL55" s="287"/>
      <c r="AM55" s="287"/>
      <c r="AN55" s="286">
        <f>SUM(AG55,AT55)</f>
        <v>0</v>
      </c>
      <c r="AO55" s="287"/>
      <c r="AP55" s="287"/>
      <c r="AQ55" s="85" t="s">
        <v>78</v>
      </c>
      <c r="AR55" s="86"/>
      <c r="AS55" s="87">
        <v>0</v>
      </c>
      <c r="AT55" s="88">
        <f>ROUND(SUM(AV55:AW55),2)</f>
        <v>0</v>
      </c>
      <c r="AU55" s="89">
        <f>'SO-01 - Těžba nánosů - Le...'!P85</f>
        <v>0</v>
      </c>
      <c r="AV55" s="88">
        <f>'SO-01 - Těžba nánosů - Le...'!J33</f>
        <v>0</v>
      </c>
      <c r="AW55" s="88">
        <f>'SO-01 - Těžba nánosů - Le...'!J34</f>
        <v>0</v>
      </c>
      <c r="AX55" s="88">
        <f>'SO-01 - Těžba nánosů - Le...'!J35</f>
        <v>0</v>
      </c>
      <c r="AY55" s="88">
        <f>'SO-01 - Těžba nánosů - Le...'!J36</f>
        <v>0</v>
      </c>
      <c r="AZ55" s="88">
        <f>'SO-01 - Těžba nánosů - Le...'!F33</f>
        <v>0</v>
      </c>
      <c r="BA55" s="88">
        <f>'SO-01 - Těžba nánosů - Le...'!F34</f>
        <v>0</v>
      </c>
      <c r="BB55" s="88">
        <f>'SO-01 - Těžba nánosů - Le...'!F35</f>
        <v>0</v>
      </c>
      <c r="BC55" s="88">
        <f>'SO-01 - Těžba nánosů - Le...'!F36</f>
        <v>0</v>
      </c>
      <c r="BD55" s="90">
        <f>'SO-01 - Těžba nánosů - Le...'!F37</f>
        <v>0</v>
      </c>
      <c r="BT55" s="91" t="s">
        <v>79</v>
      </c>
      <c r="BV55" s="91" t="s">
        <v>73</v>
      </c>
      <c r="BW55" s="91" t="s">
        <v>80</v>
      </c>
      <c r="BX55" s="91" t="s">
        <v>5</v>
      </c>
      <c r="CL55" s="91" t="s">
        <v>1</v>
      </c>
      <c r="CM55" s="91" t="s">
        <v>81</v>
      </c>
    </row>
    <row r="56" spans="1:91" s="5" customFormat="1" ht="27" customHeight="1">
      <c r="A56" s="81" t="s">
        <v>75</v>
      </c>
      <c r="B56" s="82"/>
      <c r="C56" s="83"/>
      <c r="D56" s="291" t="s">
        <v>82</v>
      </c>
      <c r="E56" s="291"/>
      <c r="F56" s="291"/>
      <c r="G56" s="291"/>
      <c r="H56" s="291"/>
      <c r="I56" s="84"/>
      <c r="J56" s="291" t="s">
        <v>83</v>
      </c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86">
        <f>'SO-02 -  Oprava dlažeb a ...'!J30</f>
        <v>0</v>
      </c>
      <c r="AH56" s="287"/>
      <c r="AI56" s="287"/>
      <c r="AJ56" s="287"/>
      <c r="AK56" s="287"/>
      <c r="AL56" s="287"/>
      <c r="AM56" s="287"/>
      <c r="AN56" s="286">
        <f>SUM(AG56,AT56)</f>
        <v>0</v>
      </c>
      <c r="AO56" s="287"/>
      <c r="AP56" s="287"/>
      <c r="AQ56" s="85" t="s">
        <v>78</v>
      </c>
      <c r="AR56" s="86"/>
      <c r="AS56" s="87">
        <v>0</v>
      </c>
      <c r="AT56" s="88">
        <f>ROUND(SUM(AV56:AW56),2)</f>
        <v>0</v>
      </c>
      <c r="AU56" s="89">
        <f>'SO-02 -  Oprava dlažeb a ...'!P84</f>
        <v>0</v>
      </c>
      <c r="AV56" s="88">
        <f>'SO-02 -  Oprava dlažeb a ...'!J33</f>
        <v>0</v>
      </c>
      <c r="AW56" s="88">
        <f>'SO-02 -  Oprava dlažeb a ...'!J34</f>
        <v>0</v>
      </c>
      <c r="AX56" s="88">
        <f>'SO-02 -  Oprava dlažeb a ...'!J35</f>
        <v>0</v>
      </c>
      <c r="AY56" s="88">
        <f>'SO-02 -  Oprava dlažeb a ...'!J36</f>
        <v>0</v>
      </c>
      <c r="AZ56" s="88">
        <f>'SO-02 -  Oprava dlažeb a ...'!F33</f>
        <v>0</v>
      </c>
      <c r="BA56" s="88">
        <f>'SO-02 -  Oprava dlažeb a ...'!F34</f>
        <v>0</v>
      </c>
      <c r="BB56" s="88">
        <f>'SO-02 -  Oprava dlažeb a ...'!F35</f>
        <v>0</v>
      </c>
      <c r="BC56" s="88">
        <f>'SO-02 -  Oprava dlažeb a ...'!F36</f>
        <v>0</v>
      </c>
      <c r="BD56" s="90">
        <f>'SO-02 -  Oprava dlažeb a ...'!F37</f>
        <v>0</v>
      </c>
      <c r="BT56" s="91" t="s">
        <v>79</v>
      </c>
      <c r="BV56" s="91" t="s">
        <v>73</v>
      </c>
      <c r="BW56" s="91" t="s">
        <v>84</v>
      </c>
      <c r="BX56" s="91" t="s">
        <v>5</v>
      </c>
      <c r="CL56" s="91" t="s">
        <v>1</v>
      </c>
      <c r="CM56" s="91" t="s">
        <v>81</v>
      </c>
    </row>
    <row r="57" spans="1:91" s="5" customFormat="1" ht="16.5" customHeight="1">
      <c r="A57" s="81" t="s">
        <v>75</v>
      </c>
      <c r="B57" s="82"/>
      <c r="C57" s="83"/>
      <c r="D57" s="291" t="s">
        <v>85</v>
      </c>
      <c r="E57" s="291"/>
      <c r="F57" s="291"/>
      <c r="G57" s="291"/>
      <c r="H57" s="291"/>
      <c r="I57" s="84"/>
      <c r="J57" s="291" t="s">
        <v>86</v>
      </c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86">
        <f>'SO-03 - Nátěry konstrukcí'!J30</f>
        <v>0</v>
      </c>
      <c r="AH57" s="287"/>
      <c r="AI57" s="287"/>
      <c r="AJ57" s="287"/>
      <c r="AK57" s="287"/>
      <c r="AL57" s="287"/>
      <c r="AM57" s="287"/>
      <c r="AN57" s="286">
        <f>SUM(AG57,AT57)</f>
        <v>0</v>
      </c>
      <c r="AO57" s="287"/>
      <c r="AP57" s="287"/>
      <c r="AQ57" s="85" t="s">
        <v>78</v>
      </c>
      <c r="AR57" s="86"/>
      <c r="AS57" s="87">
        <v>0</v>
      </c>
      <c r="AT57" s="88">
        <f>ROUND(SUM(AV57:AW57),2)</f>
        <v>0</v>
      </c>
      <c r="AU57" s="89">
        <f>'SO-03 - Nátěry konstrukcí'!P81</f>
        <v>0</v>
      </c>
      <c r="AV57" s="88">
        <f>'SO-03 - Nátěry konstrukcí'!J33</f>
        <v>0</v>
      </c>
      <c r="AW57" s="88">
        <f>'SO-03 - Nátěry konstrukcí'!J34</f>
        <v>0</v>
      </c>
      <c r="AX57" s="88">
        <f>'SO-03 - Nátěry konstrukcí'!J35</f>
        <v>0</v>
      </c>
      <c r="AY57" s="88">
        <f>'SO-03 - Nátěry konstrukcí'!J36</f>
        <v>0</v>
      </c>
      <c r="AZ57" s="88">
        <f>'SO-03 - Nátěry konstrukcí'!F33</f>
        <v>0</v>
      </c>
      <c r="BA57" s="88">
        <f>'SO-03 - Nátěry konstrukcí'!F34</f>
        <v>0</v>
      </c>
      <c r="BB57" s="88">
        <f>'SO-03 - Nátěry konstrukcí'!F35</f>
        <v>0</v>
      </c>
      <c r="BC57" s="88">
        <f>'SO-03 - Nátěry konstrukcí'!F36</f>
        <v>0</v>
      </c>
      <c r="BD57" s="90">
        <f>'SO-03 - Nátěry konstrukcí'!F37</f>
        <v>0</v>
      </c>
      <c r="BT57" s="91" t="s">
        <v>79</v>
      </c>
      <c r="BV57" s="91" t="s">
        <v>73</v>
      </c>
      <c r="BW57" s="91" t="s">
        <v>87</v>
      </c>
      <c r="BX57" s="91" t="s">
        <v>5</v>
      </c>
      <c r="CL57" s="91" t="s">
        <v>1</v>
      </c>
      <c r="CM57" s="91" t="s">
        <v>81</v>
      </c>
    </row>
    <row r="58" spans="1:91" s="5" customFormat="1" ht="16.5" customHeight="1">
      <c r="A58" s="81" t="s">
        <v>75</v>
      </c>
      <c r="B58" s="82"/>
      <c r="C58" s="83"/>
      <c r="D58" s="291" t="s">
        <v>88</v>
      </c>
      <c r="E58" s="291"/>
      <c r="F58" s="291"/>
      <c r="G58" s="291"/>
      <c r="H58" s="291"/>
      <c r="I58" s="84"/>
      <c r="J58" s="291" t="s">
        <v>89</v>
      </c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86">
        <f>'SO-04 - Vedlejší náklady'!J30</f>
        <v>0</v>
      </c>
      <c r="AH58" s="287"/>
      <c r="AI58" s="287"/>
      <c r="AJ58" s="287"/>
      <c r="AK58" s="287"/>
      <c r="AL58" s="287"/>
      <c r="AM58" s="287"/>
      <c r="AN58" s="286">
        <f>SUM(AG58,AT58)</f>
        <v>0</v>
      </c>
      <c r="AO58" s="287"/>
      <c r="AP58" s="287"/>
      <c r="AQ58" s="85" t="s">
        <v>78</v>
      </c>
      <c r="AR58" s="86"/>
      <c r="AS58" s="92">
        <v>0</v>
      </c>
      <c r="AT58" s="93">
        <f>ROUND(SUM(AV58:AW58),2)</f>
        <v>0</v>
      </c>
      <c r="AU58" s="94">
        <f>'SO-04 - Vedlejší náklady'!P82</f>
        <v>0</v>
      </c>
      <c r="AV58" s="93">
        <f>'SO-04 - Vedlejší náklady'!J33</f>
        <v>0</v>
      </c>
      <c r="AW58" s="93">
        <f>'SO-04 - Vedlejší náklady'!J34</f>
        <v>0</v>
      </c>
      <c r="AX58" s="93">
        <f>'SO-04 - Vedlejší náklady'!J35</f>
        <v>0</v>
      </c>
      <c r="AY58" s="93">
        <f>'SO-04 - Vedlejší náklady'!J36</f>
        <v>0</v>
      </c>
      <c r="AZ58" s="93">
        <f>'SO-04 - Vedlejší náklady'!F33</f>
        <v>0</v>
      </c>
      <c r="BA58" s="93">
        <f>'SO-04 - Vedlejší náklady'!F34</f>
        <v>0</v>
      </c>
      <c r="BB58" s="93">
        <f>'SO-04 - Vedlejší náklady'!F35</f>
        <v>0</v>
      </c>
      <c r="BC58" s="93">
        <f>'SO-04 - Vedlejší náklady'!F36</f>
        <v>0</v>
      </c>
      <c r="BD58" s="95">
        <f>'SO-04 - Vedlejší náklady'!F37</f>
        <v>0</v>
      </c>
      <c r="BT58" s="91" t="s">
        <v>79</v>
      </c>
      <c r="BV58" s="91" t="s">
        <v>73</v>
      </c>
      <c r="BW58" s="91" t="s">
        <v>90</v>
      </c>
      <c r="BX58" s="91" t="s">
        <v>5</v>
      </c>
      <c r="CL58" s="91" t="s">
        <v>1</v>
      </c>
      <c r="CM58" s="91" t="s">
        <v>81</v>
      </c>
    </row>
    <row r="59" spans="1:91" s="1" customFormat="1" ht="30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7"/>
    </row>
    <row r="60" spans="1:91" s="1" customFormat="1" ht="6.95" customHeight="1"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37"/>
    </row>
  </sheetData>
  <sheetProtection algorithmName="SHA-512" hashValue="1x2AjlR7tQz3JARUzV7DXIOJD+KQI8FiaVYCURC0LU7GBirx5zLj+KFNeiXaQK4QRO/zWAlcGBpLP0d0FVUQWw==" saltValue="x18bm8NmtB86OxoV0FOD0eBQyYrrytlNLEfKfRM++wN3zO1ulYhEzdhLu9yn4lTfIIj8FxwX/PZfh0/H2fDo0Q==" spinCount="100000" sheet="1" objects="1" scenarios="1" formatColumns="0" formatRows="0"/>
  <mergeCells count="54"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AN55:AP55"/>
    <mergeCell ref="AG55:AM55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SO-01 - Těžba nánosů - Le...'!C2" display="/"/>
    <hyperlink ref="A56" location="'SO-02 -  Oprava dlažeb a ...'!C2" display="/"/>
    <hyperlink ref="A57" location="'SO-03 - Nátěry konstrukcí'!C2" display="/"/>
    <hyperlink ref="A58" location="'SO-04 - Vedlejš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80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81</v>
      </c>
    </row>
    <row r="4" spans="2:46" ht="24.95" customHeight="1">
      <c r="B4" s="19"/>
      <c r="D4" s="100" t="s">
        <v>91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292" t="str">
        <f>'Rekapitulace stavby'!K6</f>
        <v>Ležák, Zaječice, odstranění nánosů z nadjezí km 11,4101 - 11,600</v>
      </c>
      <c r="F7" s="293"/>
      <c r="G7" s="293"/>
      <c r="H7" s="293"/>
      <c r="L7" s="19"/>
    </row>
    <row r="8" spans="2:46" s="1" customFormat="1" ht="12" customHeight="1">
      <c r="B8" s="37"/>
      <c r="D8" s="101" t="s">
        <v>92</v>
      </c>
      <c r="I8" s="102"/>
      <c r="L8" s="37"/>
    </row>
    <row r="9" spans="2:46" s="1" customFormat="1" ht="36.950000000000003" customHeight="1">
      <c r="B9" s="37"/>
      <c r="E9" s="294" t="s">
        <v>93</v>
      </c>
      <c r="F9" s="295"/>
      <c r="G9" s="295"/>
      <c r="H9" s="295"/>
      <c r="I9" s="102"/>
      <c r="L9" s="37"/>
    </row>
    <row r="10" spans="2:46" s="1" customFormat="1" ht="11.25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</v>
      </c>
      <c r="I11" s="103" t="s">
        <v>19</v>
      </c>
      <c r="J11" s="16" t="s">
        <v>1</v>
      </c>
      <c r="L11" s="37"/>
    </row>
    <row r="12" spans="2:46" s="1" customFormat="1" ht="12" customHeight="1">
      <c r="B12" s="37"/>
      <c r="D12" s="101" t="s">
        <v>20</v>
      </c>
      <c r="F12" s="16" t="s">
        <v>21</v>
      </c>
      <c r="I12" s="103" t="s">
        <v>22</v>
      </c>
      <c r="J12" s="104" t="str">
        <f>'Rekapitulace stavby'!AN8</f>
        <v>7. 6. 2019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24</v>
      </c>
      <c r="I14" s="103" t="s">
        <v>25</v>
      </c>
      <c r="J14" s="16" t="str">
        <f>IF('Rekapitulace stavby'!AN10="","",'Rekapitulace stavby'!AN10)</f>
        <v/>
      </c>
      <c r="L14" s="37"/>
    </row>
    <row r="15" spans="2:46" s="1" customFormat="1" ht="18" customHeight="1">
      <c r="B15" s="37"/>
      <c r="E15" s="16" t="str">
        <f>IF('Rekapitulace stavby'!E11="","",'Rekapitulace stavby'!E11)</f>
        <v xml:space="preserve"> </v>
      </c>
      <c r="I15" s="103" t="s">
        <v>27</v>
      </c>
      <c r="J15" s="16" t="str">
        <f>IF('Rekapitulace stavby'!AN11="","",'Rekapitulace stavby'!AN11)</f>
        <v/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28</v>
      </c>
      <c r="I17" s="103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6" t="str">
        <f>'Rekapitulace stavby'!E14</f>
        <v>Vyplň údaj</v>
      </c>
      <c r="F18" s="297"/>
      <c r="G18" s="297"/>
      <c r="H18" s="297"/>
      <c r="I18" s="103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30</v>
      </c>
      <c r="I20" s="103" t="s">
        <v>25</v>
      </c>
      <c r="J20" s="16" t="str">
        <f>IF('Rekapitulace stavby'!AN16="","",'Rekapitulace stavby'!AN16)</f>
        <v/>
      </c>
      <c r="L20" s="37"/>
    </row>
    <row r="21" spans="2:12" s="1" customFormat="1" ht="18" customHeight="1">
      <c r="B21" s="37"/>
      <c r="E21" s="16" t="str">
        <f>IF('Rekapitulace stavby'!E17="","",'Rekapitulace stavby'!E17)</f>
        <v xml:space="preserve"> </v>
      </c>
      <c r="I21" s="103" t="s">
        <v>27</v>
      </c>
      <c r="J21" s="16" t="str">
        <f>IF('Rekapitulace stavby'!AN17="","",'Rekapitulace stavby'!AN17)</f>
        <v/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32</v>
      </c>
      <c r="I23" s="103" t="s">
        <v>25</v>
      </c>
      <c r="J23" s="16" t="s">
        <v>33</v>
      </c>
      <c r="L23" s="37"/>
    </row>
    <row r="24" spans="2:12" s="1" customFormat="1" ht="18" customHeight="1">
      <c r="B24" s="37"/>
      <c r="E24" s="16" t="s">
        <v>34</v>
      </c>
      <c r="I24" s="103" t="s">
        <v>27</v>
      </c>
      <c r="J24" s="16" t="s">
        <v>35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36</v>
      </c>
      <c r="I26" s="102"/>
      <c r="L26" s="37"/>
    </row>
    <row r="27" spans="2:12" s="6" customFormat="1" ht="16.5" customHeight="1">
      <c r="B27" s="105"/>
      <c r="E27" s="298" t="s">
        <v>1</v>
      </c>
      <c r="F27" s="298"/>
      <c r="G27" s="298"/>
      <c r="H27" s="298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37</v>
      </c>
      <c r="I30" s="102"/>
      <c r="J30" s="109">
        <f>ROUND(J85,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39</v>
      </c>
      <c r="I32" s="111" t="s">
        <v>38</v>
      </c>
      <c r="J32" s="110" t="s">
        <v>40</v>
      </c>
      <c r="L32" s="37"/>
    </row>
    <row r="33" spans="2:12" s="1" customFormat="1" ht="14.45" customHeight="1">
      <c r="B33" s="37"/>
      <c r="D33" s="101" t="s">
        <v>41</v>
      </c>
      <c r="E33" s="101" t="s">
        <v>42</v>
      </c>
      <c r="F33" s="112">
        <f>ROUND((SUM(BE85:BE153)),  2)</f>
        <v>0</v>
      </c>
      <c r="I33" s="113">
        <v>0.21</v>
      </c>
      <c r="J33" s="112">
        <f>ROUND(((SUM(BE85:BE153))*I33),  2)</f>
        <v>0</v>
      </c>
      <c r="L33" s="37"/>
    </row>
    <row r="34" spans="2:12" s="1" customFormat="1" ht="14.45" customHeight="1">
      <c r="B34" s="37"/>
      <c r="E34" s="101" t="s">
        <v>43</v>
      </c>
      <c r="F34" s="112">
        <f>ROUND((SUM(BF85:BF153)),  2)</f>
        <v>0</v>
      </c>
      <c r="I34" s="113">
        <v>0.15</v>
      </c>
      <c r="J34" s="112">
        <f>ROUND(((SUM(BF85:BF153))*I34),  2)</f>
        <v>0</v>
      </c>
      <c r="L34" s="37"/>
    </row>
    <row r="35" spans="2:12" s="1" customFormat="1" ht="14.45" hidden="1" customHeight="1">
      <c r="B35" s="37"/>
      <c r="E35" s="101" t="s">
        <v>44</v>
      </c>
      <c r="F35" s="112">
        <f>ROUND((SUM(BG85:BG153)),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45</v>
      </c>
      <c r="F36" s="112">
        <f>ROUND((SUM(BH85:BH153)),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46</v>
      </c>
      <c r="F37" s="112">
        <f>ROUND((SUM(BI85:BI153)),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47</v>
      </c>
      <c r="E39" s="116"/>
      <c r="F39" s="116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hidden="1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hidden="1" customHeight="1">
      <c r="B45" s="33"/>
      <c r="C45" s="22" t="s">
        <v>94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hidden="1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hidden="1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hidden="1" customHeight="1">
      <c r="B48" s="33"/>
      <c r="C48" s="34"/>
      <c r="D48" s="34"/>
      <c r="E48" s="299" t="str">
        <f>E7</f>
        <v>Ležák, Zaječice, odstranění nánosů z nadjezí km 11,4101 - 11,600</v>
      </c>
      <c r="F48" s="300"/>
      <c r="G48" s="300"/>
      <c r="H48" s="300"/>
      <c r="I48" s="102"/>
      <c r="J48" s="34"/>
      <c r="K48" s="34"/>
      <c r="L48" s="37"/>
    </row>
    <row r="49" spans="2:47" s="1" customFormat="1" ht="12" hidden="1" customHeight="1">
      <c r="B49" s="33"/>
      <c r="C49" s="28" t="s">
        <v>92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hidden="1" customHeight="1">
      <c r="B50" s="33"/>
      <c r="C50" s="34"/>
      <c r="D50" s="34"/>
      <c r="E50" s="271" t="str">
        <f>E9</f>
        <v>SO-01 - Těžba nánosů - Ležák Zaječice, odstranění nánosů z nadjezí</v>
      </c>
      <c r="F50" s="270"/>
      <c r="G50" s="270"/>
      <c r="H50" s="270"/>
      <c r="I50" s="102"/>
      <c r="J50" s="34"/>
      <c r="K50" s="34"/>
      <c r="L50" s="37"/>
    </row>
    <row r="51" spans="2:47" s="1" customFormat="1" ht="6.95" hidden="1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hidden="1" customHeight="1">
      <c r="B52" s="33"/>
      <c r="C52" s="28" t="s">
        <v>20</v>
      </c>
      <c r="D52" s="34"/>
      <c r="E52" s="34"/>
      <c r="F52" s="26" t="str">
        <f>F12</f>
        <v>Zaječice</v>
      </c>
      <c r="G52" s="34"/>
      <c r="H52" s="34"/>
      <c r="I52" s="103" t="s">
        <v>22</v>
      </c>
      <c r="J52" s="54" t="str">
        <f>IF(J12="","",J12)</f>
        <v>7. 6. 2019</v>
      </c>
      <c r="K52" s="34"/>
      <c r="L52" s="37"/>
    </row>
    <row r="53" spans="2:47" s="1" customFormat="1" ht="6.95" hidden="1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13.7" hidden="1" customHeight="1">
      <c r="B54" s="33"/>
      <c r="C54" s="28" t="s">
        <v>24</v>
      </c>
      <c r="D54" s="34"/>
      <c r="E54" s="34"/>
      <c r="F54" s="26" t="str">
        <f>E15</f>
        <v xml:space="preserve"> </v>
      </c>
      <c r="G54" s="34"/>
      <c r="H54" s="34"/>
      <c r="I54" s="103" t="s">
        <v>30</v>
      </c>
      <c r="J54" s="31" t="str">
        <f>E21</f>
        <v xml:space="preserve"> </v>
      </c>
      <c r="K54" s="34"/>
      <c r="L54" s="37"/>
    </row>
    <row r="55" spans="2:47" s="1" customFormat="1" ht="13.7" hidden="1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3" t="s">
        <v>32</v>
      </c>
      <c r="J55" s="31" t="str">
        <f>E24</f>
        <v>Komplex CR s.r.o.</v>
      </c>
      <c r="K55" s="34"/>
      <c r="L55" s="37"/>
    </row>
    <row r="56" spans="2:47" s="1" customFormat="1" ht="10.35" hidden="1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hidden="1" customHeight="1">
      <c r="B57" s="33"/>
      <c r="C57" s="128" t="s">
        <v>95</v>
      </c>
      <c r="D57" s="129"/>
      <c r="E57" s="129"/>
      <c r="F57" s="129"/>
      <c r="G57" s="129"/>
      <c r="H57" s="129"/>
      <c r="I57" s="130"/>
      <c r="J57" s="131" t="s">
        <v>96</v>
      </c>
      <c r="K57" s="129"/>
      <c r="L57" s="37"/>
    </row>
    <row r="58" spans="2:47" s="1" customFormat="1" ht="10.35" hidden="1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hidden="1" customHeight="1">
      <c r="B59" s="33"/>
      <c r="C59" s="132" t="s">
        <v>97</v>
      </c>
      <c r="D59" s="34"/>
      <c r="E59" s="34"/>
      <c r="F59" s="34"/>
      <c r="G59" s="34"/>
      <c r="H59" s="34"/>
      <c r="I59" s="102"/>
      <c r="J59" s="72">
        <f>J85</f>
        <v>0</v>
      </c>
      <c r="K59" s="34"/>
      <c r="L59" s="37"/>
      <c r="AU59" s="16" t="s">
        <v>98</v>
      </c>
    </row>
    <row r="60" spans="2:47" s="7" customFormat="1" ht="24.95" hidden="1" customHeight="1">
      <c r="B60" s="133"/>
      <c r="C60" s="134"/>
      <c r="D60" s="135" t="s">
        <v>99</v>
      </c>
      <c r="E60" s="136"/>
      <c r="F60" s="136"/>
      <c r="G60" s="136"/>
      <c r="H60" s="136"/>
      <c r="I60" s="137"/>
      <c r="J60" s="138">
        <f>J86</f>
        <v>0</v>
      </c>
      <c r="K60" s="134"/>
      <c r="L60" s="139"/>
    </row>
    <row r="61" spans="2:47" s="8" customFormat="1" ht="19.899999999999999" hidden="1" customHeight="1">
      <c r="B61" s="140"/>
      <c r="C61" s="141"/>
      <c r="D61" s="142" t="s">
        <v>100</v>
      </c>
      <c r="E61" s="143"/>
      <c r="F61" s="143"/>
      <c r="G61" s="143"/>
      <c r="H61" s="143"/>
      <c r="I61" s="144"/>
      <c r="J61" s="145">
        <f>J87</f>
        <v>0</v>
      </c>
      <c r="K61" s="141"/>
      <c r="L61" s="146"/>
    </row>
    <row r="62" spans="2:47" s="8" customFormat="1" ht="19.899999999999999" hidden="1" customHeight="1">
      <c r="B62" s="140"/>
      <c r="C62" s="141"/>
      <c r="D62" s="142" t="s">
        <v>101</v>
      </c>
      <c r="E62" s="143"/>
      <c r="F62" s="143"/>
      <c r="G62" s="143"/>
      <c r="H62" s="143"/>
      <c r="I62" s="144"/>
      <c r="J62" s="145">
        <f>J137</f>
        <v>0</v>
      </c>
      <c r="K62" s="141"/>
      <c r="L62" s="146"/>
    </row>
    <row r="63" spans="2:47" s="8" customFormat="1" ht="19.899999999999999" hidden="1" customHeight="1">
      <c r="B63" s="140"/>
      <c r="C63" s="141"/>
      <c r="D63" s="142" t="s">
        <v>102</v>
      </c>
      <c r="E63" s="143"/>
      <c r="F63" s="143"/>
      <c r="G63" s="143"/>
      <c r="H63" s="143"/>
      <c r="I63" s="144"/>
      <c r="J63" s="145">
        <f>J143</f>
        <v>0</v>
      </c>
      <c r="K63" s="141"/>
      <c r="L63" s="146"/>
    </row>
    <row r="64" spans="2:47" s="8" customFormat="1" ht="19.899999999999999" hidden="1" customHeight="1">
      <c r="B64" s="140"/>
      <c r="C64" s="141"/>
      <c r="D64" s="142" t="s">
        <v>103</v>
      </c>
      <c r="E64" s="143"/>
      <c r="F64" s="143"/>
      <c r="G64" s="143"/>
      <c r="H64" s="143"/>
      <c r="I64" s="144"/>
      <c r="J64" s="145">
        <f>J145</f>
        <v>0</v>
      </c>
      <c r="K64" s="141"/>
      <c r="L64" s="146"/>
    </row>
    <row r="65" spans="2:12" s="8" customFormat="1" ht="19.899999999999999" hidden="1" customHeight="1">
      <c r="B65" s="140"/>
      <c r="C65" s="141"/>
      <c r="D65" s="142" t="s">
        <v>104</v>
      </c>
      <c r="E65" s="143"/>
      <c r="F65" s="143"/>
      <c r="G65" s="143"/>
      <c r="H65" s="143"/>
      <c r="I65" s="144"/>
      <c r="J65" s="145">
        <f>J152</f>
        <v>0</v>
      </c>
      <c r="K65" s="141"/>
      <c r="L65" s="146"/>
    </row>
    <row r="66" spans="2:12" s="1" customFormat="1" ht="21.75" hidden="1" customHeight="1">
      <c r="B66" s="33"/>
      <c r="C66" s="34"/>
      <c r="D66" s="34"/>
      <c r="E66" s="34"/>
      <c r="F66" s="34"/>
      <c r="G66" s="34"/>
      <c r="H66" s="34"/>
      <c r="I66" s="102"/>
      <c r="J66" s="34"/>
      <c r="K66" s="34"/>
      <c r="L66" s="37"/>
    </row>
    <row r="67" spans="2:12" s="1" customFormat="1" ht="6.95" hidden="1" customHeight="1">
      <c r="B67" s="45"/>
      <c r="C67" s="46"/>
      <c r="D67" s="46"/>
      <c r="E67" s="46"/>
      <c r="F67" s="46"/>
      <c r="G67" s="46"/>
      <c r="H67" s="46"/>
      <c r="I67" s="124"/>
      <c r="J67" s="46"/>
      <c r="K67" s="46"/>
      <c r="L67" s="37"/>
    </row>
    <row r="68" spans="2:12" ht="11.25" hidden="1"/>
    <row r="69" spans="2:12" ht="11.25" hidden="1"/>
    <row r="70" spans="2:12" ht="11.25" hidden="1"/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27"/>
      <c r="J71" s="48"/>
      <c r="K71" s="48"/>
      <c r="L71" s="37"/>
    </row>
    <row r="72" spans="2:12" s="1" customFormat="1" ht="24.95" customHeight="1">
      <c r="B72" s="33"/>
      <c r="C72" s="22" t="s">
        <v>105</v>
      </c>
      <c r="D72" s="34"/>
      <c r="E72" s="34"/>
      <c r="F72" s="34"/>
      <c r="G72" s="34"/>
      <c r="H72" s="34"/>
      <c r="I72" s="102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102"/>
      <c r="J73" s="34"/>
      <c r="K73" s="34"/>
      <c r="L73" s="37"/>
    </row>
    <row r="74" spans="2:12" s="1" customFormat="1" ht="12" customHeight="1">
      <c r="B74" s="33"/>
      <c r="C74" s="28" t="s">
        <v>16</v>
      </c>
      <c r="D74" s="34"/>
      <c r="E74" s="34"/>
      <c r="F74" s="34"/>
      <c r="G74" s="34"/>
      <c r="H74" s="34"/>
      <c r="I74" s="102"/>
      <c r="J74" s="34"/>
      <c r="K74" s="34"/>
      <c r="L74" s="37"/>
    </row>
    <row r="75" spans="2:12" s="1" customFormat="1" ht="16.5" customHeight="1">
      <c r="B75" s="33"/>
      <c r="C75" s="34"/>
      <c r="D75" s="34"/>
      <c r="E75" s="299" t="str">
        <f>E7</f>
        <v>Ležák, Zaječice, odstranění nánosů z nadjezí km 11,4101 - 11,600</v>
      </c>
      <c r="F75" s="300"/>
      <c r="G75" s="300"/>
      <c r="H75" s="300"/>
      <c r="I75" s="102"/>
      <c r="J75" s="34"/>
      <c r="K75" s="34"/>
      <c r="L75" s="37"/>
    </row>
    <row r="76" spans="2:12" s="1" customFormat="1" ht="12" customHeight="1">
      <c r="B76" s="33"/>
      <c r="C76" s="28" t="s">
        <v>92</v>
      </c>
      <c r="D76" s="34"/>
      <c r="E76" s="34"/>
      <c r="F76" s="34"/>
      <c r="G76" s="34"/>
      <c r="H76" s="34"/>
      <c r="I76" s="102"/>
      <c r="J76" s="34"/>
      <c r="K76" s="34"/>
      <c r="L76" s="37"/>
    </row>
    <row r="77" spans="2:12" s="1" customFormat="1" ht="16.5" customHeight="1">
      <c r="B77" s="33"/>
      <c r="C77" s="34"/>
      <c r="D77" s="34"/>
      <c r="E77" s="271" t="str">
        <f>E9</f>
        <v>SO-01 - Těžba nánosů - Ležák Zaječice, odstranění nánosů z nadjezí</v>
      </c>
      <c r="F77" s="270"/>
      <c r="G77" s="270"/>
      <c r="H77" s="270"/>
      <c r="I77" s="102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2"/>
      <c r="J78" s="34"/>
      <c r="K78" s="34"/>
      <c r="L78" s="37"/>
    </row>
    <row r="79" spans="2:12" s="1" customFormat="1" ht="12" customHeight="1">
      <c r="B79" s="33"/>
      <c r="C79" s="28" t="s">
        <v>20</v>
      </c>
      <c r="D79" s="34"/>
      <c r="E79" s="34"/>
      <c r="F79" s="26" t="str">
        <f>F12</f>
        <v>Zaječice</v>
      </c>
      <c r="G79" s="34"/>
      <c r="H79" s="34"/>
      <c r="I79" s="103" t="s">
        <v>22</v>
      </c>
      <c r="J79" s="54" t="str">
        <f>IF(J12="","",J12)</f>
        <v>7. 6. 2019</v>
      </c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02"/>
      <c r="J80" s="34"/>
      <c r="K80" s="34"/>
      <c r="L80" s="37"/>
    </row>
    <row r="81" spans="2:65" s="1" customFormat="1" ht="13.7" customHeight="1">
      <c r="B81" s="33"/>
      <c r="C81" s="28" t="s">
        <v>24</v>
      </c>
      <c r="D81" s="34"/>
      <c r="E81" s="34"/>
      <c r="F81" s="26" t="str">
        <f>E15</f>
        <v xml:space="preserve"> </v>
      </c>
      <c r="G81" s="34"/>
      <c r="H81" s="34"/>
      <c r="I81" s="103" t="s">
        <v>30</v>
      </c>
      <c r="J81" s="31" t="str">
        <f>E21</f>
        <v xml:space="preserve"> </v>
      </c>
      <c r="K81" s="34"/>
      <c r="L81" s="37"/>
    </row>
    <row r="82" spans="2:65" s="1" customFormat="1" ht="13.7" customHeight="1">
      <c r="B82" s="33"/>
      <c r="C82" s="28" t="s">
        <v>28</v>
      </c>
      <c r="D82" s="34"/>
      <c r="E82" s="34"/>
      <c r="F82" s="26" t="str">
        <f>IF(E18="","",E18)</f>
        <v>Vyplň údaj</v>
      </c>
      <c r="G82" s="34"/>
      <c r="H82" s="34"/>
      <c r="I82" s="103" t="s">
        <v>32</v>
      </c>
      <c r="J82" s="31" t="str">
        <f>E24</f>
        <v>Komplex CR s.r.o.</v>
      </c>
      <c r="K82" s="34"/>
      <c r="L82" s="37"/>
    </row>
    <row r="83" spans="2:65" s="1" customFormat="1" ht="10.35" customHeight="1">
      <c r="B83" s="33"/>
      <c r="C83" s="34"/>
      <c r="D83" s="34"/>
      <c r="E83" s="34"/>
      <c r="F83" s="34"/>
      <c r="G83" s="34"/>
      <c r="H83" s="34"/>
      <c r="I83" s="102"/>
      <c r="J83" s="34"/>
      <c r="K83" s="34"/>
      <c r="L83" s="37"/>
    </row>
    <row r="84" spans="2:65" s="9" customFormat="1" ht="29.25" customHeight="1">
      <c r="B84" s="147"/>
      <c r="C84" s="148" t="s">
        <v>106</v>
      </c>
      <c r="D84" s="149" t="s">
        <v>56</v>
      </c>
      <c r="E84" s="149" t="s">
        <v>52</v>
      </c>
      <c r="F84" s="149" t="s">
        <v>53</v>
      </c>
      <c r="G84" s="149" t="s">
        <v>107</v>
      </c>
      <c r="H84" s="149" t="s">
        <v>108</v>
      </c>
      <c r="I84" s="150" t="s">
        <v>109</v>
      </c>
      <c r="J84" s="149" t="s">
        <v>96</v>
      </c>
      <c r="K84" s="151" t="s">
        <v>110</v>
      </c>
      <c r="L84" s="152"/>
      <c r="M84" s="63" t="s">
        <v>1</v>
      </c>
      <c r="N84" s="64" t="s">
        <v>41</v>
      </c>
      <c r="O84" s="64" t="s">
        <v>111</v>
      </c>
      <c r="P84" s="64" t="s">
        <v>112</v>
      </c>
      <c r="Q84" s="64" t="s">
        <v>113</v>
      </c>
      <c r="R84" s="64" t="s">
        <v>114</v>
      </c>
      <c r="S84" s="64" t="s">
        <v>115</v>
      </c>
      <c r="T84" s="65" t="s">
        <v>116</v>
      </c>
    </row>
    <row r="85" spans="2:65" s="1" customFormat="1" ht="22.9" customHeight="1">
      <c r="B85" s="33"/>
      <c r="C85" s="70" t="s">
        <v>117</v>
      </c>
      <c r="D85" s="34"/>
      <c r="E85" s="34"/>
      <c r="F85" s="34"/>
      <c r="G85" s="34"/>
      <c r="H85" s="34"/>
      <c r="I85" s="102"/>
      <c r="J85" s="153">
        <f>BK85</f>
        <v>0</v>
      </c>
      <c r="K85" s="34"/>
      <c r="L85" s="37"/>
      <c r="M85" s="66"/>
      <c r="N85" s="67"/>
      <c r="O85" s="67"/>
      <c r="P85" s="154">
        <f>P86</f>
        <v>0</v>
      </c>
      <c r="Q85" s="67"/>
      <c r="R85" s="154">
        <f>R86</f>
        <v>11.593536788000002</v>
      </c>
      <c r="S85" s="67"/>
      <c r="T85" s="155">
        <f>T86</f>
        <v>847.34400000000005</v>
      </c>
      <c r="AT85" s="16" t="s">
        <v>70</v>
      </c>
      <c r="AU85" s="16" t="s">
        <v>98</v>
      </c>
      <c r="BK85" s="156">
        <f>BK86</f>
        <v>0</v>
      </c>
    </row>
    <row r="86" spans="2:65" s="10" customFormat="1" ht="25.9" customHeight="1">
      <c r="B86" s="157"/>
      <c r="C86" s="158"/>
      <c r="D86" s="159" t="s">
        <v>70</v>
      </c>
      <c r="E86" s="160" t="s">
        <v>118</v>
      </c>
      <c r="F86" s="160" t="s">
        <v>119</v>
      </c>
      <c r="G86" s="158"/>
      <c r="H86" s="158"/>
      <c r="I86" s="161"/>
      <c r="J86" s="162">
        <f>BK86</f>
        <v>0</v>
      </c>
      <c r="K86" s="158"/>
      <c r="L86" s="163"/>
      <c r="M86" s="164"/>
      <c r="N86" s="165"/>
      <c r="O86" s="165"/>
      <c r="P86" s="166">
        <f>P87+P137+P143+P145+P152</f>
        <v>0</v>
      </c>
      <c r="Q86" s="165"/>
      <c r="R86" s="166">
        <f>R87+R137+R143+R145+R152</f>
        <v>11.593536788000002</v>
      </c>
      <c r="S86" s="165"/>
      <c r="T86" s="167">
        <f>T87+T137+T143+T145+T152</f>
        <v>847.34400000000005</v>
      </c>
      <c r="AR86" s="168" t="s">
        <v>79</v>
      </c>
      <c r="AT86" s="169" t="s">
        <v>70</v>
      </c>
      <c r="AU86" s="169" t="s">
        <v>71</v>
      </c>
      <c r="AY86" s="168" t="s">
        <v>120</v>
      </c>
      <c r="BK86" s="170">
        <f>BK87+BK137+BK143+BK145+BK152</f>
        <v>0</v>
      </c>
    </row>
    <row r="87" spans="2:65" s="10" customFormat="1" ht="22.9" customHeight="1">
      <c r="B87" s="157"/>
      <c r="C87" s="158"/>
      <c r="D87" s="159" t="s">
        <v>70</v>
      </c>
      <c r="E87" s="171" t="s">
        <v>79</v>
      </c>
      <c r="F87" s="171" t="s">
        <v>121</v>
      </c>
      <c r="G87" s="158"/>
      <c r="H87" s="158"/>
      <c r="I87" s="161"/>
      <c r="J87" s="172">
        <f>BK87</f>
        <v>0</v>
      </c>
      <c r="K87" s="158"/>
      <c r="L87" s="163"/>
      <c r="M87" s="164"/>
      <c r="N87" s="165"/>
      <c r="O87" s="165"/>
      <c r="P87" s="166">
        <f>SUM(P88:P136)</f>
        <v>0</v>
      </c>
      <c r="Q87" s="165"/>
      <c r="R87" s="166">
        <f>SUM(R88:R136)</f>
        <v>10.075092788000001</v>
      </c>
      <c r="S87" s="165"/>
      <c r="T87" s="167">
        <f>SUM(T88:T136)</f>
        <v>7.3439999999999994</v>
      </c>
      <c r="AR87" s="168" t="s">
        <v>79</v>
      </c>
      <c r="AT87" s="169" t="s">
        <v>70</v>
      </c>
      <c r="AU87" s="169" t="s">
        <v>79</v>
      </c>
      <c r="AY87" s="168" t="s">
        <v>120</v>
      </c>
      <c r="BK87" s="170">
        <f>SUM(BK88:BK136)</f>
        <v>0</v>
      </c>
    </row>
    <row r="88" spans="2:65" s="1" customFormat="1" ht="16.5" customHeight="1">
      <c r="B88" s="33"/>
      <c r="C88" s="173" t="s">
        <v>79</v>
      </c>
      <c r="D88" s="173" t="s">
        <v>122</v>
      </c>
      <c r="E88" s="174" t="s">
        <v>123</v>
      </c>
      <c r="F88" s="175" t="s">
        <v>124</v>
      </c>
      <c r="G88" s="176" t="s">
        <v>125</v>
      </c>
      <c r="H88" s="177">
        <v>50</v>
      </c>
      <c r="I88" s="178"/>
      <c r="J88" s="179">
        <f>ROUND(I88*H88,2)</f>
        <v>0</v>
      </c>
      <c r="K88" s="175" t="s">
        <v>126</v>
      </c>
      <c r="L88" s="37"/>
      <c r="M88" s="180" t="s">
        <v>1</v>
      </c>
      <c r="N88" s="181" t="s">
        <v>42</v>
      </c>
      <c r="O88" s="59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AR88" s="16" t="s">
        <v>127</v>
      </c>
      <c r="AT88" s="16" t="s">
        <v>122</v>
      </c>
      <c r="AU88" s="16" t="s">
        <v>81</v>
      </c>
      <c r="AY88" s="16" t="s">
        <v>120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127</v>
      </c>
      <c r="BM88" s="16" t="s">
        <v>128</v>
      </c>
    </row>
    <row r="89" spans="2:65" s="1" customFormat="1" ht="16.5" customHeight="1">
      <c r="B89" s="33"/>
      <c r="C89" s="173" t="s">
        <v>81</v>
      </c>
      <c r="D89" s="173" t="s">
        <v>122</v>
      </c>
      <c r="E89" s="174" t="s">
        <v>129</v>
      </c>
      <c r="F89" s="175" t="s">
        <v>130</v>
      </c>
      <c r="G89" s="176" t="s">
        <v>131</v>
      </c>
      <c r="H89" s="177">
        <v>1</v>
      </c>
      <c r="I89" s="178"/>
      <c r="J89" s="179">
        <f>ROUND(I89*H89,2)</f>
        <v>0</v>
      </c>
      <c r="K89" s="175" t="s">
        <v>126</v>
      </c>
      <c r="L89" s="37"/>
      <c r="M89" s="180" t="s">
        <v>1</v>
      </c>
      <c r="N89" s="181" t="s">
        <v>42</v>
      </c>
      <c r="O89" s="59"/>
      <c r="P89" s="182">
        <f>O89*H89</f>
        <v>0</v>
      </c>
      <c r="Q89" s="182">
        <v>9.2788000000000007E-5</v>
      </c>
      <c r="R89" s="182">
        <f>Q89*H89</f>
        <v>9.2788000000000007E-5</v>
      </c>
      <c r="S89" s="182">
        <v>0</v>
      </c>
      <c r="T89" s="183">
        <f>S89*H89</f>
        <v>0</v>
      </c>
      <c r="AR89" s="16" t="s">
        <v>127</v>
      </c>
      <c r="AT89" s="16" t="s">
        <v>122</v>
      </c>
      <c r="AU89" s="16" t="s">
        <v>81</v>
      </c>
      <c r="AY89" s="16" t="s">
        <v>120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6" t="s">
        <v>79</v>
      </c>
      <c r="BK89" s="184">
        <f>ROUND(I89*H89,2)</f>
        <v>0</v>
      </c>
      <c r="BL89" s="16" t="s">
        <v>127</v>
      </c>
      <c r="BM89" s="16" t="s">
        <v>132</v>
      </c>
    </row>
    <row r="90" spans="2:65" s="1" customFormat="1" ht="16.5" customHeight="1">
      <c r="B90" s="33"/>
      <c r="C90" s="173" t="s">
        <v>133</v>
      </c>
      <c r="D90" s="173" t="s">
        <v>122</v>
      </c>
      <c r="E90" s="174" t="s">
        <v>134</v>
      </c>
      <c r="F90" s="175" t="s">
        <v>135</v>
      </c>
      <c r="G90" s="176" t="s">
        <v>131</v>
      </c>
      <c r="H90" s="177">
        <v>8</v>
      </c>
      <c r="I90" s="178"/>
      <c r="J90" s="179">
        <f>ROUND(I90*H90,2)</f>
        <v>0</v>
      </c>
      <c r="K90" s="175" t="s">
        <v>126</v>
      </c>
      <c r="L90" s="37"/>
      <c r="M90" s="180" t="s">
        <v>1</v>
      </c>
      <c r="N90" s="181" t="s">
        <v>42</v>
      </c>
      <c r="O90" s="59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AR90" s="16" t="s">
        <v>127</v>
      </c>
      <c r="AT90" s="16" t="s">
        <v>122</v>
      </c>
      <c r="AU90" s="16" t="s">
        <v>81</v>
      </c>
      <c r="AY90" s="16" t="s">
        <v>120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79</v>
      </c>
      <c r="BK90" s="184">
        <f>ROUND(I90*H90,2)</f>
        <v>0</v>
      </c>
      <c r="BL90" s="16" t="s">
        <v>127</v>
      </c>
      <c r="BM90" s="16" t="s">
        <v>136</v>
      </c>
    </row>
    <row r="91" spans="2:65" s="1" customFormat="1" ht="16.5" customHeight="1">
      <c r="B91" s="33"/>
      <c r="C91" s="173" t="s">
        <v>127</v>
      </c>
      <c r="D91" s="173" t="s">
        <v>122</v>
      </c>
      <c r="E91" s="174" t="s">
        <v>137</v>
      </c>
      <c r="F91" s="175" t="s">
        <v>138</v>
      </c>
      <c r="G91" s="176" t="s">
        <v>131</v>
      </c>
      <c r="H91" s="177">
        <v>1</v>
      </c>
      <c r="I91" s="178"/>
      <c r="J91" s="179">
        <f>ROUND(I91*H91,2)</f>
        <v>0</v>
      </c>
      <c r="K91" s="175" t="s">
        <v>126</v>
      </c>
      <c r="L91" s="37"/>
      <c r="M91" s="180" t="s">
        <v>1</v>
      </c>
      <c r="N91" s="181" t="s">
        <v>42</v>
      </c>
      <c r="O91" s="59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16" t="s">
        <v>127</v>
      </c>
      <c r="AT91" s="16" t="s">
        <v>122</v>
      </c>
      <c r="AU91" s="16" t="s">
        <v>81</v>
      </c>
      <c r="AY91" s="16" t="s">
        <v>120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79</v>
      </c>
      <c r="BK91" s="184">
        <f>ROUND(I91*H91,2)</f>
        <v>0</v>
      </c>
      <c r="BL91" s="16" t="s">
        <v>127</v>
      </c>
      <c r="BM91" s="16" t="s">
        <v>139</v>
      </c>
    </row>
    <row r="92" spans="2:65" s="1" customFormat="1" ht="16.5" customHeight="1">
      <c r="B92" s="33"/>
      <c r="C92" s="173" t="s">
        <v>140</v>
      </c>
      <c r="D92" s="173" t="s">
        <v>122</v>
      </c>
      <c r="E92" s="174" t="s">
        <v>141</v>
      </c>
      <c r="F92" s="175" t="s">
        <v>142</v>
      </c>
      <c r="G92" s="176" t="s">
        <v>125</v>
      </c>
      <c r="H92" s="177">
        <v>18</v>
      </c>
      <c r="I92" s="178"/>
      <c r="J92" s="179">
        <f>ROUND(I92*H92,2)</f>
        <v>0</v>
      </c>
      <c r="K92" s="175" t="s">
        <v>126</v>
      </c>
      <c r="L92" s="37"/>
      <c r="M92" s="180" t="s">
        <v>1</v>
      </c>
      <c r="N92" s="181" t="s">
        <v>42</v>
      </c>
      <c r="O92" s="59"/>
      <c r="P92" s="182">
        <f>O92*H92</f>
        <v>0</v>
      </c>
      <c r="Q92" s="182">
        <v>0</v>
      </c>
      <c r="R92" s="182">
        <f>Q92*H92</f>
        <v>0</v>
      </c>
      <c r="S92" s="182">
        <v>0.40799999999999997</v>
      </c>
      <c r="T92" s="183">
        <f>S92*H92</f>
        <v>7.3439999999999994</v>
      </c>
      <c r="AR92" s="16" t="s">
        <v>127</v>
      </c>
      <c r="AT92" s="16" t="s">
        <v>122</v>
      </c>
      <c r="AU92" s="16" t="s">
        <v>81</v>
      </c>
      <c r="AY92" s="16" t="s">
        <v>120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127</v>
      </c>
      <c r="BM92" s="16" t="s">
        <v>143</v>
      </c>
    </row>
    <row r="93" spans="2:65" s="11" customFormat="1" ht="11.25">
      <c r="B93" s="185"/>
      <c r="C93" s="186"/>
      <c r="D93" s="187" t="s">
        <v>144</v>
      </c>
      <c r="E93" s="188" t="s">
        <v>1</v>
      </c>
      <c r="F93" s="189" t="s">
        <v>145</v>
      </c>
      <c r="G93" s="186"/>
      <c r="H93" s="188" t="s">
        <v>1</v>
      </c>
      <c r="I93" s="190"/>
      <c r="J93" s="186"/>
      <c r="K93" s="186"/>
      <c r="L93" s="191"/>
      <c r="M93" s="192"/>
      <c r="N93" s="193"/>
      <c r="O93" s="193"/>
      <c r="P93" s="193"/>
      <c r="Q93" s="193"/>
      <c r="R93" s="193"/>
      <c r="S93" s="193"/>
      <c r="T93" s="194"/>
      <c r="AT93" s="195" t="s">
        <v>144</v>
      </c>
      <c r="AU93" s="195" t="s">
        <v>81</v>
      </c>
      <c r="AV93" s="11" t="s">
        <v>79</v>
      </c>
      <c r="AW93" s="11" t="s">
        <v>31</v>
      </c>
      <c r="AX93" s="11" t="s">
        <v>71</v>
      </c>
      <c r="AY93" s="195" t="s">
        <v>120</v>
      </c>
    </row>
    <row r="94" spans="2:65" s="12" customFormat="1" ht="11.25">
      <c r="B94" s="196"/>
      <c r="C94" s="197"/>
      <c r="D94" s="187" t="s">
        <v>144</v>
      </c>
      <c r="E94" s="198" t="s">
        <v>1</v>
      </c>
      <c r="F94" s="199" t="s">
        <v>146</v>
      </c>
      <c r="G94" s="197"/>
      <c r="H94" s="200">
        <v>18</v>
      </c>
      <c r="I94" s="201"/>
      <c r="J94" s="197"/>
      <c r="K94" s="197"/>
      <c r="L94" s="202"/>
      <c r="M94" s="203"/>
      <c r="N94" s="204"/>
      <c r="O94" s="204"/>
      <c r="P94" s="204"/>
      <c r="Q94" s="204"/>
      <c r="R94" s="204"/>
      <c r="S94" s="204"/>
      <c r="T94" s="205"/>
      <c r="AT94" s="206" t="s">
        <v>144</v>
      </c>
      <c r="AU94" s="206" t="s">
        <v>81</v>
      </c>
      <c r="AV94" s="12" t="s">
        <v>81</v>
      </c>
      <c r="AW94" s="12" t="s">
        <v>31</v>
      </c>
      <c r="AX94" s="12" t="s">
        <v>79</v>
      </c>
      <c r="AY94" s="206" t="s">
        <v>120</v>
      </c>
    </row>
    <row r="95" spans="2:65" s="1" customFormat="1" ht="16.5" customHeight="1">
      <c r="B95" s="33"/>
      <c r="C95" s="207" t="s">
        <v>147</v>
      </c>
      <c r="D95" s="207" t="s">
        <v>148</v>
      </c>
      <c r="E95" s="208" t="s">
        <v>149</v>
      </c>
      <c r="F95" s="209" t="s">
        <v>150</v>
      </c>
      <c r="G95" s="210" t="s">
        <v>131</v>
      </c>
      <c r="H95" s="211">
        <v>3</v>
      </c>
      <c r="I95" s="212"/>
      <c r="J95" s="213">
        <f>ROUND(I95*H95,2)</f>
        <v>0</v>
      </c>
      <c r="K95" s="209" t="s">
        <v>1</v>
      </c>
      <c r="L95" s="214"/>
      <c r="M95" s="215" t="s">
        <v>1</v>
      </c>
      <c r="N95" s="216" t="s">
        <v>42</v>
      </c>
      <c r="O95" s="59"/>
      <c r="P95" s="182">
        <f>O95*H95</f>
        <v>0</v>
      </c>
      <c r="Q95" s="182">
        <v>3.2250000000000001</v>
      </c>
      <c r="R95" s="182">
        <f>Q95*H95</f>
        <v>9.6750000000000007</v>
      </c>
      <c r="S95" s="182">
        <v>0</v>
      </c>
      <c r="T95" s="183">
        <f>S95*H95</f>
        <v>0</v>
      </c>
      <c r="AR95" s="16" t="s">
        <v>151</v>
      </c>
      <c r="AT95" s="16" t="s">
        <v>148</v>
      </c>
      <c r="AU95" s="16" t="s">
        <v>81</v>
      </c>
      <c r="AY95" s="16" t="s">
        <v>120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79</v>
      </c>
      <c r="BK95" s="184">
        <f>ROUND(I95*H95,2)</f>
        <v>0</v>
      </c>
      <c r="BL95" s="16" t="s">
        <v>127</v>
      </c>
      <c r="BM95" s="16" t="s">
        <v>152</v>
      </c>
    </row>
    <row r="96" spans="2:65" s="11" customFormat="1" ht="11.25">
      <c r="B96" s="185"/>
      <c r="C96" s="186"/>
      <c r="D96" s="187" t="s">
        <v>144</v>
      </c>
      <c r="E96" s="188" t="s">
        <v>1</v>
      </c>
      <c r="F96" s="189" t="s">
        <v>153</v>
      </c>
      <c r="G96" s="186"/>
      <c r="H96" s="188" t="s">
        <v>1</v>
      </c>
      <c r="I96" s="190"/>
      <c r="J96" s="186"/>
      <c r="K96" s="186"/>
      <c r="L96" s="191"/>
      <c r="M96" s="192"/>
      <c r="N96" s="193"/>
      <c r="O96" s="193"/>
      <c r="P96" s="193"/>
      <c r="Q96" s="193"/>
      <c r="R96" s="193"/>
      <c r="S96" s="193"/>
      <c r="T96" s="194"/>
      <c r="AT96" s="195" t="s">
        <v>144</v>
      </c>
      <c r="AU96" s="195" t="s">
        <v>81</v>
      </c>
      <c r="AV96" s="11" t="s">
        <v>79</v>
      </c>
      <c r="AW96" s="11" t="s">
        <v>31</v>
      </c>
      <c r="AX96" s="11" t="s">
        <v>71</v>
      </c>
      <c r="AY96" s="195" t="s">
        <v>120</v>
      </c>
    </row>
    <row r="97" spans="2:65" s="11" customFormat="1" ht="11.25">
      <c r="B97" s="185"/>
      <c r="C97" s="186"/>
      <c r="D97" s="187" t="s">
        <v>144</v>
      </c>
      <c r="E97" s="188" t="s">
        <v>1</v>
      </c>
      <c r="F97" s="189" t="s">
        <v>154</v>
      </c>
      <c r="G97" s="186"/>
      <c r="H97" s="188" t="s">
        <v>1</v>
      </c>
      <c r="I97" s="190"/>
      <c r="J97" s="186"/>
      <c r="K97" s="186"/>
      <c r="L97" s="191"/>
      <c r="M97" s="192"/>
      <c r="N97" s="193"/>
      <c r="O97" s="193"/>
      <c r="P97" s="193"/>
      <c r="Q97" s="193"/>
      <c r="R97" s="193"/>
      <c r="S97" s="193"/>
      <c r="T97" s="194"/>
      <c r="AT97" s="195" t="s">
        <v>144</v>
      </c>
      <c r="AU97" s="195" t="s">
        <v>81</v>
      </c>
      <c r="AV97" s="11" t="s">
        <v>79</v>
      </c>
      <c r="AW97" s="11" t="s">
        <v>31</v>
      </c>
      <c r="AX97" s="11" t="s">
        <v>71</v>
      </c>
      <c r="AY97" s="195" t="s">
        <v>120</v>
      </c>
    </row>
    <row r="98" spans="2:65" s="12" customFormat="1" ht="11.25">
      <c r="B98" s="196"/>
      <c r="C98" s="197"/>
      <c r="D98" s="187" t="s">
        <v>144</v>
      </c>
      <c r="E98" s="198" t="s">
        <v>1</v>
      </c>
      <c r="F98" s="199" t="s">
        <v>133</v>
      </c>
      <c r="G98" s="197"/>
      <c r="H98" s="200">
        <v>3</v>
      </c>
      <c r="I98" s="201"/>
      <c r="J98" s="197"/>
      <c r="K98" s="197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144</v>
      </c>
      <c r="AU98" s="206" t="s">
        <v>81</v>
      </c>
      <c r="AV98" s="12" t="s">
        <v>81</v>
      </c>
      <c r="AW98" s="12" t="s">
        <v>31</v>
      </c>
      <c r="AX98" s="12" t="s">
        <v>79</v>
      </c>
      <c r="AY98" s="206" t="s">
        <v>120</v>
      </c>
    </row>
    <row r="99" spans="2:65" s="1" customFormat="1" ht="16.5" customHeight="1">
      <c r="B99" s="33"/>
      <c r="C99" s="173" t="s">
        <v>155</v>
      </c>
      <c r="D99" s="173" t="s">
        <v>122</v>
      </c>
      <c r="E99" s="174" t="s">
        <v>156</v>
      </c>
      <c r="F99" s="175" t="s">
        <v>157</v>
      </c>
      <c r="G99" s="176" t="s">
        <v>158</v>
      </c>
      <c r="H99" s="177">
        <v>240</v>
      </c>
      <c r="I99" s="178"/>
      <c r="J99" s="179">
        <f>ROUND(I99*H99,2)</f>
        <v>0</v>
      </c>
      <c r="K99" s="175" t="s">
        <v>126</v>
      </c>
      <c r="L99" s="37"/>
      <c r="M99" s="180" t="s">
        <v>1</v>
      </c>
      <c r="N99" s="181" t="s">
        <v>42</v>
      </c>
      <c r="O99" s="59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AR99" s="16" t="s">
        <v>127</v>
      </c>
      <c r="AT99" s="16" t="s">
        <v>122</v>
      </c>
      <c r="AU99" s="16" t="s">
        <v>81</v>
      </c>
      <c r="AY99" s="16" t="s">
        <v>120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79</v>
      </c>
      <c r="BK99" s="184">
        <f>ROUND(I99*H99,2)</f>
        <v>0</v>
      </c>
      <c r="BL99" s="16" t="s">
        <v>127</v>
      </c>
      <c r="BM99" s="16" t="s">
        <v>159</v>
      </c>
    </row>
    <row r="100" spans="2:65" s="1" customFormat="1" ht="19.5">
      <c r="B100" s="33"/>
      <c r="C100" s="34"/>
      <c r="D100" s="187" t="s">
        <v>160</v>
      </c>
      <c r="E100" s="34"/>
      <c r="F100" s="217" t="s">
        <v>161</v>
      </c>
      <c r="G100" s="34"/>
      <c r="H100" s="34"/>
      <c r="I100" s="102"/>
      <c r="J100" s="34"/>
      <c r="K100" s="34"/>
      <c r="L100" s="37"/>
      <c r="M100" s="218"/>
      <c r="N100" s="59"/>
      <c r="O100" s="59"/>
      <c r="P100" s="59"/>
      <c r="Q100" s="59"/>
      <c r="R100" s="59"/>
      <c r="S100" s="59"/>
      <c r="T100" s="60"/>
      <c r="AT100" s="16" t="s">
        <v>160</v>
      </c>
      <c r="AU100" s="16" t="s">
        <v>81</v>
      </c>
    </row>
    <row r="101" spans="2:65" s="11" customFormat="1" ht="11.25">
      <c r="B101" s="185"/>
      <c r="C101" s="186"/>
      <c r="D101" s="187" t="s">
        <v>144</v>
      </c>
      <c r="E101" s="188" t="s">
        <v>1</v>
      </c>
      <c r="F101" s="189" t="s">
        <v>162</v>
      </c>
      <c r="G101" s="186"/>
      <c r="H101" s="188" t="s">
        <v>1</v>
      </c>
      <c r="I101" s="190"/>
      <c r="J101" s="186"/>
      <c r="K101" s="186"/>
      <c r="L101" s="191"/>
      <c r="M101" s="192"/>
      <c r="N101" s="193"/>
      <c r="O101" s="193"/>
      <c r="P101" s="193"/>
      <c r="Q101" s="193"/>
      <c r="R101" s="193"/>
      <c r="S101" s="193"/>
      <c r="T101" s="194"/>
      <c r="AT101" s="195" t="s">
        <v>144</v>
      </c>
      <c r="AU101" s="195" t="s">
        <v>81</v>
      </c>
      <c r="AV101" s="11" t="s">
        <v>79</v>
      </c>
      <c r="AW101" s="11" t="s">
        <v>31</v>
      </c>
      <c r="AX101" s="11" t="s">
        <v>71</v>
      </c>
      <c r="AY101" s="195" t="s">
        <v>120</v>
      </c>
    </row>
    <row r="102" spans="2:65" s="12" customFormat="1" ht="11.25">
      <c r="B102" s="196"/>
      <c r="C102" s="197"/>
      <c r="D102" s="187" t="s">
        <v>144</v>
      </c>
      <c r="E102" s="198" t="s">
        <v>1</v>
      </c>
      <c r="F102" s="199" t="s">
        <v>163</v>
      </c>
      <c r="G102" s="197"/>
      <c r="H102" s="200">
        <v>240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144</v>
      </c>
      <c r="AU102" s="206" t="s">
        <v>81</v>
      </c>
      <c r="AV102" s="12" t="s">
        <v>81</v>
      </c>
      <c r="AW102" s="12" t="s">
        <v>31</v>
      </c>
      <c r="AX102" s="12" t="s">
        <v>79</v>
      </c>
      <c r="AY102" s="206" t="s">
        <v>120</v>
      </c>
    </row>
    <row r="103" spans="2:65" s="1" customFormat="1" ht="16.5" customHeight="1">
      <c r="B103" s="33"/>
      <c r="C103" s="173" t="s">
        <v>151</v>
      </c>
      <c r="D103" s="173" t="s">
        <v>122</v>
      </c>
      <c r="E103" s="174" t="s">
        <v>164</v>
      </c>
      <c r="F103" s="175" t="s">
        <v>165</v>
      </c>
      <c r="G103" s="176" t="s">
        <v>166</v>
      </c>
      <c r="H103" s="177">
        <v>90</v>
      </c>
      <c r="I103" s="178"/>
      <c r="J103" s="179">
        <f>ROUND(I103*H103,2)</f>
        <v>0</v>
      </c>
      <c r="K103" s="175" t="s">
        <v>126</v>
      </c>
      <c r="L103" s="37"/>
      <c r="M103" s="180" t="s">
        <v>1</v>
      </c>
      <c r="N103" s="181" t="s">
        <v>42</v>
      </c>
      <c r="O103" s="59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AR103" s="16" t="s">
        <v>127</v>
      </c>
      <c r="AT103" s="16" t="s">
        <v>122</v>
      </c>
      <c r="AU103" s="16" t="s">
        <v>81</v>
      </c>
      <c r="AY103" s="16" t="s">
        <v>120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79</v>
      </c>
      <c r="BK103" s="184">
        <f>ROUND(I103*H103,2)</f>
        <v>0</v>
      </c>
      <c r="BL103" s="16" t="s">
        <v>127</v>
      </c>
      <c r="BM103" s="16" t="s">
        <v>167</v>
      </c>
    </row>
    <row r="104" spans="2:65" s="1" customFormat="1" ht="16.5" customHeight="1">
      <c r="B104" s="33"/>
      <c r="C104" s="173" t="s">
        <v>168</v>
      </c>
      <c r="D104" s="173" t="s">
        <v>122</v>
      </c>
      <c r="E104" s="174" t="s">
        <v>169</v>
      </c>
      <c r="F104" s="175" t="s">
        <v>170</v>
      </c>
      <c r="G104" s="176" t="s">
        <v>171</v>
      </c>
      <c r="H104" s="177">
        <v>8.1</v>
      </c>
      <c r="I104" s="178"/>
      <c r="J104" s="179">
        <f>ROUND(I104*H104,2)</f>
        <v>0</v>
      </c>
      <c r="K104" s="175" t="s">
        <v>126</v>
      </c>
      <c r="L104" s="37"/>
      <c r="M104" s="180" t="s">
        <v>1</v>
      </c>
      <c r="N104" s="181" t="s">
        <v>42</v>
      </c>
      <c r="O104" s="59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16" t="s">
        <v>127</v>
      </c>
      <c r="AT104" s="16" t="s">
        <v>122</v>
      </c>
      <c r="AU104" s="16" t="s">
        <v>81</v>
      </c>
      <c r="AY104" s="16" t="s">
        <v>120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6" t="s">
        <v>79</v>
      </c>
      <c r="BK104" s="184">
        <f>ROUND(I104*H104,2)</f>
        <v>0</v>
      </c>
      <c r="BL104" s="16" t="s">
        <v>127</v>
      </c>
      <c r="BM104" s="16" t="s">
        <v>172</v>
      </c>
    </row>
    <row r="105" spans="2:65" s="11" customFormat="1" ht="11.25">
      <c r="B105" s="185"/>
      <c r="C105" s="186"/>
      <c r="D105" s="187" t="s">
        <v>144</v>
      </c>
      <c r="E105" s="188" t="s">
        <v>1</v>
      </c>
      <c r="F105" s="189" t="s">
        <v>173</v>
      </c>
      <c r="G105" s="186"/>
      <c r="H105" s="188" t="s">
        <v>1</v>
      </c>
      <c r="I105" s="190"/>
      <c r="J105" s="186"/>
      <c r="K105" s="186"/>
      <c r="L105" s="191"/>
      <c r="M105" s="192"/>
      <c r="N105" s="193"/>
      <c r="O105" s="193"/>
      <c r="P105" s="193"/>
      <c r="Q105" s="193"/>
      <c r="R105" s="193"/>
      <c r="S105" s="193"/>
      <c r="T105" s="194"/>
      <c r="AT105" s="195" t="s">
        <v>144</v>
      </c>
      <c r="AU105" s="195" t="s">
        <v>81</v>
      </c>
      <c r="AV105" s="11" t="s">
        <v>79</v>
      </c>
      <c r="AW105" s="11" t="s">
        <v>31</v>
      </c>
      <c r="AX105" s="11" t="s">
        <v>71</v>
      </c>
      <c r="AY105" s="195" t="s">
        <v>120</v>
      </c>
    </row>
    <row r="106" spans="2:65" s="12" customFormat="1" ht="11.25">
      <c r="B106" s="196"/>
      <c r="C106" s="197"/>
      <c r="D106" s="187" t="s">
        <v>144</v>
      </c>
      <c r="E106" s="198" t="s">
        <v>1</v>
      </c>
      <c r="F106" s="199" t="s">
        <v>174</v>
      </c>
      <c r="G106" s="197"/>
      <c r="H106" s="200">
        <v>8.1</v>
      </c>
      <c r="I106" s="201"/>
      <c r="J106" s="197"/>
      <c r="K106" s="197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144</v>
      </c>
      <c r="AU106" s="206" t="s">
        <v>81</v>
      </c>
      <c r="AV106" s="12" t="s">
        <v>81</v>
      </c>
      <c r="AW106" s="12" t="s">
        <v>31</v>
      </c>
      <c r="AX106" s="12" t="s">
        <v>79</v>
      </c>
      <c r="AY106" s="206" t="s">
        <v>120</v>
      </c>
    </row>
    <row r="107" spans="2:65" s="1" customFormat="1" ht="16.5" customHeight="1">
      <c r="B107" s="33"/>
      <c r="C107" s="173" t="s">
        <v>175</v>
      </c>
      <c r="D107" s="173" t="s">
        <v>122</v>
      </c>
      <c r="E107" s="174" t="s">
        <v>176</v>
      </c>
      <c r="F107" s="175" t="s">
        <v>177</v>
      </c>
      <c r="G107" s="176" t="s">
        <v>171</v>
      </c>
      <c r="H107" s="177">
        <v>758.39</v>
      </c>
      <c r="I107" s="178"/>
      <c r="J107" s="179">
        <f>ROUND(I107*H107,2)</f>
        <v>0</v>
      </c>
      <c r="K107" s="175" t="s">
        <v>126</v>
      </c>
      <c r="L107" s="37"/>
      <c r="M107" s="180" t="s">
        <v>1</v>
      </c>
      <c r="N107" s="181" t="s">
        <v>42</v>
      </c>
      <c r="O107" s="59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AR107" s="16" t="s">
        <v>127</v>
      </c>
      <c r="AT107" s="16" t="s">
        <v>122</v>
      </c>
      <c r="AU107" s="16" t="s">
        <v>81</v>
      </c>
      <c r="AY107" s="16" t="s">
        <v>120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79</v>
      </c>
      <c r="BK107" s="184">
        <f>ROUND(I107*H107,2)</f>
        <v>0</v>
      </c>
      <c r="BL107" s="16" t="s">
        <v>127</v>
      </c>
      <c r="BM107" s="16" t="s">
        <v>178</v>
      </c>
    </row>
    <row r="108" spans="2:65" s="11" customFormat="1" ht="11.25">
      <c r="B108" s="185"/>
      <c r="C108" s="186"/>
      <c r="D108" s="187" t="s">
        <v>144</v>
      </c>
      <c r="E108" s="188" t="s">
        <v>1</v>
      </c>
      <c r="F108" s="189" t="s">
        <v>179</v>
      </c>
      <c r="G108" s="186"/>
      <c r="H108" s="188" t="s">
        <v>1</v>
      </c>
      <c r="I108" s="190"/>
      <c r="J108" s="186"/>
      <c r="K108" s="186"/>
      <c r="L108" s="191"/>
      <c r="M108" s="192"/>
      <c r="N108" s="193"/>
      <c r="O108" s="193"/>
      <c r="P108" s="193"/>
      <c r="Q108" s="193"/>
      <c r="R108" s="193"/>
      <c r="S108" s="193"/>
      <c r="T108" s="194"/>
      <c r="AT108" s="195" t="s">
        <v>144</v>
      </c>
      <c r="AU108" s="195" t="s">
        <v>81</v>
      </c>
      <c r="AV108" s="11" t="s">
        <v>79</v>
      </c>
      <c r="AW108" s="11" t="s">
        <v>31</v>
      </c>
      <c r="AX108" s="11" t="s">
        <v>71</v>
      </c>
      <c r="AY108" s="195" t="s">
        <v>120</v>
      </c>
    </row>
    <row r="109" spans="2:65" s="12" customFormat="1" ht="11.25">
      <c r="B109" s="196"/>
      <c r="C109" s="197"/>
      <c r="D109" s="187" t="s">
        <v>144</v>
      </c>
      <c r="E109" s="198" t="s">
        <v>1</v>
      </c>
      <c r="F109" s="199" t="s">
        <v>180</v>
      </c>
      <c r="G109" s="197"/>
      <c r="H109" s="200">
        <v>758.39</v>
      </c>
      <c r="I109" s="201"/>
      <c r="J109" s="197"/>
      <c r="K109" s="197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144</v>
      </c>
      <c r="AU109" s="206" t="s">
        <v>81</v>
      </c>
      <c r="AV109" s="12" t="s">
        <v>81</v>
      </c>
      <c r="AW109" s="12" t="s">
        <v>31</v>
      </c>
      <c r="AX109" s="12" t="s">
        <v>79</v>
      </c>
      <c r="AY109" s="206" t="s">
        <v>120</v>
      </c>
    </row>
    <row r="110" spans="2:65" s="1" customFormat="1" ht="16.5" customHeight="1">
      <c r="B110" s="33"/>
      <c r="C110" s="173" t="s">
        <v>181</v>
      </c>
      <c r="D110" s="173" t="s">
        <v>122</v>
      </c>
      <c r="E110" s="174" t="s">
        <v>182</v>
      </c>
      <c r="F110" s="175" t="s">
        <v>183</v>
      </c>
      <c r="G110" s="176" t="s">
        <v>171</v>
      </c>
      <c r="H110" s="177">
        <v>0.628</v>
      </c>
      <c r="I110" s="178"/>
      <c r="J110" s="179">
        <f>ROUND(I110*H110,2)</f>
        <v>0</v>
      </c>
      <c r="K110" s="175" t="s">
        <v>126</v>
      </c>
      <c r="L110" s="37"/>
      <c r="M110" s="180" t="s">
        <v>1</v>
      </c>
      <c r="N110" s="181" t="s">
        <v>42</v>
      </c>
      <c r="O110" s="59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16" t="s">
        <v>127</v>
      </c>
      <c r="AT110" s="16" t="s">
        <v>122</v>
      </c>
      <c r="AU110" s="16" t="s">
        <v>81</v>
      </c>
      <c r="AY110" s="16" t="s">
        <v>120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79</v>
      </c>
      <c r="BK110" s="184">
        <f>ROUND(I110*H110,2)</f>
        <v>0</v>
      </c>
      <c r="BL110" s="16" t="s">
        <v>127</v>
      </c>
      <c r="BM110" s="16" t="s">
        <v>184</v>
      </c>
    </row>
    <row r="111" spans="2:65" s="11" customFormat="1" ht="11.25">
      <c r="B111" s="185"/>
      <c r="C111" s="186"/>
      <c r="D111" s="187" t="s">
        <v>144</v>
      </c>
      <c r="E111" s="188" t="s">
        <v>1</v>
      </c>
      <c r="F111" s="189" t="s">
        <v>185</v>
      </c>
      <c r="G111" s="186"/>
      <c r="H111" s="188" t="s">
        <v>1</v>
      </c>
      <c r="I111" s="190"/>
      <c r="J111" s="186"/>
      <c r="K111" s="186"/>
      <c r="L111" s="191"/>
      <c r="M111" s="192"/>
      <c r="N111" s="193"/>
      <c r="O111" s="193"/>
      <c r="P111" s="193"/>
      <c r="Q111" s="193"/>
      <c r="R111" s="193"/>
      <c r="S111" s="193"/>
      <c r="T111" s="194"/>
      <c r="AT111" s="195" t="s">
        <v>144</v>
      </c>
      <c r="AU111" s="195" t="s">
        <v>81</v>
      </c>
      <c r="AV111" s="11" t="s">
        <v>79</v>
      </c>
      <c r="AW111" s="11" t="s">
        <v>31</v>
      </c>
      <c r="AX111" s="11" t="s">
        <v>71</v>
      </c>
      <c r="AY111" s="195" t="s">
        <v>120</v>
      </c>
    </row>
    <row r="112" spans="2:65" s="12" customFormat="1" ht="11.25">
      <c r="B112" s="196"/>
      <c r="C112" s="197"/>
      <c r="D112" s="187" t="s">
        <v>144</v>
      </c>
      <c r="E112" s="198" t="s">
        <v>1</v>
      </c>
      <c r="F112" s="199" t="s">
        <v>186</v>
      </c>
      <c r="G112" s="197"/>
      <c r="H112" s="200">
        <v>0.628</v>
      </c>
      <c r="I112" s="201"/>
      <c r="J112" s="197"/>
      <c r="K112" s="197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144</v>
      </c>
      <c r="AU112" s="206" t="s">
        <v>81</v>
      </c>
      <c r="AV112" s="12" t="s">
        <v>81</v>
      </c>
      <c r="AW112" s="12" t="s">
        <v>31</v>
      </c>
      <c r="AX112" s="12" t="s">
        <v>79</v>
      </c>
      <c r="AY112" s="206" t="s">
        <v>120</v>
      </c>
    </row>
    <row r="113" spans="2:65" s="1" customFormat="1" ht="16.5" customHeight="1">
      <c r="B113" s="33"/>
      <c r="C113" s="207" t="s">
        <v>187</v>
      </c>
      <c r="D113" s="207" t="s">
        <v>148</v>
      </c>
      <c r="E113" s="208" t="s">
        <v>188</v>
      </c>
      <c r="F113" s="209" t="s">
        <v>189</v>
      </c>
      <c r="G113" s="210" t="s">
        <v>131</v>
      </c>
      <c r="H113" s="211">
        <v>1</v>
      </c>
      <c r="I113" s="212"/>
      <c r="J113" s="213">
        <f>ROUND(I113*H113,2)</f>
        <v>0</v>
      </c>
      <c r="K113" s="209" t="s">
        <v>126</v>
      </c>
      <c r="L113" s="214"/>
      <c r="M113" s="215" t="s">
        <v>1</v>
      </c>
      <c r="N113" s="216" t="s">
        <v>42</v>
      </c>
      <c r="O113" s="59"/>
      <c r="P113" s="182">
        <f>O113*H113</f>
        <v>0</v>
      </c>
      <c r="Q113" s="182">
        <v>0.4</v>
      </c>
      <c r="R113" s="182">
        <f>Q113*H113</f>
        <v>0.4</v>
      </c>
      <c r="S113" s="182">
        <v>0</v>
      </c>
      <c r="T113" s="183">
        <f>S113*H113</f>
        <v>0</v>
      </c>
      <c r="AR113" s="16" t="s">
        <v>151</v>
      </c>
      <c r="AT113" s="16" t="s">
        <v>148</v>
      </c>
      <c r="AU113" s="16" t="s">
        <v>81</v>
      </c>
      <c r="AY113" s="16" t="s">
        <v>120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6" t="s">
        <v>79</v>
      </c>
      <c r="BK113" s="184">
        <f>ROUND(I113*H113,2)</f>
        <v>0</v>
      </c>
      <c r="BL113" s="16" t="s">
        <v>127</v>
      </c>
      <c r="BM113" s="16" t="s">
        <v>190</v>
      </c>
    </row>
    <row r="114" spans="2:65" s="11" customFormat="1" ht="11.25">
      <c r="B114" s="185"/>
      <c r="C114" s="186"/>
      <c r="D114" s="187" t="s">
        <v>144</v>
      </c>
      <c r="E114" s="188" t="s">
        <v>1</v>
      </c>
      <c r="F114" s="189" t="s">
        <v>191</v>
      </c>
      <c r="G114" s="186"/>
      <c r="H114" s="188" t="s">
        <v>1</v>
      </c>
      <c r="I114" s="190"/>
      <c r="J114" s="186"/>
      <c r="K114" s="186"/>
      <c r="L114" s="191"/>
      <c r="M114" s="192"/>
      <c r="N114" s="193"/>
      <c r="O114" s="193"/>
      <c r="P114" s="193"/>
      <c r="Q114" s="193"/>
      <c r="R114" s="193"/>
      <c r="S114" s="193"/>
      <c r="T114" s="194"/>
      <c r="AT114" s="195" t="s">
        <v>144</v>
      </c>
      <c r="AU114" s="195" t="s">
        <v>81</v>
      </c>
      <c r="AV114" s="11" t="s">
        <v>79</v>
      </c>
      <c r="AW114" s="11" t="s">
        <v>31</v>
      </c>
      <c r="AX114" s="11" t="s">
        <v>71</v>
      </c>
      <c r="AY114" s="195" t="s">
        <v>120</v>
      </c>
    </row>
    <row r="115" spans="2:65" s="12" customFormat="1" ht="11.25">
      <c r="B115" s="196"/>
      <c r="C115" s="197"/>
      <c r="D115" s="187" t="s">
        <v>144</v>
      </c>
      <c r="E115" s="198" t="s">
        <v>1</v>
      </c>
      <c r="F115" s="199" t="s">
        <v>79</v>
      </c>
      <c r="G115" s="197"/>
      <c r="H115" s="200">
        <v>1</v>
      </c>
      <c r="I115" s="201"/>
      <c r="J115" s="197"/>
      <c r="K115" s="197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144</v>
      </c>
      <c r="AU115" s="206" t="s">
        <v>81</v>
      </c>
      <c r="AV115" s="12" t="s">
        <v>81</v>
      </c>
      <c r="AW115" s="12" t="s">
        <v>31</v>
      </c>
      <c r="AX115" s="12" t="s">
        <v>79</v>
      </c>
      <c r="AY115" s="206" t="s">
        <v>120</v>
      </c>
    </row>
    <row r="116" spans="2:65" s="1" customFormat="1" ht="16.5" customHeight="1">
      <c r="B116" s="33"/>
      <c r="C116" s="173" t="s">
        <v>192</v>
      </c>
      <c r="D116" s="173" t="s">
        <v>122</v>
      </c>
      <c r="E116" s="174" t="s">
        <v>193</v>
      </c>
      <c r="F116" s="175" t="s">
        <v>194</v>
      </c>
      <c r="G116" s="176" t="s">
        <v>171</v>
      </c>
      <c r="H116" s="177">
        <v>758.39</v>
      </c>
      <c r="I116" s="178"/>
      <c r="J116" s="179">
        <f>ROUND(I116*H116,2)</f>
        <v>0</v>
      </c>
      <c r="K116" s="175" t="s">
        <v>126</v>
      </c>
      <c r="L116" s="37"/>
      <c r="M116" s="180" t="s">
        <v>1</v>
      </c>
      <c r="N116" s="181" t="s">
        <v>42</v>
      </c>
      <c r="O116" s="59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AR116" s="16" t="s">
        <v>127</v>
      </c>
      <c r="AT116" s="16" t="s">
        <v>122</v>
      </c>
      <c r="AU116" s="16" t="s">
        <v>81</v>
      </c>
      <c r="AY116" s="16" t="s">
        <v>120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6" t="s">
        <v>79</v>
      </c>
      <c r="BK116" s="184">
        <f>ROUND(I116*H116,2)</f>
        <v>0</v>
      </c>
      <c r="BL116" s="16" t="s">
        <v>127</v>
      </c>
      <c r="BM116" s="16" t="s">
        <v>195</v>
      </c>
    </row>
    <row r="117" spans="2:65" s="11" customFormat="1" ht="11.25">
      <c r="B117" s="185"/>
      <c r="C117" s="186"/>
      <c r="D117" s="187" t="s">
        <v>144</v>
      </c>
      <c r="E117" s="188" t="s">
        <v>1</v>
      </c>
      <c r="F117" s="189" t="s">
        <v>196</v>
      </c>
      <c r="G117" s="186"/>
      <c r="H117" s="188" t="s">
        <v>1</v>
      </c>
      <c r="I117" s="190"/>
      <c r="J117" s="186"/>
      <c r="K117" s="186"/>
      <c r="L117" s="191"/>
      <c r="M117" s="192"/>
      <c r="N117" s="193"/>
      <c r="O117" s="193"/>
      <c r="P117" s="193"/>
      <c r="Q117" s="193"/>
      <c r="R117" s="193"/>
      <c r="S117" s="193"/>
      <c r="T117" s="194"/>
      <c r="AT117" s="195" t="s">
        <v>144</v>
      </c>
      <c r="AU117" s="195" t="s">
        <v>81</v>
      </c>
      <c r="AV117" s="11" t="s">
        <v>79</v>
      </c>
      <c r="AW117" s="11" t="s">
        <v>31</v>
      </c>
      <c r="AX117" s="11" t="s">
        <v>71</v>
      </c>
      <c r="AY117" s="195" t="s">
        <v>120</v>
      </c>
    </row>
    <row r="118" spans="2:65" s="12" customFormat="1" ht="11.25">
      <c r="B118" s="196"/>
      <c r="C118" s="197"/>
      <c r="D118" s="187" t="s">
        <v>144</v>
      </c>
      <c r="E118" s="198" t="s">
        <v>1</v>
      </c>
      <c r="F118" s="199" t="s">
        <v>180</v>
      </c>
      <c r="G118" s="197"/>
      <c r="H118" s="200">
        <v>758.39</v>
      </c>
      <c r="I118" s="201"/>
      <c r="J118" s="197"/>
      <c r="K118" s="197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144</v>
      </c>
      <c r="AU118" s="206" t="s">
        <v>81</v>
      </c>
      <c r="AV118" s="12" t="s">
        <v>81</v>
      </c>
      <c r="AW118" s="12" t="s">
        <v>31</v>
      </c>
      <c r="AX118" s="12" t="s">
        <v>79</v>
      </c>
      <c r="AY118" s="206" t="s">
        <v>120</v>
      </c>
    </row>
    <row r="119" spans="2:65" s="1" customFormat="1" ht="16.5" customHeight="1">
      <c r="B119" s="33"/>
      <c r="C119" s="173" t="s">
        <v>197</v>
      </c>
      <c r="D119" s="173" t="s">
        <v>122</v>
      </c>
      <c r="E119" s="174" t="s">
        <v>198</v>
      </c>
      <c r="F119" s="175" t="s">
        <v>199</v>
      </c>
      <c r="G119" s="176" t="s">
        <v>171</v>
      </c>
      <c r="H119" s="177">
        <v>758.39</v>
      </c>
      <c r="I119" s="178"/>
      <c r="J119" s="179">
        <f>ROUND(I119*H119,2)</f>
        <v>0</v>
      </c>
      <c r="K119" s="175" t="s">
        <v>126</v>
      </c>
      <c r="L119" s="37"/>
      <c r="M119" s="180" t="s">
        <v>1</v>
      </c>
      <c r="N119" s="181" t="s">
        <v>42</v>
      </c>
      <c r="O119" s="59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AR119" s="16" t="s">
        <v>127</v>
      </c>
      <c r="AT119" s="16" t="s">
        <v>122</v>
      </c>
      <c r="AU119" s="16" t="s">
        <v>81</v>
      </c>
      <c r="AY119" s="16" t="s">
        <v>120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6" t="s">
        <v>79</v>
      </c>
      <c r="BK119" s="184">
        <f>ROUND(I119*H119,2)</f>
        <v>0</v>
      </c>
      <c r="BL119" s="16" t="s">
        <v>127</v>
      </c>
      <c r="BM119" s="16" t="s">
        <v>200</v>
      </c>
    </row>
    <row r="120" spans="2:65" s="11" customFormat="1" ht="11.25">
      <c r="B120" s="185"/>
      <c r="C120" s="186"/>
      <c r="D120" s="187" t="s">
        <v>144</v>
      </c>
      <c r="E120" s="188" t="s">
        <v>1</v>
      </c>
      <c r="F120" s="189" t="s">
        <v>201</v>
      </c>
      <c r="G120" s="186"/>
      <c r="H120" s="188" t="s">
        <v>1</v>
      </c>
      <c r="I120" s="190"/>
      <c r="J120" s="186"/>
      <c r="K120" s="186"/>
      <c r="L120" s="191"/>
      <c r="M120" s="192"/>
      <c r="N120" s="193"/>
      <c r="O120" s="193"/>
      <c r="P120" s="193"/>
      <c r="Q120" s="193"/>
      <c r="R120" s="193"/>
      <c r="S120" s="193"/>
      <c r="T120" s="194"/>
      <c r="AT120" s="195" t="s">
        <v>144</v>
      </c>
      <c r="AU120" s="195" t="s">
        <v>81</v>
      </c>
      <c r="AV120" s="11" t="s">
        <v>79</v>
      </c>
      <c r="AW120" s="11" t="s">
        <v>31</v>
      </c>
      <c r="AX120" s="11" t="s">
        <v>71</v>
      </c>
      <c r="AY120" s="195" t="s">
        <v>120</v>
      </c>
    </row>
    <row r="121" spans="2:65" s="12" customFormat="1" ht="11.25">
      <c r="B121" s="196"/>
      <c r="C121" s="197"/>
      <c r="D121" s="187" t="s">
        <v>144</v>
      </c>
      <c r="E121" s="198" t="s">
        <v>1</v>
      </c>
      <c r="F121" s="199" t="s">
        <v>180</v>
      </c>
      <c r="G121" s="197"/>
      <c r="H121" s="200">
        <v>758.39</v>
      </c>
      <c r="I121" s="201"/>
      <c r="J121" s="197"/>
      <c r="K121" s="197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144</v>
      </c>
      <c r="AU121" s="206" t="s">
        <v>81</v>
      </c>
      <c r="AV121" s="12" t="s">
        <v>81</v>
      </c>
      <c r="AW121" s="12" t="s">
        <v>31</v>
      </c>
      <c r="AX121" s="12" t="s">
        <v>79</v>
      </c>
      <c r="AY121" s="206" t="s">
        <v>120</v>
      </c>
    </row>
    <row r="122" spans="2:65" s="1" customFormat="1" ht="16.5" customHeight="1">
      <c r="B122" s="33"/>
      <c r="C122" s="173" t="s">
        <v>8</v>
      </c>
      <c r="D122" s="173" t="s">
        <v>122</v>
      </c>
      <c r="E122" s="174" t="s">
        <v>202</v>
      </c>
      <c r="F122" s="175" t="s">
        <v>203</v>
      </c>
      <c r="G122" s="176" t="s">
        <v>171</v>
      </c>
      <c r="H122" s="177">
        <v>758.39</v>
      </c>
      <c r="I122" s="178"/>
      <c r="J122" s="179">
        <f>ROUND(I122*H122,2)</f>
        <v>0</v>
      </c>
      <c r="K122" s="175" t="s">
        <v>126</v>
      </c>
      <c r="L122" s="37"/>
      <c r="M122" s="180" t="s">
        <v>1</v>
      </c>
      <c r="N122" s="181" t="s">
        <v>42</v>
      </c>
      <c r="O122" s="59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AR122" s="16" t="s">
        <v>127</v>
      </c>
      <c r="AT122" s="16" t="s">
        <v>122</v>
      </c>
      <c r="AU122" s="16" t="s">
        <v>81</v>
      </c>
      <c r="AY122" s="16" t="s">
        <v>120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6" t="s">
        <v>79</v>
      </c>
      <c r="BK122" s="184">
        <f>ROUND(I122*H122,2)</f>
        <v>0</v>
      </c>
      <c r="BL122" s="16" t="s">
        <v>127</v>
      </c>
      <c r="BM122" s="16" t="s">
        <v>204</v>
      </c>
    </row>
    <row r="123" spans="2:65" s="1" customFormat="1" ht="16.5" customHeight="1">
      <c r="B123" s="33"/>
      <c r="C123" s="173" t="s">
        <v>205</v>
      </c>
      <c r="D123" s="173" t="s">
        <v>122</v>
      </c>
      <c r="E123" s="174" t="s">
        <v>206</v>
      </c>
      <c r="F123" s="175" t="s">
        <v>207</v>
      </c>
      <c r="G123" s="176" t="s">
        <v>171</v>
      </c>
      <c r="H123" s="177">
        <v>9859.07</v>
      </c>
      <c r="I123" s="178"/>
      <c r="J123" s="179">
        <f>ROUND(I123*H123,2)</f>
        <v>0</v>
      </c>
      <c r="K123" s="175" t="s">
        <v>126</v>
      </c>
      <c r="L123" s="37"/>
      <c r="M123" s="180" t="s">
        <v>1</v>
      </c>
      <c r="N123" s="181" t="s">
        <v>42</v>
      </c>
      <c r="O123" s="59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AR123" s="16" t="s">
        <v>127</v>
      </c>
      <c r="AT123" s="16" t="s">
        <v>122</v>
      </c>
      <c r="AU123" s="16" t="s">
        <v>81</v>
      </c>
      <c r="AY123" s="16" t="s">
        <v>120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6" t="s">
        <v>79</v>
      </c>
      <c r="BK123" s="184">
        <f>ROUND(I123*H123,2)</f>
        <v>0</v>
      </c>
      <c r="BL123" s="16" t="s">
        <v>127</v>
      </c>
      <c r="BM123" s="16" t="s">
        <v>208</v>
      </c>
    </row>
    <row r="124" spans="2:65" s="1" customFormat="1" ht="16.5" customHeight="1">
      <c r="B124" s="33"/>
      <c r="C124" s="173" t="s">
        <v>209</v>
      </c>
      <c r="D124" s="173" t="s">
        <v>122</v>
      </c>
      <c r="E124" s="174" t="s">
        <v>210</v>
      </c>
      <c r="F124" s="175" t="s">
        <v>211</v>
      </c>
      <c r="G124" s="176" t="s">
        <v>171</v>
      </c>
      <c r="H124" s="177">
        <v>1516.78</v>
      </c>
      <c r="I124" s="178"/>
      <c r="J124" s="179">
        <f>ROUND(I124*H124,2)</f>
        <v>0</v>
      </c>
      <c r="K124" s="175" t="s">
        <v>126</v>
      </c>
      <c r="L124" s="37"/>
      <c r="M124" s="180" t="s">
        <v>1</v>
      </c>
      <c r="N124" s="181" t="s">
        <v>42</v>
      </c>
      <c r="O124" s="59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AR124" s="16" t="s">
        <v>127</v>
      </c>
      <c r="AT124" s="16" t="s">
        <v>122</v>
      </c>
      <c r="AU124" s="16" t="s">
        <v>81</v>
      </c>
      <c r="AY124" s="16" t="s">
        <v>120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6" t="s">
        <v>79</v>
      </c>
      <c r="BK124" s="184">
        <f>ROUND(I124*H124,2)</f>
        <v>0</v>
      </c>
      <c r="BL124" s="16" t="s">
        <v>127</v>
      </c>
      <c r="BM124" s="16" t="s">
        <v>212</v>
      </c>
    </row>
    <row r="125" spans="2:65" s="11" customFormat="1" ht="11.25">
      <c r="B125" s="185"/>
      <c r="C125" s="186"/>
      <c r="D125" s="187" t="s">
        <v>144</v>
      </c>
      <c r="E125" s="188" t="s">
        <v>1</v>
      </c>
      <c r="F125" s="189" t="s">
        <v>213</v>
      </c>
      <c r="G125" s="186"/>
      <c r="H125" s="188" t="s">
        <v>1</v>
      </c>
      <c r="I125" s="190"/>
      <c r="J125" s="186"/>
      <c r="K125" s="186"/>
      <c r="L125" s="191"/>
      <c r="M125" s="192"/>
      <c r="N125" s="193"/>
      <c r="O125" s="193"/>
      <c r="P125" s="193"/>
      <c r="Q125" s="193"/>
      <c r="R125" s="193"/>
      <c r="S125" s="193"/>
      <c r="T125" s="194"/>
      <c r="AT125" s="195" t="s">
        <v>144</v>
      </c>
      <c r="AU125" s="195" t="s">
        <v>81</v>
      </c>
      <c r="AV125" s="11" t="s">
        <v>79</v>
      </c>
      <c r="AW125" s="11" t="s">
        <v>31</v>
      </c>
      <c r="AX125" s="11" t="s">
        <v>71</v>
      </c>
      <c r="AY125" s="195" t="s">
        <v>120</v>
      </c>
    </row>
    <row r="126" spans="2:65" s="12" customFormat="1" ht="11.25">
      <c r="B126" s="196"/>
      <c r="C126" s="197"/>
      <c r="D126" s="187" t="s">
        <v>144</v>
      </c>
      <c r="E126" s="198" t="s">
        <v>1</v>
      </c>
      <c r="F126" s="199" t="s">
        <v>214</v>
      </c>
      <c r="G126" s="197"/>
      <c r="H126" s="200">
        <v>758.39</v>
      </c>
      <c r="I126" s="201"/>
      <c r="J126" s="197"/>
      <c r="K126" s="197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144</v>
      </c>
      <c r="AU126" s="206" t="s">
        <v>81</v>
      </c>
      <c r="AV126" s="12" t="s">
        <v>81</v>
      </c>
      <c r="AW126" s="12" t="s">
        <v>31</v>
      </c>
      <c r="AX126" s="12" t="s">
        <v>71</v>
      </c>
      <c r="AY126" s="206" t="s">
        <v>120</v>
      </c>
    </row>
    <row r="127" spans="2:65" s="11" customFormat="1" ht="11.25">
      <c r="B127" s="185"/>
      <c r="C127" s="186"/>
      <c r="D127" s="187" t="s">
        <v>144</v>
      </c>
      <c r="E127" s="188" t="s">
        <v>1</v>
      </c>
      <c r="F127" s="189" t="s">
        <v>215</v>
      </c>
      <c r="G127" s="186"/>
      <c r="H127" s="188" t="s">
        <v>1</v>
      </c>
      <c r="I127" s="190"/>
      <c r="J127" s="186"/>
      <c r="K127" s="186"/>
      <c r="L127" s="191"/>
      <c r="M127" s="192"/>
      <c r="N127" s="193"/>
      <c r="O127" s="193"/>
      <c r="P127" s="193"/>
      <c r="Q127" s="193"/>
      <c r="R127" s="193"/>
      <c r="S127" s="193"/>
      <c r="T127" s="194"/>
      <c r="AT127" s="195" t="s">
        <v>144</v>
      </c>
      <c r="AU127" s="195" t="s">
        <v>81</v>
      </c>
      <c r="AV127" s="11" t="s">
        <v>79</v>
      </c>
      <c r="AW127" s="11" t="s">
        <v>31</v>
      </c>
      <c r="AX127" s="11" t="s">
        <v>71</v>
      </c>
      <c r="AY127" s="195" t="s">
        <v>120</v>
      </c>
    </row>
    <row r="128" spans="2:65" s="12" customFormat="1" ht="11.25">
      <c r="B128" s="196"/>
      <c r="C128" s="197"/>
      <c r="D128" s="187" t="s">
        <v>144</v>
      </c>
      <c r="E128" s="198" t="s">
        <v>1</v>
      </c>
      <c r="F128" s="199" t="s">
        <v>214</v>
      </c>
      <c r="G128" s="197"/>
      <c r="H128" s="200">
        <v>758.39</v>
      </c>
      <c r="I128" s="201"/>
      <c r="J128" s="197"/>
      <c r="K128" s="197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144</v>
      </c>
      <c r="AU128" s="206" t="s">
        <v>81</v>
      </c>
      <c r="AV128" s="12" t="s">
        <v>81</v>
      </c>
      <c r="AW128" s="12" t="s">
        <v>31</v>
      </c>
      <c r="AX128" s="12" t="s">
        <v>71</v>
      </c>
      <c r="AY128" s="206" t="s">
        <v>120</v>
      </c>
    </row>
    <row r="129" spans="2:65" s="13" customFormat="1" ht="11.25">
      <c r="B129" s="219"/>
      <c r="C129" s="220"/>
      <c r="D129" s="187" t="s">
        <v>144</v>
      </c>
      <c r="E129" s="221" t="s">
        <v>1</v>
      </c>
      <c r="F129" s="222" t="s">
        <v>216</v>
      </c>
      <c r="G129" s="220"/>
      <c r="H129" s="223">
        <v>1516.78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144</v>
      </c>
      <c r="AU129" s="229" t="s">
        <v>81</v>
      </c>
      <c r="AV129" s="13" t="s">
        <v>127</v>
      </c>
      <c r="AW129" s="13" t="s">
        <v>31</v>
      </c>
      <c r="AX129" s="13" t="s">
        <v>79</v>
      </c>
      <c r="AY129" s="229" t="s">
        <v>120</v>
      </c>
    </row>
    <row r="130" spans="2:65" s="1" customFormat="1" ht="16.5" customHeight="1">
      <c r="B130" s="33"/>
      <c r="C130" s="173" t="s">
        <v>217</v>
      </c>
      <c r="D130" s="173" t="s">
        <v>122</v>
      </c>
      <c r="E130" s="174" t="s">
        <v>218</v>
      </c>
      <c r="F130" s="175" t="s">
        <v>219</v>
      </c>
      <c r="G130" s="176" t="s">
        <v>220</v>
      </c>
      <c r="H130" s="177">
        <v>1440.941</v>
      </c>
      <c r="I130" s="178"/>
      <c r="J130" s="179">
        <f>ROUND(I130*H130,2)</f>
        <v>0</v>
      </c>
      <c r="K130" s="175" t="s">
        <v>126</v>
      </c>
      <c r="L130" s="37"/>
      <c r="M130" s="180" t="s">
        <v>1</v>
      </c>
      <c r="N130" s="181" t="s">
        <v>42</v>
      </c>
      <c r="O130" s="59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AR130" s="16" t="s">
        <v>127</v>
      </c>
      <c r="AT130" s="16" t="s">
        <v>122</v>
      </c>
      <c r="AU130" s="16" t="s">
        <v>81</v>
      </c>
      <c r="AY130" s="16" t="s">
        <v>120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6" t="s">
        <v>79</v>
      </c>
      <c r="BK130" s="184">
        <f>ROUND(I130*H130,2)</f>
        <v>0</v>
      </c>
      <c r="BL130" s="16" t="s">
        <v>127</v>
      </c>
      <c r="BM130" s="16" t="s">
        <v>221</v>
      </c>
    </row>
    <row r="131" spans="2:65" s="11" customFormat="1" ht="11.25">
      <c r="B131" s="185"/>
      <c r="C131" s="186"/>
      <c r="D131" s="187" t="s">
        <v>144</v>
      </c>
      <c r="E131" s="188" t="s">
        <v>1</v>
      </c>
      <c r="F131" s="189" t="s">
        <v>222</v>
      </c>
      <c r="G131" s="186"/>
      <c r="H131" s="188" t="s">
        <v>1</v>
      </c>
      <c r="I131" s="190"/>
      <c r="J131" s="186"/>
      <c r="K131" s="186"/>
      <c r="L131" s="191"/>
      <c r="M131" s="192"/>
      <c r="N131" s="193"/>
      <c r="O131" s="193"/>
      <c r="P131" s="193"/>
      <c r="Q131" s="193"/>
      <c r="R131" s="193"/>
      <c r="S131" s="193"/>
      <c r="T131" s="194"/>
      <c r="AT131" s="195" t="s">
        <v>144</v>
      </c>
      <c r="AU131" s="195" t="s">
        <v>81</v>
      </c>
      <c r="AV131" s="11" t="s">
        <v>79</v>
      </c>
      <c r="AW131" s="11" t="s">
        <v>31</v>
      </c>
      <c r="AX131" s="11" t="s">
        <v>71</v>
      </c>
      <c r="AY131" s="195" t="s">
        <v>120</v>
      </c>
    </row>
    <row r="132" spans="2:65" s="12" customFormat="1" ht="11.25">
      <c r="B132" s="196"/>
      <c r="C132" s="197"/>
      <c r="D132" s="187" t="s">
        <v>144</v>
      </c>
      <c r="E132" s="198" t="s">
        <v>1</v>
      </c>
      <c r="F132" s="199" t="s">
        <v>223</v>
      </c>
      <c r="G132" s="197"/>
      <c r="H132" s="200">
        <v>1440.941</v>
      </c>
      <c r="I132" s="201"/>
      <c r="J132" s="197"/>
      <c r="K132" s="197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144</v>
      </c>
      <c r="AU132" s="206" t="s">
        <v>81</v>
      </c>
      <c r="AV132" s="12" t="s">
        <v>81</v>
      </c>
      <c r="AW132" s="12" t="s">
        <v>31</v>
      </c>
      <c r="AX132" s="12" t="s">
        <v>79</v>
      </c>
      <c r="AY132" s="206" t="s">
        <v>120</v>
      </c>
    </row>
    <row r="133" spans="2:65" s="1" customFormat="1" ht="16.5" customHeight="1">
      <c r="B133" s="33"/>
      <c r="C133" s="173" t="s">
        <v>224</v>
      </c>
      <c r="D133" s="173" t="s">
        <v>122</v>
      </c>
      <c r="E133" s="174" t="s">
        <v>225</v>
      </c>
      <c r="F133" s="175" t="s">
        <v>226</v>
      </c>
      <c r="G133" s="176" t="s">
        <v>171</v>
      </c>
      <c r="H133" s="177">
        <v>0.628</v>
      </c>
      <c r="I133" s="178"/>
      <c r="J133" s="179">
        <f>ROUND(I133*H133,2)</f>
        <v>0</v>
      </c>
      <c r="K133" s="175" t="s">
        <v>126</v>
      </c>
      <c r="L133" s="37"/>
      <c r="M133" s="180" t="s">
        <v>1</v>
      </c>
      <c r="N133" s="181" t="s">
        <v>42</v>
      </c>
      <c r="O133" s="59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AR133" s="16" t="s">
        <v>127</v>
      </c>
      <c r="AT133" s="16" t="s">
        <v>122</v>
      </c>
      <c r="AU133" s="16" t="s">
        <v>81</v>
      </c>
      <c r="AY133" s="16" t="s">
        <v>120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6" t="s">
        <v>79</v>
      </c>
      <c r="BK133" s="184">
        <f>ROUND(I133*H133,2)</f>
        <v>0</v>
      </c>
      <c r="BL133" s="16" t="s">
        <v>127</v>
      </c>
      <c r="BM133" s="16" t="s">
        <v>227</v>
      </c>
    </row>
    <row r="134" spans="2:65" s="11" customFormat="1" ht="11.25">
      <c r="B134" s="185"/>
      <c r="C134" s="186"/>
      <c r="D134" s="187" t="s">
        <v>144</v>
      </c>
      <c r="E134" s="188" t="s">
        <v>1</v>
      </c>
      <c r="F134" s="189" t="s">
        <v>228</v>
      </c>
      <c r="G134" s="186"/>
      <c r="H134" s="188" t="s">
        <v>1</v>
      </c>
      <c r="I134" s="190"/>
      <c r="J134" s="186"/>
      <c r="K134" s="186"/>
      <c r="L134" s="191"/>
      <c r="M134" s="192"/>
      <c r="N134" s="193"/>
      <c r="O134" s="193"/>
      <c r="P134" s="193"/>
      <c r="Q134" s="193"/>
      <c r="R134" s="193"/>
      <c r="S134" s="193"/>
      <c r="T134" s="194"/>
      <c r="AT134" s="195" t="s">
        <v>144</v>
      </c>
      <c r="AU134" s="195" t="s">
        <v>81</v>
      </c>
      <c r="AV134" s="11" t="s">
        <v>79</v>
      </c>
      <c r="AW134" s="11" t="s">
        <v>31</v>
      </c>
      <c r="AX134" s="11" t="s">
        <v>71</v>
      </c>
      <c r="AY134" s="195" t="s">
        <v>120</v>
      </c>
    </row>
    <row r="135" spans="2:65" s="12" customFormat="1" ht="11.25">
      <c r="B135" s="196"/>
      <c r="C135" s="197"/>
      <c r="D135" s="187" t="s">
        <v>144</v>
      </c>
      <c r="E135" s="198" t="s">
        <v>1</v>
      </c>
      <c r="F135" s="199" t="s">
        <v>229</v>
      </c>
      <c r="G135" s="197"/>
      <c r="H135" s="200">
        <v>0.628</v>
      </c>
      <c r="I135" s="201"/>
      <c r="J135" s="197"/>
      <c r="K135" s="197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144</v>
      </c>
      <c r="AU135" s="206" t="s">
        <v>81</v>
      </c>
      <c r="AV135" s="12" t="s">
        <v>81</v>
      </c>
      <c r="AW135" s="12" t="s">
        <v>31</v>
      </c>
      <c r="AX135" s="12" t="s">
        <v>79</v>
      </c>
      <c r="AY135" s="206" t="s">
        <v>120</v>
      </c>
    </row>
    <row r="136" spans="2:65" s="1" customFormat="1" ht="16.5" customHeight="1">
      <c r="B136" s="33"/>
      <c r="C136" s="173" t="s">
        <v>230</v>
      </c>
      <c r="D136" s="173" t="s">
        <v>122</v>
      </c>
      <c r="E136" s="174" t="s">
        <v>231</v>
      </c>
      <c r="F136" s="175" t="s">
        <v>232</v>
      </c>
      <c r="G136" s="176" t="s">
        <v>131</v>
      </c>
      <c r="H136" s="177">
        <v>1</v>
      </c>
      <c r="I136" s="178"/>
      <c r="J136" s="179">
        <f>ROUND(I136*H136,2)</f>
        <v>0</v>
      </c>
      <c r="K136" s="175" t="s">
        <v>126</v>
      </c>
      <c r="L136" s="37"/>
      <c r="M136" s="180" t="s">
        <v>1</v>
      </c>
      <c r="N136" s="181" t="s">
        <v>42</v>
      </c>
      <c r="O136" s="59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AR136" s="16" t="s">
        <v>127</v>
      </c>
      <c r="AT136" s="16" t="s">
        <v>122</v>
      </c>
      <c r="AU136" s="16" t="s">
        <v>81</v>
      </c>
      <c r="AY136" s="16" t="s">
        <v>120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6" t="s">
        <v>79</v>
      </c>
      <c r="BK136" s="184">
        <f>ROUND(I136*H136,2)</f>
        <v>0</v>
      </c>
      <c r="BL136" s="16" t="s">
        <v>127</v>
      </c>
      <c r="BM136" s="16" t="s">
        <v>233</v>
      </c>
    </row>
    <row r="137" spans="2:65" s="10" customFormat="1" ht="22.9" customHeight="1">
      <c r="B137" s="157"/>
      <c r="C137" s="158"/>
      <c r="D137" s="159" t="s">
        <v>70</v>
      </c>
      <c r="E137" s="171" t="s">
        <v>81</v>
      </c>
      <c r="F137" s="171" t="s">
        <v>234</v>
      </c>
      <c r="G137" s="158"/>
      <c r="H137" s="158"/>
      <c r="I137" s="161"/>
      <c r="J137" s="172">
        <f>BK137</f>
        <v>0</v>
      </c>
      <c r="K137" s="158"/>
      <c r="L137" s="163"/>
      <c r="M137" s="164"/>
      <c r="N137" s="165"/>
      <c r="O137" s="165"/>
      <c r="P137" s="166">
        <f>SUM(P138:P142)</f>
        <v>0</v>
      </c>
      <c r="Q137" s="165"/>
      <c r="R137" s="166">
        <f>SUM(R138:R142)</f>
        <v>1.5443999999999999E-2</v>
      </c>
      <c r="S137" s="165"/>
      <c r="T137" s="167">
        <f>SUM(T138:T142)</f>
        <v>0</v>
      </c>
      <c r="AR137" s="168" t="s">
        <v>79</v>
      </c>
      <c r="AT137" s="169" t="s">
        <v>70</v>
      </c>
      <c r="AU137" s="169" t="s">
        <v>79</v>
      </c>
      <c r="AY137" s="168" t="s">
        <v>120</v>
      </c>
      <c r="BK137" s="170">
        <f>SUM(BK138:BK142)</f>
        <v>0</v>
      </c>
    </row>
    <row r="138" spans="2:65" s="1" customFormat="1" ht="16.5" customHeight="1">
      <c r="B138" s="33"/>
      <c r="C138" s="173" t="s">
        <v>7</v>
      </c>
      <c r="D138" s="173" t="s">
        <v>122</v>
      </c>
      <c r="E138" s="174" t="s">
        <v>235</v>
      </c>
      <c r="F138" s="175" t="s">
        <v>236</v>
      </c>
      <c r="G138" s="176" t="s">
        <v>125</v>
      </c>
      <c r="H138" s="177">
        <v>18</v>
      </c>
      <c r="I138" s="178"/>
      <c r="J138" s="179">
        <f>ROUND(I138*H138,2)</f>
        <v>0</v>
      </c>
      <c r="K138" s="175" t="s">
        <v>126</v>
      </c>
      <c r="L138" s="37"/>
      <c r="M138" s="180" t="s">
        <v>1</v>
      </c>
      <c r="N138" s="181" t="s">
        <v>42</v>
      </c>
      <c r="O138" s="59"/>
      <c r="P138" s="182">
        <f>O138*H138</f>
        <v>0</v>
      </c>
      <c r="Q138" s="182">
        <v>9.8999999999999994E-5</v>
      </c>
      <c r="R138" s="182">
        <f>Q138*H138</f>
        <v>1.7819999999999999E-3</v>
      </c>
      <c r="S138" s="182">
        <v>0</v>
      </c>
      <c r="T138" s="183">
        <f>S138*H138</f>
        <v>0</v>
      </c>
      <c r="AR138" s="16" t="s">
        <v>127</v>
      </c>
      <c r="AT138" s="16" t="s">
        <v>122</v>
      </c>
      <c r="AU138" s="16" t="s">
        <v>81</v>
      </c>
      <c r="AY138" s="16" t="s">
        <v>120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6" t="s">
        <v>79</v>
      </c>
      <c r="BK138" s="184">
        <f>ROUND(I138*H138,2)</f>
        <v>0</v>
      </c>
      <c r="BL138" s="16" t="s">
        <v>127</v>
      </c>
      <c r="BM138" s="16" t="s">
        <v>237</v>
      </c>
    </row>
    <row r="139" spans="2:65" s="11" customFormat="1" ht="11.25">
      <c r="B139" s="185"/>
      <c r="C139" s="186"/>
      <c r="D139" s="187" t="s">
        <v>144</v>
      </c>
      <c r="E139" s="188" t="s">
        <v>1</v>
      </c>
      <c r="F139" s="189" t="s">
        <v>238</v>
      </c>
      <c r="G139" s="186"/>
      <c r="H139" s="188" t="s">
        <v>1</v>
      </c>
      <c r="I139" s="190"/>
      <c r="J139" s="186"/>
      <c r="K139" s="186"/>
      <c r="L139" s="191"/>
      <c r="M139" s="192"/>
      <c r="N139" s="193"/>
      <c r="O139" s="193"/>
      <c r="P139" s="193"/>
      <c r="Q139" s="193"/>
      <c r="R139" s="193"/>
      <c r="S139" s="193"/>
      <c r="T139" s="194"/>
      <c r="AT139" s="195" t="s">
        <v>144</v>
      </c>
      <c r="AU139" s="195" t="s">
        <v>81</v>
      </c>
      <c r="AV139" s="11" t="s">
        <v>79</v>
      </c>
      <c r="AW139" s="11" t="s">
        <v>31</v>
      </c>
      <c r="AX139" s="11" t="s">
        <v>71</v>
      </c>
      <c r="AY139" s="195" t="s">
        <v>120</v>
      </c>
    </row>
    <row r="140" spans="2:65" s="12" customFormat="1" ht="11.25">
      <c r="B140" s="196"/>
      <c r="C140" s="197"/>
      <c r="D140" s="187" t="s">
        <v>144</v>
      </c>
      <c r="E140" s="198" t="s">
        <v>1</v>
      </c>
      <c r="F140" s="199" t="s">
        <v>239</v>
      </c>
      <c r="G140" s="197"/>
      <c r="H140" s="200">
        <v>18</v>
      </c>
      <c r="I140" s="201"/>
      <c r="J140" s="197"/>
      <c r="K140" s="197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144</v>
      </c>
      <c r="AU140" s="206" t="s">
        <v>81</v>
      </c>
      <c r="AV140" s="12" t="s">
        <v>81</v>
      </c>
      <c r="AW140" s="12" t="s">
        <v>31</v>
      </c>
      <c r="AX140" s="12" t="s">
        <v>79</v>
      </c>
      <c r="AY140" s="206" t="s">
        <v>120</v>
      </c>
    </row>
    <row r="141" spans="2:65" s="1" customFormat="1" ht="16.5" customHeight="1">
      <c r="B141" s="33"/>
      <c r="C141" s="207" t="s">
        <v>240</v>
      </c>
      <c r="D141" s="207" t="s">
        <v>148</v>
      </c>
      <c r="E141" s="208" t="s">
        <v>241</v>
      </c>
      <c r="F141" s="209" t="s">
        <v>242</v>
      </c>
      <c r="G141" s="210" t="s">
        <v>125</v>
      </c>
      <c r="H141" s="211">
        <v>20.7</v>
      </c>
      <c r="I141" s="212"/>
      <c r="J141" s="213">
        <f>ROUND(I141*H141,2)</f>
        <v>0</v>
      </c>
      <c r="K141" s="209" t="s">
        <v>126</v>
      </c>
      <c r="L141" s="214"/>
      <c r="M141" s="215" t="s">
        <v>1</v>
      </c>
      <c r="N141" s="216" t="s">
        <v>42</v>
      </c>
      <c r="O141" s="59"/>
      <c r="P141" s="182">
        <f>O141*H141</f>
        <v>0</v>
      </c>
      <c r="Q141" s="182">
        <v>6.6E-4</v>
      </c>
      <c r="R141" s="182">
        <f>Q141*H141</f>
        <v>1.3661999999999999E-2</v>
      </c>
      <c r="S141" s="182">
        <v>0</v>
      </c>
      <c r="T141" s="183">
        <f>S141*H141</f>
        <v>0</v>
      </c>
      <c r="AR141" s="16" t="s">
        <v>151</v>
      </c>
      <c r="AT141" s="16" t="s">
        <v>148</v>
      </c>
      <c r="AU141" s="16" t="s">
        <v>81</v>
      </c>
      <c r="AY141" s="16" t="s">
        <v>120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6" t="s">
        <v>79</v>
      </c>
      <c r="BK141" s="184">
        <f>ROUND(I141*H141,2)</f>
        <v>0</v>
      </c>
      <c r="BL141" s="16" t="s">
        <v>127</v>
      </c>
      <c r="BM141" s="16" t="s">
        <v>243</v>
      </c>
    </row>
    <row r="142" spans="2:65" s="12" customFormat="1" ht="11.25">
      <c r="B142" s="196"/>
      <c r="C142" s="197"/>
      <c r="D142" s="187" t="s">
        <v>144</v>
      </c>
      <c r="E142" s="197"/>
      <c r="F142" s="199" t="s">
        <v>244</v>
      </c>
      <c r="G142" s="197"/>
      <c r="H142" s="200">
        <v>20.7</v>
      </c>
      <c r="I142" s="201"/>
      <c r="J142" s="197"/>
      <c r="K142" s="197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144</v>
      </c>
      <c r="AU142" s="206" t="s">
        <v>81</v>
      </c>
      <c r="AV142" s="12" t="s">
        <v>81</v>
      </c>
      <c r="AW142" s="12" t="s">
        <v>4</v>
      </c>
      <c r="AX142" s="12" t="s">
        <v>79</v>
      </c>
      <c r="AY142" s="206" t="s">
        <v>120</v>
      </c>
    </row>
    <row r="143" spans="2:65" s="10" customFormat="1" ht="22.9" customHeight="1">
      <c r="B143" s="157"/>
      <c r="C143" s="158"/>
      <c r="D143" s="159" t="s">
        <v>70</v>
      </c>
      <c r="E143" s="171" t="s">
        <v>140</v>
      </c>
      <c r="F143" s="171" t="s">
        <v>245</v>
      </c>
      <c r="G143" s="158"/>
      <c r="H143" s="158"/>
      <c r="I143" s="161"/>
      <c r="J143" s="172">
        <f>BK143</f>
        <v>0</v>
      </c>
      <c r="K143" s="158"/>
      <c r="L143" s="163"/>
      <c r="M143" s="164"/>
      <c r="N143" s="165"/>
      <c r="O143" s="165"/>
      <c r="P143" s="166">
        <f>P144</f>
        <v>0</v>
      </c>
      <c r="Q143" s="165"/>
      <c r="R143" s="166">
        <f>R144</f>
        <v>1.5030000000000001</v>
      </c>
      <c r="S143" s="165"/>
      <c r="T143" s="167">
        <f>T144</f>
        <v>0</v>
      </c>
      <c r="AR143" s="168" t="s">
        <v>79</v>
      </c>
      <c r="AT143" s="169" t="s">
        <v>70</v>
      </c>
      <c r="AU143" s="169" t="s">
        <v>79</v>
      </c>
      <c r="AY143" s="168" t="s">
        <v>120</v>
      </c>
      <c r="BK143" s="170">
        <f>BK144</f>
        <v>0</v>
      </c>
    </row>
    <row r="144" spans="2:65" s="1" customFormat="1" ht="16.5" customHeight="1">
      <c r="B144" s="33"/>
      <c r="C144" s="173" t="s">
        <v>246</v>
      </c>
      <c r="D144" s="173" t="s">
        <v>122</v>
      </c>
      <c r="E144" s="174" t="s">
        <v>247</v>
      </c>
      <c r="F144" s="175" t="s">
        <v>248</v>
      </c>
      <c r="G144" s="176" t="s">
        <v>125</v>
      </c>
      <c r="H144" s="177">
        <v>18</v>
      </c>
      <c r="I144" s="178"/>
      <c r="J144" s="179">
        <f>ROUND(I144*H144,2)</f>
        <v>0</v>
      </c>
      <c r="K144" s="175" t="s">
        <v>126</v>
      </c>
      <c r="L144" s="37"/>
      <c r="M144" s="180" t="s">
        <v>1</v>
      </c>
      <c r="N144" s="181" t="s">
        <v>42</v>
      </c>
      <c r="O144" s="59"/>
      <c r="P144" s="182">
        <f>O144*H144</f>
        <v>0</v>
      </c>
      <c r="Q144" s="182">
        <v>8.3500000000000005E-2</v>
      </c>
      <c r="R144" s="182">
        <f>Q144*H144</f>
        <v>1.5030000000000001</v>
      </c>
      <c r="S144" s="182">
        <v>0</v>
      </c>
      <c r="T144" s="183">
        <f>S144*H144</f>
        <v>0</v>
      </c>
      <c r="AR144" s="16" t="s">
        <v>127</v>
      </c>
      <c r="AT144" s="16" t="s">
        <v>122</v>
      </c>
      <c r="AU144" s="16" t="s">
        <v>81</v>
      </c>
      <c r="AY144" s="16" t="s">
        <v>120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6" t="s">
        <v>79</v>
      </c>
      <c r="BK144" s="184">
        <f>ROUND(I144*H144,2)</f>
        <v>0</v>
      </c>
      <c r="BL144" s="16" t="s">
        <v>127</v>
      </c>
      <c r="BM144" s="16" t="s">
        <v>249</v>
      </c>
    </row>
    <row r="145" spans="2:65" s="10" customFormat="1" ht="22.9" customHeight="1">
      <c r="B145" s="157"/>
      <c r="C145" s="158"/>
      <c r="D145" s="159" t="s">
        <v>70</v>
      </c>
      <c r="E145" s="171" t="s">
        <v>168</v>
      </c>
      <c r="F145" s="171" t="s">
        <v>250</v>
      </c>
      <c r="G145" s="158"/>
      <c r="H145" s="158"/>
      <c r="I145" s="161"/>
      <c r="J145" s="172">
        <f>BK145</f>
        <v>0</v>
      </c>
      <c r="K145" s="158"/>
      <c r="L145" s="163"/>
      <c r="M145" s="164"/>
      <c r="N145" s="165"/>
      <c r="O145" s="165"/>
      <c r="P145" s="166">
        <f>SUM(P146:P151)</f>
        <v>0</v>
      </c>
      <c r="Q145" s="165"/>
      <c r="R145" s="166">
        <f>SUM(R146:R151)</f>
        <v>0</v>
      </c>
      <c r="S145" s="165"/>
      <c r="T145" s="167">
        <f>SUM(T146:T151)</f>
        <v>840</v>
      </c>
      <c r="AR145" s="168" t="s">
        <v>79</v>
      </c>
      <c r="AT145" s="169" t="s">
        <v>70</v>
      </c>
      <c r="AU145" s="169" t="s">
        <v>79</v>
      </c>
      <c r="AY145" s="168" t="s">
        <v>120</v>
      </c>
      <c r="BK145" s="170">
        <f>SUM(BK146:BK151)</f>
        <v>0</v>
      </c>
    </row>
    <row r="146" spans="2:65" s="1" customFormat="1" ht="16.5" customHeight="1">
      <c r="B146" s="33"/>
      <c r="C146" s="173" t="s">
        <v>251</v>
      </c>
      <c r="D146" s="173" t="s">
        <v>122</v>
      </c>
      <c r="E146" s="174" t="s">
        <v>252</v>
      </c>
      <c r="F146" s="175" t="s">
        <v>253</v>
      </c>
      <c r="G146" s="176" t="s">
        <v>254</v>
      </c>
      <c r="H146" s="177">
        <v>1</v>
      </c>
      <c r="I146" s="178"/>
      <c r="J146" s="179">
        <f>ROUND(I146*H146,2)</f>
        <v>0</v>
      </c>
      <c r="K146" s="175" t="s">
        <v>1</v>
      </c>
      <c r="L146" s="37"/>
      <c r="M146" s="180" t="s">
        <v>1</v>
      </c>
      <c r="N146" s="181" t="s">
        <v>42</v>
      </c>
      <c r="O146" s="59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AR146" s="16" t="s">
        <v>127</v>
      </c>
      <c r="AT146" s="16" t="s">
        <v>122</v>
      </c>
      <c r="AU146" s="16" t="s">
        <v>81</v>
      </c>
      <c r="AY146" s="16" t="s">
        <v>120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6" t="s">
        <v>79</v>
      </c>
      <c r="BK146" s="184">
        <f>ROUND(I146*H146,2)</f>
        <v>0</v>
      </c>
      <c r="BL146" s="16" t="s">
        <v>127</v>
      </c>
      <c r="BM146" s="16" t="s">
        <v>255</v>
      </c>
    </row>
    <row r="147" spans="2:65" s="11" customFormat="1" ht="11.25">
      <c r="B147" s="185"/>
      <c r="C147" s="186"/>
      <c r="D147" s="187" t="s">
        <v>144</v>
      </c>
      <c r="E147" s="188" t="s">
        <v>1</v>
      </c>
      <c r="F147" s="189" t="s">
        <v>256</v>
      </c>
      <c r="G147" s="186"/>
      <c r="H147" s="188" t="s">
        <v>1</v>
      </c>
      <c r="I147" s="190"/>
      <c r="J147" s="186"/>
      <c r="K147" s="186"/>
      <c r="L147" s="191"/>
      <c r="M147" s="192"/>
      <c r="N147" s="193"/>
      <c r="O147" s="193"/>
      <c r="P147" s="193"/>
      <c r="Q147" s="193"/>
      <c r="R147" s="193"/>
      <c r="S147" s="193"/>
      <c r="T147" s="194"/>
      <c r="AT147" s="195" t="s">
        <v>144</v>
      </c>
      <c r="AU147" s="195" t="s">
        <v>81</v>
      </c>
      <c r="AV147" s="11" t="s">
        <v>79</v>
      </c>
      <c r="AW147" s="11" t="s">
        <v>31</v>
      </c>
      <c r="AX147" s="11" t="s">
        <v>71</v>
      </c>
      <c r="AY147" s="195" t="s">
        <v>120</v>
      </c>
    </row>
    <row r="148" spans="2:65" s="12" customFormat="1" ht="11.25">
      <c r="B148" s="196"/>
      <c r="C148" s="197"/>
      <c r="D148" s="187" t="s">
        <v>144</v>
      </c>
      <c r="E148" s="198" t="s">
        <v>1</v>
      </c>
      <c r="F148" s="199" t="s">
        <v>79</v>
      </c>
      <c r="G148" s="197"/>
      <c r="H148" s="200">
        <v>1</v>
      </c>
      <c r="I148" s="201"/>
      <c r="J148" s="197"/>
      <c r="K148" s="197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144</v>
      </c>
      <c r="AU148" s="206" t="s">
        <v>81</v>
      </c>
      <c r="AV148" s="12" t="s">
        <v>81</v>
      </c>
      <c r="AW148" s="12" t="s">
        <v>31</v>
      </c>
      <c r="AX148" s="12" t="s">
        <v>79</v>
      </c>
      <c r="AY148" s="206" t="s">
        <v>120</v>
      </c>
    </row>
    <row r="149" spans="2:65" s="1" customFormat="1" ht="16.5" customHeight="1">
      <c r="B149" s="33"/>
      <c r="C149" s="173" t="s">
        <v>257</v>
      </c>
      <c r="D149" s="173" t="s">
        <v>122</v>
      </c>
      <c r="E149" s="174" t="s">
        <v>258</v>
      </c>
      <c r="F149" s="175" t="s">
        <v>259</v>
      </c>
      <c r="G149" s="176" t="s">
        <v>125</v>
      </c>
      <c r="H149" s="177">
        <v>42000</v>
      </c>
      <c r="I149" s="178"/>
      <c r="J149" s="179">
        <f>ROUND(I149*H149,2)</f>
        <v>0</v>
      </c>
      <c r="K149" s="175" t="s">
        <v>126</v>
      </c>
      <c r="L149" s="37"/>
      <c r="M149" s="180" t="s">
        <v>1</v>
      </c>
      <c r="N149" s="181" t="s">
        <v>42</v>
      </c>
      <c r="O149" s="59"/>
      <c r="P149" s="182">
        <f>O149*H149</f>
        <v>0</v>
      </c>
      <c r="Q149" s="182">
        <v>0</v>
      </c>
      <c r="R149" s="182">
        <f>Q149*H149</f>
        <v>0</v>
      </c>
      <c r="S149" s="182">
        <v>0.02</v>
      </c>
      <c r="T149" s="183">
        <f>S149*H149</f>
        <v>840</v>
      </c>
      <c r="AR149" s="16" t="s">
        <v>127</v>
      </c>
      <c r="AT149" s="16" t="s">
        <v>122</v>
      </c>
      <c r="AU149" s="16" t="s">
        <v>81</v>
      </c>
      <c r="AY149" s="16" t="s">
        <v>120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6" t="s">
        <v>79</v>
      </c>
      <c r="BK149" s="184">
        <f>ROUND(I149*H149,2)</f>
        <v>0</v>
      </c>
      <c r="BL149" s="16" t="s">
        <v>127</v>
      </c>
      <c r="BM149" s="16" t="s">
        <v>260</v>
      </c>
    </row>
    <row r="150" spans="2:65" s="11" customFormat="1" ht="11.25">
      <c r="B150" s="185"/>
      <c r="C150" s="186"/>
      <c r="D150" s="187" t="s">
        <v>144</v>
      </c>
      <c r="E150" s="188" t="s">
        <v>1</v>
      </c>
      <c r="F150" s="189" t="s">
        <v>261</v>
      </c>
      <c r="G150" s="186"/>
      <c r="H150" s="188" t="s">
        <v>1</v>
      </c>
      <c r="I150" s="190"/>
      <c r="J150" s="186"/>
      <c r="K150" s="186"/>
      <c r="L150" s="191"/>
      <c r="M150" s="192"/>
      <c r="N150" s="193"/>
      <c r="O150" s="193"/>
      <c r="P150" s="193"/>
      <c r="Q150" s="193"/>
      <c r="R150" s="193"/>
      <c r="S150" s="193"/>
      <c r="T150" s="194"/>
      <c r="AT150" s="195" t="s">
        <v>144</v>
      </c>
      <c r="AU150" s="195" t="s">
        <v>81</v>
      </c>
      <c r="AV150" s="11" t="s">
        <v>79</v>
      </c>
      <c r="AW150" s="11" t="s">
        <v>31</v>
      </c>
      <c r="AX150" s="11" t="s">
        <v>71</v>
      </c>
      <c r="AY150" s="195" t="s">
        <v>120</v>
      </c>
    </row>
    <row r="151" spans="2:65" s="12" customFormat="1" ht="11.25">
      <c r="B151" s="196"/>
      <c r="C151" s="197"/>
      <c r="D151" s="187" t="s">
        <v>144</v>
      </c>
      <c r="E151" s="198" t="s">
        <v>1</v>
      </c>
      <c r="F151" s="199" t="s">
        <v>262</v>
      </c>
      <c r="G151" s="197"/>
      <c r="H151" s="200">
        <v>42000</v>
      </c>
      <c r="I151" s="201"/>
      <c r="J151" s="197"/>
      <c r="K151" s="197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144</v>
      </c>
      <c r="AU151" s="206" t="s">
        <v>81</v>
      </c>
      <c r="AV151" s="12" t="s">
        <v>81</v>
      </c>
      <c r="AW151" s="12" t="s">
        <v>31</v>
      </c>
      <c r="AX151" s="12" t="s">
        <v>79</v>
      </c>
      <c r="AY151" s="206" t="s">
        <v>120</v>
      </c>
    </row>
    <row r="152" spans="2:65" s="10" customFormat="1" ht="22.9" customHeight="1">
      <c r="B152" s="157"/>
      <c r="C152" s="158"/>
      <c r="D152" s="159" t="s">
        <v>70</v>
      </c>
      <c r="E152" s="171" t="s">
        <v>263</v>
      </c>
      <c r="F152" s="171" t="s">
        <v>264</v>
      </c>
      <c r="G152" s="158"/>
      <c r="H152" s="158"/>
      <c r="I152" s="161"/>
      <c r="J152" s="172">
        <f>BK152</f>
        <v>0</v>
      </c>
      <c r="K152" s="158"/>
      <c r="L152" s="163"/>
      <c r="M152" s="164"/>
      <c r="N152" s="165"/>
      <c r="O152" s="165"/>
      <c r="P152" s="166">
        <f>P153</f>
        <v>0</v>
      </c>
      <c r="Q152" s="165"/>
      <c r="R152" s="166">
        <f>R153</f>
        <v>0</v>
      </c>
      <c r="S152" s="165"/>
      <c r="T152" s="167">
        <f>T153</f>
        <v>0</v>
      </c>
      <c r="AR152" s="168" t="s">
        <v>79</v>
      </c>
      <c r="AT152" s="169" t="s">
        <v>70</v>
      </c>
      <c r="AU152" s="169" t="s">
        <v>79</v>
      </c>
      <c r="AY152" s="168" t="s">
        <v>120</v>
      </c>
      <c r="BK152" s="170">
        <f>BK153</f>
        <v>0</v>
      </c>
    </row>
    <row r="153" spans="2:65" s="1" customFormat="1" ht="16.5" customHeight="1">
      <c r="B153" s="33"/>
      <c r="C153" s="173" t="s">
        <v>265</v>
      </c>
      <c r="D153" s="173" t="s">
        <v>122</v>
      </c>
      <c r="E153" s="174" t="s">
        <v>266</v>
      </c>
      <c r="F153" s="175" t="s">
        <v>267</v>
      </c>
      <c r="G153" s="176" t="s">
        <v>220</v>
      </c>
      <c r="H153" s="177">
        <v>11.593999999999999</v>
      </c>
      <c r="I153" s="178"/>
      <c r="J153" s="179">
        <f>ROUND(I153*H153,2)</f>
        <v>0</v>
      </c>
      <c r="K153" s="175" t="s">
        <v>126</v>
      </c>
      <c r="L153" s="37"/>
      <c r="M153" s="230" t="s">
        <v>1</v>
      </c>
      <c r="N153" s="231" t="s">
        <v>42</v>
      </c>
      <c r="O153" s="232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16" t="s">
        <v>127</v>
      </c>
      <c r="AT153" s="16" t="s">
        <v>122</v>
      </c>
      <c r="AU153" s="16" t="s">
        <v>81</v>
      </c>
      <c r="AY153" s="16" t="s">
        <v>120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6" t="s">
        <v>79</v>
      </c>
      <c r="BK153" s="184">
        <f>ROUND(I153*H153,2)</f>
        <v>0</v>
      </c>
      <c r="BL153" s="16" t="s">
        <v>127</v>
      </c>
      <c r="BM153" s="16" t="s">
        <v>268</v>
      </c>
    </row>
    <row r="154" spans="2:65" s="1" customFormat="1" ht="6.95" customHeight="1">
      <c r="B154" s="45"/>
      <c r="C154" s="46"/>
      <c r="D154" s="46"/>
      <c r="E154" s="46"/>
      <c r="F154" s="46"/>
      <c r="G154" s="46"/>
      <c r="H154" s="46"/>
      <c r="I154" s="124"/>
      <c r="J154" s="46"/>
      <c r="K154" s="46"/>
      <c r="L154" s="37"/>
    </row>
  </sheetData>
  <sheetProtection algorithmName="SHA-512" hashValue="9FopUO19F34E5Cjv1KZRJOSmOZMFNvpH03JrGkx6jwUdAwE3CEHYZRqFQhNfivsqakenWiGz15QXUyX8rW3Syg==" saltValue="4i0xwUqK2ereCzU7zC01JpkbfLESpBPljKT9QCk3fZRYOp91/wvrJ6wONtFP41XlZJCxRupgeK8DOwU5QOXUgA==" spinCount="100000" sheet="1" objects="1" scenarios="1" formatColumns="0" formatRows="0" autoFilter="0"/>
  <autoFilter ref="C84:K15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84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81</v>
      </c>
    </row>
    <row r="4" spans="2:46" ht="24.95" customHeight="1">
      <c r="B4" s="19"/>
      <c r="D4" s="100" t="s">
        <v>91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292" t="str">
        <f>'Rekapitulace stavby'!K6</f>
        <v>Ležák, Zaječice, odstranění nánosů z nadjezí km 11,4101 - 11,600</v>
      </c>
      <c r="F7" s="293"/>
      <c r="G7" s="293"/>
      <c r="H7" s="293"/>
      <c r="L7" s="19"/>
    </row>
    <row r="8" spans="2:46" s="1" customFormat="1" ht="12" customHeight="1">
      <c r="B8" s="37"/>
      <c r="D8" s="101" t="s">
        <v>92</v>
      </c>
      <c r="I8" s="102"/>
      <c r="L8" s="37"/>
    </row>
    <row r="9" spans="2:46" s="1" customFormat="1" ht="36.950000000000003" customHeight="1">
      <c r="B9" s="37"/>
      <c r="E9" s="294" t="s">
        <v>269</v>
      </c>
      <c r="F9" s="295"/>
      <c r="G9" s="295"/>
      <c r="H9" s="295"/>
      <c r="I9" s="102"/>
      <c r="L9" s="37"/>
    </row>
    <row r="10" spans="2:46" s="1" customFormat="1" ht="11.25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</v>
      </c>
      <c r="I11" s="103" t="s">
        <v>19</v>
      </c>
      <c r="J11" s="16" t="s">
        <v>1</v>
      </c>
      <c r="L11" s="37"/>
    </row>
    <row r="12" spans="2:46" s="1" customFormat="1" ht="12" customHeight="1">
      <c r="B12" s="37"/>
      <c r="D12" s="101" t="s">
        <v>20</v>
      </c>
      <c r="F12" s="16" t="s">
        <v>21</v>
      </c>
      <c r="I12" s="103" t="s">
        <v>22</v>
      </c>
      <c r="J12" s="104" t="str">
        <f>'Rekapitulace stavby'!AN8</f>
        <v>7. 6. 2019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24</v>
      </c>
      <c r="I14" s="103" t="s">
        <v>25</v>
      </c>
      <c r="J14" s="16" t="str">
        <f>IF('Rekapitulace stavby'!AN10="","",'Rekapitulace stavby'!AN10)</f>
        <v/>
      </c>
      <c r="L14" s="37"/>
    </row>
    <row r="15" spans="2:46" s="1" customFormat="1" ht="18" customHeight="1">
      <c r="B15" s="37"/>
      <c r="E15" s="16" t="str">
        <f>IF('Rekapitulace stavby'!E11="","",'Rekapitulace stavby'!E11)</f>
        <v xml:space="preserve"> </v>
      </c>
      <c r="I15" s="103" t="s">
        <v>27</v>
      </c>
      <c r="J15" s="16" t="str">
        <f>IF('Rekapitulace stavby'!AN11="","",'Rekapitulace stavby'!AN11)</f>
        <v/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28</v>
      </c>
      <c r="I17" s="103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6" t="str">
        <f>'Rekapitulace stavby'!E14</f>
        <v>Vyplň údaj</v>
      </c>
      <c r="F18" s="297"/>
      <c r="G18" s="297"/>
      <c r="H18" s="297"/>
      <c r="I18" s="103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30</v>
      </c>
      <c r="I20" s="103" t="s">
        <v>25</v>
      </c>
      <c r="J20" s="16" t="str">
        <f>IF('Rekapitulace stavby'!AN16="","",'Rekapitulace stavby'!AN16)</f>
        <v/>
      </c>
      <c r="L20" s="37"/>
    </row>
    <row r="21" spans="2:12" s="1" customFormat="1" ht="18" customHeight="1">
      <c r="B21" s="37"/>
      <c r="E21" s="16" t="str">
        <f>IF('Rekapitulace stavby'!E17="","",'Rekapitulace stavby'!E17)</f>
        <v xml:space="preserve"> </v>
      </c>
      <c r="I21" s="103" t="s">
        <v>27</v>
      </c>
      <c r="J21" s="16" t="str">
        <f>IF('Rekapitulace stavby'!AN17="","",'Rekapitulace stavby'!AN17)</f>
        <v/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32</v>
      </c>
      <c r="I23" s="103" t="s">
        <v>25</v>
      </c>
      <c r="J23" s="16" t="s">
        <v>33</v>
      </c>
      <c r="L23" s="37"/>
    </row>
    <row r="24" spans="2:12" s="1" customFormat="1" ht="18" customHeight="1">
      <c r="B24" s="37"/>
      <c r="E24" s="16" t="s">
        <v>34</v>
      </c>
      <c r="I24" s="103" t="s">
        <v>27</v>
      </c>
      <c r="J24" s="16" t="s">
        <v>35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36</v>
      </c>
      <c r="I26" s="102"/>
      <c r="L26" s="37"/>
    </row>
    <row r="27" spans="2:12" s="6" customFormat="1" ht="16.5" customHeight="1">
      <c r="B27" s="105"/>
      <c r="E27" s="298" t="s">
        <v>1</v>
      </c>
      <c r="F27" s="298"/>
      <c r="G27" s="298"/>
      <c r="H27" s="298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37</v>
      </c>
      <c r="I30" s="102"/>
      <c r="J30" s="109">
        <f>ROUND(J84,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39</v>
      </c>
      <c r="I32" s="111" t="s">
        <v>38</v>
      </c>
      <c r="J32" s="110" t="s">
        <v>40</v>
      </c>
      <c r="L32" s="37"/>
    </row>
    <row r="33" spans="2:12" s="1" customFormat="1" ht="14.45" customHeight="1">
      <c r="B33" s="37"/>
      <c r="D33" s="101" t="s">
        <v>41</v>
      </c>
      <c r="E33" s="101" t="s">
        <v>42</v>
      </c>
      <c r="F33" s="112">
        <f>ROUND((SUM(BE84:BE153)),  2)</f>
        <v>0</v>
      </c>
      <c r="I33" s="113">
        <v>0.21</v>
      </c>
      <c r="J33" s="112">
        <f>ROUND(((SUM(BE84:BE153))*I33),  2)</f>
        <v>0</v>
      </c>
      <c r="L33" s="37"/>
    </row>
    <row r="34" spans="2:12" s="1" customFormat="1" ht="14.45" customHeight="1">
      <c r="B34" s="37"/>
      <c r="E34" s="101" t="s">
        <v>43</v>
      </c>
      <c r="F34" s="112">
        <f>ROUND((SUM(BF84:BF153)),  2)</f>
        <v>0</v>
      </c>
      <c r="I34" s="113">
        <v>0.15</v>
      </c>
      <c r="J34" s="112">
        <f>ROUND(((SUM(BF84:BF153))*I34),  2)</f>
        <v>0</v>
      </c>
      <c r="L34" s="37"/>
    </row>
    <row r="35" spans="2:12" s="1" customFormat="1" ht="14.45" hidden="1" customHeight="1">
      <c r="B35" s="37"/>
      <c r="E35" s="101" t="s">
        <v>44</v>
      </c>
      <c r="F35" s="112">
        <f>ROUND((SUM(BG84:BG153)),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45</v>
      </c>
      <c r="F36" s="112">
        <f>ROUND((SUM(BH84:BH153)),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46</v>
      </c>
      <c r="F37" s="112">
        <f>ROUND((SUM(BI84:BI153)),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47</v>
      </c>
      <c r="E39" s="116"/>
      <c r="F39" s="116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hidden="1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hidden="1" customHeight="1">
      <c r="B45" s="33"/>
      <c r="C45" s="22" t="s">
        <v>94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hidden="1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hidden="1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hidden="1" customHeight="1">
      <c r="B48" s="33"/>
      <c r="C48" s="34"/>
      <c r="D48" s="34"/>
      <c r="E48" s="299" t="str">
        <f>E7</f>
        <v>Ležák, Zaječice, odstranění nánosů z nadjezí km 11,4101 - 11,600</v>
      </c>
      <c r="F48" s="300"/>
      <c r="G48" s="300"/>
      <c r="H48" s="300"/>
      <c r="I48" s="102"/>
      <c r="J48" s="34"/>
      <c r="K48" s="34"/>
      <c r="L48" s="37"/>
    </row>
    <row r="49" spans="2:47" s="1" customFormat="1" ht="12" hidden="1" customHeight="1">
      <c r="B49" s="33"/>
      <c r="C49" s="28" t="s">
        <v>92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hidden="1" customHeight="1">
      <c r="B50" s="33"/>
      <c r="C50" s="34"/>
      <c r="D50" s="34"/>
      <c r="E50" s="271" t="str">
        <f>E9</f>
        <v>SO-02 -  Oprava dlažeb a základových konstrukcí</v>
      </c>
      <c r="F50" s="270"/>
      <c r="G50" s="270"/>
      <c r="H50" s="270"/>
      <c r="I50" s="102"/>
      <c r="J50" s="34"/>
      <c r="K50" s="34"/>
      <c r="L50" s="37"/>
    </row>
    <row r="51" spans="2:47" s="1" customFormat="1" ht="6.95" hidden="1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hidden="1" customHeight="1">
      <c r="B52" s="33"/>
      <c r="C52" s="28" t="s">
        <v>20</v>
      </c>
      <c r="D52" s="34"/>
      <c r="E52" s="34"/>
      <c r="F52" s="26" t="str">
        <f>F12</f>
        <v>Zaječice</v>
      </c>
      <c r="G52" s="34"/>
      <c r="H52" s="34"/>
      <c r="I52" s="103" t="s">
        <v>22</v>
      </c>
      <c r="J52" s="54" t="str">
        <f>IF(J12="","",J12)</f>
        <v>7. 6. 2019</v>
      </c>
      <c r="K52" s="34"/>
      <c r="L52" s="37"/>
    </row>
    <row r="53" spans="2:47" s="1" customFormat="1" ht="6.95" hidden="1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13.7" hidden="1" customHeight="1">
      <c r="B54" s="33"/>
      <c r="C54" s="28" t="s">
        <v>24</v>
      </c>
      <c r="D54" s="34"/>
      <c r="E54" s="34"/>
      <c r="F54" s="26" t="str">
        <f>E15</f>
        <v xml:space="preserve"> </v>
      </c>
      <c r="G54" s="34"/>
      <c r="H54" s="34"/>
      <c r="I54" s="103" t="s">
        <v>30</v>
      </c>
      <c r="J54" s="31" t="str">
        <f>E21</f>
        <v xml:space="preserve"> </v>
      </c>
      <c r="K54" s="34"/>
      <c r="L54" s="37"/>
    </row>
    <row r="55" spans="2:47" s="1" customFormat="1" ht="13.7" hidden="1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3" t="s">
        <v>32</v>
      </c>
      <c r="J55" s="31" t="str">
        <f>E24</f>
        <v>Komplex CR s.r.o.</v>
      </c>
      <c r="K55" s="34"/>
      <c r="L55" s="37"/>
    </row>
    <row r="56" spans="2:47" s="1" customFormat="1" ht="10.35" hidden="1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hidden="1" customHeight="1">
      <c r="B57" s="33"/>
      <c r="C57" s="128" t="s">
        <v>95</v>
      </c>
      <c r="D57" s="129"/>
      <c r="E57" s="129"/>
      <c r="F57" s="129"/>
      <c r="G57" s="129"/>
      <c r="H57" s="129"/>
      <c r="I57" s="130"/>
      <c r="J57" s="131" t="s">
        <v>96</v>
      </c>
      <c r="K57" s="129"/>
      <c r="L57" s="37"/>
    </row>
    <row r="58" spans="2:47" s="1" customFormat="1" ht="10.35" hidden="1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hidden="1" customHeight="1">
      <c r="B59" s="33"/>
      <c r="C59" s="132" t="s">
        <v>97</v>
      </c>
      <c r="D59" s="34"/>
      <c r="E59" s="34"/>
      <c r="F59" s="34"/>
      <c r="G59" s="34"/>
      <c r="H59" s="34"/>
      <c r="I59" s="102"/>
      <c r="J59" s="72">
        <f>J84</f>
        <v>0</v>
      </c>
      <c r="K59" s="34"/>
      <c r="L59" s="37"/>
      <c r="AU59" s="16" t="s">
        <v>98</v>
      </c>
    </row>
    <row r="60" spans="2:47" s="7" customFormat="1" ht="24.95" hidden="1" customHeight="1">
      <c r="B60" s="133"/>
      <c r="C60" s="134"/>
      <c r="D60" s="135" t="s">
        <v>99</v>
      </c>
      <c r="E60" s="136"/>
      <c r="F60" s="136"/>
      <c r="G60" s="136"/>
      <c r="H60" s="136"/>
      <c r="I60" s="137"/>
      <c r="J60" s="138">
        <f>J85</f>
        <v>0</v>
      </c>
      <c r="K60" s="134"/>
      <c r="L60" s="139"/>
    </row>
    <row r="61" spans="2:47" s="8" customFormat="1" ht="19.899999999999999" hidden="1" customHeight="1">
      <c r="B61" s="140"/>
      <c r="C61" s="141"/>
      <c r="D61" s="142" t="s">
        <v>270</v>
      </c>
      <c r="E61" s="143"/>
      <c r="F61" s="143"/>
      <c r="G61" s="143"/>
      <c r="H61" s="143"/>
      <c r="I61" s="144"/>
      <c r="J61" s="145">
        <f>J86</f>
        <v>0</v>
      </c>
      <c r="K61" s="141"/>
      <c r="L61" s="146"/>
    </row>
    <row r="62" spans="2:47" s="8" customFormat="1" ht="19.899999999999999" hidden="1" customHeight="1">
      <c r="B62" s="140"/>
      <c r="C62" s="141"/>
      <c r="D62" s="142" t="s">
        <v>271</v>
      </c>
      <c r="E62" s="143"/>
      <c r="F62" s="143"/>
      <c r="G62" s="143"/>
      <c r="H62" s="143"/>
      <c r="I62" s="144"/>
      <c r="J62" s="145">
        <f>J96</f>
        <v>0</v>
      </c>
      <c r="K62" s="141"/>
      <c r="L62" s="146"/>
    </row>
    <row r="63" spans="2:47" s="8" customFormat="1" ht="19.899999999999999" hidden="1" customHeight="1">
      <c r="B63" s="140"/>
      <c r="C63" s="141"/>
      <c r="D63" s="142" t="s">
        <v>272</v>
      </c>
      <c r="E63" s="143"/>
      <c r="F63" s="143"/>
      <c r="G63" s="143"/>
      <c r="H63" s="143"/>
      <c r="I63" s="144"/>
      <c r="J63" s="145">
        <f>J113</f>
        <v>0</v>
      </c>
      <c r="K63" s="141"/>
      <c r="L63" s="146"/>
    </row>
    <row r="64" spans="2:47" s="8" customFormat="1" ht="19.899999999999999" hidden="1" customHeight="1">
      <c r="B64" s="140"/>
      <c r="C64" s="141"/>
      <c r="D64" s="142" t="s">
        <v>103</v>
      </c>
      <c r="E64" s="143"/>
      <c r="F64" s="143"/>
      <c r="G64" s="143"/>
      <c r="H64" s="143"/>
      <c r="I64" s="144"/>
      <c r="J64" s="145">
        <f>J132</f>
        <v>0</v>
      </c>
      <c r="K64" s="141"/>
      <c r="L64" s="146"/>
    </row>
    <row r="65" spans="2:12" s="1" customFormat="1" ht="21.75" hidden="1" customHeight="1">
      <c r="B65" s="33"/>
      <c r="C65" s="34"/>
      <c r="D65" s="34"/>
      <c r="E65" s="34"/>
      <c r="F65" s="34"/>
      <c r="G65" s="34"/>
      <c r="H65" s="34"/>
      <c r="I65" s="102"/>
      <c r="J65" s="34"/>
      <c r="K65" s="34"/>
      <c r="L65" s="37"/>
    </row>
    <row r="66" spans="2:12" s="1" customFormat="1" ht="6.95" hidden="1" customHeight="1">
      <c r="B66" s="45"/>
      <c r="C66" s="46"/>
      <c r="D66" s="46"/>
      <c r="E66" s="46"/>
      <c r="F66" s="46"/>
      <c r="G66" s="46"/>
      <c r="H66" s="46"/>
      <c r="I66" s="124"/>
      <c r="J66" s="46"/>
      <c r="K66" s="46"/>
      <c r="L66" s="37"/>
    </row>
    <row r="67" spans="2:12" ht="11.25" hidden="1"/>
    <row r="68" spans="2:12" ht="11.25" hidden="1"/>
    <row r="69" spans="2:12" ht="11.25" hidden="1"/>
    <row r="70" spans="2:12" s="1" customFormat="1" ht="6.95" customHeight="1">
      <c r="B70" s="47"/>
      <c r="C70" s="48"/>
      <c r="D70" s="48"/>
      <c r="E70" s="48"/>
      <c r="F70" s="48"/>
      <c r="G70" s="48"/>
      <c r="H70" s="48"/>
      <c r="I70" s="127"/>
      <c r="J70" s="48"/>
      <c r="K70" s="48"/>
      <c r="L70" s="37"/>
    </row>
    <row r="71" spans="2:12" s="1" customFormat="1" ht="24.95" customHeight="1">
      <c r="B71" s="33"/>
      <c r="C71" s="22" t="s">
        <v>105</v>
      </c>
      <c r="D71" s="34"/>
      <c r="E71" s="34"/>
      <c r="F71" s="34"/>
      <c r="G71" s="34"/>
      <c r="H71" s="34"/>
      <c r="I71" s="102"/>
      <c r="J71" s="34"/>
      <c r="K71" s="34"/>
      <c r="L71" s="37"/>
    </row>
    <row r="72" spans="2:12" s="1" customFormat="1" ht="6.95" customHeight="1">
      <c r="B72" s="33"/>
      <c r="C72" s="34"/>
      <c r="D72" s="34"/>
      <c r="E72" s="34"/>
      <c r="F72" s="34"/>
      <c r="G72" s="34"/>
      <c r="H72" s="34"/>
      <c r="I72" s="102"/>
      <c r="J72" s="34"/>
      <c r="K72" s="34"/>
      <c r="L72" s="37"/>
    </row>
    <row r="73" spans="2:12" s="1" customFormat="1" ht="12" customHeight="1">
      <c r="B73" s="33"/>
      <c r="C73" s="28" t="s">
        <v>16</v>
      </c>
      <c r="D73" s="34"/>
      <c r="E73" s="34"/>
      <c r="F73" s="34"/>
      <c r="G73" s="34"/>
      <c r="H73" s="34"/>
      <c r="I73" s="102"/>
      <c r="J73" s="34"/>
      <c r="K73" s="34"/>
      <c r="L73" s="37"/>
    </row>
    <row r="74" spans="2:12" s="1" customFormat="1" ht="16.5" customHeight="1">
      <c r="B74" s="33"/>
      <c r="C74" s="34"/>
      <c r="D74" s="34"/>
      <c r="E74" s="299" t="str">
        <f>E7</f>
        <v>Ležák, Zaječice, odstranění nánosů z nadjezí km 11,4101 - 11,600</v>
      </c>
      <c r="F74" s="300"/>
      <c r="G74" s="300"/>
      <c r="H74" s="300"/>
      <c r="I74" s="102"/>
      <c r="J74" s="34"/>
      <c r="K74" s="34"/>
      <c r="L74" s="37"/>
    </row>
    <row r="75" spans="2:12" s="1" customFormat="1" ht="12" customHeight="1">
      <c r="B75" s="33"/>
      <c r="C75" s="28" t="s">
        <v>92</v>
      </c>
      <c r="D75" s="34"/>
      <c r="E75" s="34"/>
      <c r="F75" s="34"/>
      <c r="G75" s="34"/>
      <c r="H75" s="34"/>
      <c r="I75" s="102"/>
      <c r="J75" s="34"/>
      <c r="K75" s="34"/>
      <c r="L75" s="37"/>
    </row>
    <row r="76" spans="2:12" s="1" customFormat="1" ht="16.5" customHeight="1">
      <c r="B76" s="33"/>
      <c r="C76" s="34"/>
      <c r="D76" s="34"/>
      <c r="E76" s="271" t="str">
        <f>E9</f>
        <v>SO-02 -  Oprava dlažeb a základových konstrukcí</v>
      </c>
      <c r="F76" s="270"/>
      <c r="G76" s="270"/>
      <c r="H76" s="270"/>
      <c r="I76" s="102"/>
      <c r="J76" s="34"/>
      <c r="K76" s="34"/>
      <c r="L76" s="37"/>
    </row>
    <row r="77" spans="2:12" s="1" customFormat="1" ht="6.95" customHeight="1">
      <c r="B77" s="33"/>
      <c r="C77" s="34"/>
      <c r="D77" s="34"/>
      <c r="E77" s="34"/>
      <c r="F77" s="34"/>
      <c r="G77" s="34"/>
      <c r="H77" s="34"/>
      <c r="I77" s="102"/>
      <c r="J77" s="34"/>
      <c r="K77" s="34"/>
      <c r="L77" s="37"/>
    </row>
    <row r="78" spans="2:12" s="1" customFormat="1" ht="12" customHeight="1">
      <c r="B78" s="33"/>
      <c r="C78" s="28" t="s">
        <v>20</v>
      </c>
      <c r="D78" s="34"/>
      <c r="E78" s="34"/>
      <c r="F78" s="26" t="str">
        <f>F12</f>
        <v>Zaječice</v>
      </c>
      <c r="G78" s="34"/>
      <c r="H78" s="34"/>
      <c r="I78" s="103" t="s">
        <v>22</v>
      </c>
      <c r="J78" s="54" t="str">
        <f>IF(J12="","",J12)</f>
        <v>7. 6. 2019</v>
      </c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02"/>
      <c r="J79" s="34"/>
      <c r="K79" s="34"/>
      <c r="L79" s="37"/>
    </row>
    <row r="80" spans="2:12" s="1" customFormat="1" ht="13.7" customHeight="1">
      <c r="B80" s="33"/>
      <c r="C80" s="28" t="s">
        <v>24</v>
      </c>
      <c r="D80" s="34"/>
      <c r="E80" s="34"/>
      <c r="F80" s="26" t="str">
        <f>E15</f>
        <v xml:space="preserve"> </v>
      </c>
      <c r="G80" s="34"/>
      <c r="H80" s="34"/>
      <c r="I80" s="103" t="s">
        <v>30</v>
      </c>
      <c r="J80" s="31" t="str">
        <f>E21</f>
        <v xml:space="preserve"> </v>
      </c>
      <c r="K80" s="34"/>
      <c r="L80" s="37"/>
    </row>
    <row r="81" spans="2:65" s="1" customFormat="1" ht="13.7" customHeight="1">
      <c r="B81" s="33"/>
      <c r="C81" s="28" t="s">
        <v>28</v>
      </c>
      <c r="D81" s="34"/>
      <c r="E81" s="34"/>
      <c r="F81" s="26" t="str">
        <f>IF(E18="","",E18)</f>
        <v>Vyplň údaj</v>
      </c>
      <c r="G81" s="34"/>
      <c r="H81" s="34"/>
      <c r="I81" s="103" t="s">
        <v>32</v>
      </c>
      <c r="J81" s="31" t="str">
        <f>E24</f>
        <v>Komplex CR s.r.o.</v>
      </c>
      <c r="K81" s="34"/>
      <c r="L81" s="37"/>
    </row>
    <row r="82" spans="2:65" s="1" customFormat="1" ht="10.35" customHeight="1">
      <c r="B82" s="33"/>
      <c r="C82" s="34"/>
      <c r="D82" s="34"/>
      <c r="E82" s="34"/>
      <c r="F82" s="34"/>
      <c r="G82" s="34"/>
      <c r="H82" s="34"/>
      <c r="I82" s="102"/>
      <c r="J82" s="34"/>
      <c r="K82" s="34"/>
      <c r="L82" s="37"/>
    </row>
    <row r="83" spans="2:65" s="9" customFormat="1" ht="29.25" customHeight="1">
      <c r="B83" s="147"/>
      <c r="C83" s="148" t="s">
        <v>106</v>
      </c>
      <c r="D83" s="149" t="s">
        <v>56</v>
      </c>
      <c r="E83" s="149" t="s">
        <v>52</v>
      </c>
      <c r="F83" s="149" t="s">
        <v>53</v>
      </c>
      <c r="G83" s="149" t="s">
        <v>107</v>
      </c>
      <c r="H83" s="149" t="s">
        <v>108</v>
      </c>
      <c r="I83" s="150" t="s">
        <v>109</v>
      </c>
      <c r="J83" s="149" t="s">
        <v>96</v>
      </c>
      <c r="K83" s="151" t="s">
        <v>110</v>
      </c>
      <c r="L83" s="152"/>
      <c r="M83" s="63" t="s">
        <v>1</v>
      </c>
      <c r="N83" s="64" t="s">
        <v>41</v>
      </c>
      <c r="O83" s="64" t="s">
        <v>111</v>
      </c>
      <c r="P83" s="64" t="s">
        <v>112</v>
      </c>
      <c r="Q83" s="64" t="s">
        <v>113</v>
      </c>
      <c r="R83" s="64" t="s">
        <v>114</v>
      </c>
      <c r="S83" s="64" t="s">
        <v>115</v>
      </c>
      <c r="T83" s="65" t="s">
        <v>116</v>
      </c>
    </row>
    <row r="84" spans="2:65" s="1" customFormat="1" ht="22.9" customHeight="1">
      <c r="B84" s="33"/>
      <c r="C84" s="70" t="s">
        <v>117</v>
      </c>
      <c r="D84" s="34"/>
      <c r="E84" s="34"/>
      <c r="F84" s="34"/>
      <c r="G84" s="34"/>
      <c r="H84" s="34"/>
      <c r="I84" s="102"/>
      <c r="J84" s="153">
        <f>BK84</f>
        <v>0</v>
      </c>
      <c r="K84" s="34"/>
      <c r="L84" s="37"/>
      <c r="M84" s="66"/>
      <c r="N84" s="67"/>
      <c r="O84" s="67"/>
      <c r="P84" s="154">
        <f>P85</f>
        <v>0</v>
      </c>
      <c r="Q84" s="67"/>
      <c r="R84" s="154">
        <f>R85</f>
        <v>38.186584799999999</v>
      </c>
      <c r="S84" s="67"/>
      <c r="T84" s="155">
        <f>T85</f>
        <v>5.6999999999999993</v>
      </c>
      <c r="AT84" s="16" t="s">
        <v>70</v>
      </c>
      <c r="AU84" s="16" t="s">
        <v>98</v>
      </c>
      <c r="BK84" s="156">
        <f>BK85</f>
        <v>0</v>
      </c>
    </row>
    <row r="85" spans="2:65" s="10" customFormat="1" ht="25.9" customHeight="1">
      <c r="B85" s="157"/>
      <c r="C85" s="158"/>
      <c r="D85" s="159" t="s">
        <v>70</v>
      </c>
      <c r="E85" s="160" t="s">
        <v>118</v>
      </c>
      <c r="F85" s="160" t="s">
        <v>119</v>
      </c>
      <c r="G85" s="158"/>
      <c r="H85" s="158"/>
      <c r="I85" s="161"/>
      <c r="J85" s="162">
        <f>BK85</f>
        <v>0</v>
      </c>
      <c r="K85" s="158"/>
      <c r="L85" s="163"/>
      <c r="M85" s="164"/>
      <c r="N85" s="165"/>
      <c r="O85" s="165"/>
      <c r="P85" s="166">
        <f>P86+P96+P113+P132</f>
        <v>0</v>
      </c>
      <c r="Q85" s="165"/>
      <c r="R85" s="166">
        <f>R86+R96+R113+R132</f>
        <v>38.186584799999999</v>
      </c>
      <c r="S85" s="165"/>
      <c r="T85" s="167">
        <f>T86+T96+T113+T132</f>
        <v>5.6999999999999993</v>
      </c>
      <c r="AR85" s="168" t="s">
        <v>79</v>
      </c>
      <c r="AT85" s="169" t="s">
        <v>70</v>
      </c>
      <c r="AU85" s="169" t="s">
        <v>71</v>
      </c>
      <c r="AY85" s="168" t="s">
        <v>120</v>
      </c>
      <c r="BK85" s="170">
        <f>BK86+BK96+BK113+BK132</f>
        <v>0</v>
      </c>
    </row>
    <row r="86" spans="2:65" s="10" customFormat="1" ht="22.9" customHeight="1">
      <c r="B86" s="157"/>
      <c r="C86" s="158"/>
      <c r="D86" s="159" t="s">
        <v>70</v>
      </c>
      <c r="E86" s="171" t="s">
        <v>79</v>
      </c>
      <c r="F86" s="171" t="s">
        <v>273</v>
      </c>
      <c r="G86" s="158"/>
      <c r="H86" s="158"/>
      <c r="I86" s="161"/>
      <c r="J86" s="172">
        <f>BK86</f>
        <v>0</v>
      </c>
      <c r="K86" s="158"/>
      <c r="L86" s="163"/>
      <c r="M86" s="164"/>
      <c r="N86" s="165"/>
      <c r="O86" s="165"/>
      <c r="P86" s="166">
        <f>SUM(P87:P95)</f>
        <v>0</v>
      </c>
      <c r="Q86" s="165"/>
      <c r="R86" s="166">
        <f>SUM(R87:R95)</f>
        <v>0</v>
      </c>
      <c r="S86" s="165"/>
      <c r="T86" s="167">
        <f>SUM(T87:T95)</f>
        <v>5.6999999999999993</v>
      </c>
      <c r="AR86" s="168" t="s">
        <v>79</v>
      </c>
      <c r="AT86" s="169" t="s">
        <v>70</v>
      </c>
      <c r="AU86" s="169" t="s">
        <v>79</v>
      </c>
      <c r="AY86" s="168" t="s">
        <v>120</v>
      </c>
      <c r="BK86" s="170">
        <f>SUM(BK87:BK95)</f>
        <v>0</v>
      </c>
    </row>
    <row r="87" spans="2:65" s="1" customFormat="1" ht="16.5" customHeight="1">
      <c r="B87" s="33"/>
      <c r="C87" s="173" t="s">
        <v>79</v>
      </c>
      <c r="D87" s="173" t="s">
        <v>122</v>
      </c>
      <c r="E87" s="174" t="s">
        <v>274</v>
      </c>
      <c r="F87" s="175" t="s">
        <v>275</v>
      </c>
      <c r="G87" s="176" t="s">
        <v>171</v>
      </c>
      <c r="H87" s="177">
        <v>3</v>
      </c>
      <c r="I87" s="178"/>
      <c r="J87" s="179">
        <f>ROUND(I87*H87,2)</f>
        <v>0</v>
      </c>
      <c r="K87" s="175" t="s">
        <v>126</v>
      </c>
      <c r="L87" s="37"/>
      <c r="M87" s="180" t="s">
        <v>1</v>
      </c>
      <c r="N87" s="181" t="s">
        <v>42</v>
      </c>
      <c r="O87" s="59"/>
      <c r="P87" s="182">
        <f>O87*H87</f>
        <v>0</v>
      </c>
      <c r="Q87" s="182">
        <v>0</v>
      </c>
      <c r="R87" s="182">
        <f>Q87*H87</f>
        <v>0</v>
      </c>
      <c r="S87" s="182">
        <v>1.9</v>
      </c>
      <c r="T87" s="183">
        <f>S87*H87</f>
        <v>5.6999999999999993</v>
      </c>
      <c r="AR87" s="16" t="s">
        <v>127</v>
      </c>
      <c r="AT87" s="16" t="s">
        <v>122</v>
      </c>
      <c r="AU87" s="16" t="s">
        <v>81</v>
      </c>
      <c r="AY87" s="16" t="s">
        <v>120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16" t="s">
        <v>79</v>
      </c>
      <c r="BK87" s="184">
        <f>ROUND(I87*H87,2)</f>
        <v>0</v>
      </c>
      <c r="BL87" s="16" t="s">
        <v>127</v>
      </c>
      <c r="BM87" s="16" t="s">
        <v>276</v>
      </c>
    </row>
    <row r="88" spans="2:65" s="11" customFormat="1" ht="11.25">
      <c r="B88" s="185"/>
      <c r="C88" s="186"/>
      <c r="D88" s="187" t="s">
        <v>144</v>
      </c>
      <c r="E88" s="188" t="s">
        <v>1</v>
      </c>
      <c r="F88" s="189" t="s">
        <v>277</v>
      </c>
      <c r="G88" s="186"/>
      <c r="H88" s="188" t="s">
        <v>1</v>
      </c>
      <c r="I88" s="190"/>
      <c r="J88" s="186"/>
      <c r="K88" s="186"/>
      <c r="L88" s="191"/>
      <c r="M88" s="192"/>
      <c r="N88" s="193"/>
      <c r="O88" s="193"/>
      <c r="P88" s="193"/>
      <c r="Q88" s="193"/>
      <c r="R88" s="193"/>
      <c r="S88" s="193"/>
      <c r="T88" s="194"/>
      <c r="AT88" s="195" t="s">
        <v>144</v>
      </c>
      <c r="AU88" s="195" t="s">
        <v>81</v>
      </c>
      <c r="AV88" s="11" t="s">
        <v>79</v>
      </c>
      <c r="AW88" s="11" t="s">
        <v>31</v>
      </c>
      <c r="AX88" s="11" t="s">
        <v>71</v>
      </c>
      <c r="AY88" s="195" t="s">
        <v>120</v>
      </c>
    </row>
    <row r="89" spans="2:65" s="12" customFormat="1" ht="11.25">
      <c r="B89" s="196"/>
      <c r="C89" s="197"/>
      <c r="D89" s="187" t="s">
        <v>144</v>
      </c>
      <c r="E89" s="198" t="s">
        <v>1</v>
      </c>
      <c r="F89" s="199" t="s">
        <v>278</v>
      </c>
      <c r="G89" s="197"/>
      <c r="H89" s="200">
        <v>1.5</v>
      </c>
      <c r="I89" s="201"/>
      <c r="J89" s="197"/>
      <c r="K89" s="197"/>
      <c r="L89" s="202"/>
      <c r="M89" s="203"/>
      <c r="N89" s="204"/>
      <c r="O89" s="204"/>
      <c r="P89" s="204"/>
      <c r="Q89" s="204"/>
      <c r="R89" s="204"/>
      <c r="S89" s="204"/>
      <c r="T89" s="205"/>
      <c r="AT89" s="206" t="s">
        <v>144</v>
      </c>
      <c r="AU89" s="206" t="s">
        <v>81</v>
      </c>
      <c r="AV89" s="12" t="s">
        <v>81</v>
      </c>
      <c r="AW89" s="12" t="s">
        <v>31</v>
      </c>
      <c r="AX89" s="12" t="s">
        <v>71</v>
      </c>
      <c r="AY89" s="206" t="s">
        <v>120</v>
      </c>
    </row>
    <row r="90" spans="2:65" s="11" customFormat="1" ht="11.25">
      <c r="B90" s="185"/>
      <c r="C90" s="186"/>
      <c r="D90" s="187" t="s">
        <v>144</v>
      </c>
      <c r="E90" s="188" t="s">
        <v>1</v>
      </c>
      <c r="F90" s="189" t="s">
        <v>279</v>
      </c>
      <c r="G90" s="186"/>
      <c r="H90" s="188" t="s">
        <v>1</v>
      </c>
      <c r="I90" s="190"/>
      <c r="J90" s="186"/>
      <c r="K90" s="186"/>
      <c r="L90" s="191"/>
      <c r="M90" s="192"/>
      <c r="N90" s="193"/>
      <c r="O90" s="193"/>
      <c r="P90" s="193"/>
      <c r="Q90" s="193"/>
      <c r="R90" s="193"/>
      <c r="S90" s="193"/>
      <c r="T90" s="194"/>
      <c r="AT90" s="195" t="s">
        <v>144</v>
      </c>
      <c r="AU90" s="195" t="s">
        <v>81</v>
      </c>
      <c r="AV90" s="11" t="s">
        <v>79</v>
      </c>
      <c r="AW90" s="11" t="s">
        <v>31</v>
      </c>
      <c r="AX90" s="11" t="s">
        <v>71</v>
      </c>
      <c r="AY90" s="195" t="s">
        <v>120</v>
      </c>
    </row>
    <row r="91" spans="2:65" s="12" customFormat="1" ht="11.25">
      <c r="B91" s="196"/>
      <c r="C91" s="197"/>
      <c r="D91" s="187" t="s">
        <v>144</v>
      </c>
      <c r="E91" s="198" t="s">
        <v>1</v>
      </c>
      <c r="F91" s="199" t="s">
        <v>280</v>
      </c>
      <c r="G91" s="197"/>
      <c r="H91" s="200">
        <v>1.5</v>
      </c>
      <c r="I91" s="201"/>
      <c r="J91" s="197"/>
      <c r="K91" s="197"/>
      <c r="L91" s="202"/>
      <c r="M91" s="203"/>
      <c r="N91" s="204"/>
      <c r="O91" s="204"/>
      <c r="P91" s="204"/>
      <c r="Q91" s="204"/>
      <c r="R91" s="204"/>
      <c r="S91" s="204"/>
      <c r="T91" s="205"/>
      <c r="AT91" s="206" t="s">
        <v>144</v>
      </c>
      <c r="AU91" s="206" t="s">
        <v>81</v>
      </c>
      <c r="AV91" s="12" t="s">
        <v>81</v>
      </c>
      <c r="AW91" s="12" t="s">
        <v>31</v>
      </c>
      <c r="AX91" s="12" t="s">
        <v>71</v>
      </c>
      <c r="AY91" s="206" t="s">
        <v>120</v>
      </c>
    </row>
    <row r="92" spans="2:65" s="11" customFormat="1" ht="11.25">
      <c r="B92" s="185"/>
      <c r="C92" s="186"/>
      <c r="D92" s="187" t="s">
        <v>144</v>
      </c>
      <c r="E92" s="188" t="s">
        <v>1</v>
      </c>
      <c r="F92" s="189" t="s">
        <v>281</v>
      </c>
      <c r="G92" s="186"/>
      <c r="H92" s="188" t="s">
        <v>1</v>
      </c>
      <c r="I92" s="190"/>
      <c r="J92" s="186"/>
      <c r="K92" s="186"/>
      <c r="L92" s="191"/>
      <c r="M92" s="192"/>
      <c r="N92" s="193"/>
      <c r="O92" s="193"/>
      <c r="P92" s="193"/>
      <c r="Q92" s="193"/>
      <c r="R92" s="193"/>
      <c r="S92" s="193"/>
      <c r="T92" s="194"/>
      <c r="AT92" s="195" t="s">
        <v>144</v>
      </c>
      <c r="AU92" s="195" t="s">
        <v>81</v>
      </c>
      <c r="AV92" s="11" t="s">
        <v>79</v>
      </c>
      <c r="AW92" s="11" t="s">
        <v>31</v>
      </c>
      <c r="AX92" s="11" t="s">
        <v>71</v>
      </c>
      <c r="AY92" s="195" t="s">
        <v>120</v>
      </c>
    </row>
    <row r="93" spans="2:65" s="12" customFormat="1" ht="11.25">
      <c r="B93" s="196"/>
      <c r="C93" s="197"/>
      <c r="D93" s="187" t="s">
        <v>144</v>
      </c>
      <c r="E93" s="198" t="s">
        <v>1</v>
      </c>
      <c r="F93" s="199" t="s">
        <v>282</v>
      </c>
      <c r="G93" s="197"/>
      <c r="H93" s="200">
        <v>9</v>
      </c>
      <c r="I93" s="201"/>
      <c r="J93" s="197"/>
      <c r="K93" s="197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144</v>
      </c>
      <c r="AU93" s="206" t="s">
        <v>81</v>
      </c>
      <c r="AV93" s="12" t="s">
        <v>81</v>
      </c>
      <c r="AW93" s="12" t="s">
        <v>31</v>
      </c>
      <c r="AX93" s="12" t="s">
        <v>71</v>
      </c>
      <c r="AY93" s="206" t="s">
        <v>120</v>
      </c>
    </row>
    <row r="94" spans="2:65" s="14" customFormat="1" ht="11.25">
      <c r="B94" s="235"/>
      <c r="C94" s="236"/>
      <c r="D94" s="187" t="s">
        <v>144</v>
      </c>
      <c r="E94" s="237" t="s">
        <v>1</v>
      </c>
      <c r="F94" s="238" t="s">
        <v>283</v>
      </c>
      <c r="G94" s="236"/>
      <c r="H94" s="239">
        <v>12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AT94" s="245" t="s">
        <v>144</v>
      </c>
      <c r="AU94" s="245" t="s">
        <v>81</v>
      </c>
      <c r="AV94" s="14" t="s">
        <v>133</v>
      </c>
      <c r="AW94" s="14" t="s">
        <v>31</v>
      </c>
      <c r="AX94" s="14" t="s">
        <v>71</v>
      </c>
      <c r="AY94" s="245" t="s">
        <v>120</v>
      </c>
    </row>
    <row r="95" spans="2:65" s="12" customFormat="1" ht="11.25">
      <c r="B95" s="196"/>
      <c r="C95" s="197"/>
      <c r="D95" s="187" t="s">
        <v>144</v>
      </c>
      <c r="E95" s="198" t="s">
        <v>1</v>
      </c>
      <c r="F95" s="199" t="s">
        <v>284</v>
      </c>
      <c r="G95" s="197"/>
      <c r="H95" s="200">
        <v>3</v>
      </c>
      <c r="I95" s="201"/>
      <c r="J95" s="197"/>
      <c r="K95" s="197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144</v>
      </c>
      <c r="AU95" s="206" t="s">
        <v>81</v>
      </c>
      <c r="AV95" s="12" t="s">
        <v>81</v>
      </c>
      <c r="AW95" s="12" t="s">
        <v>31</v>
      </c>
      <c r="AX95" s="12" t="s">
        <v>79</v>
      </c>
      <c r="AY95" s="206" t="s">
        <v>120</v>
      </c>
    </row>
    <row r="96" spans="2:65" s="10" customFormat="1" ht="22.9" customHeight="1">
      <c r="B96" s="157"/>
      <c r="C96" s="158"/>
      <c r="D96" s="159" t="s">
        <v>70</v>
      </c>
      <c r="E96" s="171" t="s">
        <v>127</v>
      </c>
      <c r="F96" s="171" t="s">
        <v>285</v>
      </c>
      <c r="G96" s="158"/>
      <c r="H96" s="158"/>
      <c r="I96" s="161"/>
      <c r="J96" s="172">
        <f>BK96</f>
        <v>0</v>
      </c>
      <c r="K96" s="158"/>
      <c r="L96" s="163"/>
      <c r="M96" s="164"/>
      <c r="N96" s="165"/>
      <c r="O96" s="165"/>
      <c r="P96" s="166">
        <f>SUM(P97:P112)</f>
        <v>0</v>
      </c>
      <c r="Q96" s="165"/>
      <c r="R96" s="166">
        <f>SUM(R97:R112)</f>
        <v>13.232428800000001</v>
      </c>
      <c r="S96" s="165"/>
      <c r="T96" s="167">
        <f>SUM(T97:T112)</f>
        <v>0</v>
      </c>
      <c r="AR96" s="168" t="s">
        <v>79</v>
      </c>
      <c r="AT96" s="169" t="s">
        <v>70</v>
      </c>
      <c r="AU96" s="169" t="s">
        <v>79</v>
      </c>
      <c r="AY96" s="168" t="s">
        <v>120</v>
      </c>
      <c r="BK96" s="170">
        <f>SUM(BK97:BK112)</f>
        <v>0</v>
      </c>
    </row>
    <row r="97" spans="2:65" s="1" customFormat="1" ht="16.5" customHeight="1">
      <c r="B97" s="33"/>
      <c r="C97" s="173" t="s">
        <v>81</v>
      </c>
      <c r="D97" s="173" t="s">
        <v>122</v>
      </c>
      <c r="E97" s="174" t="s">
        <v>286</v>
      </c>
      <c r="F97" s="175" t="s">
        <v>287</v>
      </c>
      <c r="G97" s="176" t="s">
        <v>125</v>
      </c>
      <c r="H97" s="177">
        <v>12</v>
      </c>
      <c r="I97" s="178"/>
      <c r="J97" s="179">
        <f>ROUND(I97*H97,2)</f>
        <v>0</v>
      </c>
      <c r="K97" s="175" t="s">
        <v>126</v>
      </c>
      <c r="L97" s="37"/>
      <c r="M97" s="180" t="s">
        <v>1</v>
      </c>
      <c r="N97" s="181" t="s">
        <v>42</v>
      </c>
      <c r="O97" s="59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AR97" s="16" t="s">
        <v>127</v>
      </c>
      <c r="AT97" s="16" t="s">
        <v>122</v>
      </c>
      <c r="AU97" s="16" t="s">
        <v>81</v>
      </c>
      <c r="AY97" s="16" t="s">
        <v>120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6" t="s">
        <v>79</v>
      </c>
      <c r="BK97" s="184">
        <f>ROUND(I97*H97,2)</f>
        <v>0</v>
      </c>
      <c r="BL97" s="16" t="s">
        <v>127</v>
      </c>
      <c r="BM97" s="16" t="s">
        <v>288</v>
      </c>
    </row>
    <row r="98" spans="2:65" s="11" customFormat="1" ht="11.25">
      <c r="B98" s="185"/>
      <c r="C98" s="186"/>
      <c r="D98" s="187" t="s">
        <v>144</v>
      </c>
      <c r="E98" s="188" t="s">
        <v>1</v>
      </c>
      <c r="F98" s="189" t="s">
        <v>277</v>
      </c>
      <c r="G98" s="186"/>
      <c r="H98" s="188" t="s">
        <v>1</v>
      </c>
      <c r="I98" s="190"/>
      <c r="J98" s="186"/>
      <c r="K98" s="186"/>
      <c r="L98" s="191"/>
      <c r="M98" s="192"/>
      <c r="N98" s="193"/>
      <c r="O98" s="193"/>
      <c r="P98" s="193"/>
      <c r="Q98" s="193"/>
      <c r="R98" s="193"/>
      <c r="S98" s="193"/>
      <c r="T98" s="194"/>
      <c r="AT98" s="195" t="s">
        <v>144</v>
      </c>
      <c r="AU98" s="195" t="s">
        <v>81</v>
      </c>
      <c r="AV98" s="11" t="s">
        <v>79</v>
      </c>
      <c r="AW98" s="11" t="s">
        <v>31</v>
      </c>
      <c r="AX98" s="11" t="s">
        <v>71</v>
      </c>
      <c r="AY98" s="195" t="s">
        <v>120</v>
      </c>
    </row>
    <row r="99" spans="2:65" s="12" customFormat="1" ht="11.25">
      <c r="B99" s="196"/>
      <c r="C99" s="197"/>
      <c r="D99" s="187" t="s">
        <v>144</v>
      </c>
      <c r="E99" s="198" t="s">
        <v>1</v>
      </c>
      <c r="F99" s="199" t="s">
        <v>278</v>
      </c>
      <c r="G99" s="197"/>
      <c r="H99" s="200">
        <v>1.5</v>
      </c>
      <c r="I99" s="201"/>
      <c r="J99" s="197"/>
      <c r="K99" s="197"/>
      <c r="L99" s="202"/>
      <c r="M99" s="203"/>
      <c r="N99" s="204"/>
      <c r="O99" s="204"/>
      <c r="P99" s="204"/>
      <c r="Q99" s="204"/>
      <c r="R99" s="204"/>
      <c r="S99" s="204"/>
      <c r="T99" s="205"/>
      <c r="AT99" s="206" t="s">
        <v>144</v>
      </c>
      <c r="AU99" s="206" t="s">
        <v>81</v>
      </c>
      <c r="AV99" s="12" t="s">
        <v>81</v>
      </c>
      <c r="AW99" s="12" t="s">
        <v>31</v>
      </c>
      <c r="AX99" s="12" t="s">
        <v>71</v>
      </c>
      <c r="AY99" s="206" t="s">
        <v>120</v>
      </c>
    </row>
    <row r="100" spans="2:65" s="11" customFormat="1" ht="11.25">
      <c r="B100" s="185"/>
      <c r="C100" s="186"/>
      <c r="D100" s="187" t="s">
        <v>144</v>
      </c>
      <c r="E100" s="188" t="s">
        <v>1</v>
      </c>
      <c r="F100" s="189" t="s">
        <v>279</v>
      </c>
      <c r="G100" s="186"/>
      <c r="H100" s="188" t="s">
        <v>1</v>
      </c>
      <c r="I100" s="190"/>
      <c r="J100" s="186"/>
      <c r="K100" s="186"/>
      <c r="L100" s="191"/>
      <c r="M100" s="192"/>
      <c r="N100" s="193"/>
      <c r="O100" s="193"/>
      <c r="P100" s="193"/>
      <c r="Q100" s="193"/>
      <c r="R100" s="193"/>
      <c r="S100" s="193"/>
      <c r="T100" s="194"/>
      <c r="AT100" s="195" t="s">
        <v>144</v>
      </c>
      <c r="AU100" s="195" t="s">
        <v>81</v>
      </c>
      <c r="AV100" s="11" t="s">
        <v>79</v>
      </c>
      <c r="AW100" s="11" t="s">
        <v>31</v>
      </c>
      <c r="AX100" s="11" t="s">
        <v>71</v>
      </c>
      <c r="AY100" s="195" t="s">
        <v>120</v>
      </c>
    </row>
    <row r="101" spans="2:65" s="12" customFormat="1" ht="11.25">
      <c r="B101" s="196"/>
      <c r="C101" s="197"/>
      <c r="D101" s="187" t="s">
        <v>144</v>
      </c>
      <c r="E101" s="198" t="s">
        <v>1</v>
      </c>
      <c r="F101" s="199" t="s">
        <v>280</v>
      </c>
      <c r="G101" s="197"/>
      <c r="H101" s="200">
        <v>1.5</v>
      </c>
      <c r="I101" s="201"/>
      <c r="J101" s="197"/>
      <c r="K101" s="197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144</v>
      </c>
      <c r="AU101" s="206" t="s">
        <v>81</v>
      </c>
      <c r="AV101" s="12" t="s">
        <v>81</v>
      </c>
      <c r="AW101" s="12" t="s">
        <v>31</v>
      </c>
      <c r="AX101" s="12" t="s">
        <v>71</v>
      </c>
      <c r="AY101" s="206" t="s">
        <v>120</v>
      </c>
    </row>
    <row r="102" spans="2:65" s="11" customFormat="1" ht="11.25">
      <c r="B102" s="185"/>
      <c r="C102" s="186"/>
      <c r="D102" s="187" t="s">
        <v>144</v>
      </c>
      <c r="E102" s="188" t="s">
        <v>1</v>
      </c>
      <c r="F102" s="189" t="s">
        <v>281</v>
      </c>
      <c r="G102" s="186"/>
      <c r="H102" s="188" t="s">
        <v>1</v>
      </c>
      <c r="I102" s="190"/>
      <c r="J102" s="186"/>
      <c r="K102" s="186"/>
      <c r="L102" s="191"/>
      <c r="M102" s="192"/>
      <c r="N102" s="193"/>
      <c r="O102" s="193"/>
      <c r="P102" s="193"/>
      <c r="Q102" s="193"/>
      <c r="R102" s="193"/>
      <c r="S102" s="193"/>
      <c r="T102" s="194"/>
      <c r="AT102" s="195" t="s">
        <v>144</v>
      </c>
      <c r="AU102" s="195" t="s">
        <v>81</v>
      </c>
      <c r="AV102" s="11" t="s">
        <v>79</v>
      </c>
      <c r="AW102" s="11" t="s">
        <v>31</v>
      </c>
      <c r="AX102" s="11" t="s">
        <v>71</v>
      </c>
      <c r="AY102" s="195" t="s">
        <v>120</v>
      </c>
    </row>
    <row r="103" spans="2:65" s="12" customFormat="1" ht="11.25">
      <c r="B103" s="196"/>
      <c r="C103" s="197"/>
      <c r="D103" s="187" t="s">
        <v>144</v>
      </c>
      <c r="E103" s="198" t="s">
        <v>1</v>
      </c>
      <c r="F103" s="199" t="s">
        <v>282</v>
      </c>
      <c r="G103" s="197"/>
      <c r="H103" s="200">
        <v>9</v>
      </c>
      <c r="I103" s="201"/>
      <c r="J103" s="197"/>
      <c r="K103" s="197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144</v>
      </c>
      <c r="AU103" s="206" t="s">
        <v>81</v>
      </c>
      <c r="AV103" s="12" t="s">
        <v>81</v>
      </c>
      <c r="AW103" s="12" t="s">
        <v>31</v>
      </c>
      <c r="AX103" s="12" t="s">
        <v>71</v>
      </c>
      <c r="AY103" s="206" t="s">
        <v>120</v>
      </c>
    </row>
    <row r="104" spans="2:65" s="13" customFormat="1" ht="11.25">
      <c r="B104" s="219"/>
      <c r="C104" s="220"/>
      <c r="D104" s="187" t="s">
        <v>144</v>
      </c>
      <c r="E104" s="221" t="s">
        <v>1</v>
      </c>
      <c r="F104" s="222" t="s">
        <v>216</v>
      </c>
      <c r="G104" s="220"/>
      <c r="H104" s="223">
        <v>12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144</v>
      </c>
      <c r="AU104" s="229" t="s">
        <v>81</v>
      </c>
      <c r="AV104" s="13" t="s">
        <v>127</v>
      </c>
      <c r="AW104" s="13" t="s">
        <v>31</v>
      </c>
      <c r="AX104" s="13" t="s">
        <v>79</v>
      </c>
      <c r="AY104" s="229" t="s">
        <v>120</v>
      </c>
    </row>
    <row r="105" spans="2:65" s="1" customFormat="1" ht="16.5" customHeight="1">
      <c r="B105" s="33"/>
      <c r="C105" s="173" t="s">
        <v>133</v>
      </c>
      <c r="D105" s="173" t="s">
        <v>122</v>
      </c>
      <c r="E105" s="174" t="s">
        <v>289</v>
      </c>
      <c r="F105" s="175" t="s">
        <v>290</v>
      </c>
      <c r="G105" s="176" t="s">
        <v>125</v>
      </c>
      <c r="H105" s="177">
        <v>12</v>
      </c>
      <c r="I105" s="178"/>
      <c r="J105" s="179">
        <f>ROUND(I105*H105,2)</f>
        <v>0</v>
      </c>
      <c r="K105" s="175" t="s">
        <v>126</v>
      </c>
      <c r="L105" s="37"/>
      <c r="M105" s="180" t="s">
        <v>1</v>
      </c>
      <c r="N105" s="181" t="s">
        <v>42</v>
      </c>
      <c r="O105" s="59"/>
      <c r="P105" s="182">
        <f>O105*H105</f>
        <v>0</v>
      </c>
      <c r="Q105" s="182">
        <v>1.1027024000000001</v>
      </c>
      <c r="R105" s="182">
        <f>Q105*H105</f>
        <v>13.232428800000001</v>
      </c>
      <c r="S105" s="182">
        <v>0</v>
      </c>
      <c r="T105" s="183">
        <f>S105*H105</f>
        <v>0</v>
      </c>
      <c r="AR105" s="16" t="s">
        <v>127</v>
      </c>
      <c r="AT105" s="16" t="s">
        <v>122</v>
      </c>
      <c r="AU105" s="16" t="s">
        <v>81</v>
      </c>
      <c r="AY105" s="16" t="s">
        <v>120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79</v>
      </c>
      <c r="BK105" s="184">
        <f>ROUND(I105*H105,2)</f>
        <v>0</v>
      </c>
      <c r="BL105" s="16" t="s">
        <v>127</v>
      </c>
      <c r="BM105" s="16" t="s">
        <v>291</v>
      </c>
    </row>
    <row r="106" spans="2:65" s="11" customFormat="1" ht="11.25">
      <c r="B106" s="185"/>
      <c r="C106" s="186"/>
      <c r="D106" s="187" t="s">
        <v>144</v>
      </c>
      <c r="E106" s="188" t="s">
        <v>1</v>
      </c>
      <c r="F106" s="189" t="s">
        <v>277</v>
      </c>
      <c r="G106" s="186"/>
      <c r="H106" s="188" t="s">
        <v>1</v>
      </c>
      <c r="I106" s="190"/>
      <c r="J106" s="186"/>
      <c r="K106" s="186"/>
      <c r="L106" s="191"/>
      <c r="M106" s="192"/>
      <c r="N106" s="193"/>
      <c r="O106" s="193"/>
      <c r="P106" s="193"/>
      <c r="Q106" s="193"/>
      <c r="R106" s="193"/>
      <c r="S106" s="193"/>
      <c r="T106" s="194"/>
      <c r="AT106" s="195" t="s">
        <v>144</v>
      </c>
      <c r="AU106" s="195" t="s">
        <v>81</v>
      </c>
      <c r="AV106" s="11" t="s">
        <v>79</v>
      </c>
      <c r="AW106" s="11" t="s">
        <v>31</v>
      </c>
      <c r="AX106" s="11" t="s">
        <v>71</v>
      </c>
      <c r="AY106" s="195" t="s">
        <v>120</v>
      </c>
    </row>
    <row r="107" spans="2:65" s="12" customFormat="1" ht="11.25">
      <c r="B107" s="196"/>
      <c r="C107" s="197"/>
      <c r="D107" s="187" t="s">
        <v>144</v>
      </c>
      <c r="E107" s="198" t="s">
        <v>1</v>
      </c>
      <c r="F107" s="199" t="s">
        <v>278</v>
      </c>
      <c r="G107" s="197"/>
      <c r="H107" s="200">
        <v>1.5</v>
      </c>
      <c r="I107" s="201"/>
      <c r="J107" s="197"/>
      <c r="K107" s="197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144</v>
      </c>
      <c r="AU107" s="206" t="s">
        <v>81</v>
      </c>
      <c r="AV107" s="12" t="s">
        <v>81</v>
      </c>
      <c r="AW107" s="12" t="s">
        <v>31</v>
      </c>
      <c r="AX107" s="12" t="s">
        <v>71</v>
      </c>
      <c r="AY107" s="206" t="s">
        <v>120</v>
      </c>
    </row>
    <row r="108" spans="2:65" s="11" customFormat="1" ht="11.25">
      <c r="B108" s="185"/>
      <c r="C108" s="186"/>
      <c r="D108" s="187" t="s">
        <v>144</v>
      </c>
      <c r="E108" s="188" t="s">
        <v>1</v>
      </c>
      <c r="F108" s="189" t="s">
        <v>279</v>
      </c>
      <c r="G108" s="186"/>
      <c r="H108" s="188" t="s">
        <v>1</v>
      </c>
      <c r="I108" s="190"/>
      <c r="J108" s="186"/>
      <c r="K108" s="186"/>
      <c r="L108" s="191"/>
      <c r="M108" s="192"/>
      <c r="N108" s="193"/>
      <c r="O108" s="193"/>
      <c r="P108" s="193"/>
      <c r="Q108" s="193"/>
      <c r="R108" s="193"/>
      <c r="S108" s="193"/>
      <c r="T108" s="194"/>
      <c r="AT108" s="195" t="s">
        <v>144</v>
      </c>
      <c r="AU108" s="195" t="s">
        <v>81</v>
      </c>
      <c r="AV108" s="11" t="s">
        <v>79</v>
      </c>
      <c r="AW108" s="11" t="s">
        <v>31</v>
      </c>
      <c r="AX108" s="11" t="s">
        <v>71</v>
      </c>
      <c r="AY108" s="195" t="s">
        <v>120</v>
      </c>
    </row>
    <row r="109" spans="2:65" s="12" customFormat="1" ht="11.25">
      <c r="B109" s="196"/>
      <c r="C109" s="197"/>
      <c r="D109" s="187" t="s">
        <v>144</v>
      </c>
      <c r="E109" s="198" t="s">
        <v>1</v>
      </c>
      <c r="F109" s="199" t="s">
        <v>280</v>
      </c>
      <c r="G109" s="197"/>
      <c r="H109" s="200">
        <v>1.5</v>
      </c>
      <c r="I109" s="201"/>
      <c r="J109" s="197"/>
      <c r="K109" s="197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144</v>
      </c>
      <c r="AU109" s="206" t="s">
        <v>81</v>
      </c>
      <c r="AV109" s="12" t="s">
        <v>81</v>
      </c>
      <c r="AW109" s="12" t="s">
        <v>31</v>
      </c>
      <c r="AX109" s="12" t="s">
        <v>71</v>
      </c>
      <c r="AY109" s="206" t="s">
        <v>120</v>
      </c>
    </row>
    <row r="110" spans="2:65" s="11" customFormat="1" ht="11.25">
      <c r="B110" s="185"/>
      <c r="C110" s="186"/>
      <c r="D110" s="187" t="s">
        <v>144</v>
      </c>
      <c r="E110" s="188" t="s">
        <v>1</v>
      </c>
      <c r="F110" s="189" t="s">
        <v>281</v>
      </c>
      <c r="G110" s="186"/>
      <c r="H110" s="188" t="s">
        <v>1</v>
      </c>
      <c r="I110" s="190"/>
      <c r="J110" s="186"/>
      <c r="K110" s="186"/>
      <c r="L110" s="191"/>
      <c r="M110" s="192"/>
      <c r="N110" s="193"/>
      <c r="O110" s="193"/>
      <c r="P110" s="193"/>
      <c r="Q110" s="193"/>
      <c r="R110" s="193"/>
      <c r="S110" s="193"/>
      <c r="T110" s="194"/>
      <c r="AT110" s="195" t="s">
        <v>144</v>
      </c>
      <c r="AU110" s="195" t="s">
        <v>81</v>
      </c>
      <c r="AV110" s="11" t="s">
        <v>79</v>
      </c>
      <c r="AW110" s="11" t="s">
        <v>31</v>
      </c>
      <c r="AX110" s="11" t="s">
        <v>71</v>
      </c>
      <c r="AY110" s="195" t="s">
        <v>120</v>
      </c>
    </row>
    <row r="111" spans="2:65" s="12" customFormat="1" ht="11.25">
      <c r="B111" s="196"/>
      <c r="C111" s="197"/>
      <c r="D111" s="187" t="s">
        <v>144</v>
      </c>
      <c r="E111" s="198" t="s">
        <v>1</v>
      </c>
      <c r="F111" s="199" t="s">
        <v>282</v>
      </c>
      <c r="G111" s="197"/>
      <c r="H111" s="200">
        <v>9</v>
      </c>
      <c r="I111" s="201"/>
      <c r="J111" s="197"/>
      <c r="K111" s="197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144</v>
      </c>
      <c r="AU111" s="206" t="s">
        <v>81</v>
      </c>
      <c r="AV111" s="12" t="s">
        <v>81</v>
      </c>
      <c r="AW111" s="12" t="s">
        <v>31</v>
      </c>
      <c r="AX111" s="12" t="s">
        <v>71</v>
      </c>
      <c r="AY111" s="206" t="s">
        <v>120</v>
      </c>
    </row>
    <row r="112" spans="2:65" s="13" customFormat="1" ht="11.25">
      <c r="B112" s="219"/>
      <c r="C112" s="220"/>
      <c r="D112" s="187" t="s">
        <v>144</v>
      </c>
      <c r="E112" s="221" t="s">
        <v>1</v>
      </c>
      <c r="F112" s="222" t="s">
        <v>216</v>
      </c>
      <c r="G112" s="220"/>
      <c r="H112" s="223">
        <v>12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144</v>
      </c>
      <c r="AU112" s="229" t="s">
        <v>81</v>
      </c>
      <c r="AV112" s="13" t="s">
        <v>127</v>
      </c>
      <c r="AW112" s="13" t="s">
        <v>31</v>
      </c>
      <c r="AX112" s="13" t="s">
        <v>79</v>
      </c>
      <c r="AY112" s="229" t="s">
        <v>120</v>
      </c>
    </row>
    <row r="113" spans="2:65" s="10" customFormat="1" ht="22.9" customHeight="1">
      <c r="B113" s="157"/>
      <c r="C113" s="158"/>
      <c r="D113" s="159" t="s">
        <v>70</v>
      </c>
      <c r="E113" s="171" t="s">
        <v>147</v>
      </c>
      <c r="F113" s="171" t="s">
        <v>292</v>
      </c>
      <c r="G113" s="158"/>
      <c r="H113" s="158"/>
      <c r="I113" s="161"/>
      <c r="J113" s="172">
        <f>BK113</f>
        <v>0</v>
      </c>
      <c r="K113" s="158"/>
      <c r="L113" s="163"/>
      <c r="M113" s="164"/>
      <c r="N113" s="165"/>
      <c r="O113" s="165"/>
      <c r="P113" s="166">
        <f>SUM(P114:P131)</f>
        <v>0</v>
      </c>
      <c r="Q113" s="165"/>
      <c r="R113" s="166">
        <f>SUM(R114:R131)</f>
        <v>24.954155999999998</v>
      </c>
      <c r="S113" s="165"/>
      <c r="T113" s="167">
        <f>SUM(T114:T131)</f>
        <v>0</v>
      </c>
      <c r="AR113" s="168" t="s">
        <v>79</v>
      </c>
      <c r="AT113" s="169" t="s">
        <v>70</v>
      </c>
      <c r="AU113" s="169" t="s">
        <v>79</v>
      </c>
      <c r="AY113" s="168" t="s">
        <v>120</v>
      </c>
      <c r="BK113" s="170">
        <f>SUM(BK114:BK131)</f>
        <v>0</v>
      </c>
    </row>
    <row r="114" spans="2:65" s="1" customFormat="1" ht="16.5" customHeight="1">
      <c r="B114" s="33"/>
      <c r="C114" s="173" t="s">
        <v>127</v>
      </c>
      <c r="D114" s="173" t="s">
        <v>122</v>
      </c>
      <c r="E114" s="174" t="s">
        <v>293</v>
      </c>
      <c r="F114" s="175" t="s">
        <v>294</v>
      </c>
      <c r="G114" s="176" t="s">
        <v>125</v>
      </c>
      <c r="H114" s="177">
        <v>311.70600000000002</v>
      </c>
      <c r="I114" s="178"/>
      <c r="J114" s="179">
        <f>ROUND(I114*H114,2)</f>
        <v>0</v>
      </c>
      <c r="K114" s="175" t="s">
        <v>1</v>
      </c>
      <c r="L114" s="37"/>
      <c r="M114" s="180" t="s">
        <v>1</v>
      </c>
      <c r="N114" s="181" t="s">
        <v>42</v>
      </c>
      <c r="O114" s="59"/>
      <c r="P114" s="182">
        <f>O114*H114</f>
        <v>0</v>
      </c>
      <c r="Q114" s="182">
        <v>5.3999999999999999E-2</v>
      </c>
      <c r="R114" s="182">
        <f>Q114*H114</f>
        <v>16.832124</v>
      </c>
      <c r="S114" s="182">
        <v>0</v>
      </c>
      <c r="T114" s="183">
        <f>S114*H114</f>
        <v>0</v>
      </c>
      <c r="AR114" s="16" t="s">
        <v>127</v>
      </c>
      <c r="AT114" s="16" t="s">
        <v>122</v>
      </c>
      <c r="AU114" s="16" t="s">
        <v>81</v>
      </c>
      <c r="AY114" s="16" t="s">
        <v>120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6" t="s">
        <v>79</v>
      </c>
      <c r="BK114" s="184">
        <f>ROUND(I114*H114,2)</f>
        <v>0</v>
      </c>
      <c r="BL114" s="16" t="s">
        <v>127</v>
      </c>
      <c r="BM114" s="16" t="s">
        <v>295</v>
      </c>
    </row>
    <row r="115" spans="2:65" s="11" customFormat="1" ht="11.25">
      <c r="B115" s="185"/>
      <c r="C115" s="186"/>
      <c r="D115" s="187" t="s">
        <v>144</v>
      </c>
      <c r="E115" s="188" t="s">
        <v>1</v>
      </c>
      <c r="F115" s="189" t="s">
        <v>296</v>
      </c>
      <c r="G115" s="186"/>
      <c r="H115" s="188" t="s">
        <v>1</v>
      </c>
      <c r="I115" s="190"/>
      <c r="J115" s="186"/>
      <c r="K115" s="186"/>
      <c r="L115" s="191"/>
      <c r="M115" s="192"/>
      <c r="N115" s="193"/>
      <c r="O115" s="193"/>
      <c r="P115" s="193"/>
      <c r="Q115" s="193"/>
      <c r="R115" s="193"/>
      <c r="S115" s="193"/>
      <c r="T115" s="194"/>
      <c r="AT115" s="195" t="s">
        <v>144</v>
      </c>
      <c r="AU115" s="195" t="s">
        <v>81</v>
      </c>
      <c r="AV115" s="11" t="s">
        <v>79</v>
      </c>
      <c r="AW115" s="11" t="s">
        <v>31</v>
      </c>
      <c r="AX115" s="11" t="s">
        <v>71</v>
      </c>
      <c r="AY115" s="195" t="s">
        <v>120</v>
      </c>
    </row>
    <row r="116" spans="2:65" s="11" customFormat="1" ht="11.25">
      <c r="B116" s="185"/>
      <c r="C116" s="186"/>
      <c r="D116" s="187" t="s">
        <v>144</v>
      </c>
      <c r="E116" s="188" t="s">
        <v>1</v>
      </c>
      <c r="F116" s="189" t="s">
        <v>297</v>
      </c>
      <c r="G116" s="186"/>
      <c r="H116" s="188" t="s">
        <v>1</v>
      </c>
      <c r="I116" s="190"/>
      <c r="J116" s="186"/>
      <c r="K116" s="186"/>
      <c r="L116" s="191"/>
      <c r="M116" s="192"/>
      <c r="N116" s="193"/>
      <c r="O116" s="193"/>
      <c r="P116" s="193"/>
      <c r="Q116" s="193"/>
      <c r="R116" s="193"/>
      <c r="S116" s="193"/>
      <c r="T116" s="194"/>
      <c r="AT116" s="195" t="s">
        <v>144</v>
      </c>
      <c r="AU116" s="195" t="s">
        <v>81</v>
      </c>
      <c r="AV116" s="11" t="s">
        <v>79</v>
      </c>
      <c r="AW116" s="11" t="s">
        <v>31</v>
      </c>
      <c r="AX116" s="11" t="s">
        <v>71</v>
      </c>
      <c r="AY116" s="195" t="s">
        <v>120</v>
      </c>
    </row>
    <row r="117" spans="2:65" s="12" customFormat="1" ht="11.25">
      <c r="B117" s="196"/>
      <c r="C117" s="197"/>
      <c r="D117" s="187" t="s">
        <v>144</v>
      </c>
      <c r="E117" s="198" t="s">
        <v>1</v>
      </c>
      <c r="F117" s="199" t="s">
        <v>298</v>
      </c>
      <c r="G117" s="197"/>
      <c r="H117" s="200">
        <v>40</v>
      </c>
      <c r="I117" s="201"/>
      <c r="J117" s="197"/>
      <c r="K117" s="197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144</v>
      </c>
      <c r="AU117" s="206" t="s">
        <v>81</v>
      </c>
      <c r="AV117" s="12" t="s">
        <v>81</v>
      </c>
      <c r="AW117" s="12" t="s">
        <v>31</v>
      </c>
      <c r="AX117" s="12" t="s">
        <v>71</v>
      </c>
      <c r="AY117" s="206" t="s">
        <v>120</v>
      </c>
    </row>
    <row r="118" spans="2:65" s="11" customFormat="1" ht="11.25">
      <c r="B118" s="185"/>
      <c r="C118" s="186"/>
      <c r="D118" s="187" t="s">
        <v>144</v>
      </c>
      <c r="E118" s="188" t="s">
        <v>1</v>
      </c>
      <c r="F118" s="189" t="s">
        <v>299</v>
      </c>
      <c r="G118" s="186"/>
      <c r="H118" s="188" t="s">
        <v>1</v>
      </c>
      <c r="I118" s="190"/>
      <c r="J118" s="186"/>
      <c r="K118" s="186"/>
      <c r="L118" s="191"/>
      <c r="M118" s="192"/>
      <c r="N118" s="193"/>
      <c r="O118" s="193"/>
      <c r="P118" s="193"/>
      <c r="Q118" s="193"/>
      <c r="R118" s="193"/>
      <c r="S118" s="193"/>
      <c r="T118" s="194"/>
      <c r="AT118" s="195" t="s">
        <v>144</v>
      </c>
      <c r="AU118" s="195" t="s">
        <v>81</v>
      </c>
      <c r="AV118" s="11" t="s">
        <v>79</v>
      </c>
      <c r="AW118" s="11" t="s">
        <v>31</v>
      </c>
      <c r="AX118" s="11" t="s">
        <v>71</v>
      </c>
      <c r="AY118" s="195" t="s">
        <v>120</v>
      </c>
    </row>
    <row r="119" spans="2:65" s="12" customFormat="1" ht="11.25">
      <c r="B119" s="196"/>
      <c r="C119" s="197"/>
      <c r="D119" s="187" t="s">
        <v>144</v>
      </c>
      <c r="E119" s="198" t="s">
        <v>1</v>
      </c>
      <c r="F119" s="199" t="s">
        <v>300</v>
      </c>
      <c r="G119" s="197"/>
      <c r="H119" s="200">
        <v>234.78</v>
      </c>
      <c r="I119" s="201"/>
      <c r="J119" s="197"/>
      <c r="K119" s="197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144</v>
      </c>
      <c r="AU119" s="206" t="s">
        <v>81</v>
      </c>
      <c r="AV119" s="12" t="s">
        <v>81</v>
      </c>
      <c r="AW119" s="12" t="s">
        <v>31</v>
      </c>
      <c r="AX119" s="12" t="s">
        <v>71</v>
      </c>
      <c r="AY119" s="206" t="s">
        <v>120</v>
      </c>
    </row>
    <row r="120" spans="2:65" s="11" customFormat="1" ht="11.25">
      <c r="B120" s="185"/>
      <c r="C120" s="186"/>
      <c r="D120" s="187" t="s">
        <v>144</v>
      </c>
      <c r="E120" s="188" t="s">
        <v>1</v>
      </c>
      <c r="F120" s="189" t="s">
        <v>301</v>
      </c>
      <c r="G120" s="186"/>
      <c r="H120" s="188" t="s">
        <v>1</v>
      </c>
      <c r="I120" s="190"/>
      <c r="J120" s="186"/>
      <c r="K120" s="186"/>
      <c r="L120" s="191"/>
      <c r="M120" s="192"/>
      <c r="N120" s="193"/>
      <c r="O120" s="193"/>
      <c r="P120" s="193"/>
      <c r="Q120" s="193"/>
      <c r="R120" s="193"/>
      <c r="S120" s="193"/>
      <c r="T120" s="194"/>
      <c r="AT120" s="195" t="s">
        <v>144</v>
      </c>
      <c r="AU120" s="195" t="s">
        <v>81</v>
      </c>
      <c r="AV120" s="11" t="s">
        <v>79</v>
      </c>
      <c r="AW120" s="11" t="s">
        <v>31</v>
      </c>
      <c r="AX120" s="11" t="s">
        <v>71</v>
      </c>
      <c r="AY120" s="195" t="s">
        <v>120</v>
      </c>
    </row>
    <row r="121" spans="2:65" s="12" customFormat="1" ht="11.25">
      <c r="B121" s="196"/>
      <c r="C121" s="197"/>
      <c r="D121" s="187" t="s">
        <v>144</v>
      </c>
      <c r="E121" s="198" t="s">
        <v>1</v>
      </c>
      <c r="F121" s="199" t="s">
        <v>302</v>
      </c>
      <c r="G121" s="197"/>
      <c r="H121" s="200">
        <v>244.73</v>
      </c>
      <c r="I121" s="201"/>
      <c r="J121" s="197"/>
      <c r="K121" s="197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144</v>
      </c>
      <c r="AU121" s="206" t="s">
        <v>81</v>
      </c>
      <c r="AV121" s="12" t="s">
        <v>81</v>
      </c>
      <c r="AW121" s="12" t="s">
        <v>31</v>
      </c>
      <c r="AX121" s="12" t="s">
        <v>71</v>
      </c>
      <c r="AY121" s="206" t="s">
        <v>120</v>
      </c>
    </row>
    <row r="122" spans="2:65" s="14" customFormat="1" ht="11.25">
      <c r="B122" s="235"/>
      <c r="C122" s="236"/>
      <c r="D122" s="187" t="s">
        <v>144</v>
      </c>
      <c r="E122" s="237" t="s">
        <v>1</v>
      </c>
      <c r="F122" s="238" t="s">
        <v>283</v>
      </c>
      <c r="G122" s="236"/>
      <c r="H122" s="239">
        <v>519.51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AT122" s="245" t="s">
        <v>144</v>
      </c>
      <c r="AU122" s="245" t="s">
        <v>81</v>
      </c>
      <c r="AV122" s="14" t="s">
        <v>133</v>
      </c>
      <c r="AW122" s="14" t="s">
        <v>31</v>
      </c>
      <c r="AX122" s="14" t="s">
        <v>71</v>
      </c>
      <c r="AY122" s="245" t="s">
        <v>120</v>
      </c>
    </row>
    <row r="123" spans="2:65" s="12" customFormat="1" ht="11.25">
      <c r="B123" s="196"/>
      <c r="C123" s="197"/>
      <c r="D123" s="187" t="s">
        <v>144</v>
      </c>
      <c r="E123" s="198" t="s">
        <v>1</v>
      </c>
      <c r="F123" s="199" t="s">
        <v>303</v>
      </c>
      <c r="G123" s="197"/>
      <c r="H123" s="200">
        <v>311.70600000000002</v>
      </c>
      <c r="I123" s="201"/>
      <c r="J123" s="197"/>
      <c r="K123" s="197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144</v>
      </c>
      <c r="AU123" s="206" t="s">
        <v>81</v>
      </c>
      <c r="AV123" s="12" t="s">
        <v>81</v>
      </c>
      <c r="AW123" s="12" t="s">
        <v>31</v>
      </c>
      <c r="AX123" s="12" t="s">
        <v>79</v>
      </c>
      <c r="AY123" s="206" t="s">
        <v>120</v>
      </c>
    </row>
    <row r="124" spans="2:65" s="1" customFormat="1" ht="16.5" customHeight="1">
      <c r="B124" s="33"/>
      <c r="C124" s="173" t="s">
        <v>140</v>
      </c>
      <c r="D124" s="173" t="s">
        <v>122</v>
      </c>
      <c r="E124" s="174" t="s">
        <v>304</v>
      </c>
      <c r="F124" s="175" t="s">
        <v>305</v>
      </c>
      <c r="G124" s="176" t="s">
        <v>125</v>
      </c>
      <c r="H124" s="177">
        <v>150.40799999999999</v>
      </c>
      <c r="I124" s="178"/>
      <c r="J124" s="179">
        <f>ROUND(I124*H124,2)</f>
        <v>0</v>
      </c>
      <c r="K124" s="175" t="s">
        <v>1</v>
      </c>
      <c r="L124" s="37"/>
      <c r="M124" s="180" t="s">
        <v>1</v>
      </c>
      <c r="N124" s="181" t="s">
        <v>42</v>
      </c>
      <c r="O124" s="59"/>
      <c r="P124" s="182">
        <f>O124*H124</f>
        <v>0</v>
      </c>
      <c r="Q124" s="182">
        <v>5.3999999999999999E-2</v>
      </c>
      <c r="R124" s="182">
        <f>Q124*H124</f>
        <v>8.122031999999999</v>
      </c>
      <c r="S124" s="182">
        <v>0</v>
      </c>
      <c r="T124" s="183">
        <f>S124*H124</f>
        <v>0</v>
      </c>
      <c r="AR124" s="16" t="s">
        <v>127</v>
      </c>
      <c r="AT124" s="16" t="s">
        <v>122</v>
      </c>
      <c r="AU124" s="16" t="s">
        <v>81</v>
      </c>
      <c r="AY124" s="16" t="s">
        <v>120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6" t="s">
        <v>79</v>
      </c>
      <c r="BK124" s="184">
        <f>ROUND(I124*H124,2)</f>
        <v>0</v>
      </c>
      <c r="BL124" s="16" t="s">
        <v>127</v>
      </c>
      <c r="BM124" s="16" t="s">
        <v>306</v>
      </c>
    </row>
    <row r="125" spans="2:65" s="11" customFormat="1" ht="11.25">
      <c r="B125" s="185"/>
      <c r="C125" s="186"/>
      <c r="D125" s="187" t="s">
        <v>144</v>
      </c>
      <c r="E125" s="188" t="s">
        <v>1</v>
      </c>
      <c r="F125" s="189" t="s">
        <v>296</v>
      </c>
      <c r="G125" s="186"/>
      <c r="H125" s="188" t="s">
        <v>1</v>
      </c>
      <c r="I125" s="190"/>
      <c r="J125" s="186"/>
      <c r="K125" s="186"/>
      <c r="L125" s="191"/>
      <c r="M125" s="192"/>
      <c r="N125" s="193"/>
      <c r="O125" s="193"/>
      <c r="P125" s="193"/>
      <c r="Q125" s="193"/>
      <c r="R125" s="193"/>
      <c r="S125" s="193"/>
      <c r="T125" s="194"/>
      <c r="AT125" s="195" t="s">
        <v>144</v>
      </c>
      <c r="AU125" s="195" t="s">
        <v>81</v>
      </c>
      <c r="AV125" s="11" t="s">
        <v>79</v>
      </c>
      <c r="AW125" s="11" t="s">
        <v>31</v>
      </c>
      <c r="AX125" s="11" t="s">
        <v>71</v>
      </c>
      <c r="AY125" s="195" t="s">
        <v>120</v>
      </c>
    </row>
    <row r="126" spans="2:65" s="11" customFormat="1" ht="11.25">
      <c r="B126" s="185"/>
      <c r="C126" s="186"/>
      <c r="D126" s="187" t="s">
        <v>144</v>
      </c>
      <c r="E126" s="188" t="s">
        <v>1</v>
      </c>
      <c r="F126" s="189" t="s">
        <v>299</v>
      </c>
      <c r="G126" s="186"/>
      <c r="H126" s="188" t="s">
        <v>1</v>
      </c>
      <c r="I126" s="190"/>
      <c r="J126" s="186"/>
      <c r="K126" s="186"/>
      <c r="L126" s="191"/>
      <c r="M126" s="192"/>
      <c r="N126" s="193"/>
      <c r="O126" s="193"/>
      <c r="P126" s="193"/>
      <c r="Q126" s="193"/>
      <c r="R126" s="193"/>
      <c r="S126" s="193"/>
      <c r="T126" s="194"/>
      <c r="AT126" s="195" t="s">
        <v>144</v>
      </c>
      <c r="AU126" s="195" t="s">
        <v>81</v>
      </c>
      <c r="AV126" s="11" t="s">
        <v>79</v>
      </c>
      <c r="AW126" s="11" t="s">
        <v>31</v>
      </c>
      <c r="AX126" s="11" t="s">
        <v>71</v>
      </c>
      <c r="AY126" s="195" t="s">
        <v>120</v>
      </c>
    </row>
    <row r="127" spans="2:65" s="12" customFormat="1" ht="11.25">
      <c r="B127" s="196"/>
      <c r="C127" s="197"/>
      <c r="D127" s="187" t="s">
        <v>144</v>
      </c>
      <c r="E127" s="198" t="s">
        <v>1</v>
      </c>
      <c r="F127" s="199" t="s">
        <v>307</v>
      </c>
      <c r="G127" s="197"/>
      <c r="H127" s="200">
        <v>126.45</v>
      </c>
      <c r="I127" s="201"/>
      <c r="J127" s="197"/>
      <c r="K127" s="197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144</v>
      </c>
      <c r="AU127" s="206" t="s">
        <v>81</v>
      </c>
      <c r="AV127" s="12" t="s">
        <v>81</v>
      </c>
      <c r="AW127" s="12" t="s">
        <v>31</v>
      </c>
      <c r="AX127" s="12" t="s">
        <v>71</v>
      </c>
      <c r="AY127" s="206" t="s">
        <v>120</v>
      </c>
    </row>
    <row r="128" spans="2:65" s="11" customFormat="1" ht="11.25">
      <c r="B128" s="185"/>
      <c r="C128" s="186"/>
      <c r="D128" s="187" t="s">
        <v>144</v>
      </c>
      <c r="E128" s="188" t="s">
        <v>1</v>
      </c>
      <c r="F128" s="189" t="s">
        <v>301</v>
      </c>
      <c r="G128" s="186"/>
      <c r="H128" s="188" t="s">
        <v>1</v>
      </c>
      <c r="I128" s="190"/>
      <c r="J128" s="186"/>
      <c r="K128" s="186"/>
      <c r="L128" s="191"/>
      <c r="M128" s="192"/>
      <c r="N128" s="193"/>
      <c r="O128" s="193"/>
      <c r="P128" s="193"/>
      <c r="Q128" s="193"/>
      <c r="R128" s="193"/>
      <c r="S128" s="193"/>
      <c r="T128" s="194"/>
      <c r="AT128" s="195" t="s">
        <v>144</v>
      </c>
      <c r="AU128" s="195" t="s">
        <v>81</v>
      </c>
      <c r="AV128" s="11" t="s">
        <v>79</v>
      </c>
      <c r="AW128" s="11" t="s">
        <v>31</v>
      </c>
      <c r="AX128" s="11" t="s">
        <v>71</v>
      </c>
      <c r="AY128" s="195" t="s">
        <v>120</v>
      </c>
    </row>
    <row r="129" spans="2:65" s="12" customFormat="1" ht="11.25">
      <c r="B129" s="196"/>
      <c r="C129" s="197"/>
      <c r="D129" s="187" t="s">
        <v>144</v>
      </c>
      <c r="E129" s="198" t="s">
        <v>1</v>
      </c>
      <c r="F129" s="199" t="s">
        <v>308</v>
      </c>
      <c r="G129" s="197"/>
      <c r="H129" s="200">
        <v>124.23</v>
      </c>
      <c r="I129" s="201"/>
      <c r="J129" s="197"/>
      <c r="K129" s="197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144</v>
      </c>
      <c r="AU129" s="206" t="s">
        <v>81</v>
      </c>
      <c r="AV129" s="12" t="s">
        <v>81</v>
      </c>
      <c r="AW129" s="12" t="s">
        <v>31</v>
      </c>
      <c r="AX129" s="12" t="s">
        <v>71</v>
      </c>
      <c r="AY129" s="206" t="s">
        <v>120</v>
      </c>
    </row>
    <row r="130" spans="2:65" s="14" customFormat="1" ht="11.25">
      <c r="B130" s="235"/>
      <c r="C130" s="236"/>
      <c r="D130" s="187" t="s">
        <v>144</v>
      </c>
      <c r="E130" s="237" t="s">
        <v>1</v>
      </c>
      <c r="F130" s="238" t="s">
        <v>283</v>
      </c>
      <c r="G130" s="236"/>
      <c r="H130" s="239">
        <v>250.68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144</v>
      </c>
      <c r="AU130" s="245" t="s">
        <v>81</v>
      </c>
      <c r="AV130" s="14" t="s">
        <v>133</v>
      </c>
      <c r="AW130" s="14" t="s">
        <v>31</v>
      </c>
      <c r="AX130" s="14" t="s">
        <v>71</v>
      </c>
      <c r="AY130" s="245" t="s">
        <v>120</v>
      </c>
    </row>
    <row r="131" spans="2:65" s="12" customFormat="1" ht="11.25">
      <c r="B131" s="196"/>
      <c r="C131" s="197"/>
      <c r="D131" s="187" t="s">
        <v>144</v>
      </c>
      <c r="E131" s="198" t="s">
        <v>1</v>
      </c>
      <c r="F131" s="199" t="s">
        <v>309</v>
      </c>
      <c r="G131" s="197"/>
      <c r="H131" s="200">
        <v>150.40799999999999</v>
      </c>
      <c r="I131" s="201"/>
      <c r="J131" s="197"/>
      <c r="K131" s="197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144</v>
      </c>
      <c r="AU131" s="206" t="s">
        <v>81</v>
      </c>
      <c r="AV131" s="12" t="s">
        <v>81</v>
      </c>
      <c r="AW131" s="12" t="s">
        <v>31</v>
      </c>
      <c r="AX131" s="12" t="s">
        <v>79</v>
      </c>
      <c r="AY131" s="206" t="s">
        <v>120</v>
      </c>
    </row>
    <row r="132" spans="2:65" s="10" customFormat="1" ht="22.9" customHeight="1">
      <c r="B132" s="157"/>
      <c r="C132" s="158"/>
      <c r="D132" s="159" t="s">
        <v>70</v>
      </c>
      <c r="E132" s="171" t="s">
        <v>168</v>
      </c>
      <c r="F132" s="171" t="s">
        <v>250</v>
      </c>
      <c r="G132" s="158"/>
      <c r="H132" s="158"/>
      <c r="I132" s="161"/>
      <c r="J132" s="172">
        <f>BK132</f>
        <v>0</v>
      </c>
      <c r="K132" s="158"/>
      <c r="L132" s="163"/>
      <c r="M132" s="164"/>
      <c r="N132" s="165"/>
      <c r="O132" s="165"/>
      <c r="P132" s="166">
        <f>SUM(P133:P153)</f>
        <v>0</v>
      </c>
      <c r="Q132" s="165"/>
      <c r="R132" s="166">
        <f>SUM(R133:R153)</f>
        <v>0</v>
      </c>
      <c r="S132" s="165"/>
      <c r="T132" s="167">
        <f>SUM(T133:T153)</f>
        <v>0</v>
      </c>
      <c r="AR132" s="168" t="s">
        <v>79</v>
      </c>
      <c r="AT132" s="169" t="s">
        <v>70</v>
      </c>
      <c r="AU132" s="169" t="s">
        <v>79</v>
      </c>
      <c r="AY132" s="168" t="s">
        <v>120</v>
      </c>
      <c r="BK132" s="170">
        <f>SUM(BK133:BK153)</f>
        <v>0</v>
      </c>
    </row>
    <row r="133" spans="2:65" s="1" customFormat="1" ht="16.5" customHeight="1">
      <c r="B133" s="33"/>
      <c r="C133" s="173" t="s">
        <v>147</v>
      </c>
      <c r="D133" s="173" t="s">
        <v>122</v>
      </c>
      <c r="E133" s="174" t="s">
        <v>310</v>
      </c>
      <c r="F133" s="175" t="s">
        <v>311</v>
      </c>
      <c r="G133" s="176" t="s">
        <v>125</v>
      </c>
      <c r="H133" s="177">
        <v>479.51</v>
      </c>
      <c r="I133" s="178"/>
      <c r="J133" s="179">
        <f>ROUND(I133*H133,2)</f>
        <v>0</v>
      </c>
      <c r="K133" s="175" t="s">
        <v>126</v>
      </c>
      <c r="L133" s="37"/>
      <c r="M133" s="180" t="s">
        <v>1</v>
      </c>
      <c r="N133" s="181" t="s">
        <v>42</v>
      </c>
      <c r="O133" s="59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AR133" s="16" t="s">
        <v>127</v>
      </c>
      <c r="AT133" s="16" t="s">
        <v>122</v>
      </c>
      <c r="AU133" s="16" t="s">
        <v>81</v>
      </c>
      <c r="AY133" s="16" t="s">
        <v>120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6" t="s">
        <v>79</v>
      </c>
      <c r="BK133" s="184">
        <f>ROUND(I133*H133,2)</f>
        <v>0</v>
      </c>
      <c r="BL133" s="16" t="s">
        <v>127</v>
      </c>
      <c r="BM133" s="16" t="s">
        <v>312</v>
      </c>
    </row>
    <row r="134" spans="2:65" s="11" customFormat="1" ht="11.25">
      <c r="B134" s="185"/>
      <c r="C134" s="186"/>
      <c r="D134" s="187" t="s">
        <v>144</v>
      </c>
      <c r="E134" s="188" t="s">
        <v>1</v>
      </c>
      <c r="F134" s="189" t="s">
        <v>299</v>
      </c>
      <c r="G134" s="186"/>
      <c r="H134" s="188" t="s">
        <v>1</v>
      </c>
      <c r="I134" s="190"/>
      <c r="J134" s="186"/>
      <c r="K134" s="186"/>
      <c r="L134" s="191"/>
      <c r="M134" s="192"/>
      <c r="N134" s="193"/>
      <c r="O134" s="193"/>
      <c r="P134" s="193"/>
      <c r="Q134" s="193"/>
      <c r="R134" s="193"/>
      <c r="S134" s="193"/>
      <c r="T134" s="194"/>
      <c r="AT134" s="195" t="s">
        <v>144</v>
      </c>
      <c r="AU134" s="195" t="s">
        <v>81</v>
      </c>
      <c r="AV134" s="11" t="s">
        <v>79</v>
      </c>
      <c r="AW134" s="11" t="s">
        <v>31</v>
      </c>
      <c r="AX134" s="11" t="s">
        <v>71</v>
      </c>
      <c r="AY134" s="195" t="s">
        <v>120</v>
      </c>
    </row>
    <row r="135" spans="2:65" s="12" customFormat="1" ht="11.25">
      <c r="B135" s="196"/>
      <c r="C135" s="197"/>
      <c r="D135" s="187" t="s">
        <v>144</v>
      </c>
      <c r="E135" s="198" t="s">
        <v>1</v>
      </c>
      <c r="F135" s="199" t="s">
        <v>300</v>
      </c>
      <c r="G135" s="197"/>
      <c r="H135" s="200">
        <v>234.78</v>
      </c>
      <c r="I135" s="201"/>
      <c r="J135" s="197"/>
      <c r="K135" s="197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144</v>
      </c>
      <c r="AU135" s="206" t="s">
        <v>81</v>
      </c>
      <c r="AV135" s="12" t="s">
        <v>81</v>
      </c>
      <c r="AW135" s="12" t="s">
        <v>31</v>
      </c>
      <c r="AX135" s="12" t="s">
        <v>71</v>
      </c>
      <c r="AY135" s="206" t="s">
        <v>120</v>
      </c>
    </row>
    <row r="136" spans="2:65" s="11" customFormat="1" ht="11.25">
      <c r="B136" s="185"/>
      <c r="C136" s="186"/>
      <c r="D136" s="187" t="s">
        <v>144</v>
      </c>
      <c r="E136" s="188" t="s">
        <v>1</v>
      </c>
      <c r="F136" s="189" t="s">
        <v>301</v>
      </c>
      <c r="G136" s="186"/>
      <c r="H136" s="188" t="s">
        <v>1</v>
      </c>
      <c r="I136" s="190"/>
      <c r="J136" s="186"/>
      <c r="K136" s="186"/>
      <c r="L136" s="191"/>
      <c r="M136" s="192"/>
      <c r="N136" s="193"/>
      <c r="O136" s="193"/>
      <c r="P136" s="193"/>
      <c r="Q136" s="193"/>
      <c r="R136" s="193"/>
      <c r="S136" s="193"/>
      <c r="T136" s="194"/>
      <c r="AT136" s="195" t="s">
        <v>144</v>
      </c>
      <c r="AU136" s="195" t="s">
        <v>81</v>
      </c>
      <c r="AV136" s="11" t="s">
        <v>79</v>
      </c>
      <c r="AW136" s="11" t="s">
        <v>31</v>
      </c>
      <c r="AX136" s="11" t="s">
        <v>71</v>
      </c>
      <c r="AY136" s="195" t="s">
        <v>120</v>
      </c>
    </row>
    <row r="137" spans="2:65" s="12" customFormat="1" ht="11.25">
      <c r="B137" s="196"/>
      <c r="C137" s="197"/>
      <c r="D137" s="187" t="s">
        <v>144</v>
      </c>
      <c r="E137" s="198" t="s">
        <v>1</v>
      </c>
      <c r="F137" s="199" t="s">
        <v>302</v>
      </c>
      <c r="G137" s="197"/>
      <c r="H137" s="200">
        <v>244.73</v>
      </c>
      <c r="I137" s="201"/>
      <c r="J137" s="197"/>
      <c r="K137" s="197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144</v>
      </c>
      <c r="AU137" s="206" t="s">
        <v>81</v>
      </c>
      <c r="AV137" s="12" t="s">
        <v>81</v>
      </c>
      <c r="AW137" s="12" t="s">
        <v>31</v>
      </c>
      <c r="AX137" s="12" t="s">
        <v>71</v>
      </c>
      <c r="AY137" s="206" t="s">
        <v>120</v>
      </c>
    </row>
    <row r="138" spans="2:65" s="13" customFormat="1" ht="11.25">
      <c r="B138" s="219"/>
      <c r="C138" s="220"/>
      <c r="D138" s="187" t="s">
        <v>144</v>
      </c>
      <c r="E138" s="221" t="s">
        <v>1</v>
      </c>
      <c r="F138" s="222" t="s">
        <v>216</v>
      </c>
      <c r="G138" s="220"/>
      <c r="H138" s="223">
        <v>479.51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144</v>
      </c>
      <c r="AU138" s="229" t="s">
        <v>81</v>
      </c>
      <c r="AV138" s="13" t="s">
        <v>127</v>
      </c>
      <c r="AW138" s="13" t="s">
        <v>31</v>
      </c>
      <c r="AX138" s="13" t="s">
        <v>79</v>
      </c>
      <c r="AY138" s="229" t="s">
        <v>120</v>
      </c>
    </row>
    <row r="139" spans="2:65" s="1" customFormat="1" ht="16.5" customHeight="1">
      <c r="B139" s="33"/>
      <c r="C139" s="173" t="s">
        <v>155</v>
      </c>
      <c r="D139" s="173" t="s">
        <v>122</v>
      </c>
      <c r="E139" s="174" t="s">
        <v>313</v>
      </c>
      <c r="F139" s="175" t="s">
        <v>314</v>
      </c>
      <c r="G139" s="176" t="s">
        <v>125</v>
      </c>
      <c r="H139" s="177">
        <v>890.19</v>
      </c>
      <c r="I139" s="178"/>
      <c r="J139" s="179">
        <f>ROUND(I139*H139,2)</f>
        <v>0</v>
      </c>
      <c r="K139" s="175" t="s">
        <v>126</v>
      </c>
      <c r="L139" s="37"/>
      <c r="M139" s="180" t="s">
        <v>1</v>
      </c>
      <c r="N139" s="181" t="s">
        <v>42</v>
      </c>
      <c r="O139" s="59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AR139" s="16" t="s">
        <v>127</v>
      </c>
      <c r="AT139" s="16" t="s">
        <v>122</v>
      </c>
      <c r="AU139" s="16" t="s">
        <v>81</v>
      </c>
      <c r="AY139" s="16" t="s">
        <v>120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6" t="s">
        <v>79</v>
      </c>
      <c r="BK139" s="184">
        <f>ROUND(I139*H139,2)</f>
        <v>0</v>
      </c>
      <c r="BL139" s="16" t="s">
        <v>127</v>
      </c>
      <c r="BM139" s="16" t="s">
        <v>315</v>
      </c>
    </row>
    <row r="140" spans="2:65" s="1" customFormat="1" ht="19.5">
      <c r="B140" s="33"/>
      <c r="C140" s="34"/>
      <c r="D140" s="187" t="s">
        <v>160</v>
      </c>
      <c r="E140" s="34"/>
      <c r="F140" s="217" t="s">
        <v>316</v>
      </c>
      <c r="G140" s="34"/>
      <c r="H140" s="34"/>
      <c r="I140" s="102"/>
      <c r="J140" s="34"/>
      <c r="K140" s="34"/>
      <c r="L140" s="37"/>
      <c r="M140" s="218"/>
      <c r="N140" s="59"/>
      <c r="O140" s="59"/>
      <c r="P140" s="59"/>
      <c r="Q140" s="59"/>
      <c r="R140" s="59"/>
      <c r="S140" s="59"/>
      <c r="T140" s="60"/>
      <c r="AT140" s="16" t="s">
        <v>160</v>
      </c>
      <c r="AU140" s="16" t="s">
        <v>81</v>
      </c>
    </row>
    <row r="141" spans="2:65" s="11" customFormat="1" ht="11.25">
      <c r="B141" s="185"/>
      <c r="C141" s="186"/>
      <c r="D141" s="187" t="s">
        <v>144</v>
      </c>
      <c r="E141" s="188" t="s">
        <v>1</v>
      </c>
      <c r="F141" s="189" t="s">
        <v>317</v>
      </c>
      <c r="G141" s="186"/>
      <c r="H141" s="188" t="s">
        <v>1</v>
      </c>
      <c r="I141" s="190"/>
      <c r="J141" s="186"/>
      <c r="K141" s="186"/>
      <c r="L141" s="191"/>
      <c r="M141" s="192"/>
      <c r="N141" s="193"/>
      <c r="O141" s="193"/>
      <c r="P141" s="193"/>
      <c r="Q141" s="193"/>
      <c r="R141" s="193"/>
      <c r="S141" s="193"/>
      <c r="T141" s="194"/>
      <c r="AT141" s="195" t="s">
        <v>144</v>
      </c>
      <c r="AU141" s="195" t="s">
        <v>81</v>
      </c>
      <c r="AV141" s="11" t="s">
        <v>79</v>
      </c>
      <c r="AW141" s="11" t="s">
        <v>31</v>
      </c>
      <c r="AX141" s="11" t="s">
        <v>71</v>
      </c>
      <c r="AY141" s="195" t="s">
        <v>120</v>
      </c>
    </row>
    <row r="142" spans="2:65" s="12" customFormat="1" ht="11.25">
      <c r="B142" s="196"/>
      <c r="C142" s="197"/>
      <c r="D142" s="187" t="s">
        <v>144</v>
      </c>
      <c r="E142" s="198" t="s">
        <v>1</v>
      </c>
      <c r="F142" s="199" t="s">
        <v>318</v>
      </c>
      <c r="G142" s="197"/>
      <c r="H142" s="200">
        <v>120</v>
      </c>
      <c r="I142" s="201"/>
      <c r="J142" s="197"/>
      <c r="K142" s="197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144</v>
      </c>
      <c r="AU142" s="206" t="s">
        <v>81</v>
      </c>
      <c r="AV142" s="12" t="s">
        <v>81</v>
      </c>
      <c r="AW142" s="12" t="s">
        <v>31</v>
      </c>
      <c r="AX142" s="12" t="s">
        <v>71</v>
      </c>
      <c r="AY142" s="206" t="s">
        <v>120</v>
      </c>
    </row>
    <row r="143" spans="2:65" s="11" customFormat="1" ht="11.25">
      <c r="B143" s="185"/>
      <c r="C143" s="186"/>
      <c r="D143" s="187" t="s">
        <v>144</v>
      </c>
      <c r="E143" s="188" t="s">
        <v>1</v>
      </c>
      <c r="F143" s="189" t="s">
        <v>297</v>
      </c>
      <c r="G143" s="186"/>
      <c r="H143" s="188" t="s">
        <v>1</v>
      </c>
      <c r="I143" s="190"/>
      <c r="J143" s="186"/>
      <c r="K143" s="186"/>
      <c r="L143" s="191"/>
      <c r="M143" s="192"/>
      <c r="N143" s="193"/>
      <c r="O143" s="193"/>
      <c r="P143" s="193"/>
      <c r="Q143" s="193"/>
      <c r="R143" s="193"/>
      <c r="S143" s="193"/>
      <c r="T143" s="194"/>
      <c r="AT143" s="195" t="s">
        <v>144</v>
      </c>
      <c r="AU143" s="195" t="s">
        <v>81</v>
      </c>
      <c r="AV143" s="11" t="s">
        <v>79</v>
      </c>
      <c r="AW143" s="11" t="s">
        <v>31</v>
      </c>
      <c r="AX143" s="11" t="s">
        <v>71</v>
      </c>
      <c r="AY143" s="195" t="s">
        <v>120</v>
      </c>
    </row>
    <row r="144" spans="2:65" s="12" customFormat="1" ht="11.25">
      <c r="B144" s="196"/>
      <c r="C144" s="197"/>
      <c r="D144" s="187" t="s">
        <v>144</v>
      </c>
      <c r="E144" s="198" t="s">
        <v>1</v>
      </c>
      <c r="F144" s="199" t="s">
        <v>298</v>
      </c>
      <c r="G144" s="197"/>
      <c r="H144" s="200">
        <v>40</v>
      </c>
      <c r="I144" s="201"/>
      <c r="J144" s="197"/>
      <c r="K144" s="197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144</v>
      </c>
      <c r="AU144" s="206" t="s">
        <v>81</v>
      </c>
      <c r="AV144" s="12" t="s">
        <v>81</v>
      </c>
      <c r="AW144" s="12" t="s">
        <v>31</v>
      </c>
      <c r="AX144" s="12" t="s">
        <v>71</v>
      </c>
      <c r="AY144" s="206" t="s">
        <v>120</v>
      </c>
    </row>
    <row r="145" spans="2:51" s="11" customFormat="1" ht="11.25">
      <c r="B145" s="185"/>
      <c r="C145" s="186"/>
      <c r="D145" s="187" t="s">
        <v>144</v>
      </c>
      <c r="E145" s="188" t="s">
        <v>1</v>
      </c>
      <c r="F145" s="189" t="s">
        <v>319</v>
      </c>
      <c r="G145" s="186"/>
      <c r="H145" s="188" t="s">
        <v>1</v>
      </c>
      <c r="I145" s="190"/>
      <c r="J145" s="186"/>
      <c r="K145" s="186"/>
      <c r="L145" s="191"/>
      <c r="M145" s="192"/>
      <c r="N145" s="193"/>
      <c r="O145" s="193"/>
      <c r="P145" s="193"/>
      <c r="Q145" s="193"/>
      <c r="R145" s="193"/>
      <c r="S145" s="193"/>
      <c r="T145" s="194"/>
      <c r="AT145" s="195" t="s">
        <v>144</v>
      </c>
      <c r="AU145" s="195" t="s">
        <v>81</v>
      </c>
      <c r="AV145" s="11" t="s">
        <v>79</v>
      </c>
      <c r="AW145" s="11" t="s">
        <v>31</v>
      </c>
      <c r="AX145" s="11" t="s">
        <v>71</v>
      </c>
      <c r="AY145" s="195" t="s">
        <v>120</v>
      </c>
    </row>
    <row r="146" spans="2:51" s="12" customFormat="1" ht="11.25">
      <c r="B146" s="196"/>
      <c r="C146" s="197"/>
      <c r="D146" s="187" t="s">
        <v>144</v>
      </c>
      <c r="E146" s="198" t="s">
        <v>1</v>
      </c>
      <c r="F146" s="199" t="s">
        <v>300</v>
      </c>
      <c r="G146" s="197"/>
      <c r="H146" s="200">
        <v>234.78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144</v>
      </c>
      <c r="AU146" s="206" t="s">
        <v>81</v>
      </c>
      <c r="AV146" s="12" t="s">
        <v>81</v>
      </c>
      <c r="AW146" s="12" t="s">
        <v>31</v>
      </c>
      <c r="AX146" s="12" t="s">
        <v>71</v>
      </c>
      <c r="AY146" s="206" t="s">
        <v>120</v>
      </c>
    </row>
    <row r="147" spans="2:51" s="11" customFormat="1" ht="11.25">
      <c r="B147" s="185"/>
      <c r="C147" s="186"/>
      <c r="D147" s="187" t="s">
        <v>144</v>
      </c>
      <c r="E147" s="188" t="s">
        <v>1</v>
      </c>
      <c r="F147" s="189" t="s">
        <v>320</v>
      </c>
      <c r="G147" s="186"/>
      <c r="H147" s="188" t="s">
        <v>1</v>
      </c>
      <c r="I147" s="190"/>
      <c r="J147" s="186"/>
      <c r="K147" s="186"/>
      <c r="L147" s="191"/>
      <c r="M147" s="192"/>
      <c r="N147" s="193"/>
      <c r="O147" s="193"/>
      <c r="P147" s="193"/>
      <c r="Q147" s="193"/>
      <c r="R147" s="193"/>
      <c r="S147" s="193"/>
      <c r="T147" s="194"/>
      <c r="AT147" s="195" t="s">
        <v>144</v>
      </c>
      <c r="AU147" s="195" t="s">
        <v>81</v>
      </c>
      <c r="AV147" s="11" t="s">
        <v>79</v>
      </c>
      <c r="AW147" s="11" t="s">
        <v>31</v>
      </c>
      <c r="AX147" s="11" t="s">
        <v>71</v>
      </c>
      <c r="AY147" s="195" t="s">
        <v>120</v>
      </c>
    </row>
    <row r="148" spans="2:51" s="12" customFormat="1" ht="11.25">
      <c r="B148" s="196"/>
      <c r="C148" s="197"/>
      <c r="D148" s="187" t="s">
        <v>144</v>
      </c>
      <c r="E148" s="198" t="s">
        <v>1</v>
      </c>
      <c r="F148" s="199" t="s">
        <v>302</v>
      </c>
      <c r="G148" s="197"/>
      <c r="H148" s="200">
        <v>244.73</v>
      </c>
      <c r="I148" s="201"/>
      <c r="J148" s="197"/>
      <c r="K148" s="197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144</v>
      </c>
      <c r="AU148" s="206" t="s">
        <v>81</v>
      </c>
      <c r="AV148" s="12" t="s">
        <v>81</v>
      </c>
      <c r="AW148" s="12" t="s">
        <v>31</v>
      </c>
      <c r="AX148" s="12" t="s">
        <v>71</v>
      </c>
      <c r="AY148" s="206" t="s">
        <v>120</v>
      </c>
    </row>
    <row r="149" spans="2:51" s="11" customFormat="1" ht="11.25">
      <c r="B149" s="185"/>
      <c r="C149" s="186"/>
      <c r="D149" s="187" t="s">
        <v>144</v>
      </c>
      <c r="E149" s="188" t="s">
        <v>1</v>
      </c>
      <c r="F149" s="189" t="s">
        <v>321</v>
      </c>
      <c r="G149" s="186"/>
      <c r="H149" s="188" t="s">
        <v>1</v>
      </c>
      <c r="I149" s="190"/>
      <c r="J149" s="186"/>
      <c r="K149" s="186"/>
      <c r="L149" s="191"/>
      <c r="M149" s="192"/>
      <c r="N149" s="193"/>
      <c r="O149" s="193"/>
      <c r="P149" s="193"/>
      <c r="Q149" s="193"/>
      <c r="R149" s="193"/>
      <c r="S149" s="193"/>
      <c r="T149" s="194"/>
      <c r="AT149" s="195" t="s">
        <v>144</v>
      </c>
      <c r="AU149" s="195" t="s">
        <v>81</v>
      </c>
      <c r="AV149" s="11" t="s">
        <v>79</v>
      </c>
      <c r="AW149" s="11" t="s">
        <v>31</v>
      </c>
      <c r="AX149" s="11" t="s">
        <v>71</v>
      </c>
      <c r="AY149" s="195" t="s">
        <v>120</v>
      </c>
    </row>
    <row r="150" spans="2:51" s="12" customFormat="1" ht="11.25">
      <c r="B150" s="196"/>
      <c r="C150" s="197"/>
      <c r="D150" s="187" t="s">
        <v>144</v>
      </c>
      <c r="E150" s="198" t="s">
        <v>1</v>
      </c>
      <c r="F150" s="199" t="s">
        <v>307</v>
      </c>
      <c r="G150" s="197"/>
      <c r="H150" s="200">
        <v>126.45</v>
      </c>
      <c r="I150" s="201"/>
      <c r="J150" s="197"/>
      <c r="K150" s="197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144</v>
      </c>
      <c r="AU150" s="206" t="s">
        <v>81</v>
      </c>
      <c r="AV150" s="12" t="s">
        <v>81</v>
      </c>
      <c r="AW150" s="12" t="s">
        <v>31</v>
      </c>
      <c r="AX150" s="12" t="s">
        <v>71</v>
      </c>
      <c r="AY150" s="206" t="s">
        <v>120</v>
      </c>
    </row>
    <row r="151" spans="2:51" s="11" customFormat="1" ht="11.25">
      <c r="B151" s="185"/>
      <c r="C151" s="186"/>
      <c r="D151" s="187" t="s">
        <v>144</v>
      </c>
      <c r="E151" s="188" t="s">
        <v>1</v>
      </c>
      <c r="F151" s="189" t="s">
        <v>322</v>
      </c>
      <c r="G151" s="186"/>
      <c r="H151" s="188" t="s">
        <v>1</v>
      </c>
      <c r="I151" s="190"/>
      <c r="J151" s="186"/>
      <c r="K151" s="186"/>
      <c r="L151" s="191"/>
      <c r="M151" s="192"/>
      <c r="N151" s="193"/>
      <c r="O151" s="193"/>
      <c r="P151" s="193"/>
      <c r="Q151" s="193"/>
      <c r="R151" s="193"/>
      <c r="S151" s="193"/>
      <c r="T151" s="194"/>
      <c r="AT151" s="195" t="s">
        <v>144</v>
      </c>
      <c r="AU151" s="195" t="s">
        <v>81</v>
      </c>
      <c r="AV151" s="11" t="s">
        <v>79</v>
      </c>
      <c r="AW151" s="11" t="s">
        <v>31</v>
      </c>
      <c r="AX151" s="11" t="s">
        <v>71</v>
      </c>
      <c r="AY151" s="195" t="s">
        <v>120</v>
      </c>
    </row>
    <row r="152" spans="2:51" s="12" customFormat="1" ht="11.25">
      <c r="B152" s="196"/>
      <c r="C152" s="197"/>
      <c r="D152" s="187" t="s">
        <v>144</v>
      </c>
      <c r="E152" s="198" t="s">
        <v>1</v>
      </c>
      <c r="F152" s="199" t="s">
        <v>308</v>
      </c>
      <c r="G152" s="197"/>
      <c r="H152" s="200">
        <v>124.23</v>
      </c>
      <c r="I152" s="201"/>
      <c r="J152" s="197"/>
      <c r="K152" s="197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144</v>
      </c>
      <c r="AU152" s="206" t="s">
        <v>81</v>
      </c>
      <c r="AV152" s="12" t="s">
        <v>81</v>
      </c>
      <c r="AW152" s="12" t="s">
        <v>31</v>
      </c>
      <c r="AX152" s="12" t="s">
        <v>71</v>
      </c>
      <c r="AY152" s="206" t="s">
        <v>120</v>
      </c>
    </row>
    <row r="153" spans="2:51" s="13" customFormat="1" ht="11.25">
      <c r="B153" s="219"/>
      <c r="C153" s="220"/>
      <c r="D153" s="187" t="s">
        <v>144</v>
      </c>
      <c r="E153" s="221" t="s">
        <v>1</v>
      </c>
      <c r="F153" s="222" t="s">
        <v>216</v>
      </c>
      <c r="G153" s="220"/>
      <c r="H153" s="223">
        <v>890.19</v>
      </c>
      <c r="I153" s="224"/>
      <c r="J153" s="220"/>
      <c r="K153" s="220"/>
      <c r="L153" s="225"/>
      <c r="M153" s="246"/>
      <c r="N153" s="247"/>
      <c r="O153" s="247"/>
      <c r="P153" s="247"/>
      <c r="Q153" s="247"/>
      <c r="R153" s="247"/>
      <c r="S153" s="247"/>
      <c r="T153" s="248"/>
      <c r="AT153" s="229" t="s">
        <v>144</v>
      </c>
      <c r="AU153" s="229" t="s">
        <v>81</v>
      </c>
      <c r="AV153" s="13" t="s">
        <v>127</v>
      </c>
      <c r="AW153" s="13" t="s">
        <v>31</v>
      </c>
      <c r="AX153" s="13" t="s">
        <v>79</v>
      </c>
      <c r="AY153" s="229" t="s">
        <v>120</v>
      </c>
    </row>
    <row r="154" spans="2:51" s="1" customFormat="1" ht="6.95" customHeight="1">
      <c r="B154" s="45"/>
      <c r="C154" s="46"/>
      <c r="D154" s="46"/>
      <c r="E154" s="46"/>
      <c r="F154" s="46"/>
      <c r="G154" s="46"/>
      <c r="H154" s="46"/>
      <c r="I154" s="124"/>
      <c r="J154" s="46"/>
      <c r="K154" s="46"/>
      <c r="L154" s="37"/>
    </row>
  </sheetData>
  <sheetProtection algorithmName="SHA-512" hashValue="TSErFESE/A4uKYiB5GrXUyF4l10OhSRQBL1T9wRkwNgaYzvN1lr6mPxrht817LFY/KjdPfZaht3GrFxtAkqtow==" saltValue="W9xUvuF4PZ3ylTjbThBdp5WIifz88Yk2c+ZnxqQZfgk79cU6jzxiL6Bi/IyKHYYDb/S4ZQJ+38zpCmb34PSNVg==" spinCount="100000" sheet="1" objects="1" scenarios="1" formatColumns="0" formatRows="0" autoFilter="0"/>
  <autoFilter ref="C83:K15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87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81</v>
      </c>
    </row>
    <row r="4" spans="2:46" ht="24.95" customHeight="1">
      <c r="B4" s="19"/>
      <c r="D4" s="100" t="s">
        <v>91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292" t="str">
        <f>'Rekapitulace stavby'!K6</f>
        <v>Ležák, Zaječice, odstranění nánosů z nadjezí km 11,4101 - 11,600</v>
      </c>
      <c r="F7" s="293"/>
      <c r="G7" s="293"/>
      <c r="H7" s="293"/>
      <c r="L7" s="19"/>
    </row>
    <row r="8" spans="2:46" s="1" customFormat="1" ht="12" customHeight="1">
      <c r="B8" s="37"/>
      <c r="D8" s="101" t="s">
        <v>92</v>
      </c>
      <c r="I8" s="102"/>
      <c r="L8" s="37"/>
    </row>
    <row r="9" spans="2:46" s="1" customFormat="1" ht="36.950000000000003" customHeight="1">
      <c r="B9" s="37"/>
      <c r="E9" s="294" t="s">
        <v>323</v>
      </c>
      <c r="F9" s="295"/>
      <c r="G9" s="295"/>
      <c r="H9" s="295"/>
      <c r="I9" s="102"/>
      <c r="L9" s="37"/>
    </row>
    <row r="10" spans="2:46" s="1" customFormat="1" ht="11.25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</v>
      </c>
      <c r="I11" s="103" t="s">
        <v>19</v>
      </c>
      <c r="J11" s="16" t="s">
        <v>1</v>
      </c>
      <c r="L11" s="37"/>
    </row>
    <row r="12" spans="2:46" s="1" customFormat="1" ht="12" customHeight="1">
      <c r="B12" s="37"/>
      <c r="D12" s="101" t="s">
        <v>20</v>
      </c>
      <c r="F12" s="16" t="s">
        <v>21</v>
      </c>
      <c r="I12" s="103" t="s">
        <v>22</v>
      </c>
      <c r="J12" s="104" t="str">
        <f>'Rekapitulace stavby'!AN8</f>
        <v>7. 6. 2019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24</v>
      </c>
      <c r="I14" s="103" t="s">
        <v>25</v>
      </c>
      <c r="J14" s="16" t="str">
        <f>IF('Rekapitulace stavby'!AN10="","",'Rekapitulace stavby'!AN10)</f>
        <v/>
      </c>
      <c r="L14" s="37"/>
    </row>
    <row r="15" spans="2:46" s="1" customFormat="1" ht="18" customHeight="1">
      <c r="B15" s="37"/>
      <c r="E15" s="16" t="str">
        <f>IF('Rekapitulace stavby'!E11="","",'Rekapitulace stavby'!E11)</f>
        <v xml:space="preserve"> </v>
      </c>
      <c r="I15" s="103" t="s">
        <v>27</v>
      </c>
      <c r="J15" s="16" t="str">
        <f>IF('Rekapitulace stavby'!AN11="","",'Rekapitulace stavby'!AN11)</f>
        <v/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28</v>
      </c>
      <c r="I17" s="103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6" t="str">
        <f>'Rekapitulace stavby'!E14</f>
        <v>Vyplň údaj</v>
      </c>
      <c r="F18" s="297"/>
      <c r="G18" s="297"/>
      <c r="H18" s="297"/>
      <c r="I18" s="103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30</v>
      </c>
      <c r="I20" s="103" t="s">
        <v>25</v>
      </c>
      <c r="J20" s="16" t="str">
        <f>IF('Rekapitulace stavby'!AN16="","",'Rekapitulace stavby'!AN16)</f>
        <v/>
      </c>
      <c r="L20" s="37"/>
    </row>
    <row r="21" spans="2:12" s="1" customFormat="1" ht="18" customHeight="1">
      <c r="B21" s="37"/>
      <c r="E21" s="16" t="str">
        <f>IF('Rekapitulace stavby'!E17="","",'Rekapitulace stavby'!E17)</f>
        <v xml:space="preserve"> </v>
      </c>
      <c r="I21" s="103" t="s">
        <v>27</v>
      </c>
      <c r="J21" s="16" t="str">
        <f>IF('Rekapitulace stavby'!AN17="","",'Rekapitulace stavby'!AN17)</f>
        <v/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32</v>
      </c>
      <c r="I23" s="103" t="s">
        <v>25</v>
      </c>
      <c r="J23" s="16" t="s">
        <v>33</v>
      </c>
      <c r="L23" s="37"/>
    </row>
    <row r="24" spans="2:12" s="1" customFormat="1" ht="18" customHeight="1">
      <c r="B24" s="37"/>
      <c r="E24" s="16" t="s">
        <v>34</v>
      </c>
      <c r="I24" s="103" t="s">
        <v>27</v>
      </c>
      <c r="J24" s="16" t="s">
        <v>35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36</v>
      </c>
      <c r="I26" s="102"/>
      <c r="L26" s="37"/>
    </row>
    <row r="27" spans="2:12" s="6" customFormat="1" ht="16.5" customHeight="1">
      <c r="B27" s="105"/>
      <c r="E27" s="298" t="s">
        <v>1</v>
      </c>
      <c r="F27" s="298"/>
      <c r="G27" s="298"/>
      <c r="H27" s="298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37</v>
      </c>
      <c r="I30" s="102"/>
      <c r="J30" s="109">
        <f>ROUND(J81,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39</v>
      </c>
      <c r="I32" s="111" t="s">
        <v>38</v>
      </c>
      <c r="J32" s="110" t="s">
        <v>40</v>
      </c>
      <c r="L32" s="37"/>
    </row>
    <row r="33" spans="2:12" s="1" customFormat="1" ht="14.45" customHeight="1">
      <c r="B33" s="37"/>
      <c r="D33" s="101" t="s">
        <v>41</v>
      </c>
      <c r="E33" s="101" t="s">
        <v>42</v>
      </c>
      <c r="F33" s="112">
        <f>ROUND((SUM(BE81:BE89)),  2)</f>
        <v>0</v>
      </c>
      <c r="I33" s="113">
        <v>0.21</v>
      </c>
      <c r="J33" s="112">
        <f>ROUND(((SUM(BE81:BE89))*I33),  2)</f>
        <v>0</v>
      </c>
      <c r="L33" s="37"/>
    </row>
    <row r="34" spans="2:12" s="1" customFormat="1" ht="14.45" customHeight="1">
      <c r="B34" s="37"/>
      <c r="E34" s="101" t="s">
        <v>43</v>
      </c>
      <c r="F34" s="112">
        <f>ROUND((SUM(BF81:BF89)),  2)</f>
        <v>0</v>
      </c>
      <c r="I34" s="113">
        <v>0.15</v>
      </c>
      <c r="J34" s="112">
        <f>ROUND(((SUM(BF81:BF89))*I34),  2)</f>
        <v>0</v>
      </c>
      <c r="L34" s="37"/>
    </row>
    <row r="35" spans="2:12" s="1" customFormat="1" ht="14.45" hidden="1" customHeight="1">
      <c r="B35" s="37"/>
      <c r="E35" s="101" t="s">
        <v>44</v>
      </c>
      <c r="F35" s="112">
        <f>ROUND((SUM(BG81:BG89)),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45</v>
      </c>
      <c r="F36" s="112">
        <f>ROUND((SUM(BH81:BH89)),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46</v>
      </c>
      <c r="F37" s="112">
        <f>ROUND((SUM(BI81:BI89)),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47</v>
      </c>
      <c r="E39" s="116"/>
      <c r="F39" s="116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hidden="1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hidden="1" customHeight="1">
      <c r="B45" s="33"/>
      <c r="C45" s="22" t="s">
        <v>94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hidden="1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hidden="1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hidden="1" customHeight="1">
      <c r="B48" s="33"/>
      <c r="C48" s="34"/>
      <c r="D48" s="34"/>
      <c r="E48" s="299" t="str">
        <f>E7</f>
        <v>Ležák, Zaječice, odstranění nánosů z nadjezí km 11,4101 - 11,600</v>
      </c>
      <c r="F48" s="300"/>
      <c r="G48" s="300"/>
      <c r="H48" s="300"/>
      <c r="I48" s="102"/>
      <c r="J48" s="34"/>
      <c r="K48" s="34"/>
      <c r="L48" s="37"/>
    </row>
    <row r="49" spans="2:47" s="1" customFormat="1" ht="12" hidden="1" customHeight="1">
      <c r="B49" s="33"/>
      <c r="C49" s="28" t="s">
        <v>92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hidden="1" customHeight="1">
      <c r="B50" s="33"/>
      <c r="C50" s="34"/>
      <c r="D50" s="34"/>
      <c r="E50" s="271" t="str">
        <f>E9</f>
        <v>SO-03 - Nátěry konstrukcí</v>
      </c>
      <c r="F50" s="270"/>
      <c r="G50" s="270"/>
      <c r="H50" s="270"/>
      <c r="I50" s="102"/>
      <c r="J50" s="34"/>
      <c r="K50" s="34"/>
      <c r="L50" s="37"/>
    </row>
    <row r="51" spans="2:47" s="1" customFormat="1" ht="6.95" hidden="1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hidden="1" customHeight="1">
      <c r="B52" s="33"/>
      <c r="C52" s="28" t="s">
        <v>20</v>
      </c>
      <c r="D52" s="34"/>
      <c r="E52" s="34"/>
      <c r="F52" s="26" t="str">
        <f>F12</f>
        <v>Zaječice</v>
      </c>
      <c r="G52" s="34"/>
      <c r="H52" s="34"/>
      <c r="I52" s="103" t="s">
        <v>22</v>
      </c>
      <c r="J52" s="54" t="str">
        <f>IF(J12="","",J12)</f>
        <v>7. 6. 2019</v>
      </c>
      <c r="K52" s="34"/>
      <c r="L52" s="37"/>
    </row>
    <row r="53" spans="2:47" s="1" customFormat="1" ht="6.95" hidden="1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13.7" hidden="1" customHeight="1">
      <c r="B54" s="33"/>
      <c r="C54" s="28" t="s">
        <v>24</v>
      </c>
      <c r="D54" s="34"/>
      <c r="E54" s="34"/>
      <c r="F54" s="26" t="str">
        <f>E15</f>
        <v xml:space="preserve"> </v>
      </c>
      <c r="G54" s="34"/>
      <c r="H54" s="34"/>
      <c r="I54" s="103" t="s">
        <v>30</v>
      </c>
      <c r="J54" s="31" t="str">
        <f>E21</f>
        <v xml:space="preserve"> </v>
      </c>
      <c r="K54" s="34"/>
      <c r="L54" s="37"/>
    </row>
    <row r="55" spans="2:47" s="1" customFormat="1" ht="13.7" hidden="1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3" t="s">
        <v>32</v>
      </c>
      <c r="J55" s="31" t="str">
        <f>E24</f>
        <v>Komplex CR s.r.o.</v>
      </c>
      <c r="K55" s="34"/>
      <c r="L55" s="37"/>
    </row>
    <row r="56" spans="2:47" s="1" customFormat="1" ht="10.35" hidden="1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hidden="1" customHeight="1">
      <c r="B57" s="33"/>
      <c r="C57" s="128" t="s">
        <v>95</v>
      </c>
      <c r="D57" s="129"/>
      <c r="E57" s="129"/>
      <c r="F57" s="129"/>
      <c r="G57" s="129"/>
      <c r="H57" s="129"/>
      <c r="I57" s="130"/>
      <c r="J57" s="131" t="s">
        <v>96</v>
      </c>
      <c r="K57" s="129"/>
      <c r="L57" s="37"/>
    </row>
    <row r="58" spans="2:47" s="1" customFormat="1" ht="10.35" hidden="1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hidden="1" customHeight="1">
      <c r="B59" s="33"/>
      <c r="C59" s="132" t="s">
        <v>97</v>
      </c>
      <c r="D59" s="34"/>
      <c r="E59" s="34"/>
      <c r="F59" s="34"/>
      <c r="G59" s="34"/>
      <c r="H59" s="34"/>
      <c r="I59" s="102"/>
      <c r="J59" s="72">
        <f>J81</f>
        <v>0</v>
      </c>
      <c r="K59" s="34"/>
      <c r="L59" s="37"/>
      <c r="AU59" s="16" t="s">
        <v>98</v>
      </c>
    </row>
    <row r="60" spans="2:47" s="7" customFormat="1" ht="24.95" hidden="1" customHeight="1">
      <c r="B60" s="133"/>
      <c r="C60" s="134"/>
      <c r="D60" s="135" t="s">
        <v>324</v>
      </c>
      <c r="E60" s="136"/>
      <c r="F60" s="136"/>
      <c r="G60" s="136"/>
      <c r="H60" s="136"/>
      <c r="I60" s="137"/>
      <c r="J60" s="138">
        <f>J82</f>
        <v>0</v>
      </c>
      <c r="K60" s="134"/>
      <c r="L60" s="139"/>
    </row>
    <row r="61" spans="2:47" s="8" customFormat="1" ht="19.899999999999999" hidden="1" customHeight="1">
      <c r="B61" s="140"/>
      <c r="C61" s="141"/>
      <c r="D61" s="142" t="s">
        <v>325</v>
      </c>
      <c r="E61" s="143"/>
      <c r="F61" s="143"/>
      <c r="G61" s="143"/>
      <c r="H61" s="143"/>
      <c r="I61" s="144"/>
      <c r="J61" s="145">
        <f>J83</f>
        <v>0</v>
      </c>
      <c r="K61" s="141"/>
      <c r="L61" s="146"/>
    </row>
    <row r="62" spans="2:47" s="1" customFormat="1" ht="21.75" hidden="1" customHeight="1">
      <c r="B62" s="33"/>
      <c r="C62" s="34"/>
      <c r="D62" s="34"/>
      <c r="E62" s="34"/>
      <c r="F62" s="34"/>
      <c r="G62" s="34"/>
      <c r="H62" s="34"/>
      <c r="I62" s="102"/>
      <c r="J62" s="34"/>
      <c r="K62" s="34"/>
      <c r="L62" s="37"/>
    </row>
    <row r="63" spans="2:47" s="1" customFormat="1" ht="6.95" hidden="1" customHeight="1">
      <c r="B63" s="45"/>
      <c r="C63" s="46"/>
      <c r="D63" s="46"/>
      <c r="E63" s="46"/>
      <c r="F63" s="46"/>
      <c r="G63" s="46"/>
      <c r="H63" s="46"/>
      <c r="I63" s="124"/>
      <c r="J63" s="46"/>
      <c r="K63" s="46"/>
      <c r="L63" s="37"/>
    </row>
    <row r="64" spans="2:47" ht="11.25" hidden="1"/>
    <row r="65" spans="2:20" ht="11.25" hidden="1"/>
    <row r="66" spans="2:20" ht="11.25" hidden="1"/>
    <row r="67" spans="2:20" s="1" customFormat="1" ht="6.95" customHeight="1">
      <c r="B67" s="47"/>
      <c r="C67" s="48"/>
      <c r="D67" s="48"/>
      <c r="E67" s="48"/>
      <c r="F67" s="48"/>
      <c r="G67" s="48"/>
      <c r="H67" s="48"/>
      <c r="I67" s="127"/>
      <c r="J67" s="48"/>
      <c r="K67" s="48"/>
      <c r="L67" s="37"/>
    </row>
    <row r="68" spans="2:20" s="1" customFormat="1" ht="24.95" customHeight="1">
      <c r="B68" s="33"/>
      <c r="C68" s="22" t="s">
        <v>105</v>
      </c>
      <c r="D68" s="34"/>
      <c r="E68" s="34"/>
      <c r="F68" s="34"/>
      <c r="G68" s="34"/>
      <c r="H68" s="34"/>
      <c r="I68" s="102"/>
      <c r="J68" s="34"/>
      <c r="K68" s="34"/>
      <c r="L68" s="37"/>
    </row>
    <row r="69" spans="2:20" s="1" customFormat="1" ht="6.95" customHeight="1">
      <c r="B69" s="33"/>
      <c r="C69" s="34"/>
      <c r="D69" s="34"/>
      <c r="E69" s="34"/>
      <c r="F69" s="34"/>
      <c r="G69" s="34"/>
      <c r="H69" s="34"/>
      <c r="I69" s="102"/>
      <c r="J69" s="34"/>
      <c r="K69" s="34"/>
      <c r="L69" s="37"/>
    </row>
    <row r="70" spans="2:20" s="1" customFormat="1" ht="12" customHeight="1">
      <c r="B70" s="33"/>
      <c r="C70" s="28" t="s">
        <v>16</v>
      </c>
      <c r="D70" s="34"/>
      <c r="E70" s="34"/>
      <c r="F70" s="34"/>
      <c r="G70" s="34"/>
      <c r="H70" s="34"/>
      <c r="I70" s="102"/>
      <c r="J70" s="34"/>
      <c r="K70" s="34"/>
      <c r="L70" s="37"/>
    </row>
    <row r="71" spans="2:20" s="1" customFormat="1" ht="16.5" customHeight="1">
      <c r="B71" s="33"/>
      <c r="C71" s="34"/>
      <c r="D71" s="34"/>
      <c r="E71" s="299" t="str">
        <f>E7</f>
        <v>Ležák, Zaječice, odstranění nánosů z nadjezí km 11,4101 - 11,600</v>
      </c>
      <c r="F71" s="300"/>
      <c r="G71" s="300"/>
      <c r="H71" s="300"/>
      <c r="I71" s="102"/>
      <c r="J71" s="34"/>
      <c r="K71" s="34"/>
      <c r="L71" s="37"/>
    </row>
    <row r="72" spans="2:20" s="1" customFormat="1" ht="12" customHeight="1">
      <c r="B72" s="33"/>
      <c r="C72" s="28" t="s">
        <v>92</v>
      </c>
      <c r="D72" s="34"/>
      <c r="E72" s="34"/>
      <c r="F72" s="34"/>
      <c r="G72" s="34"/>
      <c r="H72" s="34"/>
      <c r="I72" s="102"/>
      <c r="J72" s="34"/>
      <c r="K72" s="34"/>
      <c r="L72" s="37"/>
    </row>
    <row r="73" spans="2:20" s="1" customFormat="1" ht="16.5" customHeight="1">
      <c r="B73" s="33"/>
      <c r="C73" s="34"/>
      <c r="D73" s="34"/>
      <c r="E73" s="271" t="str">
        <f>E9</f>
        <v>SO-03 - Nátěry konstrukcí</v>
      </c>
      <c r="F73" s="270"/>
      <c r="G73" s="270"/>
      <c r="H73" s="270"/>
      <c r="I73" s="102"/>
      <c r="J73" s="34"/>
      <c r="K73" s="34"/>
      <c r="L73" s="37"/>
    </row>
    <row r="74" spans="2:20" s="1" customFormat="1" ht="6.95" customHeight="1">
      <c r="B74" s="33"/>
      <c r="C74" s="34"/>
      <c r="D74" s="34"/>
      <c r="E74" s="34"/>
      <c r="F74" s="34"/>
      <c r="G74" s="34"/>
      <c r="H74" s="34"/>
      <c r="I74" s="102"/>
      <c r="J74" s="34"/>
      <c r="K74" s="34"/>
      <c r="L74" s="37"/>
    </row>
    <row r="75" spans="2:20" s="1" customFormat="1" ht="12" customHeight="1">
      <c r="B75" s="33"/>
      <c r="C75" s="28" t="s">
        <v>20</v>
      </c>
      <c r="D75" s="34"/>
      <c r="E75" s="34"/>
      <c r="F75" s="26" t="str">
        <f>F12</f>
        <v>Zaječice</v>
      </c>
      <c r="G75" s="34"/>
      <c r="H75" s="34"/>
      <c r="I75" s="103" t="s">
        <v>22</v>
      </c>
      <c r="J75" s="54" t="str">
        <f>IF(J12="","",J12)</f>
        <v>7. 6. 2019</v>
      </c>
      <c r="K75" s="34"/>
      <c r="L75" s="37"/>
    </row>
    <row r="76" spans="2:20" s="1" customFormat="1" ht="6.95" customHeight="1">
      <c r="B76" s="33"/>
      <c r="C76" s="34"/>
      <c r="D76" s="34"/>
      <c r="E76" s="34"/>
      <c r="F76" s="34"/>
      <c r="G76" s="34"/>
      <c r="H76" s="34"/>
      <c r="I76" s="102"/>
      <c r="J76" s="34"/>
      <c r="K76" s="34"/>
      <c r="L76" s="37"/>
    </row>
    <row r="77" spans="2:20" s="1" customFormat="1" ht="13.7" customHeight="1">
      <c r="B77" s="33"/>
      <c r="C77" s="28" t="s">
        <v>24</v>
      </c>
      <c r="D77" s="34"/>
      <c r="E77" s="34"/>
      <c r="F77" s="26" t="str">
        <f>E15</f>
        <v xml:space="preserve"> </v>
      </c>
      <c r="G77" s="34"/>
      <c r="H77" s="34"/>
      <c r="I77" s="103" t="s">
        <v>30</v>
      </c>
      <c r="J77" s="31" t="str">
        <f>E21</f>
        <v xml:space="preserve"> </v>
      </c>
      <c r="K77" s="34"/>
      <c r="L77" s="37"/>
    </row>
    <row r="78" spans="2:20" s="1" customFormat="1" ht="13.7" customHeight="1">
      <c r="B78" s="33"/>
      <c r="C78" s="28" t="s">
        <v>28</v>
      </c>
      <c r="D78" s="34"/>
      <c r="E78" s="34"/>
      <c r="F78" s="26" t="str">
        <f>IF(E18="","",E18)</f>
        <v>Vyplň údaj</v>
      </c>
      <c r="G78" s="34"/>
      <c r="H78" s="34"/>
      <c r="I78" s="103" t="s">
        <v>32</v>
      </c>
      <c r="J78" s="31" t="str">
        <f>E24</f>
        <v>Komplex CR s.r.o.</v>
      </c>
      <c r="K78" s="34"/>
      <c r="L78" s="37"/>
    </row>
    <row r="79" spans="2:20" s="1" customFormat="1" ht="10.35" customHeight="1">
      <c r="B79" s="33"/>
      <c r="C79" s="34"/>
      <c r="D79" s="34"/>
      <c r="E79" s="34"/>
      <c r="F79" s="34"/>
      <c r="G79" s="34"/>
      <c r="H79" s="34"/>
      <c r="I79" s="102"/>
      <c r="J79" s="34"/>
      <c r="K79" s="34"/>
      <c r="L79" s="37"/>
    </row>
    <row r="80" spans="2:20" s="9" customFormat="1" ht="29.25" customHeight="1">
      <c r="B80" s="147"/>
      <c r="C80" s="148" t="s">
        <v>106</v>
      </c>
      <c r="D80" s="149" t="s">
        <v>56</v>
      </c>
      <c r="E80" s="149" t="s">
        <v>52</v>
      </c>
      <c r="F80" s="149" t="s">
        <v>53</v>
      </c>
      <c r="G80" s="149" t="s">
        <v>107</v>
      </c>
      <c r="H80" s="149" t="s">
        <v>108</v>
      </c>
      <c r="I80" s="150" t="s">
        <v>109</v>
      </c>
      <c r="J80" s="149" t="s">
        <v>96</v>
      </c>
      <c r="K80" s="151" t="s">
        <v>110</v>
      </c>
      <c r="L80" s="152"/>
      <c r="M80" s="63" t="s">
        <v>1</v>
      </c>
      <c r="N80" s="64" t="s">
        <v>41</v>
      </c>
      <c r="O80" s="64" t="s">
        <v>111</v>
      </c>
      <c r="P80" s="64" t="s">
        <v>112</v>
      </c>
      <c r="Q80" s="64" t="s">
        <v>113</v>
      </c>
      <c r="R80" s="64" t="s">
        <v>114</v>
      </c>
      <c r="S80" s="64" t="s">
        <v>115</v>
      </c>
      <c r="T80" s="65" t="s">
        <v>116</v>
      </c>
    </row>
    <row r="81" spans="2:65" s="1" customFormat="1" ht="22.9" customHeight="1">
      <c r="B81" s="33"/>
      <c r="C81" s="70" t="s">
        <v>117</v>
      </c>
      <c r="D81" s="34"/>
      <c r="E81" s="34"/>
      <c r="F81" s="34"/>
      <c r="G81" s="34"/>
      <c r="H81" s="34"/>
      <c r="I81" s="102"/>
      <c r="J81" s="153">
        <f>BK81</f>
        <v>0</v>
      </c>
      <c r="K81" s="34"/>
      <c r="L81" s="37"/>
      <c r="M81" s="66"/>
      <c r="N81" s="67"/>
      <c r="O81" s="67"/>
      <c r="P81" s="154">
        <f>P82</f>
        <v>0</v>
      </c>
      <c r="Q81" s="67"/>
      <c r="R81" s="154">
        <f>R82</f>
        <v>1.2999999999999999E-3</v>
      </c>
      <c r="S81" s="67"/>
      <c r="T81" s="155">
        <f>T82</f>
        <v>0</v>
      </c>
      <c r="AT81" s="16" t="s">
        <v>70</v>
      </c>
      <c r="AU81" s="16" t="s">
        <v>98</v>
      </c>
      <c r="BK81" s="156">
        <f>BK82</f>
        <v>0</v>
      </c>
    </row>
    <row r="82" spans="2:65" s="10" customFormat="1" ht="25.9" customHeight="1">
      <c r="B82" s="157"/>
      <c r="C82" s="158"/>
      <c r="D82" s="159" t="s">
        <v>70</v>
      </c>
      <c r="E82" s="160" t="s">
        <v>326</v>
      </c>
      <c r="F82" s="160" t="s">
        <v>327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1.2999999999999999E-3</v>
      </c>
      <c r="S82" s="165"/>
      <c r="T82" s="167">
        <f>T83</f>
        <v>0</v>
      </c>
      <c r="AR82" s="168" t="s">
        <v>81</v>
      </c>
      <c r="AT82" s="169" t="s">
        <v>70</v>
      </c>
      <c r="AU82" s="169" t="s">
        <v>71</v>
      </c>
      <c r="AY82" s="168" t="s">
        <v>120</v>
      </c>
      <c r="BK82" s="170">
        <f>BK83</f>
        <v>0</v>
      </c>
    </row>
    <row r="83" spans="2:65" s="10" customFormat="1" ht="22.9" customHeight="1">
      <c r="B83" s="157"/>
      <c r="C83" s="158"/>
      <c r="D83" s="159" t="s">
        <v>70</v>
      </c>
      <c r="E83" s="171" t="s">
        <v>328</v>
      </c>
      <c r="F83" s="171" t="s">
        <v>329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SUM(P84:P89)</f>
        <v>0</v>
      </c>
      <c r="Q83" s="165"/>
      <c r="R83" s="166">
        <f>SUM(R84:R89)</f>
        <v>1.2999999999999999E-3</v>
      </c>
      <c r="S83" s="165"/>
      <c r="T83" s="167">
        <f>SUM(T84:T89)</f>
        <v>0</v>
      </c>
      <c r="AR83" s="168" t="s">
        <v>81</v>
      </c>
      <c r="AT83" s="169" t="s">
        <v>70</v>
      </c>
      <c r="AU83" s="169" t="s">
        <v>79</v>
      </c>
      <c r="AY83" s="168" t="s">
        <v>120</v>
      </c>
      <c r="BK83" s="170">
        <f>SUM(BK84:BK89)</f>
        <v>0</v>
      </c>
    </row>
    <row r="84" spans="2:65" s="1" customFormat="1" ht="16.5" customHeight="1">
      <c r="B84" s="33"/>
      <c r="C84" s="173" t="s">
        <v>79</v>
      </c>
      <c r="D84" s="173" t="s">
        <v>122</v>
      </c>
      <c r="E84" s="174" t="s">
        <v>330</v>
      </c>
      <c r="F84" s="175" t="s">
        <v>331</v>
      </c>
      <c r="G84" s="176" t="s">
        <v>125</v>
      </c>
      <c r="H84" s="177">
        <v>5</v>
      </c>
      <c r="I84" s="178"/>
      <c r="J84" s="179">
        <f>ROUND(I84*H84,2)</f>
        <v>0</v>
      </c>
      <c r="K84" s="175" t="s">
        <v>126</v>
      </c>
      <c r="L84" s="37"/>
      <c r="M84" s="180" t="s">
        <v>1</v>
      </c>
      <c r="N84" s="181" t="s">
        <v>42</v>
      </c>
      <c r="O84" s="59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AR84" s="16" t="s">
        <v>205</v>
      </c>
      <c r="AT84" s="16" t="s">
        <v>122</v>
      </c>
      <c r="AU84" s="16" t="s">
        <v>81</v>
      </c>
      <c r="AY84" s="16" t="s">
        <v>120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205</v>
      </c>
      <c r="BM84" s="16" t="s">
        <v>332</v>
      </c>
    </row>
    <row r="85" spans="2:65" s="1" customFormat="1" ht="16.5" customHeight="1">
      <c r="B85" s="33"/>
      <c r="C85" s="173" t="s">
        <v>81</v>
      </c>
      <c r="D85" s="173" t="s">
        <v>122</v>
      </c>
      <c r="E85" s="174" t="s">
        <v>333</v>
      </c>
      <c r="F85" s="175" t="s">
        <v>334</v>
      </c>
      <c r="G85" s="176" t="s">
        <v>125</v>
      </c>
      <c r="H85" s="177">
        <v>5</v>
      </c>
      <c r="I85" s="178"/>
      <c r="J85" s="179">
        <f>ROUND(I85*H85,2)</f>
        <v>0</v>
      </c>
      <c r="K85" s="175" t="s">
        <v>126</v>
      </c>
      <c r="L85" s="37"/>
      <c r="M85" s="180" t="s">
        <v>1</v>
      </c>
      <c r="N85" s="181" t="s">
        <v>42</v>
      </c>
      <c r="O85" s="59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AR85" s="16" t="s">
        <v>205</v>
      </c>
      <c r="AT85" s="16" t="s">
        <v>122</v>
      </c>
      <c r="AU85" s="16" t="s">
        <v>81</v>
      </c>
      <c r="AY85" s="16" t="s">
        <v>120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16" t="s">
        <v>79</v>
      </c>
      <c r="BK85" s="184">
        <f>ROUND(I85*H85,2)</f>
        <v>0</v>
      </c>
      <c r="BL85" s="16" t="s">
        <v>205</v>
      </c>
      <c r="BM85" s="16" t="s">
        <v>335</v>
      </c>
    </row>
    <row r="86" spans="2:65" s="1" customFormat="1" ht="16.5" customHeight="1">
      <c r="B86" s="33"/>
      <c r="C86" s="173" t="s">
        <v>133</v>
      </c>
      <c r="D86" s="173" t="s">
        <v>122</v>
      </c>
      <c r="E86" s="174" t="s">
        <v>336</v>
      </c>
      <c r="F86" s="175" t="s">
        <v>337</v>
      </c>
      <c r="G86" s="176" t="s">
        <v>125</v>
      </c>
      <c r="H86" s="177">
        <v>5</v>
      </c>
      <c r="I86" s="178"/>
      <c r="J86" s="179">
        <f>ROUND(I86*H86,2)</f>
        <v>0</v>
      </c>
      <c r="K86" s="175" t="s">
        <v>126</v>
      </c>
      <c r="L86" s="37"/>
      <c r="M86" s="180" t="s">
        <v>1</v>
      </c>
      <c r="N86" s="181" t="s">
        <v>42</v>
      </c>
      <c r="O86" s="59"/>
      <c r="P86" s="182">
        <f>O86*H86</f>
        <v>0</v>
      </c>
      <c r="Q86" s="182">
        <v>1.3999999999999999E-4</v>
      </c>
      <c r="R86" s="182">
        <f>Q86*H86</f>
        <v>6.9999999999999988E-4</v>
      </c>
      <c r="S86" s="182">
        <v>0</v>
      </c>
      <c r="T86" s="183">
        <f>S86*H86</f>
        <v>0</v>
      </c>
      <c r="AR86" s="16" t="s">
        <v>205</v>
      </c>
      <c r="AT86" s="16" t="s">
        <v>122</v>
      </c>
      <c r="AU86" s="16" t="s">
        <v>81</v>
      </c>
      <c r="AY86" s="16" t="s">
        <v>120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79</v>
      </c>
      <c r="BK86" s="184">
        <f>ROUND(I86*H86,2)</f>
        <v>0</v>
      </c>
      <c r="BL86" s="16" t="s">
        <v>205</v>
      </c>
      <c r="BM86" s="16" t="s">
        <v>338</v>
      </c>
    </row>
    <row r="87" spans="2:65" s="1" customFormat="1" ht="16.5" customHeight="1">
      <c r="B87" s="33"/>
      <c r="C87" s="173" t="s">
        <v>127</v>
      </c>
      <c r="D87" s="173" t="s">
        <v>122</v>
      </c>
      <c r="E87" s="174" t="s">
        <v>339</v>
      </c>
      <c r="F87" s="175" t="s">
        <v>340</v>
      </c>
      <c r="G87" s="176" t="s">
        <v>125</v>
      </c>
      <c r="H87" s="177">
        <v>5</v>
      </c>
      <c r="I87" s="178"/>
      <c r="J87" s="179">
        <f>ROUND(I87*H87,2)</f>
        <v>0</v>
      </c>
      <c r="K87" s="175" t="s">
        <v>126</v>
      </c>
      <c r="L87" s="37"/>
      <c r="M87" s="180" t="s">
        <v>1</v>
      </c>
      <c r="N87" s="181" t="s">
        <v>42</v>
      </c>
      <c r="O87" s="59"/>
      <c r="P87" s="182">
        <f>O87*H87</f>
        <v>0</v>
      </c>
      <c r="Q87" s="182">
        <v>1.2E-4</v>
      </c>
      <c r="R87" s="182">
        <f>Q87*H87</f>
        <v>6.0000000000000006E-4</v>
      </c>
      <c r="S87" s="182">
        <v>0</v>
      </c>
      <c r="T87" s="183">
        <f>S87*H87</f>
        <v>0</v>
      </c>
      <c r="AR87" s="16" t="s">
        <v>205</v>
      </c>
      <c r="AT87" s="16" t="s">
        <v>122</v>
      </c>
      <c r="AU87" s="16" t="s">
        <v>81</v>
      </c>
      <c r="AY87" s="16" t="s">
        <v>120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16" t="s">
        <v>79</v>
      </c>
      <c r="BK87" s="184">
        <f>ROUND(I87*H87,2)</f>
        <v>0</v>
      </c>
      <c r="BL87" s="16" t="s">
        <v>205</v>
      </c>
      <c r="BM87" s="16" t="s">
        <v>341</v>
      </c>
    </row>
    <row r="88" spans="2:65" s="11" customFormat="1" ht="11.25">
      <c r="B88" s="185"/>
      <c r="C88" s="186"/>
      <c r="D88" s="187" t="s">
        <v>144</v>
      </c>
      <c r="E88" s="188" t="s">
        <v>1</v>
      </c>
      <c r="F88" s="189" t="s">
        <v>342</v>
      </c>
      <c r="G88" s="186"/>
      <c r="H88" s="188" t="s">
        <v>1</v>
      </c>
      <c r="I88" s="190"/>
      <c r="J88" s="186"/>
      <c r="K88" s="186"/>
      <c r="L88" s="191"/>
      <c r="M88" s="192"/>
      <c r="N88" s="193"/>
      <c r="O88" s="193"/>
      <c r="P88" s="193"/>
      <c r="Q88" s="193"/>
      <c r="R88" s="193"/>
      <c r="S88" s="193"/>
      <c r="T88" s="194"/>
      <c r="AT88" s="195" t="s">
        <v>144</v>
      </c>
      <c r="AU88" s="195" t="s">
        <v>81</v>
      </c>
      <c r="AV88" s="11" t="s">
        <v>79</v>
      </c>
      <c r="AW88" s="11" t="s">
        <v>31</v>
      </c>
      <c r="AX88" s="11" t="s">
        <v>71</v>
      </c>
      <c r="AY88" s="195" t="s">
        <v>120</v>
      </c>
    </row>
    <row r="89" spans="2:65" s="12" customFormat="1" ht="11.25">
      <c r="B89" s="196"/>
      <c r="C89" s="197"/>
      <c r="D89" s="187" t="s">
        <v>144</v>
      </c>
      <c r="E89" s="198" t="s">
        <v>1</v>
      </c>
      <c r="F89" s="199" t="s">
        <v>140</v>
      </c>
      <c r="G89" s="197"/>
      <c r="H89" s="200">
        <v>5</v>
      </c>
      <c r="I89" s="201"/>
      <c r="J89" s="197"/>
      <c r="K89" s="197"/>
      <c r="L89" s="202"/>
      <c r="M89" s="249"/>
      <c r="N89" s="250"/>
      <c r="O89" s="250"/>
      <c r="P89" s="250"/>
      <c r="Q89" s="250"/>
      <c r="R89" s="250"/>
      <c r="S89" s="250"/>
      <c r="T89" s="251"/>
      <c r="AT89" s="206" t="s">
        <v>144</v>
      </c>
      <c r="AU89" s="206" t="s">
        <v>81</v>
      </c>
      <c r="AV89" s="12" t="s">
        <v>81</v>
      </c>
      <c r="AW89" s="12" t="s">
        <v>31</v>
      </c>
      <c r="AX89" s="12" t="s">
        <v>79</v>
      </c>
      <c r="AY89" s="206" t="s">
        <v>120</v>
      </c>
    </row>
    <row r="90" spans="2:65" s="1" customFormat="1" ht="6.95" customHeight="1">
      <c r="B90" s="45"/>
      <c r="C90" s="46"/>
      <c r="D90" s="46"/>
      <c r="E90" s="46"/>
      <c r="F90" s="46"/>
      <c r="G90" s="46"/>
      <c r="H90" s="46"/>
      <c r="I90" s="124"/>
      <c r="J90" s="46"/>
      <c r="K90" s="46"/>
      <c r="L90" s="37"/>
    </row>
  </sheetData>
  <sheetProtection algorithmName="SHA-512" hashValue="JZayv5N55qggKAxbVfA5j754Oaf+ua8RFUq6ugzy1H0FfzPfVC5jKGhqDDLSNKnTSzTxvH95sTxSYm+Ha6QUnA==" saltValue="9FE/yU2WYkstT7PwWszoIJV1xydvu3oVk/E7GLkwySI7JUjaLkdbw04CrN/MTS7eEhKq4Ys/M+wnJVTjWYsCxg==" spinCount="100000" sheet="1" objects="1" scenarios="1" formatColumns="0" formatRows="0" autoFilter="0"/>
  <autoFilter ref="C80:K8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90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81</v>
      </c>
    </row>
    <row r="4" spans="2:46" ht="24.95" customHeight="1">
      <c r="B4" s="19"/>
      <c r="D4" s="100" t="s">
        <v>91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292" t="str">
        <f>'Rekapitulace stavby'!K6</f>
        <v>Ležák, Zaječice, odstranění nánosů z nadjezí km 11,4101 - 11,600</v>
      </c>
      <c r="F7" s="293"/>
      <c r="G7" s="293"/>
      <c r="H7" s="293"/>
      <c r="L7" s="19"/>
    </row>
    <row r="8" spans="2:46" s="1" customFormat="1" ht="12" customHeight="1">
      <c r="B8" s="37"/>
      <c r="D8" s="101" t="s">
        <v>92</v>
      </c>
      <c r="I8" s="102"/>
      <c r="L8" s="37"/>
    </row>
    <row r="9" spans="2:46" s="1" customFormat="1" ht="36.950000000000003" customHeight="1">
      <c r="B9" s="37"/>
      <c r="E9" s="294" t="s">
        <v>343</v>
      </c>
      <c r="F9" s="295"/>
      <c r="G9" s="295"/>
      <c r="H9" s="295"/>
      <c r="I9" s="102"/>
      <c r="L9" s="37"/>
    </row>
    <row r="10" spans="2:46" s="1" customFormat="1" ht="11.25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</v>
      </c>
      <c r="I11" s="103" t="s">
        <v>19</v>
      </c>
      <c r="J11" s="16" t="s">
        <v>1</v>
      </c>
      <c r="L11" s="37"/>
    </row>
    <row r="12" spans="2:46" s="1" customFormat="1" ht="12" customHeight="1">
      <c r="B12" s="37"/>
      <c r="D12" s="101" t="s">
        <v>20</v>
      </c>
      <c r="F12" s="16" t="s">
        <v>21</v>
      </c>
      <c r="I12" s="103" t="s">
        <v>22</v>
      </c>
      <c r="J12" s="104" t="str">
        <f>'Rekapitulace stavby'!AN8</f>
        <v>7. 6. 2019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24</v>
      </c>
      <c r="I14" s="103" t="s">
        <v>25</v>
      </c>
      <c r="J14" s="16" t="str">
        <f>IF('Rekapitulace stavby'!AN10="","",'Rekapitulace stavby'!AN10)</f>
        <v/>
      </c>
      <c r="L14" s="37"/>
    </row>
    <row r="15" spans="2:46" s="1" customFormat="1" ht="18" customHeight="1">
      <c r="B15" s="37"/>
      <c r="E15" s="16" t="str">
        <f>IF('Rekapitulace stavby'!E11="","",'Rekapitulace stavby'!E11)</f>
        <v xml:space="preserve"> </v>
      </c>
      <c r="I15" s="103" t="s">
        <v>27</v>
      </c>
      <c r="J15" s="16" t="str">
        <f>IF('Rekapitulace stavby'!AN11="","",'Rekapitulace stavby'!AN11)</f>
        <v/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28</v>
      </c>
      <c r="I17" s="103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6" t="str">
        <f>'Rekapitulace stavby'!E14</f>
        <v>Vyplň údaj</v>
      </c>
      <c r="F18" s="297"/>
      <c r="G18" s="297"/>
      <c r="H18" s="297"/>
      <c r="I18" s="103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30</v>
      </c>
      <c r="I20" s="103" t="s">
        <v>25</v>
      </c>
      <c r="J20" s="16" t="str">
        <f>IF('Rekapitulace stavby'!AN16="","",'Rekapitulace stavby'!AN16)</f>
        <v/>
      </c>
      <c r="L20" s="37"/>
    </row>
    <row r="21" spans="2:12" s="1" customFormat="1" ht="18" customHeight="1">
      <c r="B21" s="37"/>
      <c r="E21" s="16" t="str">
        <f>IF('Rekapitulace stavby'!E17="","",'Rekapitulace stavby'!E17)</f>
        <v xml:space="preserve"> </v>
      </c>
      <c r="I21" s="103" t="s">
        <v>27</v>
      </c>
      <c r="J21" s="16" t="str">
        <f>IF('Rekapitulace stavby'!AN17="","",'Rekapitulace stavby'!AN17)</f>
        <v/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32</v>
      </c>
      <c r="I23" s="103" t="s">
        <v>25</v>
      </c>
      <c r="J23" s="16" t="s">
        <v>33</v>
      </c>
      <c r="L23" s="37"/>
    </row>
    <row r="24" spans="2:12" s="1" customFormat="1" ht="18" customHeight="1">
      <c r="B24" s="37"/>
      <c r="E24" s="16" t="s">
        <v>34</v>
      </c>
      <c r="I24" s="103" t="s">
        <v>27</v>
      </c>
      <c r="J24" s="16" t="s">
        <v>35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36</v>
      </c>
      <c r="I26" s="102"/>
      <c r="L26" s="37"/>
    </row>
    <row r="27" spans="2:12" s="6" customFormat="1" ht="16.5" customHeight="1">
      <c r="B27" s="105"/>
      <c r="E27" s="298" t="s">
        <v>1</v>
      </c>
      <c r="F27" s="298"/>
      <c r="G27" s="298"/>
      <c r="H27" s="298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37</v>
      </c>
      <c r="I30" s="102"/>
      <c r="J30" s="109">
        <f>ROUND(J82,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39</v>
      </c>
      <c r="I32" s="111" t="s">
        <v>38</v>
      </c>
      <c r="J32" s="110" t="s">
        <v>40</v>
      </c>
      <c r="L32" s="37"/>
    </row>
    <row r="33" spans="2:12" s="1" customFormat="1" ht="14.45" customHeight="1">
      <c r="B33" s="37"/>
      <c r="D33" s="101" t="s">
        <v>41</v>
      </c>
      <c r="E33" s="101" t="s">
        <v>42</v>
      </c>
      <c r="F33" s="112">
        <f>ROUND((SUM(BE82:BE93)),  2)</f>
        <v>0</v>
      </c>
      <c r="I33" s="113">
        <v>0.21</v>
      </c>
      <c r="J33" s="112">
        <f>ROUND(((SUM(BE82:BE93))*I33),  2)</f>
        <v>0</v>
      </c>
      <c r="L33" s="37"/>
    </row>
    <row r="34" spans="2:12" s="1" customFormat="1" ht="14.45" customHeight="1">
      <c r="B34" s="37"/>
      <c r="E34" s="101" t="s">
        <v>43</v>
      </c>
      <c r="F34" s="112">
        <f>ROUND((SUM(BF82:BF93)),  2)</f>
        <v>0</v>
      </c>
      <c r="I34" s="113">
        <v>0.15</v>
      </c>
      <c r="J34" s="112">
        <f>ROUND(((SUM(BF82:BF93))*I34),  2)</f>
        <v>0</v>
      </c>
      <c r="L34" s="37"/>
    </row>
    <row r="35" spans="2:12" s="1" customFormat="1" ht="14.45" hidden="1" customHeight="1">
      <c r="B35" s="37"/>
      <c r="E35" s="101" t="s">
        <v>44</v>
      </c>
      <c r="F35" s="112">
        <f>ROUND((SUM(BG82:BG93)),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45</v>
      </c>
      <c r="F36" s="112">
        <f>ROUND((SUM(BH82:BH93)),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46</v>
      </c>
      <c r="F37" s="112">
        <f>ROUND((SUM(BI82:BI93)),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47</v>
      </c>
      <c r="E39" s="116"/>
      <c r="F39" s="116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hidden="1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hidden="1" customHeight="1">
      <c r="B45" s="33"/>
      <c r="C45" s="22" t="s">
        <v>94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hidden="1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hidden="1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hidden="1" customHeight="1">
      <c r="B48" s="33"/>
      <c r="C48" s="34"/>
      <c r="D48" s="34"/>
      <c r="E48" s="299" t="str">
        <f>E7</f>
        <v>Ležák, Zaječice, odstranění nánosů z nadjezí km 11,4101 - 11,600</v>
      </c>
      <c r="F48" s="300"/>
      <c r="G48" s="300"/>
      <c r="H48" s="300"/>
      <c r="I48" s="102"/>
      <c r="J48" s="34"/>
      <c r="K48" s="34"/>
      <c r="L48" s="37"/>
    </row>
    <row r="49" spans="2:47" s="1" customFormat="1" ht="12" hidden="1" customHeight="1">
      <c r="B49" s="33"/>
      <c r="C49" s="28" t="s">
        <v>92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hidden="1" customHeight="1">
      <c r="B50" s="33"/>
      <c r="C50" s="34"/>
      <c r="D50" s="34"/>
      <c r="E50" s="271" t="str">
        <f>E9</f>
        <v>SO-04 - Vedlejší náklady</v>
      </c>
      <c r="F50" s="270"/>
      <c r="G50" s="270"/>
      <c r="H50" s="270"/>
      <c r="I50" s="102"/>
      <c r="J50" s="34"/>
      <c r="K50" s="34"/>
      <c r="L50" s="37"/>
    </row>
    <row r="51" spans="2:47" s="1" customFormat="1" ht="6.95" hidden="1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hidden="1" customHeight="1">
      <c r="B52" s="33"/>
      <c r="C52" s="28" t="s">
        <v>20</v>
      </c>
      <c r="D52" s="34"/>
      <c r="E52" s="34"/>
      <c r="F52" s="26" t="str">
        <f>F12</f>
        <v>Zaječice</v>
      </c>
      <c r="G52" s="34"/>
      <c r="H52" s="34"/>
      <c r="I52" s="103" t="s">
        <v>22</v>
      </c>
      <c r="J52" s="54" t="str">
        <f>IF(J12="","",J12)</f>
        <v>7. 6. 2019</v>
      </c>
      <c r="K52" s="34"/>
      <c r="L52" s="37"/>
    </row>
    <row r="53" spans="2:47" s="1" customFormat="1" ht="6.95" hidden="1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13.7" hidden="1" customHeight="1">
      <c r="B54" s="33"/>
      <c r="C54" s="28" t="s">
        <v>24</v>
      </c>
      <c r="D54" s="34"/>
      <c r="E54" s="34"/>
      <c r="F54" s="26" t="str">
        <f>E15</f>
        <v xml:space="preserve"> </v>
      </c>
      <c r="G54" s="34"/>
      <c r="H54" s="34"/>
      <c r="I54" s="103" t="s">
        <v>30</v>
      </c>
      <c r="J54" s="31" t="str">
        <f>E21</f>
        <v xml:space="preserve"> </v>
      </c>
      <c r="K54" s="34"/>
      <c r="L54" s="37"/>
    </row>
    <row r="55" spans="2:47" s="1" customFormat="1" ht="13.7" hidden="1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3" t="s">
        <v>32</v>
      </c>
      <c r="J55" s="31" t="str">
        <f>E24</f>
        <v>Komplex CR s.r.o.</v>
      </c>
      <c r="K55" s="34"/>
      <c r="L55" s="37"/>
    </row>
    <row r="56" spans="2:47" s="1" customFormat="1" ht="10.35" hidden="1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hidden="1" customHeight="1">
      <c r="B57" s="33"/>
      <c r="C57" s="128" t="s">
        <v>95</v>
      </c>
      <c r="D57" s="129"/>
      <c r="E57" s="129"/>
      <c r="F57" s="129"/>
      <c r="G57" s="129"/>
      <c r="H57" s="129"/>
      <c r="I57" s="130"/>
      <c r="J57" s="131" t="s">
        <v>96</v>
      </c>
      <c r="K57" s="129"/>
      <c r="L57" s="37"/>
    </row>
    <row r="58" spans="2:47" s="1" customFormat="1" ht="10.35" hidden="1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hidden="1" customHeight="1">
      <c r="B59" s="33"/>
      <c r="C59" s="132" t="s">
        <v>97</v>
      </c>
      <c r="D59" s="34"/>
      <c r="E59" s="34"/>
      <c r="F59" s="34"/>
      <c r="G59" s="34"/>
      <c r="H59" s="34"/>
      <c r="I59" s="102"/>
      <c r="J59" s="72">
        <f>J82</f>
        <v>0</v>
      </c>
      <c r="K59" s="34"/>
      <c r="L59" s="37"/>
      <c r="AU59" s="16" t="s">
        <v>98</v>
      </c>
    </row>
    <row r="60" spans="2:47" s="7" customFormat="1" ht="24.95" hidden="1" customHeight="1">
      <c r="B60" s="133"/>
      <c r="C60" s="134"/>
      <c r="D60" s="135" t="s">
        <v>344</v>
      </c>
      <c r="E60" s="136"/>
      <c r="F60" s="136"/>
      <c r="G60" s="136"/>
      <c r="H60" s="136"/>
      <c r="I60" s="137"/>
      <c r="J60" s="138">
        <f>J83</f>
        <v>0</v>
      </c>
      <c r="K60" s="134"/>
      <c r="L60" s="139"/>
    </row>
    <row r="61" spans="2:47" s="8" customFormat="1" ht="19.899999999999999" hidden="1" customHeight="1">
      <c r="B61" s="140"/>
      <c r="C61" s="141"/>
      <c r="D61" s="142" t="s">
        <v>345</v>
      </c>
      <c r="E61" s="143"/>
      <c r="F61" s="143"/>
      <c r="G61" s="143"/>
      <c r="H61" s="143"/>
      <c r="I61" s="144"/>
      <c r="J61" s="145">
        <f>J87</f>
        <v>0</v>
      </c>
      <c r="K61" s="141"/>
      <c r="L61" s="146"/>
    </row>
    <row r="62" spans="2:47" s="8" customFormat="1" ht="19.899999999999999" hidden="1" customHeight="1">
      <c r="B62" s="140"/>
      <c r="C62" s="141"/>
      <c r="D62" s="142" t="s">
        <v>346</v>
      </c>
      <c r="E62" s="143"/>
      <c r="F62" s="143"/>
      <c r="G62" s="143"/>
      <c r="H62" s="143"/>
      <c r="I62" s="144"/>
      <c r="J62" s="145">
        <f>J89</f>
        <v>0</v>
      </c>
      <c r="K62" s="141"/>
      <c r="L62" s="146"/>
    </row>
    <row r="63" spans="2:47" s="1" customFormat="1" ht="21.75" hidden="1" customHeight="1">
      <c r="B63" s="33"/>
      <c r="C63" s="34"/>
      <c r="D63" s="34"/>
      <c r="E63" s="34"/>
      <c r="F63" s="34"/>
      <c r="G63" s="34"/>
      <c r="H63" s="34"/>
      <c r="I63" s="102"/>
      <c r="J63" s="34"/>
      <c r="K63" s="34"/>
      <c r="L63" s="37"/>
    </row>
    <row r="64" spans="2:47" s="1" customFormat="1" ht="6.95" hidden="1" customHeight="1">
      <c r="B64" s="45"/>
      <c r="C64" s="46"/>
      <c r="D64" s="46"/>
      <c r="E64" s="46"/>
      <c r="F64" s="46"/>
      <c r="G64" s="46"/>
      <c r="H64" s="46"/>
      <c r="I64" s="124"/>
      <c r="J64" s="46"/>
      <c r="K64" s="46"/>
      <c r="L64" s="37"/>
    </row>
    <row r="65" spans="2:12" ht="11.25" hidden="1"/>
    <row r="66" spans="2:12" ht="11.25" hidden="1"/>
    <row r="67" spans="2:12" ht="11.25" hidden="1"/>
    <row r="68" spans="2:12" s="1" customFormat="1" ht="6.95" customHeight="1">
      <c r="B68" s="47"/>
      <c r="C68" s="48"/>
      <c r="D68" s="48"/>
      <c r="E68" s="48"/>
      <c r="F68" s="48"/>
      <c r="G68" s="48"/>
      <c r="H68" s="48"/>
      <c r="I68" s="127"/>
      <c r="J68" s="48"/>
      <c r="K68" s="48"/>
      <c r="L68" s="37"/>
    </row>
    <row r="69" spans="2:12" s="1" customFormat="1" ht="24.95" customHeight="1">
      <c r="B69" s="33"/>
      <c r="C69" s="22" t="s">
        <v>105</v>
      </c>
      <c r="D69" s="34"/>
      <c r="E69" s="34"/>
      <c r="F69" s="34"/>
      <c r="G69" s="34"/>
      <c r="H69" s="34"/>
      <c r="I69" s="102"/>
      <c r="J69" s="34"/>
      <c r="K69" s="34"/>
      <c r="L69" s="37"/>
    </row>
    <row r="70" spans="2:12" s="1" customFormat="1" ht="6.95" customHeight="1">
      <c r="B70" s="33"/>
      <c r="C70" s="34"/>
      <c r="D70" s="34"/>
      <c r="E70" s="34"/>
      <c r="F70" s="34"/>
      <c r="G70" s="34"/>
      <c r="H70" s="34"/>
      <c r="I70" s="102"/>
      <c r="J70" s="34"/>
      <c r="K70" s="34"/>
      <c r="L70" s="37"/>
    </row>
    <row r="71" spans="2:12" s="1" customFormat="1" ht="12" customHeight="1">
      <c r="B71" s="33"/>
      <c r="C71" s="28" t="s">
        <v>16</v>
      </c>
      <c r="D71" s="34"/>
      <c r="E71" s="34"/>
      <c r="F71" s="34"/>
      <c r="G71" s="34"/>
      <c r="H71" s="34"/>
      <c r="I71" s="102"/>
      <c r="J71" s="34"/>
      <c r="K71" s="34"/>
      <c r="L71" s="37"/>
    </row>
    <row r="72" spans="2:12" s="1" customFormat="1" ht="16.5" customHeight="1">
      <c r="B72" s="33"/>
      <c r="C72" s="34"/>
      <c r="D72" s="34"/>
      <c r="E72" s="299" t="str">
        <f>E7</f>
        <v>Ležák, Zaječice, odstranění nánosů z nadjezí km 11,4101 - 11,600</v>
      </c>
      <c r="F72" s="300"/>
      <c r="G72" s="300"/>
      <c r="H72" s="300"/>
      <c r="I72" s="102"/>
      <c r="J72" s="34"/>
      <c r="K72" s="34"/>
      <c r="L72" s="37"/>
    </row>
    <row r="73" spans="2:12" s="1" customFormat="1" ht="12" customHeight="1">
      <c r="B73" s="33"/>
      <c r="C73" s="28" t="s">
        <v>92</v>
      </c>
      <c r="D73" s="34"/>
      <c r="E73" s="34"/>
      <c r="F73" s="34"/>
      <c r="G73" s="34"/>
      <c r="H73" s="34"/>
      <c r="I73" s="102"/>
      <c r="J73" s="34"/>
      <c r="K73" s="34"/>
      <c r="L73" s="37"/>
    </row>
    <row r="74" spans="2:12" s="1" customFormat="1" ht="16.5" customHeight="1">
      <c r="B74" s="33"/>
      <c r="C74" s="34"/>
      <c r="D74" s="34"/>
      <c r="E74" s="271" t="str">
        <f>E9</f>
        <v>SO-04 - Vedlejší náklady</v>
      </c>
      <c r="F74" s="270"/>
      <c r="G74" s="270"/>
      <c r="H74" s="270"/>
      <c r="I74" s="102"/>
      <c r="J74" s="34"/>
      <c r="K74" s="34"/>
      <c r="L74" s="37"/>
    </row>
    <row r="75" spans="2:12" s="1" customFormat="1" ht="6.95" customHeight="1">
      <c r="B75" s="33"/>
      <c r="C75" s="34"/>
      <c r="D75" s="34"/>
      <c r="E75" s="34"/>
      <c r="F75" s="34"/>
      <c r="G75" s="34"/>
      <c r="H75" s="34"/>
      <c r="I75" s="102"/>
      <c r="J75" s="34"/>
      <c r="K75" s="34"/>
      <c r="L75" s="37"/>
    </row>
    <row r="76" spans="2:12" s="1" customFormat="1" ht="12" customHeight="1">
      <c r="B76" s="33"/>
      <c r="C76" s="28" t="s">
        <v>20</v>
      </c>
      <c r="D76" s="34"/>
      <c r="E76" s="34"/>
      <c r="F76" s="26" t="str">
        <f>F12</f>
        <v>Zaječice</v>
      </c>
      <c r="G76" s="34"/>
      <c r="H76" s="34"/>
      <c r="I76" s="103" t="s">
        <v>22</v>
      </c>
      <c r="J76" s="54" t="str">
        <f>IF(J12="","",J12)</f>
        <v>7. 6. 2019</v>
      </c>
      <c r="K76" s="34"/>
      <c r="L76" s="37"/>
    </row>
    <row r="77" spans="2:12" s="1" customFormat="1" ht="6.95" customHeight="1">
      <c r="B77" s="33"/>
      <c r="C77" s="34"/>
      <c r="D77" s="34"/>
      <c r="E77" s="34"/>
      <c r="F77" s="34"/>
      <c r="G77" s="34"/>
      <c r="H77" s="34"/>
      <c r="I77" s="102"/>
      <c r="J77" s="34"/>
      <c r="K77" s="34"/>
      <c r="L77" s="37"/>
    </row>
    <row r="78" spans="2:12" s="1" customFormat="1" ht="13.7" customHeight="1">
      <c r="B78" s="33"/>
      <c r="C78" s="28" t="s">
        <v>24</v>
      </c>
      <c r="D78" s="34"/>
      <c r="E78" s="34"/>
      <c r="F78" s="26" t="str">
        <f>E15</f>
        <v xml:space="preserve"> </v>
      </c>
      <c r="G78" s="34"/>
      <c r="H78" s="34"/>
      <c r="I78" s="103" t="s">
        <v>30</v>
      </c>
      <c r="J78" s="31" t="str">
        <f>E21</f>
        <v xml:space="preserve"> </v>
      </c>
      <c r="K78" s="34"/>
      <c r="L78" s="37"/>
    </row>
    <row r="79" spans="2:12" s="1" customFormat="1" ht="13.7" customHeight="1">
      <c r="B79" s="33"/>
      <c r="C79" s="28" t="s">
        <v>28</v>
      </c>
      <c r="D79" s="34"/>
      <c r="E79" s="34"/>
      <c r="F79" s="26" t="str">
        <f>IF(E18="","",E18)</f>
        <v>Vyplň údaj</v>
      </c>
      <c r="G79" s="34"/>
      <c r="H79" s="34"/>
      <c r="I79" s="103" t="s">
        <v>32</v>
      </c>
      <c r="J79" s="31" t="str">
        <f>E24</f>
        <v>Komplex CR s.r.o.</v>
      </c>
      <c r="K79" s="34"/>
      <c r="L79" s="37"/>
    </row>
    <row r="80" spans="2:12" s="1" customFormat="1" ht="10.35" customHeight="1">
      <c r="B80" s="33"/>
      <c r="C80" s="34"/>
      <c r="D80" s="34"/>
      <c r="E80" s="34"/>
      <c r="F80" s="34"/>
      <c r="G80" s="34"/>
      <c r="H80" s="34"/>
      <c r="I80" s="102"/>
      <c r="J80" s="34"/>
      <c r="K80" s="34"/>
      <c r="L80" s="37"/>
    </row>
    <row r="81" spans="2:65" s="9" customFormat="1" ht="29.25" customHeight="1">
      <c r="B81" s="147"/>
      <c r="C81" s="148" t="s">
        <v>106</v>
      </c>
      <c r="D81" s="149" t="s">
        <v>56</v>
      </c>
      <c r="E81" s="149" t="s">
        <v>52</v>
      </c>
      <c r="F81" s="149" t="s">
        <v>53</v>
      </c>
      <c r="G81" s="149" t="s">
        <v>107</v>
      </c>
      <c r="H81" s="149" t="s">
        <v>108</v>
      </c>
      <c r="I81" s="150" t="s">
        <v>109</v>
      </c>
      <c r="J81" s="149" t="s">
        <v>96</v>
      </c>
      <c r="K81" s="151" t="s">
        <v>110</v>
      </c>
      <c r="L81" s="152"/>
      <c r="M81" s="63" t="s">
        <v>1</v>
      </c>
      <c r="N81" s="64" t="s">
        <v>41</v>
      </c>
      <c r="O81" s="64" t="s">
        <v>111</v>
      </c>
      <c r="P81" s="64" t="s">
        <v>112</v>
      </c>
      <c r="Q81" s="64" t="s">
        <v>113</v>
      </c>
      <c r="R81" s="64" t="s">
        <v>114</v>
      </c>
      <c r="S81" s="64" t="s">
        <v>115</v>
      </c>
      <c r="T81" s="65" t="s">
        <v>116</v>
      </c>
    </row>
    <row r="82" spans="2:65" s="1" customFormat="1" ht="22.9" customHeight="1">
      <c r="B82" s="33"/>
      <c r="C82" s="70" t="s">
        <v>117</v>
      </c>
      <c r="D82" s="34"/>
      <c r="E82" s="34"/>
      <c r="F82" s="34"/>
      <c r="G82" s="34"/>
      <c r="H82" s="34"/>
      <c r="I82" s="102"/>
      <c r="J82" s="153">
        <f>BK82</f>
        <v>0</v>
      </c>
      <c r="K82" s="34"/>
      <c r="L82" s="37"/>
      <c r="M82" s="66"/>
      <c r="N82" s="67"/>
      <c r="O82" s="67"/>
      <c r="P82" s="154">
        <f>P83</f>
        <v>0</v>
      </c>
      <c r="Q82" s="67"/>
      <c r="R82" s="154">
        <f>R83</f>
        <v>0</v>
      </c>
      <c r="S82" s="67"/>
      <c r="T82" s="155">
        <f>T83</f>
        <v>0</v>
      </c>
      <c r="AT82" s="16" t="s">
        <v>70</v>
      </c>
      <c r="AU82" s="16" t="s">
        <v>98</v>
      </c>
      <c r="BK82" s="156">
        <f>BK83</f>
        <v>0</v>
      </c>
    </row>
    <row r="83" spans="2:65" s="10" customFormat="1" ht="25.9" customHeight="1">
      <c r="B83" s="157"/>
      <c r="C83" s="158"/>
      <c r="D83" s="159" t="s">
        <v>70</v>
      </c>
      <c r="E83" s="160" t="s">
        <v>347</v>
      </c>
      <c r="F83" s="160" t="s">
        <v>348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P84+SUM(P85:P87)+P89</f>
        <v>0</v>
      </c>
      <c r="Q83" s="165"/>
      <c r="R83" s="166">
        <f>R84+SUM(R85:R87)+R89</f>
        <v>0</v>
      </c>
      <c r="S83" s="165"/>
      <c r="T83" s="167">
        <f>T84+SUM(T85:T87)+T89</f>
        <v>0</v>
      </c>
      <c r="AR83" s="168" t="s">
        <v>140</v>
      </c>
      <c r="AT83" s="169" t="s">
        <v>70</v>
      </c>
      <c r="AU83" s="169" t="s">
        <v>71</v>
      </c>
      <c r="AY83" s="168" t="s">
        <v>120</v>
      </c>
      <c r="BK83" s="170">
        <f>BK84+SUM(BK85:BK87)+BK89</f>
        <v>0</v>
      </c>
    </row>
    <row r="84" spans="2:65" s="1" customFormat="1" ht="16.5" customHeight="1">
      <c r="B84" s="33"/>
      <c r="C84" s="173" t="s">
        <v>79</v>
      </c>
      <c r="D84" s="173" t="s">
        <v>122</v>
      </c>
      <c r="E84" s="174" t="s">
        <v>349</v>
      </c>
      <c r="F84" s="175" t="s">
        <v>350</v>
      </c>
      <c r="G84" s="176" t="s">
        <v>254</v>
      </c>
      <c r="H84" s="177">
        <v>1</v>
      </c>
      <c r="I84" s="178"/>
      <c r="J84" s="179">
        <f>ROUND(I84*H84,2)</f>
        <v>0</v>
      </c>
      <c r="K84" s="175" t="s">
        <v>1</v>
      </c>
      <c r="L84" s="37"/>
      <c r="M84" s="180" t="s">
        <v>1</v>
      </c>
      <c r="N84" s="181" t="s">
        <v>42</v>
      </c>
      <c r="O84" s="59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AR84" s="16" t="s">
        <v>127</v>
      </c>
      <c r="AT84" s="16" t="s">
        <v>122</v>
      </c>
      <c r="AU84" s="16" t="s">
        <v>79</v>
      </c>
      <c r="AY84" s="16" t="s">
        <v>120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127</v>
      </c>
      <c r="BM84" s="16" t="s">
        <v>351</v>
      </c>
    </row>
    <row r="85" spans="2:65" s="1" customFormat="1" ht="22.5" customHeight="1">
      <c r="B85" s="33"/>
      <c r="C85" s="173" t="s">
        <v>81</v>
      </c>
      <c r="D85" s="173" t="s">
        <v>122</v>
      </c>
      <c r="E85" s="174" t="s">
        <v>352</v>
      </c>
      <c r="F85" s="175" t="s">
        <v>353</v>
      </c>
      <c r="G85" s="176" t="s">
        <v>254</v>
      </c>
      <c r="H85" s="177">
        <v>1</v>
      </c>
      <c r="I85" s="178"/>
      <c r="J85" s="179">
        <f>ROUND(I85*H85,2)</f>
        <v>0</v>
      </c>
      <c r="K85" s="175" t="s">
        <v>1</v>
      </c>
      <c r="L85" s="37"/>
      <c r="M85" s="180" t="s">
        <v>1</v>
      </c>
      <c r="N85" s="181" t="s">
        <v>42</v>
      </c>
      <c r="O85" s="59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AR85" s="16" t="s">
        <v>127</v>
      </c>
      <c r="AT85" s="16" t="s">
        <v>122</v>
      </c>
      <c r="AU85" s="16" t="s">
        <v>79</v>
      </c>
      <c r="AY85" s="16" t="s">
        <v>120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16" t="s">
        <v>79</v>
      </c>
      <c r="BK85" s="184">
        <f>ROUND(I85*H85,2)</f>
        <v>0</v>
      </c>
      <c r="BL85" s="16" t="s">
        <v>127</v>
      </c>
      <c r="BM85" s="16" t="s">
        <v>354</v>
      </c>
    </row>
    <row r="86" spans="2:65" s="1" customFormat="1" ht="22.5" customHeight="1">
      <c r="B86" s="33"/>
      <c r="C86" s="173" t="s">
        <v>133</v>
      </c>
      <c r="D86" s="173" t="s">
        <v>122</v>
      </c>
      <c r="E86" s="174" t="s">
        <v>355</v>
      </c>
      <c r="F86" s="175" t="s">
        <v>356</v>
      </c>
      <c r="G86" s="176" t="s">
        <v>254</v>
      </c>
      <c r="H86" s="177">
        <v>1</v>
      </c>
      <c r="I86" s="178"/>
      <c r="J86" s="179">
        <f>ROUND(I86*H86,2)</f>
        <v>0</v>
      </c>
      <c r="K86" s="175" t="s">
        <v>1</v>
      </c>
      <c r="L86" s="37"/>
      <c r="M86" s="180" t="s">
        <v>1</v>
      </c>
      <c r="N86" s="181" t="s">
        <v>42</v>
      </c>
      <c r="O86" s="59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AR86" s="16" t="s">
        <v>127</v>
      </c>
      <c r="AT86" s="16" t="s">
        <v>122</v>
      </c>
      <c r="AU86" s="16" t="s">
        <v>79</v>
      </c>
      <c r="AY86" s="16" t="s">
        <v>120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79</v>
      </c>
      <c r="BK86" s="184">
        <f>ROUND(I86*H86,2)</f>
        <v>0</v>
      </c>
      <c r="BL86" s="16" t="s">
        <v>127</v>
      </c>
      <c r="BM86" s="16" t="s">
        <v>357</v>
      </c>
    </row>
    <row r="87" spans="2:65" s="10" customFormat="1" ht="22.9" customHeight="1">
      <c r="B87" s="157"/>
      <c r="C87" s="158"/>
      <c r="D87" s="159" t="s">
        <v>70</v>
      </c>
      <c r="E87" s="171" t="s">
        <v>358</v>
      </c>
      <c r="F87" s="171" t="s">
        <v>359</v>
      </c>
      <c r="G87" s="158"/>
      <c r="H87" s="158"/>
      <c r="I87" s="161"/>
      <c r="J87" s="172">
        <f>BK87</f>
        <v>0</v>
      </c>
      <c r="K87" s="158"/>
      <c r="L87" s="163"/>
      <c r="M87" s="164"/>
      <c r="N87" s="165"/>
      <c r="O87" s="165"/>
      <c r="P87" s="166">
        <f>P88</f>
        <v>0</v>
      </c>
      <c r="Q87" s="165"/>
      <c r="R87" s="166">
        <f>R88</f>
        <v>0</v>
      </c>
      <c r="S87" s="165"/>
      <c r="T87" s="167">
        <f>T88</f>
        <v>0</v>
      </c>
      <c r="AR87" s="168" t="s">
        <v>140</v>
      </c>
      <c r="AT87" s="169" t="s">
        <v>70</v>
      </c>
      <c r="AU87" s="169" t="s">
        <v>79</v>
      </c>
      <c r="AY87" s="168" t="s">
        <v>120</v>
      </c>
      <c r="BK87" s="170">
        <f>BK88</f>
        <v>0</v>
      </c>
    </row>
    <row r="88" spans="2:65" s="1" customFormat="1" ht="22.5" customHeight="1">
      <c r="B88" s="33"/>
      <c r="C88" s="173" t="s">
        <v>127</v>
      </c>
      <c r="D88" s="173" t="s">
        <v>122</v>
      </c>
      <c r="E88" s="174" t="s">
        <v>360</v>
      </c>
      <c r="F88" s="175" t="s">
        <v>361</v>
      </c>
      <c r="G88" s="176" t="s">
        <v>254</v>
      </c>
      <c r="H88" s="177">
        <v>1</v>
      </c>
      <c r="I88" s="178"/>
      <c r="J88" s="179">
        <f>ROUND(I88*H88,2)</f>
        <v>0</v>
      </c>
      <c r="K88" s="175" t="s">
        <v>1</v>
      </c>
      <c r="L88" s="37"/>
      <c r="M88" s="180" t="s">
        <v>1</v>
      </c>
      <c r="N88" s="181" t="s">
        <v>42</v>
      </c>
      <c r="O88" s="59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AR88" s="16" t="s">
        <v>362</v>
      </c>
      <c r="AT88" s="16" t="s">
        <v>122</v>
      </c>
      <c r="AU88" s="16" t="s">
        <v>81</v>
      </c>
      <c r="AY88" s="16" t="s">
        <v>120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362</v>
      </c>
      <c r="BM88" s="16" t="s">
        <v>363</v>
      </c>
    </row>
    <row r="89" spans="2:65" s="10" customFormat="1" ht="22.9" customHeight="1">
      <c r="B89" s="157"/>
      <c r="C89" s="158"/>
      <c r="D89" s="159" t="s">
        <v>70</v>
      </c>
      <c r="E89" s="171" t="s">
        <v>364</v>
      </c>
      <c r="F89" s="171" t="s">
        <v>365</v>
      </c>
      <c r="G89" s="158"/>
      <c r="H89" s="158"/>
      <c r="I89" s="161"/>
      <c r="J89" s="172">
        <f>BK89</f>
        <v>0</v>
      </c>
      <c r="K89" s="158"/>
      <c r="L89" s="163"/>
      <c r="M89" s="164"/>
      <c r="N89" s="165"/>
      <c r="O89" s="165"/>
      <c r="P89" s="166">
        <f>SUM(P90:P93)</f>
        <v>0</v>
      </c>
      <c r="Q89" s="165"/>
      <c r="R89" s="166">
        <f>SUM(R90:R93)</f>
        <v>0</v>
      </c>
      <c r="S89" s="165"/>
      <c r="T89" s="167">
        <f>SUM(T90:T93)</f>
        <v>0</v>
      </c>
      <c r="AR89" s="168" t="s">
        <v>140</v>
      </c>
      <c r="AT89" s="169" t="s">
        <v>70</v>
      </c>
      <c r="AU89" s="169" t="s">
        <v>79</v>
      </c>
      <c r="AY89" s="168" t="s">
        <v>120</v>
      </c>
      <c r="BK89" s="170">
        <f>SUM(BK90:BK93)</f>
        <v>0</v>
      </c>
    </row>
    <row r="90" spans="2:65" s="1" customFormat="1" ht="16.5" customHeight="1">
      <c r="B90" s="33"/>
      <c r="C90" s="173" t="s">
        <v>140</v>
      </c>
      <c r="D90" s="173" t="s">
        <v>122</v>
      </c>
      <c r="E90" s="174" t="s">
        <v>366</v>
      </c>
      <c r="F90" s="175" t="s">
        <v>367</v>
      </c>
      <c r="G90" s="176" t="s">
        <v>254</v>
      </c>
      <c r="H90" s="177">
        <v>1</v>
      </c>
      <c r="I90" s="178"/>
      <c r="J90" s="179">
        <f>ROUND(I90*H90,2)</f>
        <v>0</v>
      </c>
      <c r="K90" s="175" t="s">
        <v>1</v>
      </c>
      <c r="L90" s="37"/>
      <c r="M90" s="180" t="s">
        <v>1</v>
      </c>
      <c r="N90" s="181" t="s">
        <v>42</v>
      </c>
      <c r="O90" s="59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AR90" s="16" t="s">
        <v>362</v>
      </c>
      <c r="AT90" s="16" t="s">
        <v>122</v>
      </c>
      <c r="AU90" s="16" t="s">
        <v>81</v>
      </c>
      <c r="AY90" s="16" t="s">
        <v>120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79</v>
      </c>
      <c r="BK90" s="184">
        <f>ROUND(I90*H90,2)</f>
        <v>0</v>
      </c>
      <c r="BL90" s="16" t="s">
        <v>362</v>
      </c>
      <c r="BM90" s="16" t="s">
        <v>368</v>
      </c>
    </row>
    <row r="91" spans="2:65" s="1" customFormat="1" ht="33.75" customHeight="1">
      <c r="B91" s="33"/>
      <c r="C91" s="173" t="s">
        <v>147</v>
      </c>
      <c r="D91" s="173" t="s">
        <v>122</v>
      </c>
      <c r="E91" s="174" t="s">
        <v>369</v>
      </c>
      <c r="F91" s="175" t="s">
        <v>370</v>
      </c>
      <c r="G91" s="176" t="s">
        <v>254</v>
      </c>
      <c r="H91" s="177">
        <v>1</v>
      </c>
      <c r="I91" s="178"/>
      <c r="J91" s="179">
        <f>ROUND(I91*H91,2)</f>
        <v>0</v>
      </c>
      <c r="K91" s="175" t="s">
        <v>1</v>
      </c>
      <c r="L91" s="37"/>
      <c r="M91" s="180" t="s">
        <v>1</v>
      </c>
      <c r="N91" s="181" t="s">
        <v>42</v>
      </c>
      <c r="O91" s="59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16" t="s">
        <v>362</v>
      </c>
      <c r="AT91" s="16" t="s">
        <v>122</v>
      </c>
      <c r="AU91" s="16" t="s">
        <v>81</v>
      </c>
      <c r="AY91" s="16" t="s">
        <v>120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79</v>
      </c>
      <c r="BK91" s="184">
        <f>ROUND(I91*H91,2)</f>
        <v>0</v>
      </c>
      <c r="BL91" s="16" t="s">
        <v>362</v>
      </c>
      <c r="BM91" s="16" t="s">
        <v>371</v>
      </c>
    </row>
    <row r="92" spans="2:65" s="1" customFormat="1" ht="16.5" customHeight="1">
      <c r="B92" s="33"/>
      <c r="C92" s="173" t="s">
        <v>155</v>
      </c>
      <c r="D92" s="173" t="s">
        <v>122</v>
      </c>
      <c r="E92" s="174" t="s">
        <v>372</v>
      </c>
      <c r="F92" s="175" t="s">
        <v>373</v>
      </c>
      <c r="G92" s="176" t="s">
        <v>254</v>
      </c>
      <c r="H92" s="177">
        <v>1</v>
      </c>
      <c r="I92" s="178"/>
      <c r="J92" s="179">
        <f>ROUND(I92*H92,2)</f>
        <v>0</v>
      </c>
      <c r="K92" s="175" t="s">
        <v>1</v>
      </c>
      <c r="L92" s="37"/>
      <c r="M92" s="180" t="s">
        <v>1</v>
      </c>
      <c r="N92" s="181" t="s">
        <v>42</v>
      </c>
      <c r="O92" s="59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AR92" s="16" t="s">
        <v>374</v>
      </c>
      <c r="AT92" s="16" t="s">
        <v>122</v>
      </c>
      <c r="AU92" s="16" t="s">
        <v>81</v>
      </c>
      <c r="AY92" s="16" t="s">
        <v>120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374</v>
      </c>
      <c r="BM92" s="16" t="s">
        <v>375</v>
      </c>
    </row>
    <row r="93" spans="2:65" s="1" customFormat="1" ht="16.5" customHeight="1">
      <c r="B93" s="33"/>
      <c r="C93" s="173" t="s">
        <v>151</v>
      </c>
      <c r="D93" s="173" t="s">
        <v>122</v>
      </c>
      <c r="E93" s="174" t="s">
        <v>376</v>
      </c>
      <c r="F93" s="175" t="s">
        <v>377</v>
      </c>
      <c r="G93" s="176" t="s">
        <v>254</v>
      </c>
      <c r="H93" s="177">
        <v>1</v>
      </c>
      <c r="I93" s="178"/>
      <c r="J93" s="179">
        <f>ROUND(I93*H93,2)</f>
        <v>0</v>
      </c>
      <c r="K93" s="175" t="s">
        <v>1</v>
      </c>
      <c r="L93" s="37"/>
      <c r="M93" s="230" t="s">
        <v>1</v>
      </c>
      <c r="N93" s="231" t="s">
        <v>42</v>
      </c>
      <c r="O93" s="232"/>
      <c r="P93" s="233">
        <f>O93*H93</f>
        <v>0</v>
      </c>
      <c r="Q93" s="233">
        <v>0</v>
      </c>
      <c r="R93" s="233">
        <f>Q93*H93</f>
        <v>0</v>
      </c>
      <c r="S93" s="233">
        <v>0</v>
      </c>
      <c r="T93" s="234">
        <f>S93*H93</f>
        <v>0</v>
      </c>
      <c r="AR93" s="16" t="s">
        <v>374</v>
      </c>
      <c r="AT93" s="16" t="s">
        <v>122</v>
      </c>
      <c r="AU93" s="16" t="s">
        <v>81</v>
      </c>
      <c r="AY93" s="16" t="s">
        <v>120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79</v>
      </c>
      <c r="BK93" s="184">
        <f>ROUND(I93*H93,2)</f>
        <v>0</v>
      </c>
      <c r="BL93" s="16" t="s">
        <v>374</v>
      </c>
      <c r="BM93" s="16" t="s">
        <v>378</v>
      </c>
    </row>
    <row r="94" spans="2:65" s="1" customFormat="1" ht="6.95" customHeight="1">
      <c r="B94" s="45"/>
      <c r="C94" s="46"/>
      <c r="D94" s="46"/>
      <c r="E94" s="46"/>
      <c r="F94" s="46"/>
      <c r="G94" s="46"/>
      <c r="H94" s="46"/>
      <c r="I94" s="124"/>
      <c r="J94" s="46"/>
      <c r="K94" s="46"/>
      <c r="L94" s="37"/>
    </row>
  </sheetData>
  <sheetProtection algorithmName="SHA-512" hashValue="Gt29b6r+Y18UL/7nNCC2x5MI2H3B/oy8Meb8RmdCU1NZyPfXqWIc1LOsZBalcAeQj+U9TCjIWuhS1EWw1//Kgg==" saltValue="PwgdVAqJnQvL2/A4HL60fImKQZ3iUAfNj5QD5xDL8UlGWosfNyk+/SF5Bpw1A6D0bhn8TNn6iv0iSwzbCX+rXQ==" spinCount="100000" sheet="1" objects="1" scenarios="1" formatColumns="0" formatRows="0" autoFilter="0"/>
  <autoFilter ref="C81:K9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SO-01 - Těžba nánosů - Le...</vt:lpstr>
      <vt:lpstr>SO-02 -  Oprava dlažeb a ...</vt:lpstr>
      <vt:lpstr>SO-03 - Nátěry konstrukcí</vt:lpstr>
      <vt:lpstr>SO-04 - Vedlejší náklady</vt:lpstr>
      <vt:lpstr>'Rekapitulace stavby'!Názvy_tisku</vt:lpstr>
      <vt:lpstr>'SO-01 - Těžba nánosů - Le...'!Názvy_tisku</vt:lpstr>
      <vt:lpstr>'SO-02 -  Oprava dlažeb a ...'!Názvy_tisku</vt:lpstr>
      <vt:lpstr>'SO-03 - Nátěry konstrukcí'!Názvy_tisku</vt:lpstr>
      <vt:lpstr>'SO-04 - Vedlejší náklady'!Názvy_tisku</vt:lpstr>
      <vt:lpstr>'Rekapitulace stavby'!Oblast_tisku</vt:lpstr>
      <vt:lpstr>'SO-01 - Těžba nánosů - Le...'!Oblast_tisku</vt:lpstr>
      <vt:lpstr>'SO-02 -  Oprava dlažeb a ...'!Oblast_tisku</vt:lpstr>
      <vt:lpstr>'SO-03 - Nátěry konstrukcí'!Oblast_tisku</vt:lpstr>
      <vt:lpstr>'SO-04 - Vedlejší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Urbánek</dc:creator>
  <cp:lastModifiedBy>Ing. Václav Nádvorník</cp:lastModifiedBy>
  <dcterms:created xsi:type="dcterms:W3CDTF">2019-06-07T08:34:42Z</dcterms:created>
  <dcterms:modified xsi:type="dcterms:W3CDTF">2019-06-10T08:40:11Z</dcterms:modified>
</cp:coreProperties>
</file>