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O 01 - Oprava opevnění"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'1. - SO 01 - Oprava opevnění'!$C$90:$K$470</definedName>
    <definedName name="_xlnm.Print_Area" localSheetId="1">'1. - SO 01 - Oprava opevnění'!$C$4:$J$39,'1. - SO 01 - Oprava opevnění'!$C$45:$J$72,'1. - SO 01 - Oprava opevnění'!$C$78:$K$470</definedName>
    <definedName name="_xlnm._FilterDatabase" localSheetId="2" hidden="1">'VON - Vedlejší a ostatní ...'!$C$83:$K$150</definedName>
    <definedName name="_xlnm.Print_Area" localSheetId="2">'VON - Vedlejší a ostatní ...'!$C$4:$J$39,'VON - Vedlejší a ostatní ...'!$C$45:$J$65,'VON - Vedlejší a ostatní ...'!$C$71:$K$150</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'1. - SO 01 - Oprava opevnění'!$90:$90</definedName>
    <definedName name="_xlnm.Print_Titles" localSheetId="2">'VON - Vedlejší a ostatní ...'!$83:$83</definedName>
  </definedNames>
  <calcPr fullCalcOnLoad="1"/>
</workbook>
</file>

<file path=xl/sharedStrings.xml><?xml version="1.0" encoding="utf-8"?>
<sst xmlns="http://schemas.openxmlformats.org/spreadsheetml/2006/main" count="4721" uniqueCount="925">
  <si>
    <t>Export Komplet</t>
  </si>
  <si>
    <t>VZ</t>
  </si>
  <si>
    <t>2.0</t>
  </si>
  <si>
    <t>ZAMOK</t>
  </si>
  <si>
    <t>False</t>
  </si>
  <si>
    <t>{e121e92a-2c53-4af7-b8f3-c86688958084}</t>
  </si>
  <si>
    <t>0,01</t>
  </si>
  <si>
    <t>21</t>
  </si>
  <si>
    <t>15</t>
  </si>
  <si>
    <t>REKAPITULACE STAVBY</t>
  </si>
  <si>
    <t>v ---  níže se nacházejí doplnkové a pomocné údaje k sestavám  --- v</t>
  </si>
  <si>
    <t>Návod na vyplnění</t>
  </si>
  <si>
    <t>0,001</t>
  </si>
  <si>
    <t>Kód:</t>
  </si>
  <si>
    <t>3574vv</t>
  </si>
  <si>
    <t>Měnit lze pouze buňky se žlutým podbarvením!
1) v Rekapitulaci stavby vyplňte údaje o Uchazeči (přenesou se do ostatních sestav i v jiných listech)
2) na vybraných listech vyplňte v sestavě Soupis prací ceny u položek</t>
  </si>
  <si>
    <t>Stavba:</t>
  </si>
  <si>
    <t>DVT Drahobudický, Drahobudice, oprava opevnění, ř. km 3,575 - 3,610</t>
  </si>
  <si>
    <t>KSO:</t>
  </si>
  <si>
    <t>833 21</t>
  </si>
  <si>
    <t>CC-CZ:</t>
  </si>
  <si>
    <t>215</t>
  </si>
  <si>
    <t>Místo:</t>
  </si>
  <si>
    <t>Drahobudice</t>
  </si>
  <si>
    <t>Datum:</t>
  </si>
  <si>
    <t>2.4.2019</t>
  </si>
  <si>
    <t>Zadavatel:</t>
  </si>
  <si>
    <t>IČ:</t>
  </si>
  <si>
    <t/>
  </si>
  <si>
    <t>Povodí Labe, státní podnik, závod Pardubice</t>
  </si>
  <si>
    <t>DIČ:</t>
  </si>
  <si>
    <t>Uchazeč:</t>
  </si>
  <si>
    <t>Vyplň údaj</t>
  </si>
  <si>
    <t>Projektant:</t>
  </si>
  <si>
    <t>Povodí Labe, státní podnik, OIČ, Hradec Králové</t>
  </si>
  <si>
    <t>True</t>
  </si>
  <si>
    <t>Zpracovatel:</t>
  </si>
  <si>
    <t>Ing. Eva Morkesová</t>
  </si>
  <si>
    <t>Poznámka:</t>
  </si>
  <si>
    <t>Rozpočtováno v CÚ 2019/I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</si>
  <si>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</si>
  <si>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</si>
  <si>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</si>
  <si>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</si>
  <si>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</si>
  <si>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</si>
  <si>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</si>
  <si>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</si>
  <si>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</si>
  <si>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</si>
  <si>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</si>
  <si>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</si>
  <si>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</si>
  <si>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</si>
  <si>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</si>
  <si>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</si>
  <si>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</si>
  <si>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</si>
  <si>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</si>
  <si>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</si>
  <si>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</si>
  <si>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</si>
  <si>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</si>
  <si>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</si>
  <si>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</si>
  <si>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</si>
  <si>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</si>
  <si>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</si>
  <si>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</si>
  <si>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</si>
  <si>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</si>
  <si>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</si>
  <si>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</si>
  <si>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</si>
  <si>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</si>
  <si>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</si>
  <si>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</si>
  <si>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</si>
  <si>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</si>
  <si>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</si>
  <si>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01 - Oprava opevnění</t>
  </si>
  <si>
    <t>STA</t>
  </si>
  <si>
    <t>1</t>
  </si>
  <si>
    <t>{aafed32a-0a78-42c9-aff6-56857628c2e9}</t>
  </si>
  <si>
    <t>2</t>
  </si>
  <si>
    <t>VON</t>
  </si>
  <si>
    <t>Vedlejší a ostatní náklady</t>
  </si>
  <si>
    <t>{9a4a4d04-1004-41cd-af97-8f38928eed4d}</t>
  </si>
  <si>
    <t>KRYCÍ LIST SOUPISU PRACÍ</t>
  </si>
  <si>
    <t>Objekt:</t>
  </si>
  <si>
    <t>1. - SO 01 - Oprava opevnění</t>
  </si>
  <si>
    <t>Rozpočtováno v CÚ 2019/I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</si>
  <si>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</si>
  <si>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</si>
  <si>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</si>
  <si>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</si>
  <si>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</si>
  <si>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</si>
  <si>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</si>
  <si>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</si>
  <si>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</si>
  <si>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</si>
  <si>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</si>
  <si>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</si>
  <si>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</si>
  <si>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</si>
  <si>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</si>
  <si>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</si>
  <si>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</si>
  <si>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</si>
  <si>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</si>
  <si>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</si>
  <si>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</si>
  <si>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</si>
  <si>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</si>
  <si>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</si>
  <si>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</si>
  <si>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</si>
  <si>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</si>
  <si>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</si>
  <si>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</si>
  <si>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</si>
  <si>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</si>
  <si>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</si>
  <si>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</si>
  <si>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</si>
  <si>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114203104</t>
  </si>
  <si>
    <t>Rozebrání záhozů a rovnanin na sucho</t>
  </si>
  <si>
    <t>m3</t>
  </si>
  <si>
    <t>CS ÚRS 2019 01</t>
  </si>
  <si>
    <t>4</t>
  </si>
  <si>
    <t>1616931624</t>
  </si>
  <si>
    <t>PP</t>
  </si>
  <si>
    <t>Rozebrání dlažeb nebo záhozů s naložením na dopravní prostředek záhozů, rovnanin a soustřeďovacích staveb provedených na sucho</t>
  </si>
  <si>
    <t>PSC</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</si>
  <si>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</si>
  <si>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VV</t>
  </si>
  <si>
    <t>"stávající rovnanina v dl. 42,0 m, výkaz, viz příloha D.1.a.1, D.1.b.1"</t>
  </si>
  <si>
    <t>9,70</t>
  </si>
  <si>
    <t>114203201</t>
  </si>
  <si>
    <t>Očištění lomového kamene nebo betonových tvárnic od hlíny nebo písku</t>
  </si>
  <si>
    <t>-1144589418</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</si>
  <si>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</si>
  <si>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</si>
  <si>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"stávající rozebraná rovnanina, viz příloha D.1.a.1, D.1.b.1"</t>
  </si>
  <si>
    <t>3</t>
  </si>
  <si>
    <t>114203202</t>
  </si>
  <si>
    <t>Očištění lomového kamene nebo betonových tvárnic od malty</t>
  </si>
  <si>
    <t>1663545591</t>
  </si>
  <si>
    <t>Očištění lomového kamene nebo betonových tvárnic získaných při rozebrání dlažeb, záhozů, rovnanin a soustřeďovacích staveb od malty</t>
  </si>
  <si>
    <t>"kámen z rozebrané části stávající zdi, výkaz, viz příloha D.1.a.1, D.1.b.2"</t>
  </si>
  <si>
    <t>0,21</t>
  </si>
  <si>
    <t>115001104</t>
  </si>
  <si>
    <t>Převedení vody potrubím DN do 300</t>
  </si>
  <si>
    <t>m</t>
  </si>
  <si>
    <t>-910874724</t>
  </si>
  <si>
    <t>Převedení vody potrubím průměru DN přes 250 do 300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</si>
  <si>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</si>
  <si>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"pro jímkování během stavby, viz příloha C.2, D.1.a.1"</t>
  </si>
  <si>
    <t>45,0</t>
  </si>
  <si>
    <t>5</t>
  </si>
  <si>
    <t>115101201</t>
  </si>
  <si>
    <t>Čerpání vody na dopravní výšku do 10 m průměrný přítok do 500 l/min</t>
  </si>
  <si>
    <t>hod</t>
  </si>
  <si>
    <t>755302655</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</si>
  <si>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</si>
  <si>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</si>
  <si>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"čerpání během stavby ze zajímkovaného úseku"</t>
  </si>
  <si>
    <t>15*8</t>
  </si>
  <si>
    <t>6</t>
  </si>
  <si>
    <t>115101301</t>
  </si>
  <si>
    <t>Pohotovost čerpací soupravy pro dopravní výšku do 10 m přítok do 500 l/min</t>
  </si>
  <si>
    <t>den</t>
  </si>
  <si>
    <t>1931592840</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</si>
  <si>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</si>
  <si>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</si>
  <si>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7</t>
  </si>
  <si>
    <t>120951121</t>
  </si>
  <si>
    <t>Bourání zdiva z betonu prostého neprokládaného v odkopávkách nebo prokopávkách strojně</t>
  </si>
  <si>
    <t>-1162531608</t>
  </si>
  <si>
    <t>Bourání konstrukcí v odkopávkách a prokopávkách s přemístěním suti na hromady na vzdálenost do 20 m nebo s naložením na dopravní prostředek strojně z betonu prostého neprokládaného</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</si>
  <si>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toto bourání se ocení individuálně.
6. Objem vybouraného materiálu pro přemístění se rovná objemu konstrukcí před rozbouráním.
7. Vzdálenost vodorovného přemístění se určuje od těžiště původní konstrukce do těžiště skládky.
</t>
  </si>
  <si>
    <t>"odstranění stávajícího základu zborcené PB zdi, výkaz, viz příloha D.1.a.1"</t>
  </si>
  <si>
    <t>6,30</t>
  </si>
  <si>
    <t>8</t>
  </si>
  <si>
    <t>121101101</t>
  </si>
  <si>
    <t>Sejmutí ornice s přemístěním na vzdálenost do 50 m</t>
  </si>
  <si>
    <t>306861833</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</si>
  <si>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</si>
  <si>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</si>
  <si>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"ornice v tl. 0,20 m, výkaz, viz příloha D.1.a.1"</t>
  </si>
  <si>
    <t>7,70*0,20</t>
  </si>
  <si>
    <t>9</t>
  </si>
  <si>
    <t>129203101</t>
  </si>
  <si>
    <t>Čištění otevřených koryt vodotečí š dna do 5 m hl do 2,5 m v hornině tř. 3</t>
  </si>
  <si>
    <t>-1500256620</t>
  </si>
  <si>
    <t>Čištění otevřených koryt vodotečí s přehozením rozpojeného nánosu do 3 m nebo s naložením na dopravní prostředek při šířce původního dna do 5 m a hloubce koryta do 2,5 m v hornině tř. 3</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</si>
  <si>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0-1 . Vodorovné přemístění výkopku části A 01 katalogu 800-1 Zemní práce.
4.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katalogu 800-1 Zemní práce, části A 01,
b) čištění vodních koryt při hloubce vody přes 300 mm; tyto práce se oceňují cenami souboru cen 127 . 0-32 Vykopávky pod vodou zářezů pro shybky a jiná podzemní vedení katalogu 800-1 Zemní práce, části A 01,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katalogu 800-1 Zemní práce, části A 01.
6. Množství jednotek se určuje v m3 nánosu z anorganických nebo organických hmot.
</t>
  </si>
  <si>
    <t>"nánosy ze zájmového úseku, výkaz, viz příloha D.1.a.1, D.1.b.2, D.1.b.3"</t>
  </si>
  <si>
    <t>34,70</t>
  </si>
  <si>
    <t>10</t>
  </si>
  <si>
    <t>131201102</t>
  </si>
  <si>
    <t>Hloubení jam nezapažených v hornině tř. 3 objemu do 1000 m3</t>
  </si>
  <si>
    <t>1449879402</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</si>
  <si>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</si>
  <si>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</si>
  <si>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"za PB zdí, výkaz, viz příloha D.1.a.1, D.1.b.4"</t>
  </si>
  <si>
    <t>9,94</t>
  </si>
  <si>
    <t>11</t>
  </si>
  <si>
    <t>131201109</t>
  </si>
  <si>
    <t>Příplatek za lepivost u hloubení jam nezapažených v hornině tř. 3</t>
  </si>
  <si>
    <t>1342970290</t>
  </si>
  <si>
    <t>Hloubení nezapažených jam a zářezů s urovnáním dna do předepsaného profilu a spádu Příplatek k cenám za lepivost horniny tř. 3</t>
  </si>
  <si>
    <t>9,94*0,3 'Přepočtené koeficientem množství</t>
  </si>
  <si>
    <t>12</t>
  </si>
  <si>
    <t>133201101</t>
  </si>
  <si>
    <t>Hloubení šachet v hornině tř. 3 objemu do 100 m3</t>
  </si>
  <si>
    <t>1997088063</t>
  </si>
  <si>
    <t>Hloubení zapažených i nezapažených šachet s případným nutným přemístěním výkopku ve výkopišti v hornině tř. 3 do 100 m3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</si>
  <si>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</si>
  <si>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"šachta pro čerpání během stavby ze zajímkovaného úseku, 2 ks"</t>
  </si>
  <si>
    <t>2*0,5*0,5*0,5</t>
  </si>
  <si>
    <t>13</t>
  </si>
  <si>
    <t>133201109</t>
  </si>
  <si>
    <t>Příplatek za lepivost u hloubení šachet v hornině tř. 3</t>
  </si>
  <si>
    <t>1273254019</t>
  </si>
  <si>
    <t>Hloubení zapažených i nezapažených šachet s případným nutným přemístěním výkopku ve výkopišti v hornině tř. 3 Příplatek k cenám za lepivost horniny tř. 3</t>
  </si>
  <si>
    <t>0,25*0,3 'Přepočtené koeficientem množství</t>
  </si>
  <si>
    <t>14</t>
  </si>
  <si>
    <t>151101201</t>
  </si>
  <si>
    <t>Zřízení příložného pažení stěn výkopu hl do 4 m</t>
  </si>
  <si>
    <t>m2</t>
  </si>
  <si>
    <t>-1411928734</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</si>
  <si>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</si>
  <si>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</si>
  <si>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"pažení výkopu za zdí, výkaz, viz příloha D.1.a.1, D.1.b.4"</t>
  </si>
  <si>
    <t>20,70</t>
  </si>
  <si>
    <t>151101211</t>
  </si>
  <si>
    <t>Odstranění příložného pažení stěn hl do 4 m</t>
  </si>
  <si>
    <t>267171334</t>
  </si>
  <si>
    <t>Odstranění pažení stěn výkopu s uložením pažin na vzdálenost do 3 m od okraje výkopu příložné, hloubky do 4 m</t>
  </si>
  <si>
    <t>16</t>
  </si>
  <si>
    <t>151101301</t>
  </si>
  <si>
    <t>Zřízení rozepření stěn při pažení příložném hl do 4 m</t>
  </si>
  <si>
    <t>1336786283</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</si>
  <si>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</si>
  <si>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</si>
  <si>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17</t>
  </si>
  <si>
    <t>151101311</t>
  </si>
  <si>
    <t>Odstranění rozepření stěn při pažení příložném hl do 4 m</t>
  </si>
  <si>
    <t>608132794</t>
  </si>
  <si>
    <t>Odstranění rozepření stěn výkopů s uložením materiálu na vzdálenost do 3 m od okraje výkopu roubení příložného, hloubky do 4 m</t>
  </si>
  <si>
    <t>18</t>
  </si>
  <si>
    <t>162301101</t>
  </si>
  <si>
    <t>Vodorovné přemístění do 500 m výkopku/sypaniny z horniny tř. 1 až 4</t>
  </si>
  <si>
    <t>-391306613</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</si>
  <si>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</si>
  <si>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</si>
  <si>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"materiál z jámy na meziskládku"</t>
  </si>
  <si>
    <t>"materiál do zásypu z meziskládky"</t>
  </si>
  <si>
    <t>8,06</t>
  </si>
  <si>
    <t>Součet</t>
  </si>
  <si>
    <t>19</t>
  </si>
  <si>
    <t>167101101</t>
  </si>
  <si>
    <t>Nakládání výkopku z hornin tř. 1 až 4 do 100 m3</t>
  </si>
  <si>
    <t>2075033727</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</si>
  <si>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</si>
  <si>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</si>
  <si>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"materiál potřebný pro násyp"</t>
  </si>
  <si>
    <t>"přebytečný zemní materiál na řízenou skládku"</t>
  </si>
  <si>
    <t>9,94-8,06</t>
  </si>
  <si>
    <t>20</t>
  </si>
  <si>
    <t>171201101</t>
  </si>
  <si>
    <t>Uložení sypaniny do násypů nezhutněných</t>
  </si>
  <si>
    <t>-1775286252</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</si>
  <si>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</si>
  <si>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</si>
  <si>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174101101</t>
  </si>
  <si>
    <t>Zásyp jam, šachet rýh nebo kolem objektů sypaninou se zhutněním</t>
  </si>
  <si>
    <t>569209638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</si>
  <si>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</si>
  <si>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</si>
  <si>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"šachty pro čerpání"</t>
  </si>
  <si>
    <t>22</t>
  </si>
  <si>
    <t>181111121</t>
  </si>
  <si>
    <t>Plošná úprava terénu do 500 m2 zemina tř 1 až 4 nerovnosti do 150 mm v rovinně a svahu do 1:5</t>
  </si>
  <si>
    <t>771803707</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</si>
  <si>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</si>
  <si>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</si>
  <si>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"staveniště, viz příloha B., C.2"</t>
  </si>
  <si>
    <t>100,0</t>
  </si>
  <si>
    <t>23</t>
  </si>
  <si>
    <t>181411121</t>
  </si>
  <si>
    <t>Založení lučního trávníku výsevem plochy do 1000 m2 v rovině a ve svahu do 1:5</t>
  </si>
  <si>
    <t>-1071294395</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</si>
  <si>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</si>
  <si>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</si>
  <si>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"rozprostření ornice na březích vodního toku za PB zdí, výkaz, viz příloha D.1.a.1, D.1.b.4"</t>
  </si>
  <si>
    <t>7,70</t>
  </si>
  <si>
    <t>24</t>
  </si>
  <si>
    <t>M</t>
  </si>
  <si>
    <t>00572472</t>
  </si>
  <si>
    <t>osivo směs travní krajinná-rovinná</t>
  </si>
  <si>
    <t>kg</t>
  </si>
  <si>
    <t>-1228659621</t>
  </si>
  <si>
    <t>"viz pol. založení trávníku"</t>
  </si>
  <si>
    <t>107,70*0,03*1,03</t>
  </si>
  <si>
    <t>25</t>
  </si>
  <si>
    <t>181301103</t>
  </si>
  <si>
    <t>Rozprostření ornice tl vrstvy do 200 mm pl do 500 m2 v rovině nebo ve svahu do 1:5</t>
  </si>
  <si>
    <t>-1751172730</t>
  </si>
  <si>
    <t>Rozprostření a urovnání ornice v rovině nebo ve svahu sklonu do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</si>
  <si>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</si>
  <si>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"rozprostření ornice na březích vodního toku za PB zdí, výkaz"</t>
  </si>
  <si>
    <t>26</t>
  </si>
  <si>
    <t>184818242</t>
  </si>
  <si>
    <t>Ochrana kmene průměru přes 300 do 500 mm bedněním výšky přes 2 do 3 m</t>
  </si>
  <si>
    <t>kus</t>
  </si>
  <si>
    <t>-1142203347</t>
  </si>
  <si>
    <t>Ochrana kmene bedněním před poškozením stavebním provozem zřízení včetně odstranění výšky bednění přes 2 do 3 m průměru kmene přes 300 do 500 mm</t>
  </si>
  <si>
    <t>"1 ks, viz příloha D.1.a.1, D.1.b.1"</t>
  </si>
  <si>
    <t>27</t>
  </si>
  <si>
    <t>184818244</t>
  </si>
  <si>
    <t>Ochrana kmene průměru přes 700 do 900 mm bedněním výšky přes 2 do 3 m</t>
  </si>
  <si>
    <t>-378253918</t>
  </si>
  <si>
    <t>Ochrana kmene bedněním před poškozením stavebním provozem zřízení včetně odstranění výšky bednění přes 2 do 3 m průměru kmene přes 700 do 900 mm</t>
  </si>
  <si>
    <t>Zakládání</t>
  </si>
  <si>
    <t>28</t>
  </si>
  <si>
    <t>211521111</t>
  </si>
  <si>
    <t>Výplň odvodňovacích žeber nebo trativodů kamenivem hrubým drceným frakce 63 až 125 mm</t>
  </si>
  <si>
    <t>-1678881443</t>
  </si>
  <si>
    <t>Výplň kamenivem do rýh odvodňovacích žeber nebo trativodů bez zhutnění, s úpravou povrchu výplně kamenivem hrubým drceným frakce 63 až 125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</si>
  <si>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</si>
  <si>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"drén za rubem zdi, výkaz, viz příloha D.1.a.1, D.1.b.4"</t>
  </si>
  <si>
    <t>1,88</t>
  </si>
  <si>
    <t>29</t>
  </si>
  <si>
    <t>212755213</t>
  </si>
  <si>
    <t>Trativody z drenážních trubek plastových flexibilních D 80 mm bez lože</t>
  </si>
  <si>
    <t>2032116058</t>
  </si>
  <si>
    <t>Trativody bez lože z drenážních trubek plastových flexibilních D 80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</si>
  <si>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</si>
  <si>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"pro odvodnění zdi, 3 ks, výkaz, viz příloha D.1.a.1, D.1.b.4"</t>
  </si>
  <si>
    <t>3*0,7</t>
  </si>
  <si>
    <t>30</t>
  </si>
  <si>
    <t>230000055</t>
  </si>
  <si>
    <t>Jímka z pytlů</t>
  </si>
  <si>
    <t>1080863092</t>
  </si>
  <si>
    <t>"zřízení a odstraň.jímky z pytlů (pětinásobná obratovost), cena za 1,0 m3 jímky s fólií, bez čerpání, viz příloha B., C.2"</t>
  </si>
  <si>
    <t>"příčné jímky, 2 ks"</t>
  </si>
  <si>
    <t>2*4,0*0,6*0,5</t>
  </si>
  <si>
    <t>31</t>
  </si>
  <si>
    <t>274311127</t>
  </si>
  <si>
    <t>Základové pasy, prahy, věnce a ostruhy z betonu prostého C 25/30</t>
  </si>
  <si>
    <t>-373849192</t>
  </si>
  <si>
    <t>Základové konstrukce z betonu prostého pasy, prahy, věnce a ostruhy ve výkopu nebo na hlavách pilot C 25/30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</si>
  <si>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</si>
  <si>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"základy PB zdi z betonu C 25/30 - XF3 -Dmax 22 - S3, výkaz, viz příloha D.1.a.1, D.1.b.1, D.1.b.2, D.1.b.4"</t>
  </si>
  <si>
    <t>32</t>
  </si>
  <si>
    <t>274354111</t>
  </si>
  <si>
    <t>Bednění základových pasů - zřízení</t>
  </si>
  <si>
    <t>-1418441562</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</si>
  <si>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</si>
  <si>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</si>
  <si>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"viz příloha D.1.a.1, D.1.b.1, D.1.b.4"</t>
  </si>
  <si>
    <t>"bednění rubu základu, výkaz"</t>
  </si>
  <si>
    <t>6,0</t>
  </si>
  <si>
    <t>"bednění lícové hrany základu, výkaz"</t>
  </si>
  <si>
    <t>2,30</t>
  </si>
  <si>
    <t>33</t>
  </si>
  <si>
    <t>274354211</t>
  </si>
  <si>
    <t>Bednění základových pasů - odstranění</t>
  </si>
  <si>
    <t>-1044832429</t>
  </si>
  <si>
    <t>Bednění základových konstrukcí pasů, prahů, věnců a ostruh odstranění bednění</t>
  </si>
  <si>
    <t>Svislé a kompletní konstrukce</t>
  </si>
  <si>
    <t>34</t>
  </si>
  <si>
    <t>321212345</t>
  </si>
  <si>
    <t>Oprava zdiva vodních staveb do 3 m3 z lomového kamene obkladního včetně jeho dodání</t>
  </si>
  <si>
    <t>1528183570</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</si>
  <si>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včetně dodání kamene z kamene lomařsky upraveného s vyspárováním cementovou maltou, zdiva obkladního</t>
  </si>
  <si>
    <t xml:space="preserve">Poznámka k souboru cen:
1. Ceny -2345 a 2745 lze použít i pro opravu dlažeb do 20 m2 jednotlivých opravovaných ploch o sklonu přes 1:1.
2. Ceny bez dodání kamene - 2515 až -2845 lze použít pokud není nutno kámen nakupovat (použije se původní kámen).
3. V cenách nejsou započteny náklady na bourání porušeného zdiva; tyto práce se oceňují cenami souboru cen 960 . . -12 Bourání konstrukcí vodních staveb části B01 tohoto katalogu.
4. Objem se stanoví v m3 doplňovaného zdiva; objem dutin do 0,20 m3 jednotlivě se od celkového objemu neodečítá.
</t>
  </si>
  <si>
    <t>"znovuvyzdění řádkového kamenného zdiva, výkaz, viz příloha D.1.a.1, D.1.b.1, D.1.b.2"</t>
  </si>
  <si>
    <t>35</t>
  </si>
  <si>
    <t>321222111</t>
  </si>
  <si>
    <t>Zdění obkladního zdiva vodních staveb řádkového</t>
  </si>
  <si>
    <t>1676329021</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</si>
  <si>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</si>
  <si>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</si>
  <si>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"obkladní řádkové zdivo v tl. 20 - 25 cm, výkaz, viz příloha D.1.a.1, D.1.b.1, D.1.b.4"</t>
  </si>
  <si>
    <t>3,07</t>
  </si>
  <si>
    <t>36</t>
  </si>
  <si>
    <t>58381079</t>
  </si>
  <si>
    <t>hranoly lámané pro řádkové zdivo 20x20x40cm</t>
  </si>
  <si>
    <t>t</t>
  </si>
  <si>
    <t>-1682278813</t>
  </si>
  <si>
    <t>"pro obkladní řádkové zdivo v tl. 20 - 25 cm, m = 2,8 t/m2, ztratné 10 %, výkaz"</t>
  </si>
  <si>
    <t>3,07*2,8*1,1</t>
  </si>
  <si>
    <t>37</t>
  </si>
  <si>
    <t>321311115</t>
  </si>
  <si>
    <t>Konstrukce vodních staveb z betonu prostého mrazuvzdorného tř. C 25/30</t>
  </si>
  <si>
    <t>1155385273</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</si>
  <si>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</si>
  <si>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</si>
  <si>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"z betonu tř. C 25/30 XF3-Dmax 16-S3, viz příloha D.1.a.1, D.1.b.1, D.1.b.2, D.1.b.4"</t>
  </si>
  <si>
    <t>"rub zdi, výkaz"</t>
  </si>
  <si>
    <t>5,23</t>
  </si>
  <si>
    <t>"parapet zdi, výkaz"</t>
  </si>
  <si>
    <t>0,45</t>
  </si>
  <si>
    <t>38</t>
  </si>
  <si>
    <t>321312112</t>
  </si>
  <si>
    <t>Oprava konstrukce vodních staveb z betonu prostého mrazuvzdorného tř. C 25/30 do 3 m3</t>
  </si>
  <si>
    <t>554582492</t>
  </si>
  <si>
    <t>Oprava konstrukce z betonu vodních staveb přehrad, jezů a plavebních komor, spodní stavby vodních elektráren, jader přehrad, odběrných věží a výpustných zařízení, opěrných zdí, šachet, šachtic a ostatních konstrukcí s úpravou pracovních spár, objemu opravovaných míst do 3 m3 jednotlivě prostého pro prostředí s mrazovými cykly tř. C 25/30</t>
  </si>
  <si>
    <t xml:space="preserve">Poznámka k souboru cen:
1. Ceny lze použít i pro opravy konstrukce těsnících ostruh, vývarů, patek, dotlačných klínů, vtoků hrází a vodních elektráren, injekčních, revizních a komunikačních štol a základových výpustí hrází, podklad pod dlažbu dna vývaru.
2. Ceny nelze použít pro:
a) předsádkový beton; tyto práce se oceňují cenami souboru cen 313 43-11 Předsádkový beton konstrukcí vodních staveb části A01 katalogu,
b) betonový podklad pod dlažbu; tyto práce se oceňují cenami souboru cen 451 31-51 Podkladní nebo vyrovnávací vrstva z betonu prostého části A01 katalogu,
c) betonovou těsnící nebo opevňovací vrstvu; tyto práce se oceňují cenami souboru cen 457 31- . . Těsnicí vrstva z betonu odolného proti agresivnímu prostředí části A01 katalogu,
d) betonové zálivky kotevních šroubů, ocelových konstrukcí, různých dutin apod.; tyto práce se oceňují cenami souboru cen 936 45-71 Zálivka kotevních šroubů, ocelových konstrukcí, různých dutin apod. části A01 katalogu.
3. V cenách nejsou započteny náklady na:
a) úpravu, opracování a ošetření pracovních spár; tyto práce se oceňují cenami souboru cen 320 90- . . Úprava ploch betonových konstrukcí,
b) bourání porušené betonové konstrukce; tyto práce se oceňují cenami souboru cen 960 . . -12 Bourání konstrukcí vodních staveb částí B01 katalogu.
4. Objem se stanoví v m3 doplňované betonové konstrukce; objem dutin do 0,20 m3 jednotlivě se od celkového objemu neodečítá.
</t>
  </si>
  <si>
    <t>"výplň kaveren v PB zdi betonem tř. C 25/30 XF3-Dmax 16-S3, výkaz, viz příloha D.1.a.1, D.1.b.1, D.1.b.2"</t>
  </si>
  <si>
    <t>1,20+0,27</t>
  </si>
  <si>
    <t>39</t>
  </si>
  <si>
    <t>321351010</t>
  </si>
  <si>
    <t>Bednění konstrukcí vodních staveb rovinné - zřízení</t>
  </si>
  <si>
    <t>1208579866</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</si>
  <si>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</si>
  <si>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</si>
  <si>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13,90</t>
  </si>
  <si>
    <t>2,10</t>
  </si>
  <si>
    <t>"oprava kaveren - bednění líce, výkaz"</t>
  </si>
  <si>
    <t>4,0+0,9</t>
  </si>
  <si>
    <t>40</t>
  </si>
  <si>
    <t>321352010</t>
  </si>
  <si>
    <t>Bednění konstrukcí vodních staveb rovinné - odstranění</t>
  </si>
  <si>
    <t>167313957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</si>
  <si>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</si>
  <si>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41</t>
  </si>
  <si>
    <t>321368211</t>
  </si>
  <si>
    <t>Výztuž železobetonových konstrukcí vodních staveb ze svařovaných sítí</t>
  </si>
  <si>
    <t>2028787403</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</si>
  <si>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</si>
  <si>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</si>
  <si>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"rub zdi, Kari síť 150/150/8, m=5,398 kg/m2, výkaz, viz příloha D.1.a.1, D.1.b.4"</t>
  </si>
  <si>
    <t>19,16*5,398/1000</t>
  </si>
  <si>
    <t>Vodorovné konstrukce</t>
  </si>
  <si>
    <t>42</t>
  </si>
  <si>
    <t>463212111</t>
  </si>
  <si>
    <t>Rovnanina z lomového kamene upraveného s vyklínováním spár úlomky kamene</t>
  </si>
  <si>
    <t>290548438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</si>
  <si>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</si>
  <si>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</si>
  <si>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"rovnanina z dovezeného kamene v dl. 39,0 m, hmotnost jednotl. kamene 200 - 500 kg, výkaz, viz příloha D.1.a.1, D.1.b.1, D.1.b.3"</t>
  </si>
  <si>
    <t>9,0</t>
  </si>
  <si>
    <t>43</t>
  </si>
  <si>
    <t>463212111R1</t>
  </si>
  <si>
    <t>-30871379</t>
  </si>
  <si>
    <t>"rovnanina z původního očištěného kamene v dl. 42,0 m, výkaz, viz příloha D.1.a.1, D.1.b.1, D.1.b.3"</t>
  </si>
  <si>
    <t>Úpravy povrchů, podlahy a osazování výplní</t>
  </si>
  <si>
    <t>44</t>
  </si>
  <si>
    <t>628635552</t>
  </si>
  <si>
    <t>Vyplnění spár zdiva z lomového kamene maltou cementovou na hl nad 70 do 120 mm s vyspárováním</t>
  </si>
  <si>
    <t>-112398848</t>
  </si>
  <si>
    <t>Vyplnění spár dosavadních konstrukcí zdiva cementovou maltou s vyčištěním spár hloubky přes 70 do 120 mm, zdiva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</si>
  <si>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</si>
  <si>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stávajících zdí, vyspárování maltou MC 25, výkaz, viz příloha D.1.a.1, D.1.b.1"</t>
  </si>
  <si>
    <t>"LB zeď"</t>
  </si>
  <si>
    <t>86,60</t>
  </si>
  <si>
    <t>"PB zeď"</t>
  </si>
  <si>
    <t>60,70</t>
  </si>
  <si>
    <t>Ostatní konstrukce a práce-bourání</t>
  </si>
  <si>
    <t>45</t>
  </si>
  <si>
    <t>931992121</t>
  </si>
  <si>
    <t>Výplň dilatačních spár z extrudovaného polystyrénu tl 20 mm</t>
  </si>
  <si>
    <t>-1695690998</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</si>
  <si>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</si>
  <si>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</si>
  <si>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"viz příloha D.1.a.1, D.1.b.2"</t>
  </si>
  <si>
    <t>"PB zeď, 2 ks, výkaz"</t>
  </si>
  <si>
    <t>1,25+1,20</t>
  </si>
  <si>
    <t>"dilační spára v parapetu, 1 ks"</t>
  </si>
  <si>
    <t>0,06</t>
  </si>
  <si>
    <t>46</t>
  </si>
  <si>
    <t>931994142</t>
  </si>
  <si>
    <t>Těsnění dilatační spáry betonové konstrukce polyuretanovým tmelem do pl 4,0 cm2</t>
  </si>
  <si>
    <t>-1295979584</t>
  </si>
  <si>
    <t>Těsnění spáry betonové konstrukce pásy, profily, tmely tmelem polyuretanovým spáry dilatační do 4,0 cm2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</si>
  <si>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</si>
  <si>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"dotěsnění spár tmelem, výkaz, viz příloha D.1.a.1, D.1.b.2"</t>
  </si>
  <si>
    <t>6,19</t>
  </si>
  <si>
    <t>47</t>
  </si>
  <si>
    <t>938903211</t>
  </si>
  <si>
    <t>Vysekání spár hl nad 70 do 120 mm ve zdivu z lomového kamene</t>
  </si>
  <si>
    <t>1067022823</t>
  </si>
  <si>
    <t>Dokončovací práce na dosavadních konstrukcích vysekání spár s očištěním zdiva nebo dlažby, s naložením suti na dopravní prostředek nebo s odklizením na hromady do vzdálenosti 50 m při hloubce spáry přes 70 do 120 mm ve zdivu z lomového kamene</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</si>
  <si>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</si>
  <si>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"přespárování stávajících zdí, výkaz, viz příloha D.1.a.1, D.1.b.1"</t>
  </si>
  <si>
    <t>48</t>
  </si>
  <si>
    <t>95396111R</t>
  </si>
  <si>
    <t>Chemické kotvy - hybridní lepicí tmel</t>
  </si>
  <si>
    <t>l</t>
  </si>
  <si>
    <t>543413417</t>
  </si>
  <si>
    <t>"kotvení kaveren, (20+6) ks kotev, viz příloha D.1.a.1, D.1.b.2"</t>
  </si>
  <si>
    <t>"montáž včetně materiálu"</t>
  </si>
  <si>
    <t>"chemická lepicí hmota bude dodána v balení s vytlačovacím přístrojem a směšovačem (včetně prodlužovacího nástavce)"</t>
  </si>
  <si>
    <t>"výpočet zahrnuje ztratné"</t>
  </si>
  <si>
    <t>(20+6)*0,25*(0,016*0,016-0,012*0,012)*1000</t>
  </si>
  <si>
    <t>49</t>
  </si>
  <si>
    <t>962022390</t>
  </si>
  <si>
    <t>Bourání zdiva nadzákladového kamenného na MV nebo MVC do 1 m3</t>
  </si>
  <si>
    <t>-106661785</t>
  </si>
  <si>
    <t>Bourání zdiva nadzákladového kamenného nebo smíšeného kamenného na maltu vápennou nebo vápenocementovou, objemu do 1 m3</t>
  </si>
  <si>
    <t xml:space="preserve">Poznámka k souboru cen:
1. Bourání pilířů o průřezu přes 0,36 m2 se oceňuje cenami -2390 a - 2391, popř. -2490 a - 2491 jako bourání zdiva kamenného nadzákladového.
</t>
  </si>
  <si>
    <t>"odstranění kamenné části stávající zborcené PB zdi, výkaz, viz příloha D.1.a.1, D.1.b.1, D.1.b.2"</t>
  </si>
  <si>
    <t>0,26</t>
  </si>
  <si>
    <t>50</t>
  </si>
  <si>
    <t>962042321</t>
  </si>
  <si>
    <t>Bourání zdiva nadzákladového z betonu prostého přes 1 m3</t>
  </si>
  <si>
    <t>-715652991</t>
  </si>
  <si>
    <t>Bourání zdiva z betonu prostého nadzákladového objemu přes 1 m3</t>
  </si>
  <si>
    <t xml:space="preserve">Poznámka k souboru cen:
1. Bourání pilířů o průřezu přes 0,36 m2 se oceňuje cenami -2320 a - 2321 jako bourání zdiva nadzákladového z betonu prostého.
</t>
  </si>
  <si>
    <t>"odstranění betonové části stávající zborcené PB zdi, výkaz, viz příloha D.1.a.1, D.1.b.1, D.1.b.2"</t>
  </si>
  <si>
    <t>8,50</t>
  </si>
  <si>
    <t>51</t>
  </si>
  <si>
    <t>977131110</t>
  </si>
  <si>
    <t>Vrty příklepovými vrtáky D do 16 mm do cihelného zdiva nebo prostého betonu</t>
  </si>
  <si>
    <t>-1545874002</t>
  </si>
  <si>
    <t>Vrty příklepovými vrtáky do cihelného zdiva nebo prostého betonu průměru do 16 mm</t>
  </si>
  <si>
    <t xml:space="preserve">Poznámka k souboru cen:
1. V cenách jsou započteny i náklady na rozměření, vrtání vrtacím kladivem a opotřebení příklepových vrtáků.
</t>
  </si>
  <si>
    <t>"kaverny - vrty prům. 16, dl. 0,25 m pro kotvy (včetně vyčištění vrtu), výkaz, viz příloha D.1.a.1, D.1.b.2"</t>
  </si>
  <si>
    <t>(20+6)*0,25</t>
  </si>
  <si>
    <t>52</t>
  </si>
  <si>
    <t>977211111</t>
  </si>
  <si>
    <t>Řezání stěnovou pilou ŽB kcí s výztuží průměru do 16 mm hl do 200 mm</t>
  </si>
  <si>
    <t>-1569769306</t>
  </si>
  <si>
    <t>Řezání konstrukcí stěnovou pilou železobetonových průměru řezané výztuže do 16 mm hloubka řezu do 200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</si>
  <si>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</si>
  <si>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"odříznutí stávajícího ŽB parapetu, výkaz, viz příloha D.1.a.1, D.1.b.1, D.1.b.2"</t>
  </si>
  <si>
    <t>0,70</t>
  </si>
  <si>
    <t>53</t>
  </si>
  <si>
    <t>977211135</t>
  </si>
  <si>
    <t>Řezání stěnovou pilou kcí z kamene hl do 680 mm</t>
  </si>
  <si>
    <t>-1000419974</t>
  </si>
  <si>
    <t>Řezání konstrukcí stěnovou pilou z kamene hloubka řezu přes 520 do 680 mm</t>
  </si>
  <si>
    <t>"odříznutí stávající zdi, výkaz (kámen, ev. beton), viz příloha D.1.a.1, D.1.b.1, D.1.b.2"</t>
  </si>
  <si>
    <t>1,86</t>
  </si>
  <si>
    <t>54</t>
  </si>
  <si>
    <t>985111211</t>
  </si>
  <si>
    <t>Odsekání betonu stěn tl do 80 mm</t>
  </si>
  <si>
    <t>-83474404</t>
  </si>
  <si>
    <t>Odsekání vrstev betonu stěn, tloušťka odsekané vrstvy do 80 mm</t>
  </si>
  <si>
    <t xml:space="preserve">Poznámka k souboru cen:
1. Množství měrných jednotek se určuje v m2 odsekané plochy.
2. V cenách -1211 až -1233 jsou započteny i náklady na odsekání vrstvy rozrušeného betonu.
3. V cenách nejsou započteny náklady na tryskání pokladu pískem, očištění pokladu stlačeným vzduchem nebo tlakovou vodou; tyto práce se oceňují cenami souboru cen 985 13- Očištění ploch.
</t>
  </si>
  <si>
    <t>"odsekání betonového základu (2 strany), výkaz, viz příloha D.1.a.1"</t>
  </si>
  <si>
    <t>2*0,84</t>
  </si>
  <si>
    <t>55</t>
  </si>
  <si>
    <t>985132111</t>
  </si>
  <si>
    <t>Očištění ploch líce kleneb a podhledů tlakovou vodou</t>
  </si>
  <si>
    <t>-780199614</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</si>
  <si>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</si>
  <si>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"otryskání kaveren před zabetonováním, výkaz, viz příloha D.1.a.1, D.1.b.1"</t>
  </si>
  <si>
    <t>11,24+2,88</t>
  </si>
  <si>
    <t>56</t>
  </si>
  <si>
    <t>985221011</t>
  </si>
  <si>
    <t>Postupné rozebírání kamenného zdiva pro další použití do 1 m3</t>
  </si>
  <si>
    <t>836627256</t>
  </si>
  <si>
    <t>Postupné rozebírání zdiva pro další použití kamenného, objemu do 1 m3</t>
  </si>
  <si>
    <t xml:space="preserve">Poznámka k souboru cen:
1. V cenách jsou započteny i náklady na očištění cihel nebo kamene.
</t>
  </si>
  <si>
    <t>"rozebrání části zdi z řádkového zdiva (pro opravu zdi), výkaz, viz příloha D.1.a.1, D.1.b.1, D.1.b.2"</t>
  </si>
  <si>
    <t>997</t>
  </si>
  <si>
    <t>Přesun sutě</t>
  </si>
  <si>
    <t>57</t>
  </si>
  <si>
    <t>997013801R1</t>
  </si>
  <si>
    <t xml:space="preserve">Likvidace stavebního odpadu betonového </t>
  </si>
  <si>
    <t>1113716119</t>
  </si>
  <si>
    <t>Likvidace stavebního odpadu z prostého betonu včetně dopravy, uložení a případného poplatku za uložení</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</si>
  <si>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</si>
  <si>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"betonový odpad, viz příloha B."</t>
  </si>
  <si>
    <t>"stávající bet. základ zborcené PB zdi, výkaz"</t>
  </si>
  <si>
    <t>6,30*2,2</t>
  </si>
  <si>
    <t>"betonová část stávající zborcené PB zdi, výkaz"</t>
  </si>
  <si>
    <t>8,50*2,2</t>
  </si>
  <si>
    <t>"část bet. základu - odsekaný betonový základ (2 strany), výkaz"</t>
  </si>
  <si>
    <t>2*0,84*0,08*2,2</t>
  </si>
  <si>
    <t>"materiál z vysekání spár"</t>
  </si>
  <si>
    <t>3,977</t>
  </si>
  <si>
    <t>"odříznutá část bet. parapetu"</t>
  </si>
  <si>
    <t>0,028*2,2</t>
  </si>
  <si>
    <t>58</t>
  </si>
  <si>
    <t>997223855R1</t>
  </si>
  <si>
    <t>Likvidace zeminy a kameniva</t>
  </si>
  <si>
    <t>-173185324</t>
  </si>
  <si>
    <t>Likvidace stavebního odpadu - zeminy a kameniva včetně dopravy, uložení a případného poplatku za uložení</t>
  </si>
  <si>
    <t>"přebytečný zemní materiál, viz příloha B."</t>
  </si>
  <si>
    <t>"materiál z jámy (odpočet materiálu potřebného pro násyp)"</t>
  </si>
  <si>
    <t>(9,94-8,06)*1,8</t>
  </si>
  <si>
    <t>"materiál z nánosů"</t>
  </si>
  <si>
    <t>34,70*1,8</t>
  </si>
  <si>
    <t>"kamenná část stávající zborcené PB zdi"</t>
  </si>
  <si>
    <t>0,26*2,8</t>
  </si>
  <si>
    <t>59</t>
  </si>
  <si>
    <t>997321611</t>
  </si>
  <si>
    <t>Nakládání nebo překládání suti a vybouraných hmot</t>
  </si>
  <si>
    <t>1827748034</t>
  </si>
  <si>
    <t>Vodorovná doprava suti a vybouraných hmot bez naložení, s vyložením a hrubým urovnáním nakládání nebo překládání na dopravní prostředek při vodorovné dopravě suti a vybouraných hmot</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</si>
  <si>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</si>
  <si>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"naložení materiálu pro odvoz na řízenou skládku, viz příloha B."</t>
  </si>
  <si>
    <t>"odstranění betonové části stávající zborcené PB zdi, výkaz"</t>
  </si>
  <si>
    <t>"část bet.základu - odsekaný betonový základ (2 strany), výkaz"</t>
  </si>
  <si>
    <t>"kamenná část stávající zborcené PB zdi, výkaz"</t>
  </si>
  <si>
    <t>998</t>
  </si>
  <si>
    <t>Přesun hmot</t>
  </si>
  <si>
    <t>60</t>
  </si>
  <si>
    <t>998332011</t>
  </si>
  <si>
    <t>Přesun hmot pro úpravy vodních toků a kanály</t>
  </si>
  <si>
    <t>1077608131</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</si>
  <si>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</si>
  <si>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</si>
  <si>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</si>
  <si>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</si>
  <si>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711</t>
  </si>
  <si>
    <t>Izolace proti vodě, vlhkosti a plynům</t>
  </si>
  <si>
    <t>61</t>
  </si>
  <si>
    <t>711111052</t>
  </si>
  <si>
    <t>Provedení izolace proti zemní vlhkosti vodorovné za studena 2x nátěr tekutou lepenkou</t>
  </si>
  <si>
    <t>294151691</t>
  </si>
  <si>
    <t>Provedení izolace proti zemní vlhkosti natěradly a tmely za studena na ploše vodorovné V dvojnásobným nátěrem tekutou lepenkou</t>
  </si>
  <si>
    <t xml:space="preserve">Poznámka k souboru cen:
1. Izolace plochy jednotlivě do 10 m2 se oceňují skladebně cenou příslušné izolace a cenou 711 19-9095 Příplatek za plochu do 10 m2.
</t>
  </si>
  <si>
    <t>13,91</t>
  </si>
  <si>
    <t>62</t>
  </si>
  <si>
    <t>24638020</t>
  </si>
  <si>
    <t>tmel bitumenový izolační trvale pružný</t>
  </si>
  <si>
    <t>-765221413</t>
  </si>
  <si>
    <t>13,91*3 'Přepočtené koeficientem množství</t>
  </si>
  <si>
    <t>767</t>
  </si>
  <si>
    <t>Konstrukce zámečnické</t>
  </si>
  <si>
    <t>63</t>
  </si>
  <si>
    <t>767995111</t>
  </si>
  <si>
    <t>Montáž atypických zámečnických konstrukcí hmotnosti do 5 kg</t>
  </si>
  <si>
    <t>-2119812503</t>
  </si>
  <si>
    <t>Montáž ostatních atypických zámečnických konstrukcí hmotnosti do 5 kg</t>
  </si>
  <si>
    <t xml:space="preserve">Poznámka k souboru cen:
1. Určení cen se řídí hmotností jednotlivě montovaného dílu konstrukce.
</t>
  </si>
  <si>
    <t>"ocelové kotvy prům. 12 mm dl.0,5 m, 20 + 6 ks, viz příloha D.1.a.1, D.1.b.2"</t>
  </si>
  <si>
    <t>(20+6)*0,5*0,89</t>
  </si>
  <si>
    <t>64</t>
  </si>
  <si>
    <t>13021013</t>
  </si>
  <si>
    <t>tyč ocelová žebírková jakost BSt 500S výztuž do betonu D 12mm</t>
  </si>
  <si>
    <t>936863406</t>
  </si>
  <si>
    <t>(20+6)*0,5*0,00089</t>
  </si>
  <si>
    <t>65</t>
  </si>
  <si>
    <t>998767101</t>
  </si>
  <si>
    <t>Přesun hmot tonážní pro zámečnické konstrukce v objektech v do 6 m</t>
  </si>
  <si>
    <t>-1788477386</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</si>
  <si>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</si>
  <si>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</si>
  <si>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VON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</si>
  <si>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</si>
  <si>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</si>
  <si>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</si>
  <si>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</si>
  <si>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</si>
  <si>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</si>
  <si>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</si>
  <si>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</si>
  <si>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</si>
  <si>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</si>
  <si>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</si>
  <si>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soubor</t>
  </si>
  <si>
    <t>1024</t>
  </si>
  <si>
    <t>-1272471975</t>
  </si>
  <si>
    <t>- zajištění zřízení a odstranění dočasných komunikací, sjezdů a nájezdů pro realizaci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</si>
  <si>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</si>
  <si>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</si>
  <si>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</si>
  <si>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</si>
  <si>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</si>
  <si>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0112</t>
  </si>
  <si>
    <t>Zajištění obnovy asfaltové komunikace</t>
  </si>
  <si>
    <t>1597960025</t>
  </si>
  <si>
    <t>Zajištění obnovy stávající příjezdové asfaltové komunikace</t>
  </si>
  <si>
    <t>"obnova stávající příjezdové komunikace při jeho případném porušení (v místě sjezdu), viz příloha B., C.2"</t>
  </si>
  <si>
    <t>"předpokládaná plocha využívané zpevněné asfaltové komunikace (10,0 x 3,0) m"</t>
  </si>
  <si>
    <t>01131</t>
  </si>
  <si>
    <t>Zajištění obnovy nezpevněné komunikace</t>
  </si>
  <si>
    <t>246446792</t>
  </si>
  <si>
    <t>Zajištění obnovy stávající nezpevněné komunikace</t>
  </si>
  <si>
    <t>"obnova stávající nezpevněné komunikace při jejím případném porušení, viz příloha B., C.2"</t>
  </si>
  <si>
    <t>"předpokládaná využívaná plocha 38,0 x 2,7 m (předpokládá se oprava cca z 50 %)"</t>
  </si>
  <si>
    <t>02</t>
  </si>
  <si>
    <t>Projektová dokumentace - ostatní náklady</t>
  </si>
  <si>
    <t>0210</t>
  </si>
  <si>
    <t>Vypracování Plánu opatření pro případ havárie</t>
  </si>
  <si>
    <t>8192</t>
  </si>
  <si>
    <t>-1483895297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</si>
  <si>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</si>
  <si>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</si>
  <si>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</si>
  <si>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-1195982980</t>
  </si>
  <si>
    <t>023</t>
  </si>
  <si>
    <t>Vypracování projektu skutečného provedení díla</t>
  </si>
  <si>
    <t>1387835463</t>
  </si>
  <si>
    <t>"3 paré + 1 x CD, viz příloha B."</t>
  </si>
  <si>
    <t>03</t>
  </si>
  <si>
    <t>Geodetické práce a vytýčení - ostatní náklady</t>
  </si>
  <si>
    <t>031</t>
  </si>
  <si>
    <t>Vypracování geodetického zaměření skutečného stavu</t>
  </si>
  <si>
    <t>262144</t>
  </si>
  <si>
    <t>-291942203</t>
  </si>
  <si>
    <t>"zaměření ve 2 paré + 1 x CD"</t>
  </si>
  <si>
    <t>035</t>
  </si>
  <si>
    <t>Zajištění veškerých geodetických prací souvisejících s realizací díla</t>
  </si>
  <si>
    <t>-1939734288</t>
  </si>
  <si>
    <t>09</t>
  </si>
  <si>
    <t>Ostatní náklady</t>
  </si>
  <si>
    <t>037</t>
  </si>
  <si>
    <t>Zajištění písemných souhlasných vyjádření všech dotčených vlastníků a případných uživatelů všech pozemků dotčených stavbou s jejich konečnou úpravou po dokončení prací</t>
  </si>
  <si>
    <t>96643726</t>
  </si>
  <si>
    <t>0931</t>
  </si>
  <si>
    <t>Provedení pasportizace stávajících nemovitostí (vč. pozemků) a jejich příslušenství, zajištění fotodokumentace stávajícího stavu přístupových komunikací</t>
  </si>
  <si>
    <t>293512868</t>
  </si>
  <si>
    <t>094</t>
  </si>
  <si>
    <t>Zajištění vytyčení veškerých podzemních zařízení</t>
  </si>
  <si>
    <t>-505395578</t>
  </si>
  <si>
    <t>Zajištění vytýčení veškerých podzemních zařízení</t>
  </si>
  <si>
    <t>095</t>
  </si>
  <si>
    <t>Zajištění šetření o podzemních sítích vč. zajištění nových vyjádření v případě, že před realizací pozbyly platnosti</t>
  </si>
  <si>
    <t>1743806527</t>
  </si>
  <si>
    <t>09920</t>
  </si>
  <si>
    <t>Odborné odlovení rybí obsádky z prostoru staveniště</t>
  </si>
  <si>
    <t>-1600121824</t>
  </si>
  <si>
    <t>099300</t>
  </si>
  <si>
    <t>Aktualizace plánu bezpečnosti a ochrany zdraví při práci</t>
  </si>
  <si>
    <t>-522087562</t>
  </si>
  <si>
    <t>09961</t>
  </si>
  <si>
    <t>Dočasné odstranění plotu</t>
  </si>
  <si>
    <t>-337416588</t>
  </si>
  <si>
    <t xml:space="preserve">Dočasné odstranění stávajícího plotu </t>
  </si>
  <si>
    <t>"pro přístup na staveniště"</t>
  </si>
  <si>
    <t>"rozebrání ocel. plotu za rubem PB zdi v dl. 10,0 m (pletivo včetně sloupků)"</t>
  </si>
  <si>
    <t>"osazení plotu zpět po dokončení stavebních prací"</t>
  </si>
  <si>
    <t>09968</t>
  </si>
  <si>
    <t>Čištění vozovek splachováním vodou povrchu podkladu nebo krytu živičného, betonového nebo dlážděného</t>
  </si>
  <si>
    <t>-162749407</t>
  </si>
  <si>
    <t>"čištění během stavby vodou z mobilních zdrojů, viz příloha B."</t>
  </si>
  <si>
    <t>09991</t>
  </si>
  <si>
    <t>Zajištění fotodokumentace veškerých konstrukcí, které budou v průběhu výstavby skryty nebo zakryty</t>
  </si>
  <si>
    <t>-1755171183</t>
  </si>
  <si>
    <t>099911</t>
  </si>
  <si>
    <t>Zajištění vedení průběžné evidence odpadů</t>
  </si>
  <si>
    <t>-487133706</t>
  </si>
  <si>
    <t>"viz příloha B."</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</si>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</sst>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4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3"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6" fillId="0" borderId="28" xfId="0" applyFont="1" applyBorder="1" applyAlignment="1">
      <alignment horizontal="left" wrapText="1"/>
    </xf>
    <xf numFmtId="0" fontId="12"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2" fillId="0" borderId="29" xfId="0" applyFont="1" applyBorder="1" applyAlignment="1">
      <alignment vertical="center" wrapText="1"/>
    </xf>
    <xf numFmtId="0" fontId="38"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5" fillId="0" borderId="0" xfId="0" applyFont="1" applyBorder="1" applyAlignment="1">
      <alignment horizontal="center" vertical="center"/>
    </xf>
    <xf numFmtId="0" fontId="12"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2" fillId="0" borderId="29" xfId="0" applyFont="1" applyBorder="1" applyAlignment="1">
      <alignment horizontal="left" vertical="center"/>
    </xf>
    <xf numFmtId="0" fontId="38"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2" fillId="0" borderId="0" xfId="0" applyFont="1" applyBorder="1" applyAlignment="1">
      <alignment horizontal="left" vertical="center" wrapText="1"/>
    </xf>
    <xf numFmtId="0" fontId="37"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28</v>
      </c>
      <c r="AO10" s="21"/>
      <c r="AP10" s="21"/>
      <c r="AQ10" s="21"/>
      <c r="AR10" s="19"/>
      <c r="BE10" s="30"/>
      <c r="BS10" s="16" t="s">
        <v>6</v>
      </c>
    </row>
    <row r="11" spans="2:71" ht="18.45" customHeight="1">
      <c r="B11" s="20"/>
      <c r="C11" s="21"/>
      <c r="D11" s="21"/>
      <c r="E11" s="26" t="s">
        <v>29</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30</v>
      </c>
      <c r="AL11" s="21"/>
      <c r="AM11" s="21"/>
      <c r="AN11" s="26" t="s">
        <v>28</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30</v>
      </c>
      <c r="AL14" s="21"/>
      <c r="AM14" s="21"/>
      <c r="AN14" s="33" t="s">
        <v>32</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28</v>
      </c>
      <c r="AO16" s="21"/>
      <c r="AP16" s="21"/>
      <c r="AQ16" s="21"/>
      <c r="AR16" s="19"/>
      <c r="BE16" s="30"/>
      <c r="BS16" s="16" t="s">
        <v>4</v>
      </c>
    </row>
    <row r="17" spans="2:7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30</v>
      </c>
      <c r="AL17" s="21"/>
      <c r="AM17" s="21"/>
      <c r="AN17" s="26" t="s">
        <v>28</v>
      </c>
      <c r="AO17" s="21"/>
      <c r="AP17" s="21"/>
      <c r="AQ17" s="21"/>
      <c r="AR17" s="19"/>
      <c r="BE17" s="30"/>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28</v>
      </c>
      <c r="AO19" s="21"/>
      <c r="AP19" s="21"/>
      <c r="AQ19" s="21"/>
      <c r="AR19" s="19"/>
      <c r="BE19" s="30"/>
      <c r="BS19" s="16" t="s">
        <v>6</v>
      </c>
    </row>
    <row r="20" spans="2:71" ht="18.45"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30</v>
      </c>
      <c r="AL20" s="21"/>
      <c r="AM20" s="21"/>
      <c r="AN20" s="26" t="s">
        <v>28</v>
      </c>
      <c r="AO20" s="21"/>
      <c r="AP20" s="21"/>
      <c r="AQ20" s="21"/>
      <c r="AR20" s="19"/>
      <c r="BE20" s="30"/>
      <c r="BS20" s="16" t="s">
        <v>35</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33.75" customHeight="1">
      <c r="B23" s="20"/>
      <c r="C23" s="21"/>
      <c r="D23" s="21"/>
      <c r="E23" s="35" t="s">
        <v>39</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41</v>
      </c>
      <c r="M28" s="43"/>
      <c r="N28" s="43"/>
      <c r="O28" s="43"/>
      <c r="P28" s="43"/>
      <c r="Q28" s="38"/>
      <c r="R28" s="38"/>
      <c r="S28" s="38"/>
      <c r="T28" s="38"/>
      <c r="U28" s="38"/>
      <c r="V28" s="38"/>
      <c r="W28" s="43" t="s">
        <v>42</v>
      </c>
      <c r="X28" s="43"/>
      <c r="Y28" s="43"/>
      <c r="Z28" s="43"/>
      <c r="AA28" s="43"/>
      <c r="AB28" s="43"/>
      <c r="AC28" s="43"/>
      <c r="AD28" s="43"/>
      <c r="AE28" s="43"/>
      <c r="AF28" s="38"/>
      <c r="AG28" s="38"/>
      <c r="AH28" s="38"/>
      <c r="AI28" s="38"/>
      <c r="AJ28" s="38"/>
      <c r="AK28" s="43" t="s">
        <v>43</v>
      </c>
      <c r="AL28" s="43"/>
      <c r="AM28" s="43"/>
      <c r="AN28" s="43"/>
      <c r="AO28" s="43"/>
      <c r="AP28" s="38"/>
      <c r="AQ28" s="38"/>
      <c r="AR28" s="42"/>
      <c r="BE28" s="30"/>
    </row>
    <row r="29" spans="2:57" s="2" customFormat="1" ht="14.4" customHeight="1" hidden="1">
      <c r="B29" s="44"/>
      <c r="C29" s="45"/>
      <c r="D29" s="31" t="s">
        <v>44</v>
      </c>
      <c r="E29" s="45"/>
      <c r="F29" s="31" t="s">
        <v>45</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hidden="1">
      <c r="B30" s="44"/>
      <c r="C30" s="45"/>
      <c r="D30" s="45"/>
      <c r="E30" s="45"/>
      <c r="F30" s="31" t="s">
        <v>46</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c r="B31" s="44"/>
      <c r="C31" s="45"/>
      <c r="D31" s="31" t="s">
        <v>44</v>
      </c>
      <c r="E31" s="45"/>
      <c r="F31" s="31" t="s">
        <v>47</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c r="B32" s="44"/>
      <c r="C32" s="45"/>
      <c r="D32" s="45"/>
      <c r="E32" s="45"/>
      <c r="F32" s="31" t="s">
        <v>48</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49</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50</v>
      </c>
      <c r="E35" s="51"/>
      <c r="F35" s="51"/>
      <c r="G35" s="51"/>
      <c r="H35" s="51"/>
      <c r="I35" s="51"/>
      <c r="J35" s="51"/>
      <c r="K35" s="51"/>
      <c r="L35" s="51"/>
      <c r="M35" s="51"/>
      <c r="N35" s="51"/>
      <c r="O35" s="51"/>
      <c r="P35" s="51"/>
      <c r="Q35" s="51"/>
      <c r="R35" s="51"/>
      <c r="S35" s="51"/>
      <c r="T35" s="52" t="s">
        <v>51</v>
      </c>
      <c r="U35" s="51"/>
      <c r="V35" s="51"/>
      <c r="W35" s="51"/>
      <c r="X35" s="53" t="s">
        <v>52</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3574vv</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DVT Drahobudický, Drahobudice, oprava opevnění, ř. km 3,575 - 3,610</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Drahobudice</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2.4.2019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4.9" customHeight="1">
      <c r="B49" s="37"/>
      <c r="C49" s="31" t="s">
        <v>26</v>
      </c>
      <c r="D49" s="38"/>
      <c r="E49" s="38"/>
      <c r="F49" s="38"/>
      <c r="G49" s="38"/>
      <c r="H49" s="38"/>
      <c r="I49" s="38"/>
      <c r="J49" s="38"/>
      <c r="K49" s="38"/>
      <c r="L49" s="38" t="str">
        <f>IF(E11="","",E11)</f>
        <v>Povodí Labe, státní podnik, závod Pardubice</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67" t="str">
        <f>IF(E17="","",E17)</f>
        <v>Povodí Labe, státní podnik, OIČ, Hradec Králové</v>
      </c>
      <c r="AN49" s="38"/>
      <c r="AO49" s="38"/>
      <c r="AP49" s="38"/>
      <c r="AQ49" s="38"/>
      <c r="AR49" s="42"/>
      <c r="AS49" s="68" t="s">
        <v>54</v>
      </c>
      <c r="AT49" s="69"/>
      <c r="AU49" s="70"/>
      <c r="AV49" s="70"/>
      <c r="AW49" s="70"/>
      <c r="AX49" s="70"/>
      <c r="AY49" s="70"/>
      <c r="AZ49" s="70"/>
      <c r="BA49" s="70"/>
      <c r="BB49" s="70"/>
      <c r="BC49" s="70"/>
      <c r="BD49" s="71"/>
    </row>
    <row r="50" spans="2:56" s="1" customFormat="1" ht="13.65" customHeight="1">
      <c r="B50" s="37"/>
      <c r="C50" s="31" t="s">
        <v>31</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67" t="str">
        <f>IF(E20="","",E20)</f>
        <v>Ing. Eva Morkesová</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55</v>
      </c>
      <c r="D52" s="81"/>
      <c r="E52" s="81"/>
      <c r="F52" s="81"/>
      <c r="G52" s="81"/>
      <c r="H52" s="82"/>
      <c r="I52" s="83" t="s">
        <v>56</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57</v>
      </c>
      <c r="AH52" s="81"/>
      <c r="AI52" s="81"/>
      <c r="AJ52" s="81"/>
      <c r="AK52" s="81"/>
      <c r="AL52" s="81"/>
      <c r="AM52" s="81"/>
      <c r="AN52" s="83" t="s">
        <v>58</v>
      </c>
      <c r="AO52" s="81"/>
      <c r="AP52" s="81"/>
      <c r="AQ52" s="85" t="s">
        <v>59</v>
      </c>
      <c r="AR52" s="42"/>
      <c r="AS52" s="86" t="s">
        <v>60</v>
      </c>
      <c r="AT52" s="87" t="s">
        <v>61</v>
      </c>
      <c r="AU52" s="87" t="s">
        <v>62</v>
      </c>
      <c r="AV52" s="87" t="s">
        <v>63</v>
      </c>
      <c r="AW52" s="87" t="s">
        <v>64</v>
      </c>
      <c r="AX52" s="87" t="s">
        <v>65</v>
      </c>
      <c r="AY52" s="87" t="s">
        <v>66</v>
      </c>
      <c r="AZ52" s="87" t="s">
        <v>67</v>
      </c>
      <c r="BA52" s="87" t="s">
        <v>68</v>
      </c>
      <c r="BB52" s="87" t="s">
        <v>69</v>
      </c>
      <c r="BC52" s="87" t="s">
        <v>70</v>
      </c>
      <c r="BD52" s="88" t="s">
        <v>71</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ROUND(SUM(AG55:AG56),2)</f>
        <v>0</v>
      </c>
      <c r="AH54" s="95"/>
      <c r="AI54" s="95"/>
      <c r="AJ54" s="95"/>
      <c r="AK54" s="95"/>
      <c r="AL54" s="95"/>
      <c r="AM54" s="95"/>
      <c r="AN54" s="96">
        <f>SUM(AG54,AT54)</f>
        <v>0</v>
      </c>
      <c r="AO54" s="96"/>
      <c r="AP54" s="96"/>
      <c r="AQ54" s="97" t="s">
        <v>28</v>
      </c>
      <c r="AR54" s="98"/>
      <c r="AS54" s="99">
        <f>ROUND(SUM(AS55:AS56),2)</f>
        <v>0</v>
      </c>
      <c r="AT54" s="100">
        <f>ROUND(SUM(AV54:AW54),2)</f>
        <v>0</v>
      </c>
      <c r="AU54" s="101">
        <f>ROUND(SUM(AU55:AU56),5)</f>
        <v>0</v>
      </c>
      <c r="AV54" s="100">
        <f>ROUND(AZ54*L29,2)</f>
        <v>0</v>
      </c>
      <c r="AW54" s="100">
        <f>ROUND(BA54*L30,2)</f>
        <v>0</v>
      </c>
      <c r="AX54" s="100">
        <f>ROUND(BB54*L29,2)</f>
        <v>0</v>
      </c>
      <c r="AY54" s="100">
        <f>ROUND(BC54*L30,2)</f>
        <v>0</v>
      </c>
      <c r="AZ54" s="100">
        <f>ROUND(SUM(AZ55:AZ56),2)</f>
        <v>0</v>
      </c>
      <c r="BA54" s="100">
        <f>ROUND(SUM(BA55:BA56),2)</f>
        <v>0</v>
      </c>
      <c r="BB54" s="100">
        <f>ROUND(SUM(BB55:BB56),2)</f>
        <v>0</v>
      </c>
      <c r="BC54" s="100">
        <f>ROUND(SUM(BC55:BC56),2)</f>
        <v>0</v>
      </c>
      <c r="BD54" s="102">
        <f>ROUND(SUM(BD55:BD56),2)</f>
        <v>0</v>
      </c>
      <c r="BS54" s="103" t="s">
        <v>73</v>
      </c>
      <c r="BT54" s="103" t="s">
        <v>74</v>
      </c>
      <c r="BU54" s="104" t="s">
        <v>75</v>
      </c>
      <c r="BV54" s="103" t="s">
        <v>76</v>
      </c>
      <c r="BW54" s="103" t="s">
        <v>5</v>
      </c>
      <c r="BX54" s="103" t="s">
        <v>77</v>
      </c>
      <c r="CL54" s="103" t="s">
        <v>19</v>
      </c>
    </row>
    <row r="55" spans="1:91" s="5" customFormat="1" ht="16.5" customHeight="1">
      <c r="A55" s="105" t="s">
        <v>78</v>
      </c>
      <c r="B55" s="106"/>
      <c r="C55" s="107"/>
      <c r="D55" s="108" t="s">
        <v>79</v>
      </c>
      <c r="E55" s="108"/>
      <c r="F55" s="108"/>
      <c r="G55" s="108"/>
      <c r="H55" s="108"/>
      <c r="I55" s="109"/>
      <c r="J55" s="108" t="s">
        <v>80</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'1. - SO 01 - Oprava opevnění'!J30</f>
        <v>0</v>
      </c>
      <c r="AH55" s="109"/>
      <c r="AI55" s="109"/>
      <c r="AJ55" s="109"/>
      <c r="AK55" s="109"/>
      <c r="AL55" s="109"/>
      <c r="AM55" s="109"/>
      <c r="AN55" s="110">
        <f>SUM(AG55,AT55)</f>
        <v>0</v>
      </c>
      <c r="AO55" s="109"/>
      <c r="AP55" s="109"/>
      <c r="AQ55" s="111" t="s">
        <v>81</v>
      </c>
      <c r="AR55" s="112"/>
      <c r="AS55" s="113">
        <v>0</v>
      </c>
      <c r="AT55" s="114">
        <f>ROUND(SUM(AV55:AW55),2)</f>
        <v>0</v>
      </c>
      <c r="AU55" s="115">
        <f>'1. - SO 01 - Oprava opevnění'!P91</f>
        <v>0</v>
      </c>
      <c r="AV55" s="114">
        <f>'1. - SO 01 - Oprava opevnění'!J33</f>
        <v>0</v>
      </c>
      <c r="AW55" s="114">
        <f>'1. - SO 01 - Oprava opevnění'!J34</f>
        <v>0</v>
      </c>
      <c r="AX55" s="114">
        <f>'1. - SO 01 - Oprava opevnění'!J35</f>
        <v>0</v>
      </c>
      <c r="AY55" s="114">
        <f>'1. - SO 01 - Oprava opevnění'!J36</f>
        <v>0</v>
      </c>
      <c r="AZ55" s="114">
        <f>'1. - SO 01 - Oprava opevnění'!F33</f>
        <v>0</v>
      </c>
      <c r="BA55" s="114">
        <f>'1. - SO 01 - Oprava opevnění'!F34</f>
        <v>0</v>
      </c>
      <c r="BB55" s="114">
        <f>'1. - SO 01 - Oprava opevnění'!F35</f>
        <v>0</v>
      </c>
      <c r="BC55" s="114">
        <f>'1. - SO 01 - Oprava opevnění'!F36</f>
        <v>0</v>
      </c>
      <c r="BD55" s="116">
        <f>'1. - SO 01 - Oprava opevnění'!F37</f>
        <v>0</v>
      </c>
      <c r="BT55" s="117" t="s">
        <v>82</v>
      </c>
      <c r="BV55" s="117" t="s">
        <v>76</v>
      </c>
      <c r="BW55" s="117" t="s">
        <v>83</v>
      </c>
      <c r="BX55" s="117" t="s">
        <v>5</v>
      </c>
      <c r="CL55" s="117" t="s">
        <v>19</v>
      </c>
      <c r="CM55" s="117" t="s">
        <v>84</v>
      </c>
    </row>
    <row r="56" spans="1:91" s="5" customFormat="1" ht="16.5" customHeight="1">
      <c r="A56" s="105" t="s">
        <v>78</v>
      </c>
      <c r="B56" s="106"/>
      <c r="C56" s="107"/>
      <c r="D56" s="108" t="s">
        <v>85</v>
      </c>
      <c r="E56" s="108"/>
      <c r="F56" s="108"/>
      <c r="G56" s="108"/>
      <c r="H56" s="108"/>
      <c r="I56" s="109"/>
      <c r="J56" s="108" t="s">
        <v>86</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'VON - Vedlejší a ostatní ...'!J30</f>
        <v>0</v>
      </c>
      <c r="AH56" s="109"/>
      <c r="AI56" s="109"/>
      <c r="AJ56" s="109"/>
      <c r="AK56" s="109"/>
      <c r="AL56" s="109"/>
      <c r="AM56" s="109"/>
      <c r="AN56" s="110">
        <f>SUM(AG56,AT56)</f>
        <v>0</v>
      </c>
      <c r="AO56" s="109"/>
      <c r="AP56" s="109"/>
      <c r="AQ56" s="111" t="s">
        <v>85</v>
      </c>
      <c r="AR56" s="112"/>
      <c r="AS56" s="118">
        <v>0</v>
      </c>
      <c r="AT56" s="119">
        <f>ROUND(SUM(AV56:AW56),2)</f>
        <v>0</v>
      </c>
      <c r="AU56" s="120">
        <f>'VON - Vedlejší a ostatní ...'!P84</f>
        <v>0</v>
      </c>
      <c r="AV56" s="119">
        <f>'VON - Vedlejší a ostatní ...'!J33</f>
        <v>0</v>
      </c>
      <c r="AW56" s="119">
        <f>'VON - Vedlejší a ostatní ...'!J34</f>
        <v>0</v>
      </c>
      <c r="AX56" s="119">
        <f>'VON - Vedlejší a ostatní ...'!J35</f>
        <v>0</v>
      </c>
      <c r="AY56" s="119">
        <f>'VON - Vedlejší a ostatní ...'!J36</f>
        <v>0</v>
      </c>
      <c r="AZ56" s="119">
        <f>'VON - Vedlejší a ostatní ...'!F33</f>
        <v>0</v>
      </c>
      <c r="BA56" s="119">
        <f>'VON - Vedlejší a ostatní ...'!F34</f>
        <v>0</v>
      </c>
      <c r="BB56" s="119">
        <f>'VON - Vedlejší a ostatní ...'!F35</f>
        <v>0</v>
      </c>
      <c r="BC56" s="119">
        <f>'VON - Vedlejší a ostatní ...'!F36</f>
        <v>0</v>
      </c>
      <c r="BD56" s="121">
        <f>'VON - Vedlejší a ostatní ...'!F37</f>
        <v>0</v>
      </c>
      <c r="BT56" s="117" t="s">
        <v>82</v>
      </c>
      <c r="BV56" s="117" t="s">
        <v>76</v>
      </c>
      <c r="BW56" s="117" t="s">
        <v>87</v>
      </c>
      <c r="BX56" s="117" t="s">
        <v>5</v>
      </c>
      <c r="CL56" s="117" t="s">
        <v>19</v>
      </c>
      <c r="CM56" s="117" t="s">
        <v>84</v>
      </c>
    </row>
    <row r="57" spans="2:44" s="1" customFormat="1" ht="30"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2"/>
    </row>
    <row r="58" spans="2:44" s="1" customFormat="1" ht="6.95" customHeight="1">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42"/>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1. - SO 01 - Oprava opevnění'!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7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83</v>
      </c>
    </row>
    <row r="3" spans="2:46" ht="6.95" customHeight="1">
      <c r="B3" s="123"/>
      <c r="C3" s="124"/>
      <c r="D3" s="124"/>
      <c r="E3" s="124"/>
      <c r="F3" s="124"/>
      <c r="G3" s="124"/>
      <c r="H3" s="124"/>
      <c r="I3" s="125"/>
      <c r="J3" s="124"/>
      <c r="K3" s="124"/>
      <c r="L3" s="19"/>
      <c r="AT3" s="16" t="s">
        <v>84</v>
      </c>
    </row>
    <row r="4" spans="2:46" ht="24.95" customHeight="1">
      <c r="B4" s="19"/>
      <c r="D4" s="126" t="s">
        <v>88</v>
      </c>
      <c r="L4" s="19"/>
      <c r="M4" s="23" t="s">
        <v>10</v>
      </c>
      <c r="AT4" s="16" t="s">
        <v>35</v>
      </c>
    </row>
    <row r="5" spans="2:12" ht="6.95" customHeight="1">
      <c r="B5" s="19"/>
      <c r="L5" s="19"/>
    </row>
    <row r="6" spans="2:12" ht="12" customHeight="1">
      <c r="B6" s="19"/>
      <c r="D6" s="127" t="s">
        <v>16</v>
      </c>
      <c r="L6" s="19"/>
    </row>
    <row r="7" spans="2:12" ht="16.5" customHeight="1">
      <c r="B7" s="19"/>
      <c r="E7" s="128" t="str">
        <f>'Rekapitulace stavby'!K6</f>
        <v>DVT Drahobudický, Drahobudice, oprava opevnění, ř. km 3,575 - 3,610</v>
      </c>
      <c r="F7" s="127"/>
      <c r="G7" s="127"/>
      <c r="H7" s="127"/>
      <c r="L7" s="19"/>
    </row>
    <row r="8" spans="2:12" s="1" customFormat="1" ht="12" customHeight="1">
      <c r="B8" s="42"/>
      <c r="D8" s="127" t="s">
        <v>89</v>
      </c>
      <c r="I8" s="129"/>
      <c r="L8" s="42"/>
    </row>
    <row r="9" spans="2:12" s="1" customFormat="1" ht="36.95" customHeight="1">
      <c r="B9" s="42"/>
      <c r="E9" s="130" t="s">
        <v>90</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2.4.2019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28</v>
      </c>
      <c r="L15" s="42"/>
    </row>
    <row r="16" spans="2:12" s="1" customFormat="1" ht="6.95" customHeight="1">
      <c r="B16" s="42"/>
      <c r="I16" s="129"/>
      <c r="L16" s="42"/>
    </row>
    <row r="17" spans="2:12" s="1" customFormat="1" ht="12" customHeight="1">
      <c r="B17" s="42"/>
      <c r="D17" s="127" t="s">
        <v>31</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33</v>
      </c>
      <c r="I20" s="131" t="s">
        <v>27</v>
      </c>
      <c r="J20" s="16" t="s">
        <v>28</v>
      </c>
      <c r="L20" s="42"/>
    </row>
    <row r="21" spans="2:12" s="1" customFormat="1" ht="18" customHeight="1">
      <c r="B21" s="42"/>
      <c r="E21" s="16" t="s">
        <v>34</v>
      </c>
      <c r="I21" s="131" t="s">
        <v>30</v>
      </c>
      <c r="J21" s="16" t="s">
        <v>28</v>
      </c>
      <c r="L21" s="42"/>
    </row>
    <row r="22" spans="2:12" s="1" customFormat="1" ht="6.95" customHeight="1">
      <c r="B22" s="42"/>
      <c r="I22" s="129"/>
      <c r="L22" s="42"/>
    </row>
    <row r="23" spans="2:12" s="1" customFormat="1" ht="12" customHeight="1">
      <c r="B23" s="42"/>
      <c r="D23" s="127" t="s">
        <v>36</v>
      </c>
      <c r="I23" s="131" t="s">
        <v>27</v>
      </c>
      <c r="J23" s="16" t="s">
        <v>28</v>
      </c>
      <c r="L23" s="42"/>
    </row>
    <row r="24" spans="2:12" s="1" customFormat="1" ht="18" customHeight="1">
      <c r="B24" s="42"/>
      <c r="E24" s="16" t="s">
        <v>37</v>
      </c>
      <c r="I24" s="131" t="s">
        <v>30</v>
      </c>
      <c r="J24" s="16" t="s">
        <v>28</v>
      </c>
      <c r="L24" s="42"/>
    </row>
    <row r="25" spans="2:12" s="1" customFormat="1" ht="6.95" customHeight="1">
      <c r="B25" s="42"/>
      <c r="I25" s="129"/>
      <c r="L25" s="42"/>
    </row>
    <row r="26" spans="2:12" s="1" customFormat="1" ht="12" customHeight="1">
      <c r="B26" s="42"/>
      <c r="D26" s="127" t="s">
        <v>38</v>
      </c>
      <c r="I26" s="129"/>
      <c r="L26" s="42"/>
    </row>
    <row r="27" spans="2:12" s="6" customFormat="1" ht="22.5" customHeight="1">
      <c r="B27" s="133"/>
      <c r="E27" s="134" t="s">
        <v>91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40</v>
      </c>
      <c r="I30" s="129"/>
      <c r="J30" s="138">
        <f>ROUND(J91,2)</f>
        <v>0</v>
      </c>
      <c r="L30" s="42"/>
    </row>
    <row r="31" spans="2:12" s="1" customFormat="1" ht="6.95" customHeight="1">
      <c r="B31" s="42"/>
      <c r="D31" s="70"/>
      <c r="E31" s="70"/>
      <c r="F31" s="70"/>
      <c r="G31" s="70"/>
      <c r="H31" s="70"/>
      <c r="I31" s="136"/>
      <c r="J31" s="70"/>
      <c r="K31" s="70"/>
      <c r="L31" s="42"/>
    </row>
    <row r="32" spans="2:12" s="1" customFormat="1" ht="14.4" customHeight="1">
      <c r="B32" s="42"/>
      <c r="F32" s="139" t="s">
        <v>42</v>
      </c>
      <c r="I32" s="140" t="s">
        <v>41</v>
      </c>
      <c r="J32" s="139" t="s">
        <v>43</v>
      </c>
      <c r="L32" s="42"/>
    </row>
    <row r="33" spans="2:12" s="1" customFormat="1" ht="14.4" customHeight="1" hidden="1">
      <c r="B33" s="42"/>
      <c r="D33" s="127" t="s">
        <v>44</v>
      </c>
      <c r="E33" s="127" t="s">
        <v>45</v>
      </c>
      <c r="F33" s="141">
        <f>ROUND((SUM(BE91:BE470)),2)</f>
        <v>0</v>
      </c>
      <c r="I33" s="142">
        <v>0.21</v>
      </c>
      <c r="J33" s="141">
        <f>ROUND(((SUM(BE91:BE470))*I33),2)</f>
        <v>0</v>
      </c>
      <c r="L33" s="42"/>
    </row>
    <row r="34" spans="2:12" s="1" customFormat="1" ht="14.4" customHeight="1" hidden="1">
      <c r="B34" s="42"/>
      <c r="E34" s="127" t="s">
        <v>46</v>
      </c>
      <c r="F34" s="141">
        <f>ROUND((SUM(BF91:BF470)),2)</f>
        <v>0</v>
      </c>
      <c r="I34" s="142">
        <v>0.15</v>
      </c>
      <c r="J34" s="141">
        <f>ROUND(((SUM(BF91:BF470))*I34),2)</f>
        <v>0</v>
      </c>
      <c r="L34" s="42"/>
    </row>
    <row r="35" spans="2:12" s="1" customFormat="1" ht="14.4" customHeight="1">
      <c r="B35" s="42"/>
      <c r="D35" s="127" t="s">
        <v>44</v>
      </c>
      <c r="E35" s="127" t="s">
        <v>47</v>
      </c>
      <c r="F35" s="141">
        <f>ROUND((SUM(BG91:BG470)),2)</f>
        <v>0</v>
      </c>
      <c r="I35" s="142">
        <v>0.21</v>
      </c>
      <c r="J35" s="141">
        <f>0</f>
        <v>0</v>
      </c>
      <c r="L35" s="42"/>
    </row>
    <row r="36" spans="2:12" s="1" customFormat="1" ht="14.4" customHeight="1">
      <c r="B36" s="42"/>
      <c r="E36" s="127" t="s">
        <v>48</v>
      </c>
      <c r="F36" s="141">
        <f>ROUND((SUM(BH91:BH470)),2)</f>
        <v>0</v>
      </c>
      <c r="I36" s="142">
        <v>0.15</v>
      </c>
      <c r="J36" s="141">
        <f>0</f>
        <v>0</v>
      </c>
      <c r="L36" s="42"/>
    </row>
    <row r="37" spans="2:12" s="1" customFormat="1" ht="14.4" customHeight="1" hidden="1">
      <c r="B37" s="42"/>
      <c r="E37" s="127" t="s">
        <v>49</v>
      </c>
      <c r="F37" s="141">
        <f>ROUND((SUM(BI91:BI470)),2)</f>
        <v>0</v>
      </c>
      <c r="I37" s="142">
        <v>0</v>
      </c>
      <c r="J37" s="141">
        <f>0</f>
        <v>0</v>
      </c>
      <c r="L37" s="42"/>
    </row>
    <row r="38" spans="2:12" s="1" customFormat="1" ht="6.95" customHeight="1">
      <c r="B38" s="42"/>
      <c r="I38" s="129"/>
      <c r="L38" s="42"/>
    </row>
    <row r="39" spans="2:12" s="1" customFormat="1" ht="25.4" customHeight="1">
      <c r="B39" s="42"/>
      <c r="C39" s="143"/>
      <c r="D39" s="144" t="s">
        <v>50</v>
      </c>
      <c r="E39" s="145"/>
      <c r="F39" s="145"/>
      <c r="G39" s="146" t="s">
        <v>51</v>
      </c>
      <c r="H39" s="147" t="s">
        <v>52</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DVT Drahobudický, Drahobudice, oprava opevnění, ř. km 3,575 - 3,610</v>
      </c>
      <c r="F48" s="31"/>
      <c r="G48" s="31"/>
      <c r="H48" s="31"/>
      <c r="I48" s="129"/>
      <c r="J48" s="38"/>
      <c r="K48" s="38"/>
      <c r="L48" s="42"/>
    </row>
    <row r="49" spans="2:12" s="1" customFormat="1" ht="12" customHeight="1">
      <c r="B49" s="37"/>
      <c r="C49" s="31" t="s">
        <v>89</v>
      </c>
      <c r="D49" s="38"/>
      <c r="E49" s="38"/>
      <c r="F49" s="38"/>
      <c r="G49" s="38"/>
      <c r="H49" s="38"/>
      <c r="I49" s="129"/>
      <c r="J49" s="38"/>
      <c r="K49" s="38"/>
      <c r="L49" s="42"/>
    </row>
    <row r="50" spans="2:12" s="1" customFormat="1" ht="16.5" customHeight="1">
      <c r="B50" s="37"/>
      <c r="C50" s="38"/>
      <c r="D50" s="38"/>
      <c r="E50" s="63" t="str">
        <f>E9</f>
        <v>1. - SO 01 - Oprava opevnění</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Drahobudice</v>
      </c>
      <c r="G52" s="38"/>
      <c r="H52" s="38"/>
      <c r="I52" s="131" t="s">
        <v>24</v>
      </c>
      <c r="J52" s="66" t="str">
        <f>IF(J12="","",J12)</f>
        <v>2.4.2019</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26</v>
      </c>
      <c r="D54" s="38"/>
      <c r="E54" s="38"/>
      <c r="F54" s="26" t="str">
        <f>E15</f>
        <v>Povodí Labe, státní podnik, závod Pardubice</v>
      </c>
      <c r="G54" s="38"/>
      <c r="H54" s="38"/>
      <c r="I54" s="131" t="s">
        <v>33</v>
      </c>
      <c r="J54" s="35" t="str">
        <f>E21</f>
        <v>Povodí Labe, státní podnik, OIČ, Hradec Králové</v>
      </c>
      <c r="K54" s="38"/>
      <c r="L54" s="42"/>
    </row>
    <row r="55" spans="2:12" s="1" customFormat="1" ht="13.65" customHeight="1">
      <c r="B55" s="37"/>
      <c r="C55" s="31" t="s">
        <v>31</v>
      </c>
      <c r="D55" s="38"/>
      <c r="E55" s="38"/>
      <c r="F55" s="26" t="str">
        <f>IF(E18="","",E18)</f>
        <v>Vyplň údaj</v>
      </c>
      <c r="G55" s="38"/>
      <c r="H55" s="38"/>
      <c r="I55" s="131" t="s">
        <v>36</v>
      </c>
      <c r="J55" s="35" t="str">
        <f>E24</f>
        <v>Ing. Eva Morkesová</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93</v>
      </c>
      <c r="D57" s="159"/>
      <c r="E57" s="159"/>
      <c r="F57" s="159"/>
      <c r="G57" s="159"/>
      <c r="H57" s="159"/>
      <c r="I57" s="160"/>
      <c r="J57" s="161" t="s">
        <v>94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72</v>
      </c>
      <c r="D59" s="38"/>
      <c r="E59" s="38"/>
      <c r="F59" s="38"/>
      <c r="G59" s="38"/>
      <c r="H59" s="38"/>
      <c r="I59" s="129"/>
      <c r="J59" s="96">
        <f>J91</f>
        <v>0</v>
      </c>
      <c r="K59" s="38"/>
      <c r="L59" s="42"/>
      <c r="AU59" s="16" t="s">
        <v>95</v>
      </c>
    </row>
    <row r="60" spans="2:12" s="7" customFormat="1" ht="24.95" customHeight="1">
      <c r="B60" s="163"/>
      <c r="C60" s="164"/>
      <c r="D60" s="165" t="s">
        <v>96</v>
      </c>
      <c r="E60" s="166"/>
      <c r="F60" s="166"/>
      <c r="G60" s="166"/>
      <c r="H60" s="166"/>
      <c r="I60" s="167"/>
      <c r="J60" s="168">
        <f>J92</f>
        <v>0</v>
      </c>
      <c r="K60" s="164"/>
      <c r="L60" s="169"/>
    </row>
    <row r="61" spans="2:12" s="8" customFormat="1" ht="19.9" customHeight="1">
      <c r="B61" s="170"/>
      <c r="C61" s="171"/>
      <c r="D61" s="172" t="s">
        <v>97</v>
      </c>
      <c r="E61" s="173"/>
      <c r="F61" s="173"/>
      <c r="G61" s="173"/>
      <c r="H61" s="173"/>
      <c r="I61" s="174"/>
      <c r="J61" s="175">
        <f>J93</f>
        <v>0</v>
      </c>
      <c r="K61" s="171"/>
      <c r="L61" s="176"/>
    </row>
    <row r="62" spans="2:12" s="8" customFormat="1" ht="19.9" customHeight="1">
      <c r="B62" s="170"/>
      <c r="C62" s="171"/>
      <c r="D62" s="172" t="s">
        <v>98</v>
      </c>
      <c r="E62" s="173"/>
      <c r="F62" s="173"/>
      <c r="G62" s="173"/>
      <c r="H62" s="173"/>
      <c r="I62" s="174"/>
      <c r="J62" s="175">
        <f>J230</f>
        <v>0</v>
      </c>
      <c r="K62" s="171"/>
      <c r="L62" s="176"/>
    </row>
    <row r="63" spans="2:12" s="8" customFormat="1" ht="19.9" customHeight="1">
      <c r="B63" s="170"/>
      <c r="C63" s="171"/>
      <c r="D63" s="172" t="s">
        <v>99</v>
      </c>
      <c r="E63" s="173"/>
      <c r="F63" s="173"/>
      <c r="G63" s="173"/>
      <c r="H63" s="173"/>
      <c r="I63" s="174"/>
      <c r="J63" s="175">
        <f>J262</f>
        <v>0</v>
      </c>
      <c r="K63" s="171"/>
      <c r="L63" s="176"/>
    </row>
    <row r="64" spans="2:12" s="8" customFormat="1" ht="19.9" customHeight="1">
      <c r="B64" s="170"/>
      <c r="C64" s="171"/>
      <c r="D64" s="172" t="s">
        <v>100</v>
      </c>
      <c r="E64" s="173"/>
      <c r="F64" s="173"/>
      <c r="G64" s="173"/>
      <c r="H64" s="173"/>
      <c r="I64" s="174"/>
      <c r="J64" s="175">
        <f>J310</f>
        <v>0</v>
      </c>
      <c r="K64" s="171"/>
      <c r="L64" s="176"/>
    </row>
    <row r="65" spans="2:12" s="8" customFormat="1" ht="19.9" customHeight="1">
      <c r="B65" s="170"/>
      <c r="C65" s="171"/>
      <c r="D65" s="172" t="s">
        <v>101</v>
      </c>
      <c r="E65" s="173"/>
      <c r="F65" s="173"/>
      <c r="G65" s="173"/>
      <c r="H65" s="173"/>
      <c r="I65" s="174"/>
      <c r="J65" s="175">
        <f>J321</f>
        <v>0</v>
      </c>
      <c r="K65" s="171"/>
      <c r="L65" s="176"/>
    </row>
    <row r="66" spans="2:12" s="8" customFormat="1" ht="19.9" customHeight="1">
      <c r="B66" s="170"/>
      <c r="C66" s="171"/>
      <c r="D66" s="172" t="s">
        <v>102</v>
      </c>
      <c r="E66" s="173"/>
      <c r="F66" s="173"/>
      <c r="G66" s="173"/>
      <c r="H66" s="173"/>
      <c r="I66" s="174"/>
      <c r="J66" s="175">
        <f>J331</f>
        <v>0</v>
      </c>
      <c r="K66" s="171"/>
      <c r="L66" s="176"/>
    </row>
    <row r="67" spans="2:12" s="8" customFormat="1" ht="19.9" customHeight="1">
      <c r="B67" s="170"/>
      <c r="C67" s="171"/>
      <c r="D67" s="172" t="s">
        <v>103</v>
      </c>
      <c r="E67" s="173"/>
      <c r="F67" s="173"/>
      <c r="G67" s="173"/>
      <c r="H67" s="173"/>
      <c r="I67" s="174"/>
      <c r="J67" s="175">
        <f>J402</f>
        <v>0</v>
      </c>
      <c r="K67" s="171"/>
      <c r="L67" s="176"/>
    </row>
    <row r="68" spans="2:12" s="8" customFormat="1" ht="19.9" customHeight="1">
      <c r="B68" s="170"/>
      <c r="C68" s="171"/>
      <c r="D68" s="172" t="s">
        <v>104</v>
      </c>
      <c r="E68" s="173"/>
      <c r="F68" s="173"/>
      <c r="G68" s="173"/>
      <c r="H68" s="173"/>
      <c r="I68" s="174"/>
      <c r="J68" s="175">
        <f>J444</f>
        <v>0</v>
      </c>
      <c r="K68" s="171"/>
      <c r="L68" s="176"/>
    </row>
    <row r="69" spans="2:12" s="7" customFormat="1" ht="24.95" customHeight="1">
      <c r="B69" s="163"/>
      <c r="C69" s="164"/>
      <c r="D69" s="165" t="s">
        <v>105</v>
      </c>
      <c r="E69" s="166"/>
      <c r="F69" s="166"/>
      <c r="G69" s="166"/>
      <c r="H69" s="166"/>
      <c r="I69" s="167"/>
      <c r="J69" s="168">
        <f>J448</f>
        <v>0</v>
      </c>
      <c r="K69" s="164"/>
      <c r="L69" s="169"/>
    </row>
    <row r="70" spans="2:12" s="8" customFormat="1" ht="19.9" customHeight="1">
      <c r="B70" s="170"/>
      <c r="C70" s="171"/>
      <c r="D70" s="172" t="s">
        <v>106</v>
      </c>
      <c r="E70" s="173"/>
      <c r="F70" s="173"/>
      <c r="G70" s="173"/>
      <c r="H70" s="173"/>
      <c r="I70" s="174"/>
      <c r="J70" s="175">
        <f>J449</f>
        <v>0</v>
      </c>
      <c r="K70" s="171"/>
      <c r="L70" s="176"/>
    </row>
    <row r="71" spans="2:12" s="8" customFormat="1" ht="19.9" customHeight="1">
      <c r="B71" s="170"/>
      <c r="C71" s="171"/>
      <c r="D71" s="172" t="s">
        <v>107</v>
      </c>
      <c r="E71" s="173"/>
      <c r="F71" s="173"/>
      <c r="G71" s="173"/>
      <c r="H71" s="173"/>
      <c r="I71" s="174"/>
      <c r="J71" s="175">
        <f>J458</f>
        <v>0</v>
      </c>
      <c r="K71" s="171"/>
      <c r="L71" s="176"/>
    </row>
    <row r="72" spans="2:12" s="1" customFormat="1" ht="21.8" customHeight="1">
      <c r="B72" s="37"/>
      <c r="C72" s="38"/>
      <c r="D72" s="38"/>
      <c r="E72" s="38"/>
      <c r="F72" s="38"/>
      <c r="G72" s="38"/>
      <c r="H72" s="38"/>
      <c r="I72" s="129"/>
      <c r="J72" s="38"/>
      <c r="K72" s="38"/>
      <c r="L72" s="42"/>
    </row>
    <row r="73" spans="2:12" s="1" customFormat="1" ht="6.95" customHeight="1">
      <c r="B73" s="56"/>
      <c r="C73" s="57"/>
      <c r="D73" s="57"/>
      <c r="E73" s="57"/>
      <c r="F73" s="57"/>
      <c r="G73" s="57"/>
      <c r="H73" s="57"/>
      <c r="I73" s="153"/>
      <c r="J73" s="57"/>
      <c r="K73" s="57"/>
      <c r="L73" s="42"/>
    </row>
    <row r="77" spans="2:12" s="1" customFormat="1" ht="6.95" customHeight="1">
      <c r="B77" s="58"/>
      <c r="C77" s="59"/>
      <c r="D77" s="59"/>
      <c r="E77" s="59"/>
      <c r="F77" s="59"/>
      <c r="G77" s="59"/>
      <c r="H77" s="59"/>
      <c r="I77" s="156"/>
      <c r="J77" s="59"/>
      <c r="K77" s="59"/>
      <c r="L77" s="42"/>
    </row>
    <row r="78" spans="2:12" s="1" customFormat="1" ht="24.95" customHeight="1">
      <c r="B78" s="37"/>
      <c r="C78" s="22" t="s">
        <v>108</v>
      </c>
      <c r="D78" s="38"/>
      <c r="E78" s="38"/>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16</v>
      </c>
      <c r="D80" s="38"/>
      <c r="E80" s="38"/>
      <c r="F80" s="38"/>
      <c r="G80" s="38"/>
      <c r="H80" s="38"/>
      <c r="I80" s="129"/>
      <c r="J80" s="38"/>
      <c r="K80" s="38"/>
      <c r="L80" s="42"/>
    </row>
    <row r="81" spans="2:12" s="1" customFormat="1" ht="16.5" customHeight="1">
      <c r="B81" s="37"/>
      <c r="C81" s="38"/>
      <c r="D81" s="38"/>
      <c r="E81" s="157" t="str">
        <f>E7</f>
        <v>DVT Drahobudický, Drahobudice, oprava opevnění, ř. km 3,575 - 3,610</v>
      </c>
      <c r="F81" s="31"/>
      <c r="G81" s="31"/>
      <c r="H81" s="31"/>
      <c r="I81" s="129"/>
      <c r="J81" s="38"/>
      <c r="K81" s="38"/>
      <c r="L81" s="42"/>
    </row>
    <row r="82" spans="2:12" s="1" customFormat="1" ht="12" customHeight="1">
      <c r="B82" s="37"/>
      <c r="C82" s="31" t="s">
        <v>89</v>
      </c>
      <c r="D82" s="38"/>
      <c r="E82" s="38"/>
      <c r="F82" s="38"/>
      <c r="G82" s="38"/>
      <c r="H82" s="38"/>
      <c r="I82" s="129"/>
      <c r="J82" s="38"/>
      <c r="K82" s="38"/>
      <c r="L82" s="42"/>
    </row>
    <row r="83" spans="2:12" s="1" customFormat="1" ht="16.5" customHeight="1">
      <c r="B83" s="37"/>
      <c r="C83" s="38"/>
      <c r="D83" s="38"/>
      <c r="E83" s="63" t="str">
        <f>E9</f>
        <v>1. - SO 01 - Oprava opevnění</v>
      </c>
      <c r="F83" s="38"/>
      <c r="G83" s="38"/>
      <c r="H83" s="38"/>
      <c r="I83" s="129"/>
      <c r="J83" s="38"/>
      <c r="K83" s="38"/>
      <c r="L83" s="42"/>
    </row>
    <row r="84" spans="2:12" s="1" customFormat="1" ht="6.95" customHeight="1">
      <c r="B84" s="37"/>
      <c r="C84" s="38"/>
      <c r="D84" s="38"/>
      <c r="E84" s="38"/>
      <c r="F84" s="38"/>
      <c r="G84" s="38"/>
      <c r="H84" s="38"/>
      <c r="I84" s="129"/>
      <c r="J84" s="38"/>
      <c r="K84" s="38"/>
      <c r="L84" s="42"/>
    </row>
    <row r="85" spans="2:12" s="1" customFormat="1" ht="12" customHeight="1">
      <c r="B85" s="37"/>
      <c r="C85" s="31" t="s">
        <v>22</v>
      </c>
      <c r="D85" s="38"/>
      <c r="E85" s="38"/>
      <c r="F85" s="26" t="str">
        <f>F12</f>
        <v>Drahobudice</v>
      </c>
      <c r="G85" s="38"/>
      <c r="H85" s="38"/>
      <c r="I85" s="131" t="s">
        <v>24</v>
      </c>
      <c r="J85" s="66" t="str">
        <f>IF(J12="","",J12)</f>
        <v>2.4.2019</v>
      </c>
      <c r="K85" s="38"/>
      <c r="L85" s="42"/>
    </row>
    <row r="86" spans="2:12" s="1" customFormat="1" ht="6.95" customHeight="1">
      <c r="B86" s="37"/>
      <c r="C86" s="38"/>
      <c r="D86" s="38"/>
      <c r="E86" s="38"/>
      <c r="F86" s="38"/>
      <c r="G86" s="38"/>
      <c r="H86" s="38"/>
      <c r="I86" s="129"/>
      <c r="J86" s="38"/>
      <c r="K86" s="38"/>
      <c r="L86" s="42"/>
    </row>
    <row r="87" spans="2:12" s="1" customFormat="1" ht="24.9" customHeight="1">
      <c r="B87" s="37"/>
      <c r="C87" s="31" t="s">
        <v>26</v>
      </c>
      <c r="D87" s="38"/>
      <c r="E87" s="38"/>
      <c r="F87" s="26" t="str">
        <f>E15</f>
        <v>Povodí Labe, státní podnik, závod Pardubice</v>
      </c>
      <c r="G87" s="38"/>
      <c r="H87" s="38"/>
      <c r="I87" s="131" t="s">
        <v>33</v>
      </c>
      <c r="J87" s="35" t="str">
        <f>E21</f>
        <v>Povodí Labe, státní podnik, OIČ, Hradec Králové</v>
      </c>
      <c r="K87" s="38"/>
      <c r="L87" s="42"/>
    </row>
    <row r="88" spans="2:12" s="1" customFormat="1" ht="13.65" customHeight="1">
      <c r="B88" s="37"/>
      <c r="C88" s="31" t="s">
        <v>31</v>
      </c>
      <c r="D88" s="38"/>
      <c r="E88" s="38"/>
      <c r="F88" s="26" t="str">
        <f>IF(E18="","",E18)</f>
        <v>Vyplň údaj</v>
      </c>
      <c r="G88" s="38"/>
      <c r="H88" s="38"/>
      <c r="I88" s="131" t="s">
        <v>36</v>
      </c>
      <c r="J88" s="35" t="str">
        <f>E24</f>
        <v>Ing. Eva Morkesová</v>
      </c>
      <c r="K88" s="38"/>
      <c r="L88" s="42"/>
    </row>
    <row r="89" spans="2:12" s="1" customFormat="1" ht="10.3" customHeight="1">
      <c r="B89" s="37"/>
      <c r="C89" s="38"/>
      <c r="D89" s="38"/>
      <c r="E89" s="38"/>
      <c r="F89" s="38"/>
      <c r="G89" s="38"/>
      <c r="H89" s="38"/>
      <c r="I89" s="129"/>
      <c r="J89" s="38"/>
      <c r="K89" s="38"/>
      <c r="L89" s="42"/>
    </row>
    <row r="90" spans="2:20" s="9" customFormat="1" ht="29.25" customHeight="1">
      <c r="B90" s="177"/>
      <c r="C90" s="178" t="s">
        <v>109</v>
      </c>
      <c r="D90" s="179" t="s">
        <v>59</v>
      </c>
      <c r="E90" s="179" t="s">
        <v>55</v>
      </c>
      <c r="F90" s="179" t="s">
        <v>56</v>
      </c>
      <c r="G90" s="179" t="s">
        <v>110</v>
      </c>
      <c r="H90" s="179" t="s">
        <v>111</v>
      </c>
      <c r="I90" s="180" t="s">
        <v>112</v>
      </c>
      <c r="J90" s="179" t="s">
        <v>94</v>
      </c>
      <c r="K90" s="181" t="s">
        <v>113</v>
      </c>
      <c r="L90" s="182"/>
      <c r="M90" s="86" t="s">
        <v>28</v>
      </c>
      <c r="N90" s="87" t="s">
        <v>44</v>
      </c>
      <c r="O90" s="87" t="s">
        <v>114</v>
      </c>
      <c r="P90" s="87" t="s">
        <v>115</v>
      </c>
      <c r="Q90" s="87" t="s">
        <v>116</v>
      </c>
      <c r="R90" s="87" t="s">
        <v>117</v>
      </c>
      <c r="S90" s="87" t="s">
        <v>118</v>
      </c>
      <c r="T90" s="88" t="s">
        <v>119</v>
      </c>
    </row>
    <row r="91" spans="2:63" s="1" customFormat="1" ht="22.8" customHeight="1">
      <c r="B91" s="37"/>
      <c r="C91" s="93" t="s">
        <v>120</v>
      </c>
      <c r="D91" s="38"/>
      <c r="E91" s="38"/>
      <c r="F91" s="38"/>
      <c r="G91" s="38"/>
      <c r="H91" s="38"/>
      <c r="I91" s="129"/>
      <c r="J91" s="183">
        <f>BK91</f>
        <v>0</v>
      </c>
      <c r="K91" s="38"/>
      <c r="L91" s="42"/>
      <c r="M91" s="89"/>
      <c r="N91" s="90"/>
      <c r="O91" s="90"/>
      <c r="P91" s="184">
        <f>P92+P448</f>
        <v>0</v>
      </c>
      <c r="Q91" s="90"/>
      <c r="R91" s="184">
        <f>R92+R448</f>
        <v>75.94848083</v>
      </c>
      <c r="S91" s="90"/>
      <c r="T91" s="185">
        <f>T92+T448</f>
        <v>41.82844</v>
      </c>
      <c r="AT91" s="16" t="s">
        <v>73</v>
      </c>
      <c r="AU91" s="16" t="s">
        <v>95</v>
      </c>
      <c r="BK91" s="186">
        <f>BK92+BK448</f>
        <v>0</v>
      </c>
    </row>
    <row r="92" spans="2:63" s="10" customFormat="1" ht="25.9" customHeight="1">
      <c r="B92" s="187"/>
      <c r="C92" s="188"/>
      <c r="D92" s="189" t="s">
        <v>73</v>
      </c>
      <c r="E92" s="190" t="s">
        <v>121</v>
      </c>
      <c r="F92" s="190" t="s">
        <v>122</v>
      </c>
      <c r="G92" s="188"/>
      <c r="H92" s="188"/>
      <c r="I92" s="191"/>
      <c r="J92" s="192">
        <f>BK92</f>
        <v>0</v>
      </c>
      <c r="K92" s="188"/>
      <c r="L92" s="193"/>
      <c r="M92" s="194"/>
      <c r="N92" s="195"/>
      <c r="O92" s="195"/>
      <c r="P92" s="196">
        <f>P93+P230+P262+P310+P321+P331+P402+P444</f>
        <v>0</v>
      </c>
      <c r="Q92" s="195"/>
      <c r="R92" s="196">
        <f>R93+R230+R262+R310+R321+R331+R402+R444</f>
        <v>75.89394093</v>
      </c>
      <c r="S92" s="195"/>
      <c r="T92" s="197">
        <f>T93+T230+T262+T310+T321+T331+T402+T444</f>
        <v>41.82844</v>
      </c>
      <c r="AR92" s="198" t="s">
        <v>82</v>
      </c>
      <c r="AT92" s="199" t="s">
        <v>73</v>
      </c>
      <c r="AU92" s="199" t="s">
        <v>74</v>
      </c>
      <c r="AY92" s="198" t="s">
        <v>123</v>
      </c>
      <c r="BK92" s="200">
        <f>BK93+BK230+BK262+BK310+BK321+BK331+BK402+BK444</f>
        <v>0</v>
      </c>
    </row>
    <row r="93" spans="2:63" s="10" customFormat="1" ht="22.8" customHeight="1">
      <c r="B93" s="187"/>
      <c r="C93" s="188"/>
      <c r="D93" s="189" t="s">
        <v>73</v>
      </c>
      <c r="E93" s="201" t="s">
        <v>82</v>
      </c>
      <c r="F93" s="201" t="s">
        <v>124</v>
      </c>
      <c r="G93" s="188"/>
      <c r="H93" s="188"/>
      <c r="I93" s="191"/>
      <c r="J93" s="202">
        <f>BK93</f>
        <v>0</v>
      </c>
      <c r="K93" s="188"/>
      <c r="L93" s="193"/>
      <c r="M93" s="194"/>
      <c r="N93" s="195"/>
      <c r="O93" s="195"/>
      <c r="P93" s="196">
        <f>SUM(P94:P229)</f>
        <v>0</v>
      </c>
      <c r="Q93" s="195"/>
      <c r="R93" s="196">
        <f>SUM(R94:R229)</f>
        <v>4.6936203999999995</v>
      </c>
      <c r="S93" s="195"/>
      <c r="T93" s="197">
        <f>SUM(T94:T229)</f>
        <v>17.654</v>
      </c>
      <c r="AR93" s="198" t="s">
        <v>82</v>
      </c>
      <c r="AT93" s="199" t="s">
        <v>73</v>
      </c>
      <c r="AU93" s="199" t="s">
        <v>82</v>
      </c>
      <c r="AY93" s="198" t="s">
        <v>123</v>
      </c>
      <c r="BK93" s="200">
        <f>SUM(BK94:BK229)</f>
        <v>0</v>
      </c>
    </row>
    <row r="94" spans="2:65" s="1" customFormat="1" ht="16.5" customHeight="1">
      <c r="B94" s="37"/>
      <c r="C94" s="203" t="s">
        <v>82</v>
      </c>
      <c r="D94" s="203" t="s">
        <v>125</v>
      </c>
      <c r="E94" s="204" t="s">
        <v>126</v>
      </c>
      <c r="F94" s="205" t="s">
        <v>127</v>
      </c>
      <c r="G94" s="206" t="s">
        <v>128</v>
      </c>
      <c r="H94" s="207">
        <v>9.7</v>
      </c>
      <c r="I94" s="208"/>
      <c r="J94" s="209">
        <f>ROUND(I94*H94,2)</f>
        <v>0</v>
      </c>
      <c r="K94" s="205" t="s">
        <v>129</v>
      </c>
      <c r="L94" s="42"/>
      <c r="M94" s="210" t="s">
        <v>28</v>
      </c>
      <c r="N94" s="211" t="s">
        <v>47</v>
      </c>
      <c r="O94" s="78"/>
      <c r="P94" s="212">
        <f>O94*H94</f>
        <v>0</v>
      </c>
      <c r="Q94" s="212">
        <v>0</v>
      </c>
      <c r="R94" s="212">
        <f>Q94*H94</f>
        <v>0</v>
      </c>
      <c r="S94" s="212">
        <v>1.82</v>
      </c>
      <c r="T94" s="213">
        <f>S94*H94</f>
        <v>17.654</v>
      </c>
      <c r="AR94" s="16" t="s">
        <v>130</v>
      </c>
      <c r="AT94" s="16" t="s">
        <v>125</v>
      </c>
      <c r="AU94" s="16" t="s">
        <v>84</v>
      </c>
      <c r="AY94" s="16" t="s">
        <v>123</v>
      </c>
      <c r="BE94" s="214">
        <f>IF(N94="základní",J94,0)</f>
        <v>0</v>
      </c>
      <c r="BF94" s="214">
        <f>IF(N94="snížená",J94,0)</f>
        <v>0</v>
      </c>
      <c r="BG94" s="214">
        <f>IF(N94="zákl. přenesená",J94,0)</f>
        <v>0</v>
      </c>
      <c r="BH94" s="214">
        <f>IF(N94="sníž. přenesená",J94,0)</f>
        <v>0</v>
      </c>
      <c r="BI94" s="214">
        <f>IF(N94="nulová",J94,0)</f>
        <v>0</v>
      </c>
      <c r="BJ94" s="16" t="s">
        <v>130</v>
      </c>
      <c r="BK94" s="214">
        <f>ROUND(I94*H94,2)</f>
        <v>0</v>
      </c>
      <c r="BL94" s="16" t="s">
        <v>130</v>
      </c>
      <c r="BM94" s="16" t="s">
        <v>131</v>
      </c>
    </row>
    <row r="95" spans="2:47" s="1" customFormat="1" ht="12">
      <c r="B95" s="37"/>
      <c r="C95" s="38"/>
      <c r="D95" s="215" t="s">
        <v>132</v>
      </c>
      <c r="E95" s="38"/>
      <c r="F95" s="216" t="s">
        <v>133</v>
      </c>
      <c r="G95" s="38"/>
      <c r="H95" s="38"/>
      <c r="I95" s="129"/>
      <c r="J95" s="38"/>
      <c r="K95" s="38"/>
      <c r="L95" s="42"/>
      <c r="M95" s="217"/>
      <c r="N95" s="78"/>
      <c r="O95" s="78"/>
      <c r="P95" s="78"/>
      <c r="Q95" s="78"/>
      <c r="R95" s="78"/>
      <c r="S95" s="78"/>
      <c r="T95" s="79"/>
      <c r="AT95" s="16" t="s">
        <v>132</v>
      </c>
      <c r="AU95" s="16" t="s">
        <v>84</v>
      </c>
    </row>
    <row r="96" spans="2:47" s="1" customFormat="1" ht="12">
      <c r="B96" s="37"/>
      <c r="C96" s="38"/>
      <c r="D96" s="215" t="s">
        <v>134</v>
      </c>
      <c r="E96" s="38"/>
      <c r="F96" s="218" t="s">
        <v>135</v>
      </c>
      <c r="G96" s="38"/>
      <c r="H96" s="38"/>
      <c r="I96" s="129"/>
      <c r="J96" s="38"/>
      <c r="K96" s="38"/>
      <c r="L96" s="42"/>
      <c r="M96" s="217"/>
      <c r="N96" s="78"/>
      <c r="O96" s="78"/>
      <c r="P96" s="78"/>
      <c r="Q96" s="78"/>
      <c r="R96" s="78"/>
      <c r="S96" s="78"/>
      <c r="T96" s="79"/>
      <c r="AT96" s="16" t="s">
        <v>134</v>
      </c>
      <c r="AU96" s="16" t="s">
        <v>84</v>
      </c>
    </row>
    <row r="97" spans="2:51" s="11" customFormat="1" ht="12">
      <c r="B97" s="219"/>
      <c r="C97" s="220"/>
      <c r="D97" s="215" t="s">
        <v>136</v>
      </c>
      <c r="E97" s="221" t="s">
        <v>28</v>
      </c>
      <c r="F97" s="222" t="s">
        <v>137</v>
      </c>
      <c r="G97" s="220"/>
      <c r="H97" s="221" t="s">
        <v>28</v>
      </c>
      <c r="I97" s="223"/>
      <c r="J97" s="220"/>
      <c r="K97" s="220"/>
      <c r="L97" s="224"/>
      <c r="M97" s="225"/>
      <c r="N97" s="226"/>
      <c r="O97" s="226"/>
      <c r="P97" s="226"/>
      <c r="Q97" s="226"/>
      <c r="R97" s="226"/>
      <c r="S97" s="226"/>
      <c r="T97" s="227"/>
      <c r="AT97" s="228" t="s">
        <v>136</v>
      </c>
      <c r="AU97" s="228" t="s">
        <v>84</v>
      </c>
      <c r="AV97" s="11" t="s">
        <v>82</v>
      </c>
      <c r="AW97" s="11" t="s">
        <v>35</v>
      </c>
      <c r="AX97" s="11" t="s">
        <v>74</v>
      </c>
      <c r="AY97" s="228" t="s">
        <v>123</v>
      </c>
    </row>
    <row r="98" spans="2:51" s="12" customFormat="1" ht="12">
      <c r="B98" s="229"/>
      <c r="C98" s="230"/>
      <c r="D98" s="215" t="s">
        <v>136</v>
      </c>
      <c r="E98" s="231" t="s">
        <v>28</v>
      </c>
      <c r="F98" s="232" t="s">
        <v>138</v>
      </c>
      <c r="G98" s="230"/>
      <c r="H98" s="233">
        <v>9.7</v>
      </c>
      <c r="I98" s="234"/>
      <c r="J98" s="230"/>
      <c r="K98" s="230"/>
      <c r="L98" s="235"/>
      <c r="M98" s="236"/>
      <c r="N98" s="237"/>
      <c r="O98" s="237"/>
      <c r="P98" s="237"/>
      <c r="Q98" s="237"/>
      <c r="R98" s="237"/>
      <c r="S98" s="237"/>
      <c r="T98" s="238"/>
      <c r="AT98" s="239" t="s">
        <v>136</v>
      </c>
      <c r="AU98" s="239" t="s">
        <v>84</v>
      </c>
      <c r="AV98" s="12" t="s">
        <v>84</v>
      </c>
      <c r="AW98" s="12" t="s">
        <v>35</v>
      </c>
      <c r="AX98" s="12" t="s">
        <v>82</v>
      </c>
      <c r="AY98" s="239" t="s">
        <v>123</v>
      </c>
    </row>
    <row r="99" spans="2:65" s="1" customFormat="1" ht="16.5" customHeight="1">
      <c r="B99" s="37"/>
      <c r="C99" s="203" t="s">
        <v>84</v>
      </c>
      <c r="D99" s="203" t="s">
        <v>125</v>
      </c>
      <c r="E99" s="204" t="s">
        <v>139</v>
      </c>
      <c r="F99" s="205" t="s">
        <v>140</v>
      </c>
      <c r="G99" s="206" t="s">
        <v>128</v>
      </c>
      <c r="H99" s="207">
        <v>9.7</v>
      </c>
      <c r="I99" s="208"/>
      <c r="J99" s="209">
        <f>ROUND(I99*H99,2)</f>
        <v>0</v>
      </c>
      <c r="K99" s="205" t="s">
        <v>129</v>
      </c>
      <c r="L99" s="42"/>
      <c r="M99" s="210" t="s">
        <v>28</v>
      </c>
      <c r="N99" s="211" t="s">
        <v>47</v>
      </c>
      <c r="O99" s="78"/>
      <c r="P99" s="212">
        <f>O99*H99</f>
        <v>0</v>
      </c>
      <c r="Q99" s="212">
        <v>0.4</v>
      </c>
      <c r="R99" s="212">
        <f>Q99*H99</f>
        <v>3.88</v>
      </c>
      <c r="S99" s="212">
        <v>0</v>
      </c>
      <c r="T99" s="213">
        <f>S99*H99</f>
        <v>0</v>
      </c>
      <c r="AR99" s="16" t="s">
        <v>130</v>
      </c>
      <c r="AT99" s="16" t="s">
        <v>125</v>
      </c>
      <c r="AU99" s="16" t="s">
        <v>84</v>
      </c>
      <c r="AY99" s="16" t="s">
        <v>123</v>
      </c>
      <c r="BE99" s="214">
        <f>IF(N99="základní",J99,0)</f>
        <v>0</v>
      </c>
      <c r="BF99" s="214">
        <f>IF(N99="snížená",J99,0)</f>
        <v>0</v>
      </c>
      <c r="BG99" s="214">
        <f>IF(N99="zákl. přenesená",J99,0)</f>
        <v>0</v>
      </c>
      <c r="BH99" s="214">
        <f>IF(N99="sníž. přenesená",J99,0)</f>
        <v>0</v>
      </c>
      <c r="BI99" s="214">
        <f>IF(N99="nulová",J99,0)</f>
        <v>0</v>
      </c>
      <c r="BJ99" s="16" t="s">
        <v>130</v>
      </c>
      <c r="BK99" s="214">
        <f>ROUND(I99*H99,2)</f>
        <v>0</v>
      </c>
      <c r="BL99" s="16" t="s">
        <v>130</v>
      </c>
      <c r="BM99" s="16" t="s">
        <v>141</v>
      </c>
    </row>
    <row r="100" spans="2:47" s="1" customFormat="1" ht="12">
      <c r="B100" s="37"/>
      <c r="C100" s="38"/>
      <c r="D100" s="215" t="s">
        <v>132</v>
      </c>
      <c r="E100" s="38"/>
      <c r="F100" s="216" t="s">
        <v>142</v>
      </c>
      <c r="G100" s="38"/>
      <c r="H100" s="38"/>
      <c r="I100" s="129"/>
      <c r="J100" s="38"/>
      <c r="K100" s="38"/>
      <c r="L100" s="42"/>
      <c r="M100" s="217"/>
      <c r="N100" s="78"/>
      <c r="O100" s="78"/>
      <c r="P100" s="78"/>
      <c r="Q100" s="78"/>
      <c r="R100" s="78"/>
      <c r="S100" s="78"/>
      <c r="T100" s="79"/>
      <c r="AT100" s="16" t="s">
        <v>132</v>
      </c>
      <c r="AU100" s="16" t="s">
        <v>84</v>
      </c>
    </row>
    <row r="101" spans="2:47" s="1" customFormat="1" ht="12">
      <c r="B101" s="37"/>
      <c r="C101" s="38"/>
      <c r="D101" s="215" t="s">
        <v>134</v>
      </c>
      <c r="E101" s="38"/>
      <c r="F101" s="218" t="s">
        <v>143</v>
      </c>
      <c r="G101" s="38"/>
      <c r="H101" s="38"/>
      <c r="I101" s="129"/>
      <c r="J101" s="38"/>
      <c r="K101" s="38"/>
      <c r="L101" s="42"/>
      <c r="M101" s="217"/>
      <c r="N101" s="78"/>
      <c r="O101" s="78"/>
      <c r="P101" s="78"/>
      <c r="Q101" s="78"/>
      <c r="R101" s="78"/>
      <c r="S101" s="78"/>
      <c r="T101" s="79"/>
      <c r="AT101" s="16" t="s">
        <v>134</v>
      </c>
      <c r="AU101" s="16" t="s">
        <v>84</v>
      </c>
    </row>
    <row r="102" spans="2:51" s="11" customFormat="1" ht="12">
      <c r="B102" s="219"/>
      <c r="C102" s="220"/>
      <c r="D102" s="215" t="s">
        <v>136</v>
      </c>
      <c r="E102" s="221" t="s">
        <v>28</v>
      </c>
      <c r="F102" s="222" t="s">
        <v>144</v>
      </c>
      <c r="G102" s="220"/>
      <c r="H102" s="221" t="s">
        <v>28</v>
      </c>
      <c r="I102" s="223"/>
      <c r="J102" s="220"/>
      <c r="K102" s="220"/>
      <c r="L102" s="224"/>
      <c r="M102" s="225"/>
      <c r="N102" s="226"/>
      <c r="O102" s="226"/>
      <c r="P102" s="226"/>
      <c r="Q102" s="226"/>
      <c r="R102" s="226"/>
      <c r="S102" s="226"/>
      <c r="T102" s="227"/>
      <c r="AT102" s="228" t="s">
        <v>136</v>
      </c>
      <c r="AU102" s="228" t="s">
        <v>84</v>
      </c>
      <c r="AV102" s="11" t="s">
        <v>82</v>
      </c>
      <c r="AW102" s="11" t="s">
        <v>35</v>
      </c>
      <c r="AX102" s="11" t="s">
        <v>74</v>
      </c>
      <c r="AY102" s="228" t="s">
        <v>123</v>
      </c>
    </row>
    <row r="103" spans="2:51" s="12" customFormat="1" ht="12">
      <c r="B103" s="229"/>
      <c r="C103" s="230"/>
      <c r="D103" s="215" t="s">
        <v>136</v>
      </c>
      <c r="E103" s="231" t="s">
        <v>28</v>
      </c>
      <c r="F103" s="232" t="s">
        <v>138</v>
      </c>
      <c r="G103" s="230"/>
      <c r="H103" s="233">
        <v>9.7</v>
      </c>
      <c r="I103" s="234"/>
      <c r="J103" s="230"/>
      <c r="K103" s="230"/>
      <c r="L103" s="235"/>
      <c r="M103" s="236"/>
      <c r="N103" s="237"/>
      <c r="O103" s="237"/>
      <c r="P103" s="237"/>
      <c r="Q103" s="237"/>
      <c r="R103" s="237"/>
      <c r="S103" s="237"/>
      <c r="T103" s="238"/>
      <c r="AT103" s="239" t="s">
        <v>136</v>
      </c>
      <c r="AU103" s="239" t="s">
        <v>84</v>
      </c>
      <c r="AV103" s="12" t="s">
        <v>84</v>
      </c>
      <c r="AW103" s="12" t="s">
        <v>35</v>
      </c>
      <c r="AX103" s="12" t="s">
        <v>82</v>
      </c>
      <c r="AY103" s="239" t="s">
        <v>123</v>
      </c>
    </row>
    <row r="104" spans="2:65" s="1" customFormat="1" ht="16.5" customHeight="1">
      <c r="B104" s="37"/>
      <c r="C104" s="203" t="s">
        <v>145</v>
      </c>
      <c r="D104" s="203" t="s">
        <v>125</v>
      </c>
      <c r="E104" s="204" t="s">
        <v>146</v>
      </c>
      <c r="F104" s="205" t="s">
        <v>147</v>
      </c>
      <c r="G104" s="206" t="s">
        <v>128</v>
      </c>
      <c r="H104" s="207">
        <v>0.21</v>
      </c>
      <c r="I104" s="208"/>
      <c r="J104" s="209">
        <f>ROUND(I104*H104,2)</f>
        <v>0</v>
      </c>
      <c r="K104" s="205" t="s">
        <v>129</v>
      </c>
      <c r="L104" s="42"/>
      <c r="M104" s="210" t="s">
        <v>28</v>
      </c>
      <c r="N104" s="211" t="s">
        <v>47</v>
      </c>
      <c r="O104" s="78"/>
      <c r="P104" s="212">
        <f>O104*H104</f>
        <v>0</v>
      </c>
      <c r="Q104" s="212">
        <v>0</v>
      </c>
      <c r="R104" s="212">
        <f>Q104*H104</f>
        <v>0</v>
      </c>
      <c r="S104" s="212">
        <v>0</v>
      </c>
      <c r="T104" s="213">
        <f>S104*H104</f>
        <v>0</v>
      </c>
      <c r="AR104" s="16" t="s">
        <v>130</v>
      </c>
      <c r="AT104" s="16" t="s">
        <v>125</v>
      </c>
      <c r="AU104" s="16" t="s">
        <v>84</v>
      </c>
      <c r="AY104" s="16" t="s">
        <v>123</v>
      </c>
      <c r="BE104" s="214">
        <f>IF(N104="základní",J104,0)</f>
        <v>0</v>
      </c>
      <c r="BF104" s="214">
        <f>IF(N104="snížená",J104,0)</f>
        <v>0</v>
      </c>
      <c r="BG104" s="214">
        <f>IF(N104="zákl. přenesená",J104,0)</f>
        <v>0</v>
      </c>
      <c r="BH104" s="214">
        <f>IF(N104="sníž. přenesená",J104,0)</f>
        <v>0</v>
      </c>
      <c r="BI104" s="214">
        <f>IF(N104="nulová",J104,0)</f>
        <v>0</v>
      </c>
      <c r="BJ104" s="16" t="s">
        <v>130</v>
      </c>
      <c r="BK104" s="214">
        <f>ROUND(I104*H104,2)</f>
        <v>0</v>
      </c>
      <c r="BL104" s="16" t="s">
        <v>130</v>
      </c>
      <c r="BM104" s="16" t="s">
        <v>148</v>
      </c>
    </row>
    <row r="105" spans="2:47" s="1" customFormat="1" ht="12">
      <c r="B105" s="37"/>
      <c r="C105" s="38"/>
      <c r="D105" s="215" t="s">
        <v>132</v>
      </c>
      <c r="E105" s="38"/>
      <c r="F105" s="216" t="s">
        <v>149</v>
      </c>
      <c r="G105" s="38"/>
      <c r="H105" s="38"/>
      <c r="I105" s="129"/>
      <c r="J105" s="38"/>
      <c r="K105" s="38"/>
      <c r="L105" s="42"/>
      <c r="M105" s="217"/>
      <c r="N105" s="78"/>
      <c r="O105" s="78"/>
      <c r="P105" s="78"/>
      <c r="Q105" s="78"/>
      <c r="R105" s="78"/>
      <c r="S105" s="78"/>
      <c r="T105" s="79"/>
      <c r="AT105" s="16" t="s">
        <v>132</v>
      </c>
      <c r="AU105" s="16" t="s">
        <v>84</v>
      </c>
    </row>
    <row r="106" spans="2:47" s="1" customFormat="1" ht="12">
      <c r="B106" s="37"/>
      <c r="C106" s="38"/>
      <c r="D106" s="215" t="s">
        <v>134</v>
      </c>
      <c r="E106" s="38"/>
      <c r="F106" s="218" t="s">
        <v>143</v>
      </c>
      <c r="G106" s="38"/>
      <c r="H106" s="38"/>
      <c r="I106" s="129"/>
      <c r="J106" s="38"/>
      <c r="K106" s="38"/>
      <c r="L106" s="42"/>
      <c r="M106" s="217"/>
      <c r="N106" s="78"/>
      <c r="O106" s="78"/>
      <c r="P106" s="78"/>
      <c r="Q106" s="78"/>
      <c r="R106" s="78"/>
      <c r="S106" s="78"/>
      <c r="T106" s="79"/>
      <c r="AT106" s="16" t="s">
        <v>134</v>
      </c>
      <c r="AU106" s="16" t="s">
        <v>84</v>
      </c>
    </row>
    <row r="107" spans="2:51" s="11" customFormat="1" ht="12">
      <c r="B107" s="219"/>
      <c r="C107" s="220"/>
      <c r="D107" s="215" t="s">
        <v>136</v>
      </c>
      <c r="E107" s="221" t="s">
        <v>28</v>
      </c>
      <c r="F107" s="222" t="s">
        <v>150</v>
      </c>
      <c r="G107" s="220"/>
      <c r="H107" s="221" t="s">
        <v>28</v>
      </c>
      <c r="I107" s="223"/>
      <c r="J107" s="220"/>
      <c r="K107" s="220"/>
      <c r="L107" s="224"/>
      <c r="M107" s="225"/>
      <c r="N107" s="226"/>
      <c r="O107" s="226"/>
      <c r="P107" s="226"/>
      <c r="Q107" s="226"/>
      <c r="R107" s="226"/>
      <c r="S107" s="226"/>
      <c r="T107" s="227"/>
      <c r="AT107" s="228" t="s">
        <v>136</v>
      </c>
      <c r="AU107" s="228" t="s">
        <v>84</v>
      </c>
      <c r="AV107" s="11" t="s">
        <v>82</v>
      </c>
      <c r="AW107" s="11" t="s">
        <v>35</v>
      </c>
      <c r="AX107" s="11" t="s">
        <v>74</v>
      </c>
      <c r="AY107" s="228" t="s">
        <v>123</v>
      </c>
    </row>
    <row r="108" spans="2:51" s="12" customFormat="1" ht="12">
      <c r="B108" s="229"/>
      <c r="C108" s="230"/>
      <c r="D108" s="215" t="s">
        <v>136</v>
      </c>
      <c r="E108" s="231" t="s">
        <v>28</v>
      </c>
      <c r="F108" s="232" t="s">
        <v>151</v>
      </c>
      <c r="G108" s="230"/>
      <c r="H108" s="233">
        <v>0.21</v>
      </c>
      <c r="I108" s="234"/>
      <c r="J108" s="230"/>
      <c r="K108" s="230"/>
      <c r="L108" s="235"/>
      <c r="M108" s="236"/>
      <c r="N108" s="237"/>
      <c r="O108" s="237"/>
      <c r="P108" s="237"/>
      <c r="Q108" s="237"/>
      <c r="R108" s="237"/>
      <c r="S108" s="237"/>
      <c r="T108" s="238"/>
      <c r="AT108" s="239" t="s">
        <v>136</v>
      </c>
      <c r="AU108" s="239" t="s">
        <v>84</v>
      </c>
      <c r="AV108" s="12" t="s">
        <v>84</v>
      </c>
      <c r="AW108" s="12" t="s">
        <v>35</v>
      </c>
      <c r="AX108" s="12" t="s">
        <v>82</v>
      </c>
      <c r="AY108" s="239" t="s">
        <v>123</v>
      </c>
    </row>
    <row r="109" spans="2:65" s="1" customFormat="1" ht="16.5" customHeight="1">
      <c r="B109" s="37"/>
      <c r="C109" s="203" t="s">
        <v>130</v>
      </c>
      <c r="D109" s="203" t="s">
        <v>125</v>
      </c>
      <c r="E109" s="204" t="s">
        <v>152</v>
      </c>
      <c r="F109" s="205" t="s">
        <v>153</v>
      </c>
      <c r="G109" s="206" t="s">
        <v>154</v>
      </c>
      <c r="H109" s="207">
        <v>45</v>
      </c>
      <c r="I109" s="208"/>
      <c r="J109" s="209">
        <f>ROUND(I109*H109,2)</f>
        <v>0</v>
      </c>
      <c r="K109" s="205" t="s">
        <v>129</v>
      </c>
      <c r="L109" s="42"/>
      <c r="M109" s="210" t="s">
        <v>28</v>
      </c>
      <c r="N109" s="211" t="s">
        <v>47</v>
      </c>
      <c r="O109" s="78"/>
      <c r="P109" s="212">
        <f>O109*H109</f>
        <v>0</v>
      </c>
      <c r="Q109" s="212">
        <v>0.01559</v>
      </c>
      <c r="R109" s="212">
        <f>Q109*H109</f>
        <v>0.70155</v>
      </c>
      <c r="S109" s="212">
        <v>0</v>
      </c>
      <c r="T109" s="213">
        <f>S109*H109</f>
        <v>0</v>
      </c>
      <c r="AR109" s="16" t="s">
        <v>130</v>
      </c>
      <c r="AT109" s="16" t="s">
        <v>125</v>
      </c>
      <c r="AU109" s="16" t="s">
        <v>84</v>
      </c>
      <c r="AY109" s="16" t="s">
        <v>123</v>
      </c>
      <c r="BE109" s="214">
        <f>IF(N109="základní",J109,0)</f>
        <v>0</v>
      </c>
      <c r="BF109" s="214">
        <f>IF(N109="snížená",J109,0)</f>
        <v>0</v>
      </c>
      <c r="BG109" s="214">
        <f>IF(N109="zákl. přenesená",J109,0)</f>
        <v>0</v>
      </c>
      <c r="BH109" s="214">
        <f>IF(N109="sníž. přenesená",J109,0)</f>
        <v>0</v>
      </c>
      <c r="BI109" s="214">
        <f>IF(N109="nulová",J109,0)</f>
        <v>0</v>
      </c>
      <c r="BJ109" s="16" t="s">
        <v>130</v>
      </c>
      <c r="BK109" s="214">
        <f>ROUND(I109*H109,2)</f>
        <v>0</v>
      </c>
      <c r="BL109" s="16" t="s">
        <v>130</v>
      </c>
      <c r="BM109" s="16" t="s">
        <v>155</v>
      </c>
    </row>
    <row r="110" spans="2:47" s="1" customFormat="1" ht="12">
      <c r="B110" s="37"/>
      <c r="C110" s="38"/>
      <c r="D110" s="215" t="s">
        <v>132</v>
      </c>
      <c r="E110" s="38"/>
      <c r="F110" s="216" t="s">
        <v>156</v>
      </c>
      <c r="G110" s="38"/>
      <c r="H110" s="38"/>
      <c r="I110" s="129"/>
      <c r="J110" s="38"/>
      <c r="K110" s="38"/>
      <c r="L110" s="42"/>
      <c r="M110" s="217"/>
      <c r="N110" s="78"/>
      <c r="O110" s="78"/>
      <c r="P110" s="78"/>
      <c r="Q110" s="78"/>
      <c r="R110" s="78"/>
      <c r="S110" s="78"/>
      <c r="T110" s="79"/>
      <c r="AT110" s="16" t="s">
        <v>132</v>
      </c>
      <c r="AU110" s="16" t="s">
        <v>84</v>
      </c>
    </row>
    <row r="111" spans="2:47" s="1" customFormat="1" ht="12">
      <c r="B111" s="37"/>
      <c r="C111" s="38"/>
      <c r="D111" s="215" t="s">
        <v>134</v>
      </c>
      <c r="E111" s="38"/>
      <c r="F111" s="218" t="s">
        <v>157</v>
      </c>
      <c r="G111" s="38"/>
      <c r="H111" s="38"/>
      <c r="I111" s="129"/>
      <c r="J111" s="38"/>
      <c r="K111" s="38"/>
      <c r="L111" s="42"/>
      <c r="M111" s="217"/>
      <c r="N111" s="78"/>
      <c r="O111" s="78"/>
      <c r="P111" s="78"/>
      <c r="Q111" s="78"/>
      <c r="R111" s="78"/>
      <c r="S111" s="78"/>
      <c r="T111" s="79"/>
      <c r="AT111" s="16" t="s">
        <v>134</v>
      </c>
      <c r="AU111" s="16" t="s">
        <v>84</v>
      </c>
    </row>
    <row r="112" spans="2:51" s="11" customFormat="1" ht="12">
      <c r="B112" s="219"/>
      <c r="C112" s="220"/>
      <c r="D112" s="215" t="s">
        <v>136</v>
      </c>
      <c r="E112" s="221" t="s">
        <v>28</v>
      </c>
      <c r="F112" s="222" t="s">
        <v>158</v>
      </c>
      <c r="G112" s="220"/>
      <c r="H112" s="221" t="s">
        <v>28</v>
      </c>
      <c r="I112" s="223"/>
      <c r="J112" s="220"/>
      <c r="K112" s="220"/>
      <c r="L112" s="224"/>
      <c r="M112" s="225"/>
      <c r="N112" s="226"/>
      <c r="O112" s="226"/>
      <c r="P112" s="226"/>
      <c r="Q112" s="226"/>
      <c r="R112" s="226"/>
      <c r="S112" s="226"/>
      <c r="T112" s="227"/>
      <c r="AT112" s="228" t="s">
        <v>136</v>
      </c>
      <c r="AU112" s="228" t="s">
        <v>84</v>
      </c>
      <c r="AV112" s="11" t="s">
        <v>82</v>
      </c>
      <c r="AW112" s="11" t="s">
        <v>35</v>
      </c>
      <c r="AX112" s="11" t="s">
        <v>74</v>
      </c>
      <c r="AY112" s="228" t="s">
        <v>123</v>
      </c>
    </row>
    <row r="113" spans="2:51" s="12" customFormat="1" ht="12">
      <c r="B113" s="229"/>
      <c r="C113" s="230"/>
      <c r="D113" s="215" t="s">
        <v>136</v>
      </c>
      <c r="E113" s="231" t="s">
        <v>28</v>
      </c>
      <c r="F113" s="232" t="s">
        <v>159</v>
      </c>
      <c r="G113" s="230"/>
      <c r="H113" s="233">
        <v>45</v>
      </c>
      <c r="I113" s="234"/>
      <c r="J113" s="230"/>
      <c r="K113" s="230"/>
      <c r="L113" s="235"/>
      <c r="M113" s="236"/>
      <c r="N113" s="237"/>
      <c r="O113" s="237"/>
      <c r="P113" s="237"/>
      <c r="Q113" s="237"/>
      <c r="R113" s="237"/>
      <c r="S113" s="237"/>
      <c r="T113" s="238"/>
      <c r="AT113" s="239" t="s">
        <v>136</v>
      </c>
      <c r="AU113" s="239" t="s">
        <v>84</v>
      </c>
      <c r="AV113" s="12" t="s">
        <v>84</v>
      </c>
      <c r="AW113" s="12" t="s">
        <v>35</v>
      </c>
      <c r="AX113" s="12" t="s">
        <v>82</v>
      </c>
      <c r="AY113" s="239" t="s">
        <v>123</v>
      </c>
    </row>
    <row r="114" spans="2:65" s="1" customFormat="1" ht="16.5" customHeight="1">
      <c r="B114" s="37"/>
      <c r="C114" s="203" t="s">
        <v>160</v>
      </c>
      <c r="D114" s="203" t="s">
        <v>125</v>
      </c>
      <c r="E114" s="204" t="s">
        <v>161</v>
      </c>
      <c r="F114" s="205" t="s">
        <v>162</v>
      </c>
      <c r="G114" s="206" t="s">
        <v>163</v>
      </c>
      <c r="H114" s="207">
        <v>120</v>
      </c>
      <c r="I114" s="208"/>
      <c r="J114" s="209">
        <f>ROUND(I114*H114,2)</f>
        <v>0</v>
      </c>
      <c r="K114" s="205" t="s">
        <v>129</v>
      </c>
      <c r="L114" s="42"/>
      <c r="M114" s="210" t="s">
        <v>28</v>
      </c>
      <c r="N114" s="211" t="s">
        <v>47</v>
      </c>
      <c r="O114" s="78"/>
      <c r="P114" s="212">
        <f>O114*H114</f>
        <v>0</v>
      </c>
      <c r="Q114" s="212">
        <v>0</v>
      </c>
      <c r="R114" s="212">
        <f>Q114*H114</f>
        <v>0</v>
      </c>
      <c r="S114" s="212">
        <v>0</v>
      </c>
      <c r="T114" s="213">
        <f>S114*H114</f>
        <v>0</v>
      </c>
      <c r="AR114" s="16" t="s">
        <v>130</v>
      </c>
      <c r="AT114" s="16" t="s">
        <v>125</v>
      </c>
      <c r="AU114" s="16" t="s">
        <v>84</v>
      </c>
      <c r="AY114" s="16" t="s">
        <v>123</v>
      </c>
      <c r="BE114" s="214">
        <f>IF(N114="základní",J114,0)</f>
        <v>0</v>
      </c>
      <c r="BF114" s="214">
        <f>IF(N114="snížená",J114,0)</f>
        <v>0</v>
      </c>
      <c r="BG114" s="214">
        <f>IF(N114="zákl. přenesená",J114,0)</f>
        <v>0</v>
      </c>
      <c r="BH114" s="214">
        <f>IF(N114="sníž. přenesená",J114,0)</f>
        <v>0</v>
      </c>
      <c r="BI114" s="214">
        <f>IF(N114="nulová",J114,0)</f>
        <v>0</v>
      </c>
      <c r="BJ114" s="16" t="s">
        <v>130</v>
      </c>
      <c r="BK114" s="214">
        <f>ROUND(I114*H114,2)</f>
        <v>0</v>
      </c>
      <c r="BL114" s="16" t="s">
        <v>130</v>
      </c>
      <c r="BM114" s="16" t="s">
        <v>164</v>
      </c>
    </row>
    <row r="115" spans="2:47" s="1" customFormat="1" ht="12">
      <c r="B115" s="37"/>
      <c r="C115" s="38"/>
      <c r="D115" s="215" t="s">
        <v>132</v>
      </c>
      <c r="E115" s="38"/>
      <c r="F115" s="216" t="s">
        <v>165</v>
      </c>
      <c r="G115" s="38"/>
      <c r="H115" s="38"/>
      <c r="I115" s="129"/>
      <c r="J115" s="38"/>
      <c r="K115" s="38"/>
      <c r="L115" s="42"/>
      <c r="M115" s="217"/>
      <c r="N115" s="78"/>
      <c r="O115" s="78"/>
      <c r="P115" s="78"/>
      <c r="Q115" s="78"/>
      <c r="R115" s="78"/>
      <c r="S115" s="78"/>
      <c r="T115" s="79"/>
      <c r="AT115" s="16" t="s">
        <v>132</v>
      </c>
      <c r="AU115" s="16" t="s">
        <v>84</v>
      </c>
    </row>
    <row r="116" spans="2:47" s="1" customFormat="1" ht="12">
      <c r="B116" s="37"/>
      <c r="C116" s="38"/>
      <c r="D116" s="215" t="s">
        <v>134</v>
      </c>
      <c r="E116" s="38"/>
      <c r="F116" s="218" t="s">
        <v>166</v>
      </c>
      <c r="G116" s="38"/>
      <c r="H116" s="38"/>
      <c r="I116" s="129"/>
      <c r="J116" s="38"/>
      <c r="K116" s="38"/>
      <c r="L116" s="42"/>
      <c r="M116" s="217"/>
      <c r="N116" s="78"/>
      <c r="O116" s="78"/>
      <c r="P116" s="78"/>
      <c r="Q116" s="78"/>
      <c r="R116" s="78"/>
      <c r="S116" s="78"/>
      <c r="T116" s="79"/>
      <c r="AT116" s="16" t="s">
        <v>134</v>
      </c>
      <c r="AU116" s="16" t="s">
        <v>84</v>
      </c>
    </row>
    <row r="117" spans="2:51" s="11" customFormat="1" ht="12">
      <c r="B117" s="219"/>
      <c r="C117" s="220"/>
      <c r="D117" s="215" t="s">
        <v>136</v>
      </c>
      <c r="E117" s="221" t="s">
        <v>28</v>
      </c>
      <c r="F117" s="222" t="s">
        <v>167</v>
      </c>
      <c r="G117" s="220"/>
      <c r="H117" s="221" t="s">
        <v>28</v>
      </c>
      <c r="I117" s="223"/>
      <c r="J117" s="220"/>
      <c r="K117" s="220"/>
      <c r="L117" s="224"/>
      <c r="M117" s="225"/>
      <c r="N117" s="226"/>
      <c r="O117" s="226"/>
      <c r="P117" s="226"/>
      <c r="Q117" s="226"/>
      <c r="R117" s="226"/>
      <c r="S117" s="226"/>
      <c r="T117" s="227"/>
      <c r="AT117" s="228" t="s">
        <v>136</v>
      </c>
      <c r="AU117" s="228" t="s">
        <v>84</v>
      </c>
      <c r="AV117" s="11" t="s">
        <v>82</v>
      </c>
      <c r="AW117" s="11" t="s">
        <v>35</v>
      </c>
      <c r="AX117" s="11" t="s">
        <v>74</v>
      </c>
      <c r="AY117" s="228" t="s">
        <v>123</v>
      </c>
    </row>
    <row r="118" spans="2:51" s="12" customFormat="1" ht="12">
      <c r="B118" s="229"/>
      <c r="C118" s="230"/>
      <c r="D118" s="215" t="s">
        <v>136</v>
      </c>
      <c r="E118" s="231" t="s">
        <v>28</v>
      </c>
      <c r="F118" s="232" t="s">
        <v>168</v>
      </c>
      <c r="G118" s="230"/>
      <c r="H118" s="233">
        <v>120</v>
      </c>
      <c r="I118" s="234"/>
      <c r="J118" s="230"/>
      <c r="K118" s="230"/>
      <c r="L118" s="235"/>
      <c r="M118" s="236"/>
      <c r="N118" s="237"/>
      <c r="O118" s="237"/>
      <c r="P118" s="237"/>
      <c r="Q118" s="237"/>
      <c r="R118" s="237"/>
      <c r="S118" s="237"/>
      <c r="T118" s="238"/>
      <c r="AT118" s="239" t="s">
        <v>136</v>
      </c>
      <c r="AU118" s="239" t="s">
        <v>84</v>
      </c>
      <c r="AV118" s="12" t="s">
        <v>84</v>
      </c>
      <c r="AW118" s="12" t="s">
        <v>35</v>
      </c>
      <c r="AX118" s="12" t="s">
        <v>82</v>
      </c>
      <c r="AY118" s="239" t="s">
        <v>123</v>
      </c>
    </row>
    <row r="119" spans="2:65" s="1" customFormat="1" ht="16.5" customHeight="1">
      <c r="B119" s="37"/>
      <c r="C119" s="203" t="s">
        <v>169</v>
      </c>
      <c r="D119" s="203" t="s">
        <v>125</v>
      </c>
      <c r="E119" s="204" t="s">
        <v>170</v>
      </c>
      <c r="F119" s="205" t="s">
        <v>171</v>
      </c>
      <c r="G119" s="206" t="s">
        <v>172</v>
      </c>
      <c r="H119" s="207">
        <v>15</v>
      </c>
      <c r="I119" s="208"/>
      <c r="J119" s="209">
        <f>ROUND(I119*H119,2)</f>
        <v>0</v>
      </c>
      <c r="K119" s="205" t="s">
        <v>129</v>
      </c>
      <c r="L119" s="42"/>
      <c r="M119" s="210" t="s">
        <v>28</v>
      </c>
      <c r="N119" s="211" t="s">
        <v>47</v>
      </c>
      <c r="O119" s="78"/>
      <c r="P119" s="212">
        <f>O119*H119</f>
        <v>0</v>
      </c>
      <c r="Q119" s="212">
        <v>0</v>
      </c>
      <c r="R119" s="212">
        <f>Q119*H119</f>
        <v>0</v>
      </c>
      <c r="S119" s="212">
        <v>0</v>
      </c>
      <c r="T119" s="213">
        <f>S119*H119</f>
        <v>0</v>
      </c>
      <c r="AR119" s="16" t="s">
        <v>130</v>
      </c>
      <c r="AT119" s="16" t="s">
        <v>125</v>
      </c>
      <c r="AU119" s="16" t="s">
        <v>84</v>
      </c>
      <c r="AY119" s="16" t="s">
        <v>123</v>
      </c>
      <c r="BE119" s="214">
        <f>IF(N119="základní",J119,0)</f>
        <v>0</v>
      </c>
      <c r="BF119" s="214">
        <f>IF(N119="snížená",J119,0)</f>
        <v>0</v>
      </c>
      <c r="BG119" s="214">
        <f>IF(N119="zákl. přenesená",J119,0)</f>
        <v>0</v>
      </c>
      <c r="BH119" s="214">
        <f>IF(N119="sníž. přenesená",J119,0)</f>
        <v>0</v>
      </c>
      <c r="BI119" s="214">
        <f>IF(N119="nulová",J119,0)</f>
        <v>0</v>
      </c>
      <c r="BJ119" s="16" t="s">
        <v>130</v>
      </c>
      <c r="BK119" s="214">
        <f>ROUND(I119*H119,2)</f>
        <v>0</v>
      </c>
      <c r="BL119" s="16" t="s">
        <v>130</v>
      </c>
      <c r="BM119" s="16" t="s">
        <v>173</v>
      </c>
    </row>
    <row r="120" spans="2:47" s="1" customFormat="1" ht="12">
      <c r="B120" s="37"/>
      <c r="C120" s="38"/>
      <c r="D120" s="215" t="s">
        <v>132</v>
      </c>
      <c r="E120" s="38"/>
      <c r="F120" s="216" t="s">
        <v>174</v>
      </c>
      <c r="G120" s="38"/>
      <c r="H120" s="38"/>
      <c r="I120" s="129"/>
      <c r="J120" s="38"/>
      <c r="K120" s="38"/>
      <c r="L120" s="42"/>
      <c r="M120" s="217"/>
      <c r="N120" s="78"/>
      <c r="O120" s="78"/>
      <c r="P120" s="78"/>
      <c r="Q120" s="78"/>
      <c r="R120" s="78"/>
      <c r="S120" s="78"/>
      <c r="T120" s="79"/>
      <c r="AT120" s="16" t="s">
        <v>132</v>
      </c>
      <c r="AU120" s="16" t="s">
        <v>84</v>
      </c>
    </row>
    <row r="121" spans="2:47" s="1" customFormat="1" ht="12">
      <c r="B121" s="37"/>
      <c r="C121" s="38"/>
      <c r="D121" s="215" t="s">
        <v>134</v>
      </c>
      <c r="E121" s="38"/>
      <c r="F121" s="218" t="s">
        <v>175</v>
      </c>
      <c r="G121" s="38"/>
      <c r="H121" s="38"/>
      <c r="I121" s="129"/>
      <c r="J121" s="38"/>
      <c r="K121" s="38"/>
      <c r="L121" s="42"/>
      <c r="M121" s="217"/>
      <c r="N121" s="78"/>
      <c r="O121" s="78"/>
      <c r="P121" s="78"/>
      <c r="Q121" s="78"/>
      <c r="R121" s="78"/>
      <c r="S121" s="78"/>
      <c r="T121" s="79"/>
      <c r="AT121" s="16" t="s">
        <v>134</v>
      </c>
      <c r="AU121" s="16" t="s">
        <v>84</v>
      </c>
    </row>
    <row r="122" spans="2:51" s="11" customFormat="1" ht="12">
      <c r="B122" s="219"/>
      <c r="C122" s="220"/>
      <c r="D122" s="215" t="s">
        <v>136</v>
      </c>
      <c r="E122" s="221" t="s">
        <v>28</v>
      </c>
      <c r="F122" s="222" t="s">
        <v>167</v>
      </c>
      <c r="G122" s="220"/>
      <c r="H122" s="221" t="s">
        <v>28</v>
      </c>
      <c r="I122" s="223"/>
      <c r="J122" s="220"/>
      <c r="K122" s="220"/>
      <c r="L122" s="224"/>
      <c r="M122" s="225"/>
      <c r="N122" s="226"/>
      <c r="O122" s="226"/>
      <c r="P122" s="226"/>
      <c r="Q122" s="226"/>
      <c r="R122" s="226"/>
      <c r="S122" s="226"/>
      <c r="T122" s="227"/>
      <c r="AT122" s="228" t="s">
        <v>136</v>
      </c>
      <c r="AU122" s="228" t="s">
        <v>84</v>
      </c>
      <c r="AV122" s="11" t="s">
        <v>82</v>
      </c>
      <c r="AW122" s="11" t="s">
        <v>35</v>
      </c>
      <c r="AX122" s="11" t="s">
        <v>74</v>
      </c>
      <c r="AY122" s="228" t="s">
        <v>123</v>
      </c>
    </row>
    <row r="123" spans="2:51" s="12" customFormat="1" ht="12">
      <c r="B123" s="229"/>
      <c r="C123" s="230"/>
      <c r="D123" s="215" t="s">
        <v>136</v>
      </c>
      <c r="E123" s="231" t="s">
        <v>28</v>
      </c>
      <c r="F123" s="232" t="s">
        <v>8</v>
      </c>
      <c r="G123" s="230"/>
      <c r="H123" s="233">
        <v>15</v>
      </c>
      <c r="I123" s="234"/>
      <c r="J123" s="230"/>
      <c r="K123" s="230"/>
      <c r="L123" s="235"/>
      <c r="M123" s="236"/>
      <c r="N123" s="237"/>
      <c r="O123" s="237"/>
      <c r="P123" s="237"/>
      <c r="Q123" s="237"/>
      <c r="R123" s="237"/>
      <c r="S123" s="237"/>
      <c r="T123" s="238"/>
      <c r="AT123" s="239" t="s">
        <v>136</v>
      </c>
      <c r="AU123" s="239" t="s">
        <v>84</v>
      </c>
      <c r="AV123" s="12" t="s">
        <v>84</v>
      </c>
      <c r="AW123" s="12" t="s">
        <v>35</v>
      </c>
      <c r="AX123" s="12" t="s">
        <v>82</v>
      </c>
      <c r="AY123" s="239" t="s">
        <v>123</v>
      </c>
    </row>
    <row r="124" spans="2:65" s="1" customFormat="1" ht="16.5" customHeight="1">
      <c r="B124" s="37"/>
      <c r="C124" s="203" t="s">
        <v>176</v>
      </c>
      <c r="D124" s="203" t="s">
        <v>125</v>
      </c>
      <c r="E124" s="204" t="s">
        <v>177</v>
      </c>
      <c r="F124" s="205" t="s">
        <v>178</v>
      </c>
      <c r="G124" s="206" t="s">
        <v>128</v>
      </c>
      <c r="H124" s="207">
        <v>6.3</v>
      </c>
      <c r="I124" s="208"/>
      <c r="J124" s="209">
        <f>ROUND(I124*H124,2)</f>
        <v>0</v>
      </c>
      <c r="K124" s="205" t="s">
        <v>129</v>
      </c>
      <c r="L124" s="42"/>
      <c r="M124" s="210" t="s">
        <v>28</v>
      </c>
      <c r="N124" s="211" t="s">
        <v>47</v>
      </c>
      <c r="O124" s="78"/>
      <c r="P124" s="212">
        <f>O124*H124</f>
        <v>0</v>
      </c>
      <c r="Q124" s="212">
        <v>0</v>
      </c>
      <c r="R124" s="212">
        <f>Q124*H124</f>
        <v>0</v>
      </c>
      <c r="S124" s="212">
        <v>0</v>
      </c>
      <c r="T124" s="213">
        <f>S124*H124</f>
        <v>0</v>
      </c>
      <c r="AR124" s="16" t="s">
        <v>130</v>
      </c>
      <c r="AT124" s="16" t="s">
        <v>125</v>
      </c>
      <c r="AU124" s="16" t="s">
        <v>84</v>
      </c>
      <c r="AY124" s="16" t="s">
        <v>123</v>
      </c>
      <c r="BE124" s="214">
        <f>IF(N124="základní",J124,0)</f>
        <v>0</v>
      </c>
      <c r="BF124" s="214">
        <f>IF(N124="snížená",J124,0)</f>
        <v>0</v>
      </c>
      <c r="BG124" s="214">
        <f>IF(N124="zákl. přenesená",J124,0)</f>
        <v>0</v>
      </c>
      <c r="BH124" s="214">
        <f>IF(N124="sníž. přenesená",J124,0)</f>
        <v>0</v>
      </c>
      <c r="BI124" s="214">
        <f>IF(N124="nulová",J124,0)</f>
        <v>0</v>
      </c>
      <c r="BJ124" s="16" t="s">
        <v>130</v>
      </c>
      <c r="BK124" s="214">
        <f>ROUND(I124*H124,2)</f>
        <v>0</v>
      </c>
      <c r="BL124" s="16" t="s">
        <v>130</v>
      </c>
      <c r="BM124" s="16" t="s">
        <v>179</v>
      </c>
    </row>
    <row r="125" spans="2:47" s="1" customFormat="1" ht="12">
      <c r="B125" s="37"/>
      <c r="C125" s="38"/>
      <c r="D125" s="215" t="s">
        <v>132</v>
      </c>
      <c r="E125" s="38"/>
      <c r="F125" s="216" t="s">
        <v>180</v>
      </c>
      <c r="G125" s="38"/>
      <c r="H125" s="38"/>
      <c r="I125" s="129"/>
      <c r="J125" s="38"/>
      <c r="K125" s="38"/>
      <c r="L125" s="42"/>
      <c r="M125" s="217"/>
      <c r="N125" s="78"/>
      <c r="O125" s="78"/>
      <c r="P125" s="78"/>
      <c r="Q125" s="78"/>
      <c r="R125" s="78"/>
      <c r="S125" s="78"/>
      <c r="T125" s="79"/>
      <c r="AT125" s="16" t="s">
        <v>132</v>
      </c>
      <c r="AU125" s="16" t="s">
        <v>84</v>
      </c>
    </row>
    <row r="126" spans="2:47" s="1" customFormat="1" ht="12">
      <c r="B126" s="37"/>
      <c r="C126" s="38"/>
      <c r="D126" s="215" t="s">
        <v>134</v>
      </c>
      <c r="E126" s="38"/>
      <c r="F126" s="218" t="s">
        <v>181</v>
      </c>
      <c r="G126" s="38"/>
      <c r="H126" s="38"/>
      <c r="I126" s="129"/>
      <c r="J126" s="38"/>
      <c r="K126" s="38"/>
      <c r="L126" s="42"/>
      <c r="M126" s="217"/>
      <c r="N126" s="78"/>
      <c r="O126" s="78"/>
      <c r="P126" s="78"/>
      <c r="Q126" s="78"/>
      <c r="R126" s="78"/>
      <c r="S126" s="78"/>
      <c r="T126" s="79"/>
      <c r="AT126" s="16" t="s">
        <v>134</v>
      </c>
      <c r="AU126" s="16" t="s">
        <v>84</v>
      </c>
    </row>
    <row r="127" spans="2:51" s="11" customFormat="1" ht="12">
      <c r="B127" s="219"/>
      <c r="C127" s="220"/>
      <c r="D127" s="215" t="s">
        <v>136</v>
      </c>
      <c r="E127" s="221" t="s">
        <v>28</v>
      </c>
      <c r="F127" s="222" t="s">
        <v>182</v>
      </c>
      <c r="G127" s="220"/>
      <c r="H127" s="221" t="s">
        <v>28</v>
      </c>
      <c r="I127" s="223"/>
      <c r="J127" s="220"/>
      <c r="K127" s="220"/>
      <c r="L127" s="224"/>
      <c r="M127" s="225"/>
      <c r="N127" s="226"/>
      <c r="O127" s="226"/>
      <c r="P127" s="226"/>
      <c r="Q127" s="226"/>
      <c r="R127" s="226"/>
      <c r="S127" s="226"/>
      <c r="T127" s="227"/>
      <c r="AT127" s="228" t="s">
        <v>136</v>
      </c>
      <c r="AU127" s="228" t="s">
        <v>84</v>
      </c>
      <c r="AV127" s="11" t="s">
        <v>82</v>
      </c>
      <c r="AW127" s="11" t="s">
        <v>35</v>
      </c>
      <c r="AX127" s="11" t="s">
        <v>74</v>
      </c>
      <c r="AY127" s="228" t="s">
        <v>123</v>
      </c>
    </row>
    <row r="128" spans="2:51" s="12" customFormat="1" ht="12">
      <c r="B128" s="229"/>
      <c r="C128" s="230"/>
      <c r="D128" s="215" t="s">
        <v>136</v>
      </c>
      <c r="E128" s="231" t="s">
        <v>28</v>
      </c>
      <c r="F128" s="232" t="s">
        <v>183</v>
      </c>
      <c r="G128" s="230"/>
      <c r="H128" s="233">
        <v>6.3</v>
      </c>
      <c r="I128" s="234"/>
      <c r="J128" s="230"/>
      <c r="K128" s="230"/>
      <c r="L128" s="235"/>
      <c r="M128" s="236"/>
      <c r="N128" s="237"/>
      <c r="O128" s="237"/>
      <c r="P128" s="237"/>
      <c r="Q128" s="237"/>
      <c r="R128" s="237"/>
      <c r="S128" s="237"/>
      <c r="T128" s="238"/>
      <c r="AT128" s="239" t="s">
        <v>136</v>
      </c>
      <c r="AU128" s="239" t="s">
        <v>84</v>
      </c>
      <c r="AV128" s="12" t="s">
        <v>84</v>
      </c>
      <c r="AW128" s="12" t="s">
        <v>35</v>
      </c>
      <c r="AX128" s="12" t="s">
        <v>82</v>
      </c>
      <c r="AY128" s="239" t="s">
        <v>123</v>
      </c>
    </row>
    <row r="129" spans="2:65" s="1" customFormat="1" ht="16.5" customHeight="1">
      <c r="B129" s="37"/>
      <c r="C129" s="203" t="s">
        <v>184</v>
      </c>
      <c r="D129" s="203" t="s">
        <v>125</v>
      </c>
      <c r="E129" s="204" t="s">
        <v>185</v>
      </c>
      <c r="F129" s="205" t="s">
        <v>186</v>
      </c>
      <c r="G129" s="206" t="s">
        <v>128</v>
      </c>
      <c r="H129" s="207">
        <v>1.54</v>
      </c>
      <c r="I129" s="208"/>
      <c r="J129" s="209">
        <f>ROUND(I129*H129,2)</f>
        <v>0</v>
      </c>
      <c r="K129" s="205" t="s">
        <v>129</v>
      </c>
      <c r="L129" s="42"/>
      <c r="M129" s="210" t="s">
        <v>28</v>
      </c>
      <c r="N129" s="211" t="s">
        <v>47</v>
      </c>
      <c r="O129" s="78"/>
      <c r="P129" s="212">
        <f>O129*H129</f>
        <v>0</v>
      </c>
      <c r="Q129" s="212">
        <v>0</v>
      </c>
      <c r="R129" s="212">
        <f>Q129*H129</f>
        <v>0</v>
      </c>
      <c r="S129" s="212">
        <v>0</v>
      </c>
      <c r="T129" s="213">
        <f>S129*H129</f>
        <v>0</v>
      </c>
      <c r="AR129" s="16" t="s">
        <v>130</v>
      </c>
      <c r="AT129" s="16" t="s">
        <v>125</v>
      </c>
      <c r="AU129" s="16" t="s">
        <v>84</v>
      </c>
      <c r="AY129" s="16" t="s">
        <v>123</v>
      </c>
      <c r="BE129" s="214">
        <f>IF(N129="základní",J129,0)</f>
        <v>0</v>
      </c>
      <c r="BF129" s="214">
        <f>IF(N129="snížená",J129,0)</f>
        <v>0</v>
      </c>
      <c r="BG129" s="214">
        <f>IF(N129="zákl. přenesená",J129,0)</f>
        <v>0</v>
      </c>
      <c r="BH129" s="214">
        <f>IF(N129="sníž. přenesená",J129,0)</f>
        <v>0</v>
      </c>
      <c r="BI129" s="214">
        <f>IF(N129="nulová",J129,0)</f>
        <v>0</v>
      </c>
      <c r="BJ129" s="16" t="s">
        <v>130</v>
      </c>
      <c r="BK129" s="214">
        <f>ROUND(I129*H129,2)</f>
        <v>0</v>
      </c>
      <c r="BL129" s="16" t="s">
        <v>130</v>
      </c>
      <c r="BM129" s="16" t="s">
        <v>187</v>
      </c>
    </row>
    <row r="130" spans="2:47" s="1" customFormat="1" ht="12">
      <c r="B130" s="37"/>
      <c r="C130" s="38"/>
      <c r="D130" s="215" t="s">
        <v>132</v>
      </c>
      <c r="E130" s="38"/>
      <c r="F130" s="216" t="s">
        <v>188</v>
      </c>
      <c r="G130" s="38"/>
      <c r="H130" s="38"/>
      <c r="I130" s="129"/>
      <c r="J130" s="38"/>
      <c r="K130" s="38"/>
      <c r="L130" s="42"/>
      <c r="M130" s="217"/>
      <c r="N130" s="78"/>
      <c r="O130" s="78"/>
      <c r="P130" s="78"/>
      <c r="Q130" s="78"/>
      <c r="R130" s="78"/>
      <c r="S130" s="78"/>
      <c r="T130" s="79"/>
      <c r="AT130" s="16" t="s">
        <v>132</v>
      </c>
      <c r="AU130" s="16" t="s">
        <v>84</v>
      </c>
    </row>
    <row r="131" spans="2:47" s="1" customFormat="1" ht="12">
      <c r="B131" s="37"/>
      <c r="C131" s="38"/>
      <c r="D131" s="215" t="s">
        <v>134</v>
      </c>
      <c r="E131" s="38"/>
      <c r="F131" s="218" t="s">
        <v>189</v>
      </c>
      <c r="G131" s="38"/>
      <c r="H131" s="38"/>
      <c r="I131" s="129"/>
      <c r="J131" s="38"/>
      <c r="K131" s="38"/>
      <c r="L131" s="42"/>
      <c r="M131" s="217"/>
      <c r="N131" s="78"/>
      <c r="O131" s="78"/>
      <c r="P131" s="78"/>
      <c r="Q131" s="78"/>
      <c r="R131" s="78"/>
      <c r="S131" s="78"/>
      <c r="T131" s="79"/>
      <c r="AT131" s="16" t="s">
        <v>134</v>
      </c>
      <c r="AU131" s="16" t="s">
        <v>84</v>
      </c>
    </row>
    <row r="132" spans="2:51" s="11" customFormat="1" ht="12">
      <c r="B132" s="219"/>
      <c r="C132" s="220"/>
      <c r="D132" s="215" t="s">
        <v>136</v>
      </c>
      <c r="E132" s="221" t="s">
        <v>28</v>
      </c>
      <c r="F132" s="222" t="s">
        <v>190</v>
      </c>
      <c r="G132" s="220"/>
      <c r="H132" s="221" t="s">
        <v>28</v>
      </c>
      <c r="I132" s="223"/>
      <c r="J132" s="220"/>
      <c r="K132" s="220"/>
      <c r="L132" s="224"/>
      <c r="M132" s="225"/>
      <c r="N132" s="226"/>
      <c r="O132" s="226"/>
      <c r="P132" s="226"/>
      <c r="Q132" s="226"/>
      <c r="R132" s="226"/>
      <c r="S132" s="226"/>
      <c r="T132" s="227"/>
      <c r="AT132" s="228" t="s">
        <v>136</v>
      </c>
      <c r="AU132" s="228" t="s">
        <v>84</v>
      </c>
      <c r="AV132" s="11" t="s">
        <v>82</v>
      </c>
      <c r="AW132" s="11" t="s">
        <v>35</v>
      </c>
      <c r="AX132" s="11" t="s">
        <v>74</v>
      </c>
      <c r="AY132" s="228" t="s">
        <v>123</v>
      </c>
    </row>
    <row r="133" spans="2:51" s="12" customFormat="1" ht="12">
      <c r="B133" s="229"/>
      <c r="C133" s="230"/>
      <c r="D133" s="215" t="s">
        <v>136</v>
      </c>
      <c r="E133" s="231" t="s">
        <v>28</v>
      </c>
      <c r="F133" s="232" t="s">
        <v>191</v>
      </c>
      <c r="G133" s="230"/>
      <c r="H133" s="233">
        <v>1.54</v>
      </c>
      <c r="I133" s="234"/>
      <c r="J133" s="230"/>
      <c r="K133" s="230"/>
      <c r="L133" s="235"/>
      <c r="M133" s="236"/>
      <c r="N133" s="237"/>
      <c r="O133" s="237"/>
      <c r="P133" s="237"/>
      <c r="Q133" s="237"/>
      <c r="R133" s="237"/>
      <c r="S133" s="237"/>
      <c r="T133" s="238"/>
      <c r="AT133" s="239" t="s">
        <v>136</v>
      </c>
      <c r="AU133" s="239" t="s">
        <v>84</v>
      </c>
      <c r="AV133" s="12" t="s">
        <v>84</v>
      </c>
      <c r="AW133" s="12" t="s">
        <v>35</v>
      </c>
      <c r="AX133" s="12" t="s">
        <v>82</v>
      </c>
      <c r="AY133" s="239" t="s">
        <v>123</v>
      </c>
    </row>
    <row r="134" spans="2:65" s="1" customFormat="1" ht="16.5" customHeight="1">
      <c r="B134" s="37"/>
      <c r="C134" s="203" t="s">
        <v>192</v>
      </c>
      <c r="D134" s="203" t="s">
        <v>125</v>
      </c>
      <c r="E134" s="204" t="s">
        <v>193</v>
      </c>
      <c r="F134" s="205" t="s">
        <v>194</v>
      </c>
      <c r="G134" s="206" t="s">
        <v>128</v>
      </c>
      <c r="H134" s="207">
        <v>34.7</v>
      </c>
      <c r="I134" s="208"/>
      <c r="J134" s="209">
        <f>ROUND(I134*H134,2)</f>
        <v>0</v>
      </c>
      <c r="K134" s="205" t="s">
        <v>129</v>
      </c>
      <c r="L134" s="42"/>
      <c r="M134" s="210" t="s">
        <v>28</v>
      </c>
      <c r="N134" s="211" t="s">
        <v>47</v>
      </c>
      <c r="O134" s="78"/>
      <c r="P134" s="212">
        <f>O134*H134</f>
        <v>0</v>
      </c>
      <c r="Q134" s="212">
        <v>0</v>
      </c>
      <c r="R134" s="212">
        <f>Q134*H134</f>
        <v>0</v>
      </c>
      <c r="S134" s="212">
        <v>0</v>
      </c>
      <c r="T134" s="213">
        <f>S134*H134</f>
        <v>0</v>
      </c>
      <c r="AR134" s="16" t="s">
        <v>130</v>
      </c>
      <c r="AT134" s="16" t="s">
        <v>125</v>
      </c>
      <c r="AU134" s="16" t="s">
        <v>84</v>
      </c>
      <c r="AY134" s="16" t="s">
        <v>123</v>
      </c>
      <c r="BE134" s="214">
        <f>IF(N134="základní",J134,0)</f>
        <v>0</v>
      </c>
      <c r="BF134" s="214">
        <f>IF(N134="snížená",J134,0)</f>
        <v>0</v>
      </c>
      <c r="BG134" s="214">
        <f>IF(N134="zákl. přenesená",J134,0)</f>
        <v>0</v>
      </c>
      <c r="BH134" s="214">
        <f>IF(N134="sníž. přenesená",J134,0)</f>
        <v>0</v>
      </c>
      <c r="BI134" s="214">
        <f>IF(N134="nulová",J134,0)</f>
        <v>0</v>
      </c>
      <c r="BJ134" s="16" t="s">
        <v>130</v>
      </c>
      <c r="BK134" s="214">
        <f>ROUND(I134*H134,2)</f>
        <v>0</v>
      </c>
      <c r="BL134" s="16" t="s">
        <v>130</v>
      </c>
      <c r="BM134" s="16" t="s">
        <v>195</v>
      </c>
    </row>
    <row r="135" spans="2:47" s="1" customFormat="1" ht="12">
      <c r="B135" s="37"/>
      <c r="C135" s="38"/>
      <c r="D135" s="215" t="s">
        <v>132</v>
      </c>
      <c r="E135" s="38"/>
      <c r="F135" s="216" t="s">
        <v>196</v>
      </c>
      <c r="G135" s="38"/>
      <c r="H135" s="38"/>
      <c r="I135" s="129"/>
      <c r="J135" s="38"/>
      <c r="K135" s="38"/>
      <c r="L135" s="42"/>
      <c r="M135" s="217"/>
      <c r="N135" s="78"/>
      <c r="O135" s="78"/>
      <c r="P135" s="78"/>
      <c r="Q135" s="78"/>
      <c r="R135" s="78"/>
      <c r="S135" s="78"/>
      <c r="T135" s="79"/>
      <c r="AT135" s="16" t="s">
        <v>132</v>
      </c>
      <c r="AU135" s="16" t="s">
        <v>84</v>
      </c>
    </row>
    <row r="136" spans="2:47" s="1" customFormat="1" ht="12">
      <c r="B136" s="37"/>
      <c r="C136" s="38"/>
      <c r="D136" s="215" t="s">
        <v>134</v>
      </c>
      <c r="E136" s="38"/>
      <c r="F136" s="218" t="s">
        <v>197</v>
      </c>
      <c r="G136" s="38"/>
      <c r="H136" s="38"/>
      <c r="I136" s="129"/>
      <c r="J136" s="38"/>
      <c r="K136" s="38"/>
      <c r="L136" s="42"/>
      <c r="M136" s="217"/>
      <c r="N136" s="78"/>
      <c r="O136" s="78"/>
      <c r="P136" s="78"/>
      <c r="Q136" s="78"/>
      <c r="R136" s="78"/>
      <c r="S136" s="78"/>
      <c r="T136" s="79"/>
      <c r="AT136" s="16" t="s">
        <v>134</v>
      </c>
      <c r="AU136" s="16" t="s">
        <v>84</v>
      </c>
    </row>
    <row r="137" spans="2:51" s="11" customFormat="1" ht="12">
      <c r="B137" s="219"/>
      <c r="C137" s="220"/>
      <c r="D137" s="215" t="s">
        <v>136</v>
      </c>
      <c r="E137" s="221" t="s">
        <v>28</v>
      </c>
      <c r="F137" s="222" t="s">
        <v>198</v>
      </c>
      <c r="G137" s="220"/>
      <c r="H137" s="221" t="s">
        <v>28</v>
      </c>
      <c r="I137" s="223"/>
      <c r="J137" s="220"/>
      <c r="K137" s="220"/>
      <c r="L137" s="224"/>
      <c r="M137" s="225"/>
      <c r="N137" s="226"/>
      <c r="O137" s="226"/>
      <c r="P137" s="226"/>
      <c r="Q137" s="226"/>
      <c r="R137" s="226"/>
      <c r="S137" s="226"/>
      <c r="T137" s="227"/>
      <c r="AT137" s="228" t="s">
        <v>136</v>
      </c>
      <c r="AU137" s="228" t="s">
        <v>84</v>
      </c>
      <c r="AV137" s="11" t="s">
        <v>82</v>
      </c>
      <c r="AW137" s="11" t="s">
        <v>35</v>
      </c>
      <c r="AX137" s="11" t="s">
        <v>74</v>
      </c>
      <c r="AY137" s="228" t="s">
        <v>123</v>
      </c>
    </row>
    <row r="138" spans="2:51" s="12" customFormat="1" ht="12">
      <c r="B138" s="229"/>
      <c r="C138" s="230"/>
      <c r="D138" s="215" t="s">
        <v>136</v>
      </c>
      <c r="E138" s="231" t="s">
        <v>28</v>
      </c>
      <c r="F138" s="232" t="s">
        <v>199</v>
      </c>
      <c r="G138" s="230"/>
      <c r="H138" s="233">
        <v>34.7</v>
      </c>
      <c r="I138" s="234"/>
      <c r="J138" s="230"/>
      <c r="K138" s="230"/>
      <c r="L138" s="235"/>
      <c r="M138" s="236"/>
      <c r="N138" s="237"/>
      <c r="O138" s="237"/>
      <c r="P138" s="237"/>
      <c r="Q138" s="237"/>
      <c r="R138" s="237"/>
      <c r="S138" s="237"/>
      <c r="T138" s="238"/>
      <c r="AT138" s="239" t="s">
        <v>136</v>
      </c>
      <c r="AU138" s="239" t="s">
        <v>84</v>
      </c>
      <c r="AV138" s="12" t="s">
        <v>84</v>
      </c>
      <c r="AW138" s="12" t="s">
        <v>35</v>
      </c>
      <c r="AX138" s="12" t="s">
        <v>82</v>
      </c>
      <c r="AY138" s="239" t="s">
        <v>123</v>
      </c>
    </row>
    <row r="139" spans="2:65" s="1" customFormat="1" ht="16.5" customHeight="1">
      <c r="B139" s="37"/>
      <c r="C139" s="203" t="s">
        <v>200</v>
      </c>
      <c r="D139" s="203" t="s">
        <v>125</v>
      </c>
      <c r="E139" s="204" t="s">
        <v>201</v>
      </c>
      <c r="F139" s="205" t="s">
        <v>202</v>
      </c>
      <c r="G139" s="206" t="s">
        <v>128</v>
      </c>
      <c r="H139" s="207">
        <v>9.94</v>
      </c>
      <c r="I139" s="208"/>
      <c r="J139" s="209">
        <f>ROUND(I139*H139,2)</f>
        <v>0</v>
      </c>
      <c r="K139" s="205" t="s">
        <v>129</v>
      </c>
      <c r="L139" s="42"/>
      <c r="M139" s="210" t="s">
        <v>28</v>
      </c>
      <c r="N139" s="211" t="s">
        <v>47</v>
      </c>
      <c r="O139" s="78"/>
      <c r="P139" s="212">
        <f>O139*H139</f>
        <v>0</v>
      </c>
      <c r="Q139" s="212">
        <v>0</v>
      </c>
      <c r="R139" s="212">
        <f>Q139*H139</f>
        <v>0</v>
      </c>
      <c r="S139" s="212">
        <v>0</v>
      </c>
      <c r="T139" s="213">
        <f>S139*H139</f>
        <v>0</v>
      </c>
      <c r="AR139" s="16" t="s">
        <v>130</v>
      </c>
      <c r="AT139" s="16" t="s">
        <v>125</v>
      </c>
      <c r="AU139" s="16" t="s">
        <v>84</v>
      </c>
      <c r="AY139" s="16" t="s">
        <v>123</v>
      </c>
      <c r="BE139" s="214">
        <f>IF(N139="základní",J139,0)</f>
        <v>0</v>
      </c>
      <c r="BF139" s="214">
        <f>IF(N139="snížená",J139,0)</f>
        <v>0</v>
      </c>
      <c r="BG139" s="214">
        <f>IF(N139="zákl. přenesená",J139,0)</f>
        <v>0</v>
      </c>
      <c r="BH139" s="214">
        <f>IF(N139="sníž. přenesená",J139,0)</f>
        <v>0</v>
      </c>
      <c r="BI139" s="214">
        <f>IF(N139="nulová",J139,0)</f>
        <v>0</v>
      </c>
      <c r="BJ139" s="16" t="s">
        <v>130</v>
      </c>
      <c r="BK139" s="214">
        <f>ROUND(I139*H139,2)</f>
        <v>0</v>
      </c>
      <c r="BL139" s="16" t="s">
        <v>130</v>
      </c>
      <c r="BM139" s="16" t="s">
        <v>203</v>
      </c>
    </row>
    <row r="140" spans="2:47" s="1" customFormat="1" ht="12">
      <c r="B140" s="37"/>
      <c r="C140" s="38"/>
      <c r="D140" s="215" t="s">
        <v>132</v>
      </c>
      <c r="E140" s="38"/>
      <c r="F140" s="216" t="s">
        <v>204</v>
      </c>
      <c r="G140" s="38"/>
      <c r="H140" s="38"/>
      <c r="I140" s="129"/>
      <c r="J140" s="38"/>
      <c r="K140" s="38"/>
      <c r="L140" s="42"/>
      <c r="M140" s="217"/>
      <c r="N140" s="78"/>
      <c r="O140" s="78"/>
      <c r="P140" s="78"/>
      <c r="Q140" s="78"/>
      <c r="R140" s="78"/>
      <c r="S140" s="78"/>
      <c r="T140" s="79"/>
      <c r="AT140" s="16" t="s">
        <v>132</v>
      </c>
      <c r="AU140" s="16" t="s">
        <v>84</v>
      </c>
    </row>
    <row r="141" spans="2:47" s="1" customFormat="1" ht="12">
      <c r="B141" s="37"/>
      <c r="C141" s="38"/>
      <c r="D141" s="215" t="s">
        <v>134</v>
      </c>
      <c r="E141" s="38"/>
      <c r="F141" s="218" t="s">
        <v>205</v>
      </c>
      <c r="G141" s="38"/>
      <c r="H141" s="38"/>
      <c r="I141" s="129"/>
      <c r="J141" s="38"/>
      <c r="K141" s="38"/>
      <c r="L141" s="42"/>
      <c r="M141" s="217"/>
      <c r="N141" s="78"/>
      <c r="O141" s="78"/>
      <c r="P141" s="78"/>
      <c r="Q141" s="78"/>
      <c r="R141" s="78"/>
      <c r="S141" s="78"/>
      <c r="T141" s="79"/>
      <c r="AT141" s="16" t="s">
        <v>134</v>
      </c>
      <c r="AU141" s="16" t="s">
        <v>84</v>
      </c>
    </row>
    <row r="142" spans="2:51" s="11" customFormat="1" ht="12">
      <c r="B142" s="219"/>
      <c r="C142" s="220"/>
      <c r="D142" s="215" t="s">
        <v>136</v>
      </c>
      <c r="E142" s="221" t="s">
        <v>28</v>
      </c>
      <c r="F142" s="222" t="s">
        <v>206</v>
      </c>
      <c r="G142" s="220"/>
      <c r="H142" s="221" t="s">
        <v>28</v>
      </c>
      <c r="I142" s="223"/>
      <c r="J142" s="220"/>
      <c r="K142" s="220"/>
      <c r="L142" s="224"/>
      <c r="M142" s="225"/>
      <c r="N142" s="226"/>
      <c r="O142" s="226"/>
      <c r="P142" s="226"/>
      <c r="Q142" s="226"/>
      <c r="R142" s="226"/>
      <c r="S142" s="226"/>
      <c r="T142" s="227"/>
      <c r="AT142" s="228" t="s">
        <v>136</v>
      </c>
      <c r="AU142" s="228" t="s">
        <v>84</v>
      </c>
      <c r="AV142" s="11" t="s">
        <v>82</v>
      </c>
      <c r="AW142" s="11" t="s">
        <v>35</v>
      </c>
      <c r="AX142" s="11" t="s">
        <v>74</v>
      </c>
      <c r="AY142" s="228" t="s">
        <v>123</v>
      </c>
    </row>
    <row r="143" spans="2:51" s="12" customFormat="1" ht="12">
      <c r="B143" s="229"/>
      <c r="C143" s="230"/>
      <c r="D143" s="215" t="s">
        <v>136</v>
      </c>
      <c r="E143" s="231" t="s">
        <v>28</v>
      </c>
      <c r="F143" s="232" t="s">
        <v>207</v>
      </c>
      <c r="G143" s="230"/>
      <c r="H143" s="233">
        <v>9.94</v>
      </c>
      <c r="I143" s="234"/>
      <c r="J143" s="230"/>
      <c r="K143" s="230"/>
      <c r="L143" s="235"/>
      <c r="M143" s="236"/>
      <c r="N143" s="237"/>
      <c r="O143" s="237"/>
      <c r="P143" s="237"/>
      <c r="Q143" s="237"/>
      <c r="R143" s="237"/>
      <c r="S143" s="237"/>
      <c r="T143" s="238"/>
      <c r="AT143" s="239" t="s">
        <v>136</v>
      </c>
      <c r="AU143" s="239" t="s">
        <v>84</v>
      </c>
      <c r="AV143" s="12" t="s">
        <v>84</v>
      </c>
      <c r="AW143" s="12" t="s">
        <v>35</v>
      </c>
      <c r="AX143" s="12" t="s">
        <v>82</v>
      </c>
      <c r="AY143" s="239" t="s">
        <v>123</v>
      </c>
    </row>
    <row r="144" spans="2:65" s="1" customFormat="1" ht="16.5" customHeight="1">
      <c r="B144" s="37"/>
      <c r="C144" s="203" t="s">
        <v>208</v>
      </c>
      <c r="D144" s="203" t="s">
        <v>125</v>
      </c>
      <c r="E144" s="204" t="s">
        <v>209</v>
      </c>
      <c r="F144" s="205" t="s">
        <v>210</v>
      </c>
      <c r="G144" s="206" t="s">
        <v>128</v>
      </c>
      <c r="H144" s="207">
        <v>2.982</v>
      </c>
      <c r="I144" s="208"/>
      <c r="J144" s="209">
        <f>ROUND(I144*H144,2)</f>
        <v>0</v>
      </c>
      <c r="K144" s="205" t="s">
        <v>129</v>
      </c>
      <c r="L144" s="42"/>
      <c r="M144" s="210" t="s">
        <v>28</v>
      </c>
      <c r="N144" s="211" t="s">
        <v>47</v>
      </c>
      <c r="O144" s="78"/>
      <c r="P144" s="212">
        <f>O144*H144</f>
        <v>0</v>
      </c>
      <c r="Q144" s="212">
        <v>0</v>
      </c>
      <c r="R144" s="212">
        <f>Q144*H144</f>
        <v>0</v>
      </c>
      <c r="S144" s="212">
        <v>0</v>
      </c>
      <c r="T144" s="213">
        <f>S144*H144</f>
        <v>0</v>
      </c>
      <c r="AR144" s="16" t="s">
        <v>130</v>
      </c>
      <c r="AT144" s="16" t="s">
        <v>125</v>
      </c>
      <c r="AU144" s="16" t="s">
        <v>84</v>
      </c>
      <c r="AY144" s="16" t="s">
        <v>123</v>
      </c>
      <c r="BE144" s="214">
        <f>IF(N144="základní",J144,0)</f>
        <v>0</v>
      </c>
      <c r="BF144" s="214">
        <f>IF(N144="snížená",J144,0)</f>
        <v>0</v>
      </c>
      <c r="BG144" s="214">
        <f>IF(N144="zákl. přenesená",J144,0)</f>
        <v>0</v>
      </c>
      <c r="BH144" s="214">
        <f>IF(N144="sníž. přenesená",J144,0)</f>
        <v>0</v>
      </c>
      <c r="BI144" s="214">
        <f>IF(N144="nulová",J144,0)</f>
        <v>0</v>
      </c>
      <c r="BJ144" s="16" t="s">
        <v>130</v>
      </c>
      <c r="BK144" s="214">
        <f>ROUND(I144*H144,2)</f>
        <v>0</v>
      </c>
      <c r="BL144" s="16" t="s">
        <v>130</v>
      </c>
      <c r="BM144" s="16" t="s">
        <v>211</v>
      </c>
    </row>
    <row r="145" spans="2:47" s="1" customFormat="1" ht="12">
      <c r="B145" s="37"/>
      <c r="C145" s="38"/>
      <c r="D145" s="215" t="s">
        <v>132</v>
      </c>
      <c r="E145" s="38"/>
      <c r="F145" s="216" t="s">
        <v>212</v>
      </c>
      <c r="G145" s="38"/>
      <c r="H145" s="38"/>
      <c r="I145" s="129"/>
      <c r="J145" s="38"/>
      <c r="K145" s="38"/>
      <c r="L145" s="42"/>
      <c r="M145" s="217"/>
      <c r="N145" s="78"/>
      <c r="O145" s="78"/>
      <c r="P145" s="78"/>
      <c r="Q145" s="78"/>
      <c r="R145" s="78"/>
      <c r="S145" s="78"/>
      <c r="T145" s="79"/>
      <c r="AT145" s="16" t="s">
        <v>132</v>
      </c>
      <c r="AU145" s="16" t="s">
        <v>84</v>
      </c>
    </row>
    <row r="146" spans="2:47" s="1" customFormat="1" ht="12">
      <c r="B146" s="37"/>
      <c r="C146" s="38"/>
      <c r="D146" s="215" t="s">
        <v>134</v>
      </c>
      <c r="E146" s="38"/>
      <c r="F146" s="218" t="s">
        <v>205</v>
      </c>
      <c r="G146" s="38"/>
      <c r="H146" s="38"/>
      <c r="I146" s="129"/>
      <c r="J146" s="38"/>
      <c r="K146" s="38"/>
      <c r="L146" s="42"/>
      <c r="M146" s="217"/>
      <c r="N146" s="78"/>
      <c r="O146" s="78"/>
      <c r="P146" s="78"/>
      <c r="Q146" s="78"/>
      <c r="R146" s="78"/>
      <c r="S146" s="78"/>
      <c r="T146" s="79"/>
      <c r="AT146" s="16" t="s">
        <v>134</v>
      </c>
      <c r="AU146" s="16" t="s">
        <v>84</v>
      </c>
    </row>
    <row r="147" spans="2:51" s="12" customFormat="1" ht="12">
      <c r="B147" s="229"/>
      <c r="C147" s="230"/>
      <c r="D147" s="215" t="s">
        <v>136</v>
      </c>
      <c r="E147" s="230"/>
      <c r="F147" s="232" t="s">
        <v>213</v>
      </c>
      <c r="G147" s="230"/>
      <c r="H147" s="233">
        <v>2.982</v>
      </c>
      <c r="I147" s="234"/>
      <c r="J147" s="230"/>
      <c r="K147" s="230"/>
      <c r="L147" s="235"/>
      <c r="M147" s="236"/>
      <c r="N147" s="237"/>
      <c r="O147" s="237"/>
      <c r="P147" s="237"/>
      <c r="Q147" s="237"/>
      <c r="R147" s="237"/>
      <c r="S147" s="237"/>
      <c r="T147" s="238"/>
      <c r="AT147" s="239" t="s">
        <v>136</v>
      </c>
      <c r="AU147" s="239" t="s">
        <v>84</v>
      </c>
      <c r="AV147" s="12" t="s">
        <v>84</v>
      </c>
      <c r="AW147" s="12" t="s">
        <v>4</v>
      </c>
      <c r="AX147" s="12" t="s">
        <v>82</v>
      </c>
      <c r="AY147" s="239" t="s">
        <v>123</v>
      </c>
    </row>
    <row r="148" spans="2:65" s="1" customFormat="1" ht="16.5" customHeight="1">
      <c r="B148" s="37"/>
      <c r="C148" s="203" t="s">
        <v>214</v>
      </c>
      <c r="D148" s="203" t="s">
        <v>125</v>
      </c>
      <c r="E148" s="204" t="s">
        <v>215</v>
      </c>
      <c r="F148" s="205" t="s">
        <v>216</v>
      </c>
      <c r="G148" s="206" t="s">
        <v>128</v>
      </c>
      <c r="H148" s="207">
        <v>0.25</v>
      </c>
      <c r="I148" s="208"/>
      <c r="J148" s="209">
        <f>ROUND(I148*H148,2)</f>
        <v>0</v>
      </c>
      <c r="K148" s="205" t="s">
        <v>129</v>
      </c>
      <c r="L148" s="42"/>
      <c r="M148" s="210" t="s">
        <v>28</v>
      </c>
      <c r="N148" s="211" t="s">
        <v>47</v>
      </c>
      <c r="O148" s="78"/>
      <c r="P148" s="212">
        <f>O148*H148</f>
        <v>0</v>
      </c>
      <c r="Q148" s="212">
        <v>0</v>
      </c>
      <c r="R148" s="212">
        <f>Q148*H148</f>
        <v>0</v>
      </c>
      <c r="S148" s="212">
        <v>0</v>
      </c>
      <c r="T148" s="213">
        <f>S148*H148</f>
        <v>0</v>
      </c>
      <c r="AR148" s="16" t="s">
        <v>130</v>
      </c>
      <c r="AT148" s="16" t="s">
        <v>125</v>
      </c>
      <c r="AU148" s="16" t="s">
        <v>84</v>
      </c>
      <c r="AY148" s="16" t="s">
        <v>123</v>
      </c>
      <c r="BE148" s="214">
        <f>IF(N148="základní",J148,0)</f>
        <v>0</v>
      </c>
      <c r="BF148" s="214">
        <f>IF(N148="snížená",J148,0)</f>
        <v>0</v>
      </c>
      <c r="BG148" s="214">
        <f>IF(N148="zákl. přenesená",J148,0)</f>
        <v>0</v>
      </c>
      <c r="BH148" s="214">
        <f>IF(N148="sníž. přenesená",J148,0)</f>
        <v>0</v>
      </c>
      <c r="BI148" s="214">
        <f>IF(N148="nulová",J148,0)</f>
        <v>0</v>
      </c>
      <c r="BJ148" s="16" t="s">
        <v>130</v>
      </c>
      <c r="BK148" s="214">
        <f>ROUND(I148*H148,2)</f>
        <v>0</v>
      </c>
      <c r="BL148" s="16" t="s">
        <v>130</v>
      </c>
      <c r="BM148" s="16" t="s">
        <v>217</v>
      </c>
    </row>
    <row r="149" spans="2:47" s="1" customFormat="1" ht="12">
      <c r="B149" s="37"/>
      <c r="C149" s="38"/>
      <c r="D149" s="215" t="s">
        <v>132</v>
      </c>
      <c r="E149" s="38"/>
      <c r="F149" s="216" t="s">
        <v>218</v>
      </c>
      <c r="G149" s="38"/>
      <c r="H149" s="38"/>
      <c r="I149" s="129"/>
      <c r="J149" s="38"/>
      <c r="K149" s="38"/>
      <c r="L149" s="42"/>
      <c r="M149" s="217"/>
      <c r="N149" s="78"/>
      <c r="O149" s="78"/>
      <c r="P149" s="78"/>
      <c r="Q149" s="78"/>
      <c r="R149" s="78"/>
      <c r="S149" s="78"/>
      <c r="T149" s="79"/>
      <c r="AT149" s="16" t="s">
        <v>132</v>
      </c>
      <c r="AU149" s="16" t="s">
        <v>84</v>
      </c>
    </row>
    <row r="150" spans="2:47" s="1" customFormat="1" ht="12">
      <c r="B150" s="37"/>
      <c r="C150" s="38"/>
      <c r="D150" s="215" t="s">
        <v>134</v>
      </c>
      <c r="E150" s="38"/>
      <c r="F150" s="218" t="s">
        <v>219</v>
      </c>
      <c r="G150" s="38"/>
      <c r="H150" s="38"/>
      <c r="I150" s="129"/>
      <c r="J150" s="38"/>
      <c r="K150" s="38"/>
      <c r="L150" s="42"/>
      <c r="M150" s="217"/>
      <c r="N150" s="78"/>
      <c r="O150" s="78"/>
      <c r="P150" s="78"/>
      <c r="Q150" s="78"/>
      <c r="R150" s="78"/>
      <c r="S150" s="78"/>
      <c r="T150" s="79"/>
      <c r="AT150" s="16" t="s">
        <v>134</v>
      </c>
      <c r="AU150" s="16" t="s">
        <v>84</v>
      </c>
    </row>
    <row r="151" spans="2:51" s="11" customFormat="1" ht="12">
      <c r="B151" s="219"/>
      <c r="C151" s="220"/>
      <c r="D151" s="215" t="s">
        <v>136</v>
      </c>
      <c r="E151" s="221" t="s">
        <v>28</v>
      </c>
      <c r="F151" s="222" t="s">
        <v>220</v>
      </c>
      <c r="G151" s="220"/>
      <c r="H151" s="221" t="s">
        <v>28</v>
      </c>
      <c r="I151" s="223"/>
      <c r="J151" s="220"/>
      <c r="K151" s="220"/>
      <c r="L151" s="224"/>
      <c r="M151" s="225"/>
      <c r="N151" s="226"/>
      <c r="O151" s="226"/>
      <c r="P151" s="226"/>
      <c r="Q151" s="226"/>
      <c r="R151" s="226"/>
      <c r="S151" s="226"/>
      <c r="T151" s="227"/>
      <c r="AT151" s="228" t="s">
        <v>136</v>
      </c>
      <c r="AU151" s="228" t="s">
        <v>84</v>
      </c>
      <c r="AV151" s="11" t="s">
        <v>82</v>
      </c>
      <c r="AW151" s="11" t="s">
        <v>35</v>
      </c>
      <c r="AX151" s="11" t="s">
        <v>74</v>
      </c>
      <c r="AY151" s="228" t="s">
        <v>123</v>
      </c>
    </row>
    <row r="152" spans="2:51" s="12" customFormat="1" ht="12">
      <c r="B152" s="229"/>
      <c r="C152" s="230"/>
      <c r="D152" s="215" t="s">
        <v>136</v>
      </c>
      <c r="E152" s="231" t="s">
        <v>28</v>
      </c>
      <c r="F152" s="232" t="s">
        <v>221</v>
      </c>
      <c r="G152" s="230"/>
      <c r="H152" s="233">
        <v>0.25</v>
      </c>
      <c r="I152" s="234"/>
      <c r="J152" s="230"/>
      <c r="K152" s="230"/>
      <c r="L152" s="235"/>
      <c r="M152" s="236"/>
      <c r="N152" s="237"/>
      <c r="O152" s="237"/>
      <c r="P152" s="237"/>
      <c r="Q152" s="237"/>
      <c r="R152" s="237"/>
      <c r="S152" s="237"/>
      <c r="T152" s="238"/>
      <c r="AT152" s="239" t="s">
        <v>136</v>
      </c>
      <c r="AU152" s="239" t="s">
        <v>84</v>
      </c>
      <c r="AV152" s="12" t="s">
        <v>84</v>
      </c>
      <c r="AW152" s="12" t="s">
        <v>35</v>
      </c>
      <c r="AX152" s="12" t="s">
        <v>82</v>
      </c>
      <c r="AY152" s="239" t="s">
        <v>123</v>
      </c>
    </row>
    <row r="153" spans="2:65" s="1" customFormat="1" ht="16.5" customHeight="1">
      <c r="B153" s="37"/>
      <c r="C153" s="203" t="s">
        <v>222</v>
      </c>
      <c r="D153" s="203" t="s">
        <v>125</v>
      </c>
      <c r="E153" s="204" t="s">
        <v>223</v>
      </c>
      <c r="F153" s="205" t="s">
        <v>224</v>
      </c>
      <c r="G153" s="206" t="s">
        <v>128</v>
      </c>
      <c r="H153" s="207">
        <v>0.075</v>
      </c>
      <c r="I153" s="208"/>
      <c r="J153" s="209">
        <f>ROUND(I153*H153,2)</f>
        <v>0</v>
      </c>
      <c r="K153" s="205" t="s">
        <v>129</v>
      </c>
      <c r="L153" s="42"/>
      <c r="M153" s="210" t="s">
        <v>28</v>
      </c>
      <c r="N153" s="211" t="s">
        <v>47</v>
      </c>
      <c r="O153" s="78"/>
      <c r="P153" s="212">
        <f>O153*H153</f>
        <v>0</v>
      </c>
      <c r="Q153" s="212">
        <v>0</v>
      </c>
      <c r="R153" s="212">
        <f>Q153*H153</f>
        <v>0</v>
      </c>
      <c r="S153" s="212">
        <v>0</v>
      </c>
      <c r="T153" s="213">
        <f>S153*H153</f>
        <v>0</v>
      </c>
      <c r="AR153" s="16" t="s">
        <v>130</v>
      </c>
      <c r="AT153" s="16" t="s">
        <v>125</v>
      </c>
      <c r="AU153" s="16" t="s">
        <v>84</v>
      </c>
      <c r="AY153" s="16" t="s">
        <v>123</v>
      </c>
      <c r="BE153" s="214">
        <f>IF(N153="základní",J153,0)</f>
        <v>0</v>
      </c>
      <c r="BF153" s="214">
        <f>IF(N153="snížená",J153,0)</f>
        <v>0</v>
      </c>
      <c r="BG153" s="214">
        <f>IF(N153="zákl. přenesená",J153,0)</f>
        <v>0</v>
      </c>
      <c r="BH153" s="214">
        <f>IF(N153="sníž. přenesená",J153,0)</f>
        <v>0</v>
      </c>
      <c r="BI153" s="214">
        <f>IF(N153="nulová",J153,0)</f>
        <v>0</v>
      </c>
      <c r="BJ153" s="16" t="s">
        <v>130</v>
      </c>
      <c r="BK153" s="214">
        <f>ROUND(I153*H153,2)</f>
        <v>0</v>
      </c>
      <c r="BL153" s="16" t="s">
        <v>130</v>
      </c>
      <c r="BM153" s="16" t="s">
        <v>225</v>
      </c>
    </row>
    <row r="154" spans="2:47" s="1" customFormat="1" ht="12">
      <c r="B154" s="37"/>
      <c r="C154" s="38"/>
      <c r="D154" s="215" t="s">
        <v>132</v>
      </c>
      <c r="E154" s="38"/>
      <c r="F154" s="216" t="s">
        <v>226</v>
      </c>
      <c r="G154" s="38"/>
      <c r="H154" s="38"/>
      <c r="I154" s="129"/>
      <c r="J154" s="38"/>
      <c r="K154" s="38"/>
      <c r="L154" s="42"/>
      <c r="M154" s="217"/>
      <c r="N154" s="78"/>
      <c r="O154" s="78"/>
      <c r="P154" s="78"/>
      <c r="Q154" s="78"/>
      <c r="R154" s="78"/>
      <c r="S154" s="78"/>
      <c r="T154" s="79"/>
      <c r="AT154" s="16" t="s">
        <v>132</v>
      </c>
      <c r="AU154" s="16" t="s">
        <v>84</v>
      </c>
    </row>
    <row r="155" spans="2:47" s="1" customFormat="1" ht="12">
      <c r="B155" s="37"/>
      <c r="C155" s="38"/>
      <c r="D155" s="215" t="s">
        <v>134</v>
      </c>
      <c r="E155" s="38"/>
      <c r="F155" s="218" t="s">
        <v>219</v>
      </c>
      <c r="G155" s="38"/>
      <c r="H155" s="38"/>
      <c r="I155" s="129"/>
      <c r="J155" s="38"/>
      <c r="K155" s="38"/>
      <c r="L155" s="42"/>
      <c r="M155" s="217"/>
      <c r="N155" s="78"/>
      <c r="O155" s="78"/>
      <c r="P155" s="78"/>
      <c r="Q155" s="78"/>
      <c r="R155" s="78"/>
      <c r="S155" s="78"/>
      <c r="T155" s="79"/>
      <c r="AT155" s="16" t="s">
        <v>134</v>
      </c>
      <c r="AU155" s="16" t="s">
        <v>84</v>
      </c>
    </row>
    <row r="156" spans="2:51" s="12" customFormat="1" ht="12">
      <c r="B156" s="229"/>
      <c r="C156" s="230"/>
      <c r="D156" s="215" t="s">
        <v>136</v>
      </c>
      <c r="E156" s="230"/>
      <c r="F156" s="232" t="s">
        <v>227</v>
      </c>
      <c r="G156" s="230"/>
      <c r="H156" s="233">
        <v>0.075</v>
      </c>
      <c r="I156" s="234"/>
      <c r="J156" s="230"/>
      <c r="K156" s="230"/>
      <c r="L156" s="235"/>
      <c r="M156" s="236"/>
      <c r="N156" s="237"/>
      <c r="O156" s="237"/>
      <c r="P156" s="237"/>
      <c r="Q156" s="237"/>
      <c r="R156" s="237"/>
      <c r="S156" s="237"/>
      <c r="T156" s="238"/>
      <c r="AT156" s="239" t="s">
        <v>136</v>
      </c>
      <c r="AU156" s="239" t="s">
        <v>84</v>
      </c>
      <c r="AV156" s="12" t="s">
        <v>84</v>
      </c>
      <c r="AW156" s="12" t="s">
        <v>4</v>
      </c>
      <c r="AX156" s="12" t="s">
        <v>82</v>
      </c>
      <c r="AY156" s="239" t="s">
        <v>123</v>
      </c>
    </row>
    <row r="157" spans="2:65" s="1" customFormat="1" ht="16.5" customHeight="1">
      <c r="B157" s="37"/>
      <c r="C157" s="203" t="s">
        <v>228</v>
      </c>
      <c r="D157" s="203" t="s">
        <v>125</v>
      </c>
      <c r="E157" s="204" t="s">
        <v>229</v>
      </c>
      <c r="F157" s="205" t="s">
        <v>230</v>
      </c>
      <c r="G157" s="206" t="s">
        <v>231</v>
      </c>
      <c r="H157" s="207">
        <v>20.7</v>
      </c>
      <c r="I157" s="208"/>
      <c r="J157" s="209">
        <f>ROUND(I157*H157,2)</f>
        <v>0</v>
      </c>
      <c r="K157" s="205" t="s">
        <v>129</v>
      </c>
      <c r="L157" s="42"/>
      <c r="M157" s="210" t="s">
        <v>28</v>
      </c>
      <c r="N157" s="211" t="s">
        <v>47</v>
      </c>
      <c r="O157" s="78"/>
      <c r="P157" s="212">
        <f>O157*H157</f>
        <v>0</v>
      </c>
      <c r="Q157" s="212">
        <v>0.0007</v>
      </c>
      <c r="R157" s="212">
        <f>Q157*H157</f>
        <v>0.01449</v>
      </c>
      <c r="S157" s="212">
        <v>0</v>
      </c>
      <c r="T157" s="213">
        <f>S157*H157</f>
        <v>0</v>
      </c>
      <c r="AR157" s="16" t="s">
        <v>130</v>
      </c>
      <c r="AT157" s="16" t="s">
        <v>125</v>
      </c>
      <c r="AU157" s="16" t="s">
        <v>84</v>
      </c>
      <c r="AY157" s="16" t="s">
        <v>123</v>
      </c>
      <c r="BE157" s="214">
        <f>IF(N157="základní",J157,0)</f>
        <v>0</v>
      </c>
      <c r="BF157" s="214">
        <f>IF(N157="snížená",J157,0)</f>
        <v>0</v>
      </c>
      <c r="BG157" s="214">
        <f>IF(N157="zákl. přenesená",J157,0)</f>
        <v>0</v>
      </c>
      <c r="BH157" s="214">
        <f>IF(N157="sníž. přenesená",J157,0)</f>
        <v>0</v>
      </c>
      <c r="BI157" s="214">
        <f>IF(N157="nulová",J157,0)</f>
        <v>0</v>
      </c>
      <c r="BJ157" s="16" t="s">
        <v>130</v>
      </c>
      <c r="BK157" s="214">
        <f>ROUND(I157*H157,2)</f>
        <v>0</v>
      </c>
      <c r="BL157" s="16" t="s">
        <v>130</v>
      </c>
      <c r="BM157" s="16" t="s">
        <v>232</v>
      </c>
    </row>
    <row r="158" spans="2:47" s="1" customFormat="1" ht="12">
      <c r="B158" s="37"/>
      <c r="C158" s="38"/>
      <c r="D158" s="215" t="s">
        <v>132</v>
      </c>
      <c r="E158" s="38"/>
      <c r="F158" s="216" t="s">
        <v>233</v>
      </c>
      <c r="G158" s="38"/>
      <c r="H158" s="38"/>
      <c r="I158" s="129"/>
      <c r="J158" s="38"/>
      <c r="K158" s="38"/>
      <c r="L158" s="42"/>
      <c r="M158" s="217"/>
      <c r="N158" s="78"/>
      <c r="O158" s="78"/>
      <c r="P158" s="78"/>
      <c r="Q158" s="78"/>
      <c r="R158" s="78"/>
      <c r="S158" s="78"/>
      <c r="T158" s="79"/>
      <c r="AT158" s="16" t="s">
        <v>132</v>
      </c>
      <c r="AU158" s="16" t="s">
        <v>84</v>
      </c>
    </row>
    <row r="159" spans="2:47" s="1" customFormat="1" ht="12">
      <c r="B159" s="37"/>
      <c r="C159" s="38"/>
      <c r="D159" s="215" t="s">
        <v>134</v>
      </c>
      <c r="E159" s="38"/>
      <c r="F159" s="218" t="s">
        <v>234</v>
      </c>
      <c r="G159" s="38"/>
      <c r="H159" s="38"/>
      <c r="I159" s="129"/>
      <c r="J159" s="38"/>
      <c r="K159" s="38"/>
      <c r="L159" s="42"/>
      <c r="M159" s="217"/>
      <c r="N159" s="78"/>
      <c r="O159" s="78"/>
      <c r="P159" s="78"/>
      <c r="Q159" s="78"/>
      <c r="R159" s="78"/>
      <c r="S159" s="78"/>
      <c r="T159" s="79"/>
      <c r="AT159" s="16" t="s">
        <v>134</v>
      </c>
      <c r="AU159" s="16" t="s">
        <v>84</v>
      </c>
    </row>
    <row r="160" spans="2:51" s="11" customFormat="1" ht="12">
      <c r="B160" s="219"/>
      <c r="C160" s="220"/>
      <c r="D160" s="215" t="s">
        <v>136</v>
      </c>
      <c r="E160" s="221" t="s">
        <v>28</v>
      </c>
      <c r="F160" s="222" t="s">
        <v>235</v>
      </c>
      <c r="G160" s="220"/>
      <c r="H160" s="221" t="s">
        <v>28</v>
      </c>
      <c r="I160" s="223"/>
      <c r="J160" s="220"/>
      <c r="K160" s="220"/>
      <c r="L160" s="224"/>
      <c r="M160" s="225"/>
      <c r="N160" s="226"/>
      <c r="O160" s="226"/>
      <c r="P160" s="226"/>
      <c r="Q160" s="226"/>
      <c r="R160" s="226"/>
      <c r="S160" s="226"/>
      <c r="T160" s="227"/>
      <c r="AT160" s="228" t="s">
        <v>136</v>
      </c>
      <c r="AU160" s="228" t="s">
        <v>84</v>
      </c>
      <c r="AV160" s="11" t="s">
        <v>82</v>
      </c>
      <c r="AW160" s="11" t="s">
        <v>35</v>
      </c>
      <c r="AX160" s="11" t="s">
        <v>74</v>
      </c>
      <c r="AY160" s="228" t="s">
        <v>123</v>
      </c>
    </row>
    <row r="161" spans="2:51" s="12" customFormat="1" ht="12">
      <c r="B161" s="229"/>
      <c r="C161" s="230"/>
      <c r="D161" s="215" t="s">
        <v>136</v>
      </c>
      <c r="E161" s="231" t="s">
        <v>28</v>
      </c>
      <c r="F161" s="232" t="s">
        <v>236</v>
      </c>
      <c r="G161" s="230"/>
      <c r="H161" s="233">
        <v>20.7</v>
      </c>
      <c r="I161" s="234"/>
      <c r="J161" s="230"/>
      <c r="K161" s="230"/>
      <c r="L161" s="235"/>
      <c r="M161" s="236"/>
      <c r="N161" s="237"/>
      <c r="O161" s="237"/>
      <c r="P161" s="237"/>
      <c r="Q161" s="237"/>
      <c r="R161" s="237"/>
      <c r="S161" s="237"/>
      <c r="T161" s="238"/>
      <c r="AT161" s="239" t="s">
        <v>136</v>
      </c>
      <c r="AU161" s="239" t="s">
        <v>84</v>
      </c>
      <c r="AV161" s="12" t="s">
        <v>84</v>
      </c>
      <c r="AW161" s="12" t="s">
        <v>35</v>
      </c>
      <c r="AX161" s="12" t="s">
        <v>82</v>
      </c>
      <c r="AY161" s="239" t="s">
        <v>123</v>
      </c>
    </row>
    <row r="162" spans="2:65" s="1" customFormat="1" ht="16.5" customHeight="1">
      <c r="B162" s="37"/>
      <c r="C162" s="203" t="s">
        <v>8</v>
      </c>
      <c r="D162" s="203" t="s">
        <v>125</v>
      </c>
      <c r="E162" s="204" t="s">
        <v>237</v>
      </c>
      <c r="F162" s="205" t="s">
        <v>238</v>
      </c>
      <c r="G162" s="206" t="s">
        <v>231</v>
      </c>
      <c r="H162" s="207">
        <v>20.7</v>
      </c>
      <c r="I162" s="208"/>
      <c r="J162" s="209">
        <f>ROUND(I162*H162,2)</f>
        <v>0</v>
      </c>
      <c r="K162" s="205" t="s">
        <v>129</v>
      </c>
      <c r="L162" s="42"/>
      <c r="M162" s="210" t="s">
        <v>28</v>
      </c>
      <c r="N162" s="211" t="s">
        <v>47</v>
      </c>
      <c r="O162" s="78"/>
      <c r="P162" s="212">
        <f>O162*H162</f>
        <v>0</v>
      </c>
      <c r="Q162" s="212">
        <v>0</v>
      </c>
      <c r="R162" s="212">
        <f>Q162*H162</f>
        <v>0</v>
      </c>
      <c r="S162" s="212">
        <v>0</v>
      </c>
      <c r="T162" s="213">
        <f>S162*H162</f>
        <v>0</v>
      </c>
      <c r="AR162" s="16" t="s">
        <v>130</v>
      </c>
      <c r="AT162" s="16" t="s">
        <v>125</v>
      </c>
      <c r="AU162" s="16" t="s">
        <v>84</v>
      </c>
      <c r="AY162" s="16" t="s">
        <v>123</v>
      </c>
      <c r="BE162" s="214">
        <f>IF(N162="základní",J162,0)</f>
        <v>0</v>
      </c>
      <c r="BF162" s="214">
        <f>IF(N162="snížená",J162,0)</f>
        <v>0</v>
      </c>
      <c r="BG162" s="214">
        <f>IF(N162="zákl. přenesená",J162,0)</f>
        <v>0</v>
      </c>
      <c r="BH162" s="214">
        <f>IF(N162="sníž. přenesená",J162,0)</f>
        <v>0</v>
      </c>
      <c r="BI162" s="214">
        <f>IF(N162="nulová",J162,0)</f>
        <v>0</v>
      </c>
      <c r="BJ162" s="16" t="s">
        <v>130</v>
      </c>
      <c r="BK162" s="214">
        <f>ROUND(I162*H162,2)</f>
        <v>0</v>
      </c>
      <c r="BL162" s="16" t="s">
        <v>130</v>
      </c>
      <c r="BM162" s="16" t="s">
        <v>239</v>
      </c>
    </row>
    <row r="163" spans="2:47" s="1" customFormat="1" ht="12">
      <c r="B163" s="37"/>
      <c r="C163" s="38"/>
      <c r="D163" s="215" t="s">
        <v>132</v>
      </c>
      <c r="E163" s="38"/>
      <c r="F163" s="216" t="s">
        <v>240</v>
      </c>
      <c r="G163" s="38"/>
      <c r="H163" s="38"/>
      <c r="I163" s="129"/>
      <c r="J163" s="38"/>
      <c r="K163" s="38"/>
      <c r="L163" s="42"/>
      <c r="M163" s="217"/>
      <c r="N163" s="78"/>
      <c r="O163" s="78"/>
      <c r="P163" s="78"/>
      <c r="Q163" s="78"/>
      <c r="R163" s="78"/>
      <c r="S163" s="78"/>
      <c r="T163" s="79"/>
      <c r="AT163" s="16" t="s">
        <v>132</v>
      </c>
      <c r="AU163" s="16" t="s">
        <v>84</v>
      </c>
    </row>
    <row r="164" spans="2:65" s="1" customFormat="1" ht="16.5" customHeight="1">
      <c r="B164" s="37"/>
      <c r="C164" s="203" t="s">
        <v>241</v>
      </c>
      <c r="D164" s="203" t="s">
        <v>125</v>
      </c>
      <c r="E164" s="204" t="s">
        <v>242</v>
      </c>
      <c r="F164" s="205" t="s">
        <v>243</v>
      </c>
      <c r="G164" s="206" t="s">
        <v>128</v>
      </c>
      <c r="H164" s="207">
        <v>9.94</v>
      </c>
      <c r="I164" s="208"/>
      <c r="J164" s="209">
        <f>ROUND(I164*H164,2)</f>
        <v>0</v>
      </c>
      <c r="K164" s="205" t="s">
        <v>129</v>
      </c>
      <c r="L164" s="42"/>
      <c r="M164" s="210" t="s">
        <v>28</v>
      </c>
      <c r="N164" s="211" t="s">
        <v>47</v>
      </c>
      <c r="O164" s="78"/>
      <c r="P164" s="212">
        <f>O164*H164</f>
        <v>0</v>
      </c>
      <c r="Q164" s="212">
        <v>0.00046</v>
      </c>
      <c r="R164" s="212">
        <f>Q164*H164</f>
        <v>0.0045724</v>
      </c>
      <c r="S164" s="212">
        <v>0</v>
      </c>
      <c r="T164" s="213">
        <f>S164*H164</f>
        <v>0</v>
      </c>
      <c r="AR164" s="16" t="s">
        <v>130</v>
      </c>
      <c r="AT164" s="16" t="s">
        <v>125</v>
      </c>
      <c r="AU164" s="16" t="s">
        <v>84</v>
      </c>
      <c r="AY164" s="16" t="s">
        <v>123</v>
      </c>
      <c r="BE164" s="214">
        <f>IF(N164="základní",J164,0)</f>
        <v>0</v>
      </c>
      <c r="BF164" s="214">
        <f>IF(N164="snížená",J164,0)</f>
        <v>0</v>
      </c>
      <c r="BG164" s="214">
        <f>IF(N164="zákl. přenesená",J164,0)</f>
        <v>0</v>
      </c>
      <c r="BH164" s="214">
        <f>IF(N164="sníž. přenesená",J164,0)</f>
        <v>0</v>
      </c>
      <c r="BI164" s="214">
        <f>IF(N164="nulová",J164,0)</f>
        <v>0</v>
      </c>
      <c r="BJ164" s="16" t="s">
        <v>130</v>
      </c>
      <c r="BK164" s="214">
        <f>ROUND(I164*H164,2)</f>
        <v>0</v>
      </c>
      <c r="BL164" s="16" t="s">
        <v>130</v>
      </c>
      <c r="BM164" s="16" t="s">
        <v>244</v>
      </c>
    </row>
    <row r="165" spans="2:47" s="1" customFormat="1" ht="12">
      <c r="B165" s="37"/>
      <c r="C165" s="38"/>
      <c r="D165" s="215" t="s">
        <v>132</v>
      </c>
      <c r="E165" s="38"/>
      <c r="F165" s="216" t="s">
        <v>245</v>
      </c>
      <c r="G165" s="38"/>
      <c r="H165" s="38"/>
      <c r="I165" s="129"/>
      <c r="J165" s="38"/>
      <c r="K165" s="38"/>
      <c r="L165" s="42"/>
      <c r="M165" s="217"/>
      <c r="N165" s="78"/>
      <c r="O165" s="78"/>
      <c r="P165" s="78"/>
      <c r="Q165" s="78"/>
      <c r="R165" s="78"/>
      <c r="S165" s="78"/>
      <c r="T165" s="79"/>
      <c r="AT165" s="16" t="s">
        <v>132</v>
      </c>
      <c r="AU165" s="16" t="s">
        <v>84</v>
      </c>
    </row>
    <row r="166" spans="2:47" s="1" customFormat="1" ht="12">
      <c r="B166" s="37"/>
      <c r="C166" s="38"/>
      <c r="D166" s="215" t="s">
        <v>134</v>
      </c>
      <c r="E166" s="38"/>
      <c r="F166" s="218" t="s">
        <v>246</v>
      </c>
      <c r="G166" s="38"/>
      <c r="H166" s="38"/>
      <c r="I166" s="129"/>
      <c r="J166" s="38"/>
      <c r="K166" s="38"/>
      <c r="L166" s="42"/>
      <c r="M166" s="217"/>
      <c r="N166" s="78"/>
      <c r="O166" s="78"/>
      <c r="P166" s="78"/>
      <c r="Q166" s="78"/>
      <c r="R166" s="78"/>
      <c r="S166" s="78"/>
      <c r="T166" s="79"/>
      <c r="AT166" s="16" t="s">
        <v>134</v>
      </c>
      <c r="AU166" s="16" t="s">
        <v>84</v>
      </c>
    </row>
    <row r="167" spans="2:51" s="11" customFormat="1" ht="12">
      <c r="B167" s="219"/>
      <c r="C167" s="220"/>
      <c r="D167" s="215" t="s">
        <v>136</v>
      </c>
      <c r="E167" s="221" t="s">
        <v>28</v>
      </c>
      <c r="F167" s="222" t="s">
        <v>235</v>
      </c>
      <c r="G167" s="220"/>
      <c r="H167" s="221" t="s">
        <v>28</v>
      </c>
      <c r="I167" s="223"/>
      <c r="J167" s="220"/>
      <c r="K167" s="220"/>
      <c r="L167" s="224"/>
      <c r="M167" s="225"/>
      <c r="N167" s="226"/>
      <c r="O167" s="226"/>
      <c r="P167" s="226"/>
      <c r="Q167" s="226"/>
      <c r="R167" s="226"/>
      <c r="S167" s="226"/>
      <c r="T167" s="227"/>
      <c r="AT167" s="228" t="s">
        <v>136</v>
      </c>
      <c r="AU167" s="228" t="s">
        <v>84</v>
      </c>
      <c r="AV167" s="11" t="s">
        <v>82</v>
      </c>
      <c r="AW167" s="11" t="s">
        <v>35</v>
      </c>
      <c r="AX167" s="11" t="s">
        <v>74</v>
      </c>
      <c r="AY167" s="228" t="s">
        <v>123</v>
      </c>
    </row>
    <row r="168" spans="2:51" s="12" customFormat="1" ht="12">
      <c r="B168" s="229"/>
      <c r="C168" s="230"/>
      <c r="D168" s="215" t="s">
        <v>136</v>
      </c>
      <c r="E168" s="231" t="s">
        <v>28</v>
      </c>
      <c r="F168" s="232" t="s">
        <v>207</v>
      </c>
      <c r="G168" s="230"/>
      <c r="H168" s="233">
        <v>9.94</v>
      </c>
      <c r="I168" s="234"/>
      <c r="J168" s="230"/>
      <c r="K168" s="230"/>
      <c r="L168" s="235"/>
      <c r="M168" s="236"/>
      <c r="N168" s="237"/>
      <c r="O168" s="237"/>
      <c r="P168" s="237"/>
      <c r="Q168" s="237"/>
      <c r="R168" s="237"/>
      <c r="S168" s="237"/>
      <c r="T168" s="238"/>
      <c r="AT168" s="239" t="s">
        <v>136</v>
      </c>
      <c r="AU168" s="239" t="s">
        <v>84</v>
      </c>
      <c r="AV168" s="12" t="s">
        <v>84</v>
      </c>
      <c r="AW168" s="12" t="s">
        <v>35</v>
      </c>
      <c r="AX168" s="12" t="s">
        <v>82</v>
      </c>
      <c r="AY168" s="239" t="s">
        <v>123</v>
      </c>
    </row>
    <row r="169" spans="2:65" s="1" customFormat="1" ht="16.5" customHeight="1">
      <c r="B169" s="37"/>
      <c r="C169" s="203" t="s">
        <v>247</v>
      </c>
      <c r="D169" s="203" t="s">
        <v>125</v>
      </c>
      <c r="E169" s="204" t="s">
        <v>248</v>
      </c>
      <c r="F169" s="205" t="s">
        <v>249</v>
      </c>
      <c r="G169" s="206" t="s">
        <v>128</v>
      </c>
      <c r="H169" s="207">
        <v>9.94</v>
      </c>
      <c r="I169" s="208"/>
      <c r="J169" s="209">
        <f>ROUND(I169*H169,2)</f>
        <v>0</v>
      </c>
      <c r="K169" s="205" t="s">
        <v>129</v>
      </c>
      <c r="L169" s="42"/>
      <c r="M169" s="210" t="s">
        <v>28</v>
      </c>
      <c r="N169" s="211" t="s">
        <v>47</v>
      </c>
      <c r="O169" s="78"/>
      <c r="P169" s="212">
        <f>O169*H169</f>
        <v>0</v>
      </c>
      <c r="Q169" s="212">
        <v>0</v>
      </c>
      <c r="R169" s="212">
        <f>Q169*H169</f>
        <v>0</v>
      </c>
      <c r="S169" s="212">
        <v>0</v>
      </c>
      <c r="T169" s="213">
        <f>S169*H169</f>
        <v>0</v>
      </c>
      <c r="AR169" s="16" t="s">
        <v>130</v>
      </c>
      <c r="AT169" s="16" t="s">
        <v>125</v>
      </c>
      <c r="AU169" s="16" t="s">
        <v>84</v>
      </c>
      <c r="AY169" s="16" t="s">
        <v>123</v>
      </c>
      <c r="BE169" s="214">
        <f>IF(N169="základní",J169,0)</f>
        <v>0</v>
      </c>
      <c r="BF169" s="214">
        <f>IF(N169="snížená",J169,0)</f>
        <v>0</v>
      </c>
      <c r="BG169" s="214">
        <f>IF(N169="zákl. přenesená",J169,0)</f>
        <v>0</v>
      </c>
      <c r="BH169" s="214">
        <f>IF(N169="sníž. přenesená",J169,0)</f>
        <v>0</v>
      </c>
      <c r="BI169" s="214">
        <f>IF(N169="nulová",J169,0)</f>
        <v>0</v>
      </c>
      <c r="BJ169" s="16" t="s">
        <v>130</v>
      </c>
      <c r="BK169" s="214">
        <f>ROUND(I169*H169,2)</f>
        <v>0</v>
      </c>
      <c r="BL169" s="16" t="s">
        <v>130</v>
      </c>
      <c r="BM169" s="16" t="s">
        <v>250</v>
      </c>
    </row>
    <row r="170" spans="2:47" s="1" customFormat="1" ht="12">
      <c r="B170" s="37"/>
      <c r="C170" s="38"/>
      <c r="D170" s="215" t="s">
        <v>132</v>
      </c>
      <c r="E170" s="38"/>
      <c r="F170" s="216" t="s">
        <v>251</v>
      </c>
      <c r="G170" s="38"/>
      <c r="H170" s="38"/>
      <c r="I170" s="129"/>
      <c r="J170" s="38"/>
      <c r="K170" s="38"/>
      <c r="L170" s="42"/>
      <c r="M170" s="217"/>
      <c r="N170" s="78"/>
      <c r="O170" s="78"/>
      <c r="P170" s="78"/>
      <c r="Q170" s="78"/>
      <c r="R170" s="78"/>
      <c r="S170" s="78"/>
      <c r="T170" s="79"/>
      <c r="AT170" s="16" t="s">
        <v>132</v>
      </c>
      <c r="AU170" s="16" t="s">
        <v>84</v>
      </c>
    </row>
    <row r="171" spans="2:65" s="1" customFormat="1" ht="16.5" customHeight="1">
      <c r="B171" s="37"/>
      <c r="C171" s="203" t="s">
        <v>252</v>
      </c>
      <c r="D171" s="203" t="s">
        <v>125</v>
      </c>
      <c r="E171" s="204" t="s">
        <v>253</v>
      </c>
      <c r="F171" s="205" t="s">
        <v>254</v>
      </c>
      <c r="G171" s="206" t="s">
        <v>128</v>
      </c>
      <c r="H171" s="207">
        <v>18</v>
      </c>
      <c r="I171" s="208"/>
      <c r="J171" s="209">
        <f>ROUND(I171*H171,2)</f>
        <v>0</v>
      </c>
      <c r="K171" s="205" t="s">
        <v>129</v>
      </c>
      <c r="L171" s="42"/>
      <c r="M171" s="210" t="s">
        <v>28</v>
      </c>
      <c r="N171" s="211" t="s">
        <v>47</v>
      </c>
      <c r="O171" s="78"/>
      <c r="P171" s="212">
        <f>O171*H171</f>
        <v>0</v>
      </c>
      <c r="Q171" s="212">
        <v>0</v>
      </c>
      <c r="R171" s="212">
        <f>Q171*H171</f>
        <v>0</v>
      </c>
      <c r="S171" s="212">
        <v>0</v>
      </c>
      <c r="T171" s="213">
        <f>S171*H171</f>
        <v>0</v>
      </c>
      <c r="AR171" s="16" t="s">
        <v>130</v>
      </c>
      <c r="AT171" s="16" t="s">
        <v>125</v>
      </c>
      <c r="AU171" s="16" t="s">
        <v>84</v>
      </c>
      <c r="AY171" s="16" t="s">
        <v>123</v>
      </c>
      <c r="BE171" s="214">
        <f>IF(N171="základní",J171,0)</f>
        <v>0</v>
      </c>
      <c r="BF171" s="214">
        <f>IF(N171="snížená",J171,0)</f>
        <v>0</v>
      </c>
      <c r="BG171" s="214">
        <f>IF(N171="zákl. přenesená",J171,0)</f>
        <v>0</v>
      </c>
      <c r="BH171" s="214">
        <f>IF(N171="sníž. přenesená",J171,0)</f>
        <v>0</v>
      </c>
      <c r="BI171" s="214">
        <f>IF(N171="nulová",J171,0)</f>
        <v>0</v>
      </c>
      <c r="BJ171" s="16" t="s">
        <v>130</v>
      </c>
      <c r="BK171" s="214">
        <f>ROUND(I171*H171,2)</f>
        <v>0</v>
      </c>
      <c r="BL171" s="16" t="s">
        <v>130</v>
      </c>
      <c r="BM171" s="16" t="s">
        <v>255</v>
      </c>
    </row>
    <row r="172" spans="2:47" s="1" customFormat="1" ht="12">
      <c r="B172" s="37"/>
      <c r="C172" s="38"/>
      <c r="D172" s="215" t="s">
        <v>132</v>
      </c>
      <c r="E172" s="38"/>
      <c r="F172" s="216" t="s">
        <v>256</v>
      </c>
      <c r="G172" s="38"/>
      <c r="H172" s="38"/>
      <c r="I172" s="129"/>
      <c r="J172" s="38"/>
      <c r="K172" s="38"/>
      <c r="L172" s="42"/>
      <c r="M172" s="217"/>
      <c r="N172" s="78"/>
      <c r="O172" s="78"/>
      <c r="P172" s="78"/>
      <c r="Q172" s="78"/>
      <c r="R172" s="78"/>
      <c r="S172" s="78"/>
      <c r="T172" s="79"/>
      <c r="AT172" s="16" t="s">
        <v>132</v>
      </c>
      <c r="AU172" s="16" t="s">
        <v>84</v>
      </c>
    </row>
    <row r="173" spans="2:47" s="1" customFormat="1" ht="12">
      <c r="B173" s="37"/>
      <c r="C173" s="38"/>
      <c r="D173" s="215" t="s">
        <v>134</v>
      </c>
      <c r="E173" s="38"/>
      <c r="F173" s="218" t="s">
        <v>257</v>
      </c>
      <c r="G173" s="38"/>
      <c r="H173" s="38"/>
      <c r="I173" s="129"/>
      <c r="J173" s="38"/>
      <c r="K173" s="38"/>
      <c r="L173" s="42"/>
      <c r="M173" s="217"/>
      <c r="N173" s="78"/>
      <c r="O173" s="78"/>
      <c r="P173" s="78"/>
      <c r="Q173" s="78"/>
      <c r="R173" s="78"/>
      <c r="S173" s="78"/>
      <c r="T173" s="79"/>
      <c r="AT173" s="16" t="s">
        <v>134</v>
      </c>
      <c r="AU173" s="16" t="s">
        <v>84</v>
      </c>
    </row>
    <row r="174" spans="2:51" s="11" customFormat="1" ht="12">
      <c r="B174" s="219"/>
      <c r="C174" s="220"/>
      <c r="D174" s="215" t="s">
        <v>136</v>
      </c>
      <c r="E174" s="221" t="s">
        <v>28</v>
      </c>
      <c r="F174" s="222" t="s">
        <v>258</v>
      </c>
      <c r="G174" s="220"/>
      <c r="H174" s="221" t="s">
        <v>28</v>
      </c>
      <c r="I174" s="223"/>
      <c r="J174" s="220"/>
      <c r="K174" s="220"/>
      <c r="L174" s="224"/>
      <c r="M174" s="225"/>
      <c r="N174" s="226"/>
      <c r="O174" s="226"/>
      <c r="P174" s="226"/>
      <c r="Q174" s="226"/>
      <c r="R174" s="226"/>
      <c r="S174" s="226"/>
      <c r="T174" s="227"/>
      <c r="AT174" s="228" t="s">
        <v>136</v>
      </c>
      <c r="AU174" s="228" t="s">
        <v>84</v>
      </c>
      <c r="AV174" s="11" t="s">
        <v>82</v>
      </c>
      <c r="AW174" s="11" t="s">
        <v>35</v>
      </c>
      <c r="AX174" s="11" t="s">
        <v>74</v>
      </c>
      <c r="AY174" s="228" t="s">
        <v>123</v>
      </c>
    </row>
    <row r="175" spans="2:51" s="12" customFormat="1" ht="12">
      <c r="B175" s="229"/>
      <c r="C175" s="230"/>
      <c r="D175" s="215" t="s">
        <v>136</v>
      </c>
      <c r="E175" s="231" t="s">
        <v>28</v>
      </c>
      <c r="F175" s="232" t="s">
        <v>207</v>
      </c>
      <c r="G175" s="230"/>
      <c r="H175" s="233">
        <v>9.94</v>
      </c>
      <c r="I175" s="234"/>
      <c r="J175" s="230"/>
      <c r="K175" s="230"/>
      <c r="L175" s="235"/>
      <c r="M175" s="236"/>
      <c r="N175" s="237"/>
      <c r="O175" s="237"/>
      <c r="P175" s="237"/>
      <c r="Q175" s="237"/>
      <c r="R175" s="237"/>
      <c r="S175" s="237"/>
      <c r="T175" s="238"/>
      <c r="AT175" s="239" t="s">
        <v>136</v>
      </c>
      <c r="AU175" s="239" t="s">
        <v>84</v>
      </c>
      <c r="AV175" s="12" t="s">
        <v>84</v>
      </c>
      <c r="AW175" s="12" t="s">
        <v>35</v>
      </c>
      <c r="AX175" s="12" t="s">
        <v>74</v>
      </c>
      <c r="AY175" s="239" t="s">
        <v>123</v>
      </c>
    </row>
    <row r="176" spans="2:51" s="11" customFormat="1" ht="12">
      <c r="B176" s="219"/>
      <c r="C176" s="220"/>
      <c r="D176" s="215" t="s">
        <v>136</v>
      </c>
      <c r="E176" s="221" t="s">
        <v>28</v>
      </c>
      <c r="F176" s="222" t="s">
        <v>259</v>
      </c>
      <c r="G176" s="220"/>
      <c r="H176" s="221" t="s">
        <v>28</v>
      </c>
      <c r="I176" s="223"/>
      <c r="J176" s="220"/>
      <c r="K176" s="220"/>
      <c r="L176" s="224"/>
      <c r="M176" s="225"/>
      <c r="N176" s="226"/>
      <c r="O176" s="226"/>
      <c r="P176" s="226"/>
      <c r="Q176" s="226"/>
      <c r="R176" s="226"/>
      <c r="S176" s="226"/>
      <c r="T176" s="227"/>
      <c r="AT176" s="228" t="s">
        <v>136</v>
      </c>
      <c r="AU176" s="228" t="s">
        <v>84</v>
      </c>
      <c r="AV176" s="11" t="s">
        <v>82</v>
      </c>
      <c r="AW176" s="11" t="s">
        <v>35</v>
      </c>
      <c r="AX176" s="11" t="s">
        <v>74</v>
      </c>
      <c r="AY176" s="228" t="s">
        <v>123</v>
      </c>
    </row>
    <row r="177" spans="2:51" s="12" customFormat="1" ht="12">
      <c r="B177" s="229"/>
      <c r="C177" s="230"/>
      <c r="D177" s="215" t="s">
        <v>136</v>
      </c>
      <c r="E177" s="231" t="s">
        <v>28</v>
      </c>
      <c r="F177" s="232" t="s">
        <v>260</v>
      </c>
      <c r="G177" s="230"/>
      <c r="H177" s="233">
        <v>8.06</v>
      </c>
      <c r="I177" s="234"/>
      <c r="J177" s="230"/>
      <c r="K177" s="230"/>
      <c r="L177" s="235"/>
      <c r="M177" s="236"/>
      <c r="N177" s="237"/>
      <c r="O177" s="237"/>
      <c r="P177" s="237"/>
      <c r="Q177" s="237"/>
      <c r="R177" s="237"/>
      <c r="S177" s="237"/>
      <c r="T177" s="238"/>
      <c r="AT177" s="239" t="s">
        <v>136</v>
      </c>
      <c r="AU177" s="239" t="s">
        <v>84</v>
      </c>
      <c r="AV177" s="12" t="s">
        <v>84</v>
      </c>
      <c r="AW177" s="12" t="s">
        <v>35</v>
      </c>
      <c r="AX177" s="12" t="s">
        <v>74</v>
      </c>
      <c r="AY177" s="239" t="s">
        <v>123</v>
      </c>
    </row>
    <row r="178" spans="2:51" s="13" customFormat="1" ht="12">
      <c r="B178" s="240"/>
      <c r="C178" s="241"/>
      <c r="D178" s="215" t="s">
        <v>136</v>
      </c>
      <c r="E178" s="242" t="s">
        <v>28</v>
      </c>
      <c r="F178" s="243" t="s">
        <v>261</v>
      </c>
      <c r="G178" s="241"/>
      <c r="H178" s="244">
        <v>18</v>
      </c>
      <c r="I178" s="245"/>
      <c r="J178" s="241"/>
      <c r="K178" s="241"/>
      <c r="L178" s="246"/>
      <c r="M178" s="247"/>
      <c r="N178" s="248"/>
      <c r="O178" s="248"/>
      <c r="P178" s="248"/>
      <c r="Q178" s="248"/>
      <c r="R178" s="248"/>
      <c r="S178" s="248"/>
      <c r="T178" s="249"/>
      <c r="AT178" s="250" t="s">
        <v>136</v>
      </c>
      <c r="AU178" s="250" t="s">
        <v>84</v>
      </c>
      <c r="AV178" s="13" t="s">
        <v>130</v>
      </c>
      <c r="AW178" s="13" t="s">
        <v>35</v>
      </c>
      <c r="AX178" s="13" t="s">
        <v>82</v>
      </c>
      <c r="AY178" s="250" t="s">
        <v>123</v>
      </c>
    </row>
    <row r="179" spans="2:65" s="1" customFormat="1" ht="16.5" customHeight="1">
      <c r="B179" s="37"/>
      <c r="C179" s="203" t="s">
        <v>262</v>
      </c>
      <c r="D179" s="203" t="s">
        <v>125</v>
      </c>
      <c r="E179" s="204" t="s">
        <v>263</v>
      </c>
      <c r="F179" s="205" t="s">
        <v>264</v>
      </c>
      <c r="G179" s="206" t="s">
        <v>128</v>
      </c>
      <c r="H179" s="207">
        <v>9.94</v>
      </c>
      <c r="I179" s="208"/>
      <c r="J179" s="209">
        <f>ROUND(I179*H179,2)</f>
        <v>0</v>
      </c>
      <c r="K179" s="205" t="s">
        <v>129</v>
      </c>
      <c r="L179" s="42"/>
      <c r="M179" s="210" t="s">
        <v>28</v>
      </c>
      <c r="N179" s="211" t="s">
        <v>47</v>
      </c>
      <c r="O179" s="78"/>
      <c r="P179" s="212">
        <f>O179*H179</f>
        <v>0</v>
      </c>
      <c r="Q179" s="212">
        <v>0</v>
      </c>
      <c r="R179" s="212">
        <f>Q179*H179</f>
        <v>0</v>
      </c>
      <c r="S179" s="212">
        <v>0</v>
      </c>
      <c r="T179" s="213">
        <f>S179*H179</f>
        <v>0</v>
      </c>
      <c r="AR179" s="16" t="s">
        <v>130</v>
      </c>
      <c r="AT179" s="16" t="s">
        <v>125</v>
      </c>
      <c r="AU179" s="16" t="s">
        <v>84</v>
      </c>
      <c r="AY179" s="16" t="s">
        <v>123</v>
      </c>
      <c r="BE179" s="214">
        <f>IF(N179="základní",J179,0)</f>
        <v>0</v>
      </c>
      <c r="BF179" s="214">
        <f>IF(N179="snížená",J179,0)</f>
        <v>0</v>
      </c>
      <c r="BG179" s="214">
        <f>IF(N179="zákl. přenesená",J179,0)</f>
        <v>0</v>
      </c>
      <c r="BH179" s="214">
        <f>IF(N179="sníž. přenesená",J179,0)</f>
        <v>0</v>
      </c>
      <c r="BI179" s="214">
        <f>IF(N179="nulová",J179,0)</f>
        <v>0</v>
      </c>
      <c r="BJ179" s="16" t="s">
        <v>130</v>
      </c>
      <c r="BK179" s="214">
        <f>ROUND(I179*H179,2)</f>
        <v>0</v>
      </c>
      <c r="BL179" s="16" t="s">
        <v>130</v>
      </c>
      <c r="BM179" s="16" t="s">
        <v>265</v>
      </c>
    </row>
    <row r="180" spans="2:47" s="1" customFormat="1" ht="12">
      <c r="B180" s="37"/>
      <c r="C180" s="38"/>
      <c r="D180" s="215" t="s">
        <v>132</v>
      </c>
      <c r="E180" s="38"/>
      <c r="F180" s="216" t="s">
        <v>266</v>
      </c>
      <c r="G180" s="38"/>
      <c r="H180" s="38"/>
      <c r="I180" s="129"/>
      <c r="J180" s="38"/>
      <c r="K180" s="38"/>
      <c r="L180" s="42"/>
      <c r="M180" s="217"/>
      <c r="N180" s="78"/>
      <c r="O180" s="78"/>
      <c r="P180" s="78"/>
      <c r="Q180" s="78"/>
      <c r="R180" s="78"/>
      <c r="S180" s="78"/>
      <c r="T180" s="79"/>
      <c r="AT180" s="16" t="s">
        <v>132</v>
      </c>
      <c r="AU180" s="16" t="s">
        <v>84</v>
      </c>
    </row>
    <row r="181" spans="2:47" s="1" customFormat="1" ht="12">
      <c r="B181" s="37"/>
      <c r="C181" s="38"/>
      <c r="D181" s="215" t="s">
        <v>134</v>
      </c>
      <c r="E181" s="38"/>
      <c r="F181" s="218" t="s">
        <v>267</v>
      </c>
      <c r="G181" s="38"/>
      <c r="H181" s="38"/>
      <c r="I181" s="129"/>
      <c r="J181" s="38"/>
      <c r="K181" s="38"/>
      <c r="L181" s="42"/>
      <c r="M181" s="217"/>
      <c r="N181" s="78"/>
      <c r="O181" s="78"/>
      <c r="P181" s="78"/>
      <c r="Q181" s="78"/>
      <c r="R181" s="78"/>
      <c r="S181" s="78"/>
      <c r="T181" s="79"/>
      <c r="AT181" s="16" t="s">
        <v>134</v>
      </c>
      <c r="AU181" s="16" t="s">
        <v>84</v>
      </c>
    </row>
    <row r="182" spans="2:51" s="11" customFormat="1" ht="12">
      <c r="B182" s="219"/>
      <c r="C182" s="220"/>
      <c r="D182" s="215" t="s">
        <v>136</v>
      </c>
      <c r="E182" s="221" t="s">
        <v>28</v>
      </c>
      <c r="F182" s="222" t="s">
        <v>268</v>
      </c>
      <c r="G182" s="220"/>
      <c r="H182" s="221" t="s">
        <v>28</v>
      </c>
      <c r="I182" s="223"/>
      <c r="J182" s="220"/>
      <c r="K182" s="220"/>
      <c r="L182" s="224"/>
      <c r="M182" s="225"/>
      <c r="N182" s="226"/>
      <c r="O182" s="226"/>
      <c r="P182" s="226"/>
      <c r="Q182" s="226"/>
      <c r="R182" s="226"/>
      <c r="S182" s="226"/>
      <c r="T182" s="227"/>
      <c r="AT182" s="228" t="s">
        <v>136</v>
      </c>
      <c r="AU182" s="228" t="s">
        <v>84</v>
      </c>
      <c r="AV182" s="11" t="s">
        <v>82</v>
      </c>
      <c r="AW182" s="11" t="s">
        <v>35</v>
      </c>
      <c r="AX182" s="11" t="s">
        <v>74</v>
      </c>
      <c r="AY182" s="228" t="s">
        <v>123</v>
      </c>
    </row>
    <row r="183" spans="2:51" s="12" customFormat="1" ht="12">
      <c r="B183" s="229"/>
      <c r="C183" s="230"/>
      <c r="D183" s="215" t="s">
        <v>136</v>
      </c>
      <c r="E183" s="231" t="s">
        <v>28</v>
      </c>
      <c r="F183" s="232" t="s">
        <v>260</v>
      </c>
      <c r="G183" s="230"/>
      <c r="H183" s="233">
        <v>8.06</v>
      </c>
      <c r="I183" s="234"/>
      <c r="J183" s="230"/>
      <c r="K183" s="230"/>
      <c r="L183" s="235"/>
      <c r="M183" s="236"/>
      <c r="N183" s="237"/>
      <c r="O183" s="237"/>
      <c r="P183" s="237"/>
      <c r="Q183" s="237"/>
      <c r="R183" s="237"/>
      <c r="S183" s="237"/>
      <c r="T183" s="238"/>
      <c r="AT183" s="239" t="s">
        <v>136</v>
      </c>
      <c r="AU183" s="239" t="s">
        <v>84</v>
      </c>
      <c r="AV183" s="12" t="s">
        <v>84</v>
      </c>
      <c r="AW183" s="12" t="s">
        <v>35</v>
      </c>
      <c r="AX183" s="12" t="s">
        <v>74</v>
      </c>
      <c r="AY183" s="239" t="s">
        <v>123</v>
      </c>
    </row>
    <row r="184" spans="2:51" s="11" customFormat="1" ht="12">
      <c r="B184" s="219"/>
      <c r="C184" s="220"/>
      <c r="D184" s="215" t="s">
        <v>136</v>
      </c>
      <c r="E184" s="221" t="s">
        <v>28</v>
      </c>
      <c r="F184" s="222" t="s">
        <v>269</v>
      </c>
      <c r="G184" s="220"/>
      <c r="H184" s="221" t="s">
        <v>28</v>
      </c>
      <c r="I184" s="223"/>
      <c r="J184" s="220"/>
      <c r="K184" s="220"/>
      <c r="L184" s="224"/>
      <c r="M184" s="225"/>
      <c r="N184" s="226"/>
      <c r="O184" s="226"/>
      <c r="P184" s="226"/>
      <c r="Q184" s="226"/>
      <c r="R184" s="226"/>
      <c r="S184" s="226"/>
      <c r="T184" s="227"/>
      <c r="AT184" s="228" t="s">
        <v>136</v>
      </c>
      <c r="AU184" s="228" t="s">
        <v>84</v>
      </c>
      <c r="AV184" s="11" t="s">
        <v>82</v>
      </c>
      <c r="AW184" s="11" t="s">
        <v>35</v>
      </c>
      <c r="AX184" s="11" t="s">
        <v>74</v>
      </c>
      <c r="AY184" s="228" t="s">
        <v>123</v>
      </c>
    </row>
    <row r="185" spans="2:51" s="12" customFormat="1" ht="12">
      <c r="B185" s="229"/>
      <c r="C185" s="230"/>
      <c r="D185" s="215" t="s">
        <v>136</v>
      </c>
      <c r="E185" s="231" t="s">
        <v>28</v>
      </c>
      <c r="F185" s="232" t="s">
        <v>270</v>
      </c>
      <c r="G185" s="230"/>
      <c r="H185" s="233">
        <v>1.88</v>
      </c>
      <c r="I185" s="234"/>
      <c r="J185" s="230"/>
      <c r="K185" s="230"/>
      <c r="L185" s="235"/>
      <c r="M185" s="236"/>
      <c r="N185" s="237"/>
      <c r="O185" s="237"/>
      <c r="P185" s="237"/>
      <c r="Q185" s="237"/>
      <c r="R185" s="237"/>
      <c r="S185" s="237"/>
      <c r="T185" s="238"/>
      <c r="AT185" s="239" t="s">
        <v>136</v>
      </c>
      <c r="AU185" s="239" t="s">
        <v>84</v>
      </c>
      <c r="AV185" s="12" t="s">
        <v>84</v>
      </c>
      <c r="AW185" s="12" t="s">
        <v>35</v>
      </c>
      <c r="AX185" s="12" t="s">
        <v>74</v>
      </c>
      <c r="AY185" s="239" t="s">
        <v>123</v>
      </c>
    </row>
    <row r="186" spans="2:51" s="13" customFormat="1" ht="12">
      <c r="B186" s="240"/>
      <c r="C186" s="241"/>
      <c r="D186" s="215" t="s">
        <v>136</v>
      </c>
      <c r="E186" s="242" t="s">
        <v>28</v>
      </c>
      <c r="F186" s="243" t="s">
        <v>261</v>
      </c>
      <c r="G186" s="241"/>
      <c r="H186" s="244">
        <v>9.94</v>
      </c>
      <c r="I186" s="245"/>
      <c r="J186" s="241"/>
      <c r="K186" s="241"/>
      <c r="L186" s="246"/>
      <c r="M186" s="247"/>
      <c r="N186" s="248"/>
      <c r="O186" s="248"/>
      <c r="P186" s="248"/>
      <c r="Q186" s="248"/>
      <c r="R186" s="248"/>
      <c r="S186" s="248"/>
      <c r="T186" s="249"/>
      <c r="AT186" s="250" t="s">
        <v>136</v>
      </c>
      <c r="AU186" s="250" t="s">
        <v>84</v>
      </c>
      <c r="AV186" s="13" t="s">
        <v>130</v>
      </c>
      <c r="AW186" s="13" t="s">
        <v>35</v>
      </c>
      <c r="AX186" s="13" t="s">
        <v>82</v>
      </c>
      <c r="AY186" s="250" t="s">
        <v>123</v>
      </c>
    </row>
    <row r="187" spans="2:65" s="1" customFormat="1" ht="16.5" customHeight="1">
      <c r="B187" s="37"/>
      <c r="C187" s="203" t="s">
        <v>271</v>
      </c>
      <c r="D187" s="203" t="s">
        <v>125</v>
      </c>
      <c r="E187" s="204" t="s">
        <v>272</v>
      </c>
      <c r="F187" s="205" t="s">
        <v>273</v>
      </c>
      <c r="G187" s="206" t="s">
        <v>128</v>
      </c>
      <c r="H187" s="207">
        <v>9.94</v>
      </c>
      <c r="I187" s="208"/>
      <c r="J187" s="209">
        <f>ROUND(I187*H187,2)</f>
        <v>0</v>
      </c>
      <c r="K187" s="205" t="s">
        <v>129</v>
      </c>
      <c r="L187" s="42"/>
      <c r="M187" s="210" t="s">
        <v>28</v>
      </c>
      <c r="N187" s="211" t="s">
        <v>47</v>
      </c>
      <c r="O187" s="78"/>
      <c r="P187" s="212">
        <f>O187*H187</f>
        <v>0</v>
      </c>
      <c r="Q187" s="212">
        <v>0</v>
      </c>
      <c r="R187" s="212">
        <f>Q187*H187</f>
        <v>0</v>
      </c>
      <c r="S187" s="212">
        <v>0</v>
      </c>
      <c r="T187" s="213">
        <f>S187*H187</f>
        <v>0</v>
      </c>
      <c r="AR187" s="16" t="s">
        <v>130</v>
      </c>
      <c r="AT187" s="16" t="s">
        <v>125</v>
      </c>
      <c r="AU187" s="16" t="s">
        <v>84</v>
      </c>
      <c r="AY187" s="16" t="s">
        <v>123</v>
      </c>
      <c r="BE187" s="214">
        <f>IF(N187="základní",J187,0)</f>
        <v>0</v>
      </c>
      <c r="BF187" s="214">
        <f>IF(N187="snížená",J187,0)</f>
        <v>0</v>
      </c>
      <c r="BG187" s="214">
        <f>IF(N187="zákl. přenesená",J187,0)</f>
        <v>0</v>
      </c>
      <c r="BH187" s="214">
        <f>IF(N187="sníž. přenesená",J187,0)</f>
        <v>0</v>
      </c>
      <c r="BI187" s="214">
        <f>IF(N187="nulová",J187,0)</f>
        <v>0</v>
      </c>
      <c r="BJ187" s="16" t="s">
        <v>130</v>
      </c>
      <c r="BK187" s="214">
        <f>ROUND(I187*H187,2)</f>
        <v>0</v>
      </c>
      <c r="BL187" s="16" t="s">
        <v>130</v>
      </c>
      <c r="BM187" s="16" t="s">
        <v>274</v>
      </c>
    </row>
    <row r="188" spans="2:47" s="1" customFormat="1" ht="12">
      <c r="B188" s="37"/>
      <c r="C188" s="38"/>
      <c r="D188" s="215" t="s">
        <v>132</v>
      </c>
      <c r="E188" s="38"/>
      <c r="F188" s="216" t="s">
        <v>275</v>
      </c>
      <c r="G188" s="38"/>
      <c r="H188" s="38"/>
      <c r="I188" s="129"/>
      <c r="J188" s="38"/>
      <c r="K188" s="38"/>
      <c r="L188" s="42"/>
      <c r="M188" s="217"/>
      <c r="N188" s="78"/>
      <c r="O188" s="78"/>
      <c r="P188" s="78"/>
      <c r="Q188" s="78"/>
      <c r="R188" s="78"/>
      <c r="S188" s="78"/>
      <c r="T188" s="79"/>
      <c r="AT188" s="16" t="s">
        <v>132</v>
      </c>
      <c r="AU188" s="16" t="s">
        <v>84</v>
      </c>
    </row>
    <row r="189" spans="2:47" s="1" customFormat="1" ht="12">
      <c r="B189" s="37"/>
      <c r="C189" s="38"/>
      <c r="D189" s="215" t="s">
        <v>134</v>
      </c>
      <c r="E189" s="38"/>
      <c r="F189" s="218" t="s">
        <v>276</v>
      </c>
      <c r="G189" s="38"/>
      <c r="H189" s="38"/>
      <c r="I189" s="129"/>
      <c r="J189" s="38"/>
      <c r="K189" s="38"/>
      <c r="L189" s="42"/>
      <c r="M189" s="217"/>
      <c r="N189" s="78"/>
      <c r="O189" s="78"/>
      <c r="P189" s="78"/>
      <c r="Q189" s="78"/>
      <c r="R189" s="78"/>
      <c r="S189" s="78"/>
      <c r="T189" s="79"/>
      <c r="AT189" s="16" t="s">
        <v>134</v>
      </c>
      <c r="AU189" s="16" t="s">
        <v>84</v>
      </c>
    </row>
    <row r="190" spans="2:51" s="11" customFormat="1" ht="12">
      <c r="B190" s="219"/>
      <c r="C190" s="220"/>
      <c r="D190" s="215" t="s">
        <v>136</v>
      </c>
      <c r="E190" s="221" t="s">
        <v>28</v>
      </c>
      <c r="F190" s="222" t="s">
        <v>258</v>
      </c>
      <c r="G190" s="220"/>
      <c r="H190" s="221" t="s">
        <v>28</v>
      </c>
      <c r="I190" s="223"/>
      <c r="J190" s="220"/>
      <c r="K190" s="220"/>
      <c r="L190" s="224"/>
      <c r="M190" s="225"/>
      <c r="N190" s="226"/>
      <c r="O190" s="226"/>
      <c r="P190" s="226"/>
      <c r="Q190" s="226"/>
      <c r="R190" s="226"/>
      <c r="S190" s="226"/>
      <c r="T190" s="227"/>
      <c r="AT190" s="228" t="s">
        <v>136</v>
      </c>
      <c r="AU190" s="228" t="s">
        <v>84</v>
      </c>
      <c r="AV190" s="11" t="s">
        <v>82</v>
      </c>
      <c r="AW190" s="11" t="s">
        <v>35</v>
      </c>
      <c r="AX190" s="11" t="s">
        <v>74</v>
      </c>
      <c r="AY190" s="228" t="s">
        <v>123</v>
      </c>
    </row>
    <row r="191" spans="2:51" s="12" customFormat="1" ht="12">
      <c r="B191" s="229"/>
      <c r="C191" s="230"/>
      <c r="D191" s="215" t="s">
        <v>136</v>
      </c>
      <c r="E191" s="231" t="s">
        <v>28</v>
      </c>
      <c r="F191" s="232" t="s">
        <v>207</v>
      </c>
      <c r="G191" s="230"/>
      <c r="H191" s="233">
        <v>9.94</v>
      </c>
      <c r="I191" s="234"/>
      <c r="J191" s="230"/>
      <c r="K191" s="230"/>
      <c r="L191" s="235"/>
      <c r="M191" s="236"/>
      <c r="N191" s="237"/>
      <c r="O191" s="237"/>
      <c r="P191" s="237"/>
      <c r="Q191" s="237"/>
      <c r="R191" s="237"/>
      <c r="S191" s="237"/>
      <c r="T191" s="238"/>
      <c r="AT191" s="239" t="s">
        <v>136</v>
      </c>
      <c r="AU191" s="239" t="s">
        <v>84</v>
      </c>
      <c r="AV191" s="12" t="s">
        <v>84</v>
      </c>
      <c r="AW191" s="12" t="s">
        <v>35</v>
      </c>
      <c r="AX191" s="12" t="s">
        <v>82</v>
      </c>
      <c r="AY191" s="239" t="s">
        <v>123</v>
      </c>
    </row>
    <row r="192" spans="2:65" s="1" customFormat="1" ht="16.5" customHeight="1">
      <c r="B192" s="37"/>
      <c r="C192" s="203" t="s">
        <v>7</v>
      </c>
      <c r="D192" s="203" t="s">
        <v>125</v>
      </c>
      <c r="E192" s="204" t="s">
        <v>277</v>
      </c>
      <c r="F192" s="205" t="s">
        <v>278</v>
      </c>
      <c r="G192" s="206" t="s">
        <v>128</v>
      </c>
      <c r="H192" s="207">
        <v>8.31</v>
      </c>
      <c r="I192" s="208"/>
      <c r="J192" s="209">
        <f>ROUND(I192*H192,2)</f>
        <v>0</v>
      </c>
      <c r="K192" s="205" t="s">
        <v>129</v>
      </c>
      <c r="L192" s="42"/>
      <c r="M192" s="210" t="s">
        <v>28</v>
      </c>
      <c r="N192" s="211" t="s">
        <v>47</v>
      </c>
      <c r="O192" s="78"/>
      <c r="P192" s="212">
        <f>O192*H192</f>
        <v>0</v>
      </c>
      <c r="Q192" s="212">
        <v>0</v>
      </c>
      <c r="R192" s="212">
        <f>Q192*H192</f>
        <v>0</v>
      </c>
      <c r="S192" s="212">
        <v>0</v>
      </c>
      <c r="T192" s="213">
        <f>S192*H192</f>
        <v>0</v>
      </c>
      <c r="AR192" s="16" t="s">
        <v>130</v>
      </c>
      <c r="AT192" s="16" t="s">
        <v>125</v>
      </c>
      <c r="AU192" s="16" t="s">
        <v>84</v>
      </c>
      <c r="AY192" s="16" t="s">
        <v>123</v>
      </c>
      <c r="BE192" s="214">
        <f>IF(N192="základní",J192,0)</f>
        <v>0</v>
      </c>
      <c r="BF192" s="214">
        <f>IF(N192="snížená",J192,0)</f>
        <v>0</v>
      </c>
      <c r="BG192" s="214">
        <f>IF(N192="zákl. přenesená",J192,0)</f>
        <v>0</v>
      </c>
      <c r="BH192" s="214">
        <f>IF(N192="sníž. přenesená",J192,0)</f>
        <v>0</v>
      </c>
      <c r="BI192" s="214">
        <f>IF(N192="nulová",J192,0)</f>
        <v>0</v>
      </c>
      <c r="BJ192" s="16" t="s">
        <v>130</v>
      </c>
      <c r="BK192" s="214">
        <f>ROUND(I192*H192,2)</f>
        <v>0</v>
      </c>
      <c r="BL192" s="16" t="s">
        <v>130</v>
      </c>
      <c r="BM192" s="16" t="s">
        <v>279</v>
      </c>
    </row>
    <row r="193" spans="2:47" s="1" customFormat="1" ht="12">
      <c r="B193" s="37"/>
      <c r="C193" s="38"/>
      <c r="D193" s="215" t="s">
        <v>132</v>
      </c>
      <c r="E193" s="38"/>
      <c r="F193" s="216" t="s">
        <v>280</v>
      </c>
      <c r="G193" s="38"/>
      <c r="H193" s="38"/>
      <c r="I193" s="129"/>
      <c r="J193" s="38"/>
      <c r="K193" s="38"/>
      <c r="L193" s="42"/>
      <c r="M193" s="217"/>
      <c r="N193" s="78"/>
      <c r="O193" s="78"/>
      <c r="P193" s="78"/>
      <c r="Q193" s="78"/>
      <c r="R193" s="78"/>
      <c r="S193" s="78"/>
      <c r="T193" s="79"/>
      <c r="AT193" s="16" t="s">
        <v>132</v>
      </c>
      <c r="AU193" s="16" t="s">
        <v>84</v>
      </c>
    </row>
    <row r="194" spans="2:47" s="1" customFormat="1" ht="12">
      <c r="B194" s="37"/>
      <c r="C194" s="38"/>
      <c r="D194" s="215" t="s">
        <v>134</v>
      </c>
      <c r="E194" s="38"/>
      <c r="F194" s="218" t="s">
        <v>281</v>
      </c>
      <c r="G194" s="38"/>
      <c r="H194" s="38"/>
      <c r="I194" s="129"/>
      <c r="J194" s="38"/>
      <c r="K194" s="38"/>
      <c r="L194" s="42"/>
      <c r="M194" s="217"/>
      <c r="N194" s="78"/>
      <c r="O194" s="78"/>
      <c r="P194" s="78"/>
      <c r="Q194" s="78"/>
      <c r="R194" s="78"/>
      <c r="S194" s="78"/>
      <c r="T194" s="79"/>
      <c r="AT194" s="16" t="s">
        <v>134</v>
      </c>
      <c r="AU194" s="16" t="s">
        <v>84</v>
      </c>
    </row>
    <row r="195" spans="2:51" s="11" customFormat="1" ht="12">
      <c r="B195" s="219"/>
      <c r="C195" s="220"/>
      <c r="D195" s="215" t="s">
        <v>136</v>
      </c>
      <c r="E195" s="221" t="s">
        <v>28</v>
      </c>
      <c r="F195" s="222" t="s">
        <v>206</v>
      </c>
      <c r="G195" s="220"/>
      <c r="H195" s="221" t="s">
        <v>28</v>
      </c>
      <c r="I195" s="223"/>
      <c r="J195" s="220"/>
      <c r="K195" s="220"/>
      <c r="L195" s="224"/>
      <c r="M195" s="225"/>
      <c r="N195" s="226"/>
      <c r="O195" s="226"/>
      <c r="P195" s="226"/>
      <c r="Q195" s="226"/>
      <c r="R195" s="226"/>
      <c r="S195" s="226"/>
      <c r="T195" s="227"/>
      <c r="AT195" s="228" t="s">
        <v>136</v>
      </c>
      <c r="AU195" s="228" t="s">
        <v>84</v>
      </c>
      <c r="AV195" s="11" t="s">
        <v>82</v>
      </c>
      <c r="AW195" s="11" t="s">
        <v>35</v>
      </c>
      <c r="AX195" s="11" t="s">
        <v>74</v>
      </c>
      <c r="AY195" s="228" t="s">
        <v>123</v>
      </c>
    </row>
    <row r="196" spans="2:51" s="12" customFormat="1" ht="12">
      <c r="B196" s="229"/>
      <c r="C196" s="230"/>
      <c r="D196" s="215" t="s">
        <v>136</v>
      </c>
      <c r="E196" s="231" t="s">
        <v>28</v>
      </c>
      <c r="F196" s="232" t="s">
        <v>260</v>
      </c>
      <c r="G196" s="230"/>
      <c r="H196" s="233">
        <v>8.06</v>
      </c>
      <c r="I196" s="234"/>
      <c r="J196" s="230"/>
      <c r="K196" s="230"/>
      <c r="L196" s="235"/>
      <c r="M196" s="236"/>
      <c r="N196" s="237"/>
      <c r="O196" s="237"/>
      <c r="P196" s="237"/>
      <c r="Q196" s="237"/>
      <c r="R196" s="237"/>
      <c r="S196" s="237"/>
      <c r="T196" s="238"/>
      <c r="AT196" s="239" t="s">
        <v>136</v>
      </c>
      <c r="AU196" s="239" t="s">
        <v>84</v>
      </c>
      <c r="AV196" s="12" t="s">
        <v>84</v>
      </c>
      <c r="AW196" s="12" t="s">
        <v>35</v>
      </c>
      <c r="AX196" s="12" t="s">
        <v>74</v>
      </c>
      <c r="AY196" s="239" t="s">
        <v>123</v>
      </c>
    </row>
    <row r="197" spans="2:51" s="11" customFormat="1" ht="12">
      <c r="B197" s="219"/>
      <c r="C197" s="220"/>
      <c r="D197" s="215" t="s">
        <v>136</v>
      </c>
      <c r="E197" s="221" t="s">
        <v>28</v>
      </c>
      <c r="F197" s="222" t="s">
        <v>282</v>
      </c>
      <c r="G197" s="220"/>
      <c r="H197" s="221" t="s">
        <v>28</v>
      </c>
      <c r="I197" s="223"/>
      <c r="J197" s="220"/>
      <c r="K197" s="220"/>
      <c r="L197" s="224"/>
      <c r="M197" s="225"/>
      <c r="N197" s="226"/>
      <c r="O197" s="226"/>
      <c r="P197" s="226"/>
      <c r="Q197" s="226"/>
      <c r="R197" s="226"/>
      <c r="S197" s="226"/>
      <c r="T197" s="227"/>
      <c r="AT197" s="228" t="s">
        <v>136</v>
      </c>
      <c r="AU197" s="228" t="s">
        <v>84</v>
      </c>
      <c r="AV197" s="11" t="s">
        <v>82</v>
      </c>
      <c r="AW197" s="11" t="s">
        <v>35</v>
      </c>
      <c r="AX197" s="11" t="s">
        <v>74</v>
      </c>
      <c r="AY197" s="228" t="s">
        <v>123</v>
      </c>
    </row>
    <row r="198" spans="2:51" s="12" customFormat="1" ht="12">
      <c r="B198" s="229"/>
      <c r="C198" s="230"/>
      <c r="D198" s="215" t="s">
        <v>136</v>
      </c>
      <c r="E198" s="231" t="s">
        <v>28</v>
      </c>
      <c r="F198" s="232" t="s">
        <v>221</v>
      </c>
      <c r="G198" s="230"/>
      <c r="H198" s="233">
        <v>0.25</v>
      </c>
      <c r="I198" s="234"/>
      <c r="J198" s="230"/>
      <c r="K198" s="230"/>
      <c r="L198" s="235"/>
      <c r="M198" s="236"/>
      <c r="N198" s="237"/>
      <c r="O198" s="237"/>
      <c r="P198" s="237"/>
      <c r="Q198" s="237"/>
      <c r="R198" s="237"/>
      <c r="S198" s="237"/>
      <c r="T198" s="238"/>
      <c r="AT198" s="239" t="s">
        <v>136</v>
      </c>
      <c r="AU198" s="239" t="s">
        <v>84</v>
      </c>
      <c r="AV198" s="12" t="s">
        <v>84</v>
      </c>
      <c r="AW198" s="12" t="s">
        <v>35</v>
      </c>
      <c r="AX198" s="12" t="s">
        <v>74</v>
      </c>
      <c r="AY198" s="239" t="s">
        <v>123</v>
      </c>
    </row>
    <row r="199" spans="2:51" s="13" customFormat="1" ht="12">
      <c r="B199" s="240"/>
      <c r="C199" s="241"/>
      <c r="D199" s="215" t="s">
        <v>136</v>
      </c>
      <c r="E199" s="242" t="s">
        <v>28</v>
      </c>
      <c r="F199" s="243" t="s">
        <v>261</v>
      </c>
      <c r="G199" s="241"/>
      <c r="H199" s="244">
        <v>8.31</v>
      </c>
      <c r="I199" s="245"/>
      <c r="J199" s="241"/>
      <c r="K199" s="241"/>
      <c r="L199" s="246"/>
      <c r="M199" s="247"/>
      <c r="N199" s="248"/>
      <c r="O199" s="248"/>
      <c r="P199" s="248"/>
      <c r="Q199" s="248"/>
      <c r="R199" s="248"/>
      <c r="S199" s="248"/>
      <c r="T199" s="249"/>
      <c r="AT199" s="250" t="s">
        <v>136</v>
      </c>
      <c r="AU199" s="250" t="s">
        <v>84</v>
      </c>
      <c r="AV199" s="13" t="s">
        <v>130</v>
      </c>
      <c r="AW199" s="13" t="s">
        <v>35</v>
      </c>
      <c r="AX199" s="13" t="s">
        <v>82</v>
      </c>
      <c r="AY199" s="250" t="s">
        <v>123</v>
      </c>
    </row>
    <row r="200" spans="2:65" s="1" customFormat="1" ht="16.5" customHeight="1">
      <c r="B200" s="37"/>
      <c r="C200" s="203" t="s">
        <v>283</v>
      </c>
      <c r="D200" s="203" t="s">
        <v>125</v>
      </c>
      <c r="E200" s="204" t="s">
        <v>284</v>
      </c>
      <c r="F200" s="205" t="s">
        <v>285</v>
      </c>
      <c r="G200" s="206" t="s">
        <v>231</v>
      </c>
      <c r="H200" s="207">
        <v>100</v>
      </c>
      <c r="I200" s="208"/>
      <c r="J200" s="209">
        <f>ROUND(I200*H200,2)</f>
        <v>0</v>
      </c>
      <c r="K200" s="205" t="s">
        <v>129</v>
      </c>
      <c r="L200" s="42"/>
      <c r="M200" s="210" t="s">
        <v>28</v>
      </c>
      <c r="N200" s="211" t="s">
        <v>47</v>
      </c>
      <c r="O200" s="78"/>
      <c r="P200" s="212">
        <f>O200*H200</f>
        <v>0</v>
      </c>
      <c r="Q200" s="212">
        <v>0</v>
      </c>
      <c r="R200" s="212">
        <f>Q200*H200</f>
        <v>0</v>
      </c>
      <c r="S200" s="212">
        <v>0</v>
      </c>
      <c r="T200" s="213">
        <f>S200*H200</f>
        <v>0</v>
      </c>
      <c r="AR200" s="16" t="s">
        <v>130</v>
      </c>
      <c r="AT200" s="16" t="s">
        <v>125</v>
      </c>
      <c r="AU200" s="16" t="s">
        <v>84</v>
      </c>
      <c r="AY200" s="16" t="s">
        <v>123</v>
      </c>
      <c r="BE200" s="214">
        <f>IF(N200="základní",J200,0)</f>
        <v>0</v>
      </c>
      <c r="BF200" s="214">
        <f>IF(N200="snížená",J200,0)</f>
        <v>0</v>
      </c>
      <c r="BG200" s="214">
        <f>IF(N200="zákl. přenesená",J200,0)</f>
        <v>0</v>
      </c>
      <c r="BH200" s="214">
        <f>IF(N200="sníž. přenesená",J200,0)</f>
        <v>0</v>
      </c>
      <c r="BI200" s="214">
        <f>IF(N200="nulová",J200,0)</f>
        <v>0</v>
      </c>
      <c r="BJ200" s="16" t="s">
        <v>130</v>
      </c>
      <c r="BK200" s="214">
        <f>ROUND(I200*H200,2)</f>
        <v>0</v>
      </c>
      <c r="BL200" s="16" t="s">
        <v>130</v>
      </c>
      <c r="BM200" s="16" t="s">
        <v>286</v>
      </c>
    </row>
    <row r="201" spans="2:47" s="1" customFormat="1" ht="12">
      <c r="B201" s="37"/>
      <c r="C201" s="38"/>
      <c r="D201" s="215" t="s">
        <v>132</v>
      </c>
      <c r="E201" s="38"/>
      <c r="F201" s="216" t="s">
        <v>287</v>
      </c>
      <c r="G201" s="38"/>
      <c r="H201" s="38"/>
      <c r="I201" s="129"/>
      <c r="J201" s="38"/>
      <c r="K201" s="38"/>
      <c r="L201" s="42"/>
      <c r="M201" s="217"/>
      <c r="N201" s="78"/>
      <c r="O201" s="78"/>
      <c r="P201" s="78"/>
      <c r="Q201" s="78"/>
      <c r="R201" s="78"/>
      <c r="S201" s="78"/>
      <c r="T201" s="79"/>
      <c r="AT201" s="16" t="s">
        <v>132</v>
      </c>
      <c r="AU201" s="16" t="s">
        <v>84</v>
      </c>
    </row>
    <row r="202" spans="2:47" s="1" customFormat="1" ht="12">
      <c r="B202" s="37"/>
      <c r="C202" s="38"/>
      <c r="D202" s="215" t="s">
        <v>134</v>
      </c>
      <c r="E202" s="38"/>
      <c r="F202" s="218" t="s">
        <v>288</v>
      </c>
      <c r="G202" s="38"/>
      <c r="H202" s="38"/>
      <c r="I202" s="129"/>
      <c r="J202" s="38"/>
      <c r="K202" s="38"/>
      <c r="L202" s="42"/>
      <c r="M202" s="217"/>
      <c r="N202" s="78"/>
      <c r="O202" s="78"/>
      <c r="P202" s="78"/>
      <c r="Q202" s="78"/>
      <c r="R202" s="78"/>
      <c r="S202" s="78"/>
      <c r="T202" s="79"/>
      <c r="AT202" s="16" t="s">
        <v>134</v>
      </c>
      <c r="AU202" s="16" t="s">
        <v>84</v>
      </c>
    </row>
    <row r="203" spans="2:51" s="11" customFormat="1" ht="12">
      <c r="B203" s="219"/>
      <c r="C203" s="220"/>
      <c r="D203" s="215" t="s">
        <v>136</v>
      </c>
      <c r="E203" s="221" t="s">
        <v>28</v>
      </c>
      <c r="F203" s="222" t="s">
        <v>289</v>
      </c>
      <c r="G203" s="220"/>
      <c r="H203" s="221" t="s">
        <v>28</v>
      </c>
      <c r="I203" s="223"/>
      <c r="J203" s="220"/>
      <c r="K203" s="220"/>
      <c r="L203" s="224"/>
      <c r="M203" s="225"/>
      <c r="N203" s="226"/>
      <c r="O203" s="226"/>
      <c r="P203" s="226"/>
      <c r="Q203" s="226"/>
      <c r="R203" s="226"/>
      <c r="S203" s="226"/>
      <c r="T203" s="227"/>
      <c r="AT203" s="228" t="s">
        <v>136</v>
      </c>
      <c r="AU203" s="228" t="s">
        <v>84</v>
      </c>
      <c r="AV203" s="11" t="s">
        <v>82</v>
      </c>
      <c r="AW203" s="11" t="s">
        <v>35</v>
      </c>
      <c r="AX203" s="11" t="s">
        <v>74</v>
      </c>
      <c r="AY203" s="228" t="s">
        <v>123</v>
      </c>
    </row>
    <row r="204" spans="2:51" s="12" customFormat="1" ht="12">
      <c r="B204" s="229"/>
      <c r="C204" s="230"/>
      <c r="D204" s="215" t="s">
        <v>136</v>
      </c>
      <c r="E204" s="231" t="s">
        <v>28</v>
      </c>
      <c r="F204" s="232" t="s">
        <v>290</v>
      </c>
      <c r="G204" s="230"/>
      <c r="H204" s="233">
        <v>100</v>
      </c>
      <c r="I204" s="234"/>
      <c r="J204" s="230"/>
      <c r="K204" s="230"/>
      <c r="L204" s="235"/>
      <c r="M204" s="236"/>
      <c r="N204" s="237"/>
      <c r="O204" s="237"/>
      <c r="P204" s="237"/>
      <c r="Q204" s="237"/>
      <c r="R204" s="237"/>
      <c r="S204" s="237"/>
      <c r="T204" s="238"/>
      <c r="AT204" s="239" t="s">
        <v>136</v>
      </c>
      <c r="AU204" s="239" t="s">
        <v>84</v>
      </c>
      <c r="AV204" s="12" t="s">
        <v>84</v>
      </c>
      <c r="AW204" s="12" t="s">
        <v>35</v>
      </c>
      <c r="AX204" s="12" t="s">
        <v>82</v>
      </c>
      <c r="AY204" s="239" t="s">
        <v>123</v>
      </c>
    </row>
    <row r="205" spans="2:65" s="1" customFormat="1" ht="16.5" customHeight="1">
      <c r="B205" s="37"/>
      <c r="C205" s="203" t="s">
        <v>291</v>
      </c>
      <c r="D205" s="203" t="s">
        <v>125</v>
      </c>
      <c r="E205" s="204" t="s">
        <v>292</v>
      </c>
      <c r="F205" s="205" t="s">
        <v>293</v>
      </c>
      <c r="G205" s="206" t="s">
        <v>231</v>
      </c>
      <c r="H205" s="207">
        <v>107.7</v>
      </c>
      <c r="I205" s="208"/>
      <c r="J205" s="209">
        <f>ROUND(I205*H205,2)</f>
        <v>0</v>
      </c>
      <c r="K205" s="205" t="s">
        <v>129</v>
      </c>
      <c r="L205" s="42"/>
      <c r="M205" s="210" t="s">
        <v>28</v>
      </c>
      <c r="N205" s="211" t="s">
        <v>47</v>
      </c>
      <c r="O205" s="78"/>
      <c r="P205" s="212">
        <f>O205*H205</f>
        <v>0</v>
      </c>
      <c r="Q205" s="212">
        <v>0</v>
      </c>
      <c r="R205" s="212">
        <f>Q205*H205</f>
        <v>0</v>
      </c>
      <c r="S205" s="212">
        <v>0</v>
      </c>
      <c r="T205" s="213">
        <f>S205*H205</f>
        <v>0</v>
      </c>
      <c r="AR205" s="16" t="s">
        <v>130</v>
      </c>
      <c r="AT205" s="16" t="s">
        <v>125</v>
      </c>
      <c r="AU205" s="16" t="s">
        <v>84</v>
      </c>
      <c r="AY205" s="16" t="s">
        <v>123</v>
      </c>
      <c r="BE205" s="214">
        <f>IF(N205="základní",J205,0)</f>
        <v>0</v>
      </c>
      <c r="BF205" s="214">
        <f>IF(N205="snížená",J205,0)</f>
        <v>0</v>
      </c>
      <c r="BG205" s="214">
        <f>IF(N205="zákl. přenesená",J205,0)</f>
        <v>0</v>
      </c>
      <c r="BH205" s="214">
        <f>IF(N205="sníž. přenesená",J205,0)</f>
        <v>0</v>
      </c>
      <c r="BI205" s="214">
        <f>IF(N205="nulová",J205,0)</f>
        <v>0</v>
      </c>
      <c r="BJ205" s="16" t="s">
        <v>130</v>
      </c>
      <c r="BK205" s="214">
        <f>ROUND(I205*H205,2)</f>
        <v>0</v>
      </c>
      <c r="BL205" s="16" t="s">
        <v>130</v>
      </c>
      <c r="BM205" s="16" t="s">
        <v>294</v>
      </c>
    </row>
    <row r="206" spans="2:47" s="1" customFormat="1" ht="12">
      <c r="B206" s="37"/>
      <c r="C206" s="38"/>
      <c r="D206" s="215" t="s">
        <v>132</v>
      </c>
      <c r="E206" s="38"/>
      <c r="F206" s="216" t="s">
        <v>295</v>
      </c>
      <c r="G206" s="38"/>
      <c r="H206" s="38"/>
      <c r="I206" s="129"/>
      <c r="J206" s="38"/>
      <c r="K206" s="38"/>
      <c r="L206" s="42"/>
      <c r="M206" s="217"/>
      <c r="N206" s="78"/>
      <c r="O206" s="78"/>
      <c r="P206" s="78"/>
      <c r="Q206" s="78"/>
      <c r="R206" s="78"/>
      <c r="S206" s="78"/>
      <c r="T206" s="79"/>
      <c r="AT206" s="16" t="s">
        <v>132</v>
      </c>
      <c r="AU206" s="16" t="s">
        <v>84</v>
      </c>
    </row>
    <row r="207" spans="2:47" s="1" customFormat="1" ht="12">
      <c r="B207" s="37"/>
      <c r="C207" s="38"/>
      <c r="D207" s="215" t="s">
        <v>134</v>
      </c>
      <c r="E207" s="38"/>
      <c r="F207" s="218" t="s">
        <v>296</v>
      </c>
      <c r="G207" s="38"/>
      <c r="H207" s="38"/>
      <c r="I207" s="129"/>
      <c r="J207" s="38"/>
      <c r="K207" s="38"/>
      <c r="L207" s="42"/>
      <c r="M207" s="217"/>
      <c r="N207" s="78"/>
      <c r="O207" s="78"/>
      <c r="P207" s="78"/>
      <c r="Q207" s="78"/>
      <c r="R207" s="78"/>
      <c r="S207" s="78"/>
      <c r="T207" s="79"/>
      <c r="AT207" s="16" t="s">
        <v>134</v>
      </c>
      <c r="AU207" s="16" t="s">
        <v>84</v>
      </c>
    </row>
    <row r="208" spans="2:51" s="11" customFormat="1" ht="12">
      <c r="B208" s="219"/>
      <c r="C208" s="220"/>
      <c r="D208" s="215" t="s">
        <v>136</v>
      </c>
      <c r="E208" s="221" t="s">
        <v>28</v>
      </c>
      <c r="F208" s="222" t="s">
        <v>297</v>
      </c>
      <c r="G208" s="220"/>
      <c r="H208" s="221" t="s">
        <v>28</v>
      </c>
      <c r="I208" s="223"/>
      <c r="J208" s="220"/>
      <c r="K208" s="220"/>
      <c r="L208" s="224"/>
      <c r="M208" s="225"/>
      <c r="N208" s="226"/>
      <c r="O208" s="226"/>
      <c r="P208" s="226"/>
      <c r="Q208" s="226"/>
      <c r="R208" s="226"/>
      <c r="S208" s="226"/>
      <c r="T208" s="227"/>
      <c r="AT208" s="228" t="s">
        <v>136</v>
      </c>
      <c r="AU208" s="228" t="s">
        <v>84</v>
      </c>
      <c r="AV208" s="11" t="s">
        <v>82</v>
      </c>
      <c r="AW208" s="11" t="s">
        <v>35</v>
      </c>
      <c r="AX208" s="11" t="s">
        <v>74</v>
      </c>
      <c r="AY208" s="228" t="s">
        <v>123</v>
      </c>
    </row>
    <row r="209" spans="2:51" s="12" customFormat="1" ht="12">
      <c r="B209" s="229"/>
      <c r="C209" s="230"/>
      <c r="D209" s="215" t="s">
        <v>136</v>
      </c>
      <c r="E209" s="231" t="s">
        <v>28</v>
      </c>
      <c r="F209" s="232" t="s">
        <v>298</v>
      </c>
      <c r="G209" s="230"/>
      <c r="H209" s="233">
        <v>7.7</v>
      </c>
      <c r="I209" s="234"/>
      <c r="J209" s="230"/>
      <c r="K209" s="230"/>
      <c r="L209" s="235"/>
      <c r="M209" s="236"/>
      <c r="N209" s="237"/>
      <c r="O209" s="237"/>
      <c r="P209" s="237"/>
      <c r="Q209" s="237"/>
      <c r="R209" s="237"/>
      <c r="S209" s="237"/>
      <c r="T209" s="238"/>
      <c r="AT209" s="239" t="s">
        <v>136</v>
      </c>
      <c r="AU209" s="239" t="s">
        <v>84</v>
      </c>
      <c r="AV209" s="12" t="s">
        <v>84</v>
      </c>
      <c r="AW209" s="12" t="s">
        <v>35</v>
      </c>
      <c r="AX209" s="12" t="s">
        <v>74</v>
      </c>
      <c r="AY209" s="239" t="s">
        <v>123</v>
      </c>
    </row>
    <row r="210" spans="2:51" s="11" customFormat="1" ht="12">
      <c r="B210" s="219"/>
      <c r="C210" s="220"/>
      <c r="D210" s="215" t="s">
        <v>136</v>
      </c>
      <c r="E210" s="221" t="s">
        <v>28</v>
      </c>
      <c r="F210" s="222" t="s">
        <v>289</v>
      </c>
      <c r="G210" s="220"/>
      <c r="H210" s="221" t="s">
        <v>28</v>
      </c>
      <c r="I210" s="223"/>
      <c r="J210" s="220"/>
      <c r="K210" s="220"/>
      <c r="L210" s="224"/>
      <c r="M210" s="225"/>
      <c r="N210" s="226"/>
      <c r="O210" s="226"/>
      <c r="P210" s="226"/>
      <c r="Q210" s="226"/>
      <c r="R210" s="226"/>
      <c r="S210" s="226"/>
      <c r="T210" s="227"/>
      <c r="AT210" s="228" t="s">
        <v>136</v>
      </c>
      <c r="AU210" s="228" t="s">
        <v>84</v>
      </c>
      <c r="AV210" s="11" t="s">
        <v>82</v>
      </c>
      <c r="AW210" s="11" t="s">
        <v>35</v>
      </c>
      <c r="AX210" s="11" t="s">
        <v>74</v>
      </c>
      <c r="AY210" s="228" t="s">
        <v>123</v>
      </c>
    </row>
    <row r="211" spans="2:51" s="12" customFormat="1" ht="12">
      <c r="B211" s="229"/>
      <c r="C211" s="230"/>
      <c r="D211" s="215" t="s">
        <v>136</v>
      </c>
      <c r="E211" s="231" t="s">
        <v>28</v>
      </c>
      <c r="F211" s="232" t="s">
        <v>290</v>
      </c>
      <c r="G211" s="230"/>
      <c r="H211" s="233">
        <v>100</v>
      </c>
      <c r="I211" s="234"/>
      <c r="J211" s="230"/>
      <c r="K211" s="230"/>
      <c r="L211" s="235"/>
      <c r="M211" s="236"/>
      <c r="N211" s="237"/>
      <c r="O211" s="237"/>
      <c r="P211" s="237"/>
      <c r="Q211" s="237"/>
      <c r="R211" s="237"/>
      <c r="S211" s="237"/>
      <c r="T211" s="238"/>
      <c r="AT211" s="239" t="s">
        <v>136</v>
      </c>
      <c r="AU211" s="239" t="s">
        <v>84</v>
      </c>
      <c r="AV211" s="12" t="s">
        <v>84</v>
      </c>
      <c r="AW211" s="12" t="s">
        <v>35</v>
      </c>
      <c r="AX211" s="12" t="s">
        <v>74</v>
      </c>
      <c r="AY211" s="239" t="s">
        <v>123</v>
      </c>
    </row>
    <row r="212" spans="2:51" s="13" customFormat="1" ht="12">
      <c r="B212" s="240"/>
      <c r="C212" s="241"/>
      <c r="D212" s="215" t="s">
        <v>136</v>
      </c>
      <c r="E212" s="242" t="s">
        <v>28</v>
      </c>
      <c r="F212" s="243" t="s">
        <v>261</v>
      </c>
      <c r="G212" s="241"/>
      <c r="H212" s="244">
        <v>107.7</v>
      </c>
      <c r="I212" s="245"/>
      <c r="J212" s="241"/>
      <c r="K212" s="241"/>
      <c r="L212" s="246"/>
      <c r="M212" s="247"/>
      <c r="N212" s="248"/>
      <c r="O212" s="248"/>
      <c r="P212" s="248"/>
      <c r="Q212" s="248"/>
      <c r="R212" s="248"/>
      <c r="S212" s="248"/>
      <c r="T212" s="249"/>
      <c r="AT212" s="250" t="s">
        <v>136</v>
      </c>
      <c r="AU212" s="250" t="s">
        <v>84</v>
      </c>
      <c r="AV212" s="13" t="s">
        <v>130</v>
      </c>
      <c r="AW212" s="13" t="s">
        <v>35</v>
      </c>
      <c r="AX212" s="13" t="s">
        <v>82</v>
      </c>
      <c r="AY212" s="250" t="s">
        <v>123</v>
      </c>
    </row>
    <row r="213" spans="2:65" s="1" customFormat="1" ht="16.5" customHeight="1">
      <c r="B213" s="37"/>
      <c r="C213" s="251" t="s">
        <v>299</v>
      </c>
      <c r="D213" s="251" t="s">
        <v>300</v>
      </c>
      <c r="E213" s="252" t="s">
        <v>301</v>
      </c>
      <c r="F213" s="253" t="s">
        <v>302</v>
      </c>
      <c r="G213" s="254" t="s">
        <v>303</v>
      </c>
      <c r="H213" s="255">
        <v>3.328</v>
      </c>
      <c r="I213" s="256"/>
      <c r="J213" s="257">
        <f>ROUND(I213*H213,2)</f>
        <v>0</v>
      </c>
      <c r="K213" s="253" t="s">
        <v>129</v>
      </c>
      <c r="L213" s="258"/>
      <c r="M213" s="259" t="s">
        <v>28</v>
      </c>
      <c r="N213" s="260" t="s">
        <v>47</v>
      </c>
      <c r="O213" s="78"/>
      <c r="P213" s="212">
        <f>O213*H213</f>
        <v>0</v>
      </c>
      <c r="Q213" s="212">
        <v>0.001</v>
      </c>
      <c r="R213" s="212">
        <f>Q213*H213</f>
        <v>0.003328</v>
      </c>
      <c r="S213" s="212">
        <v>0</v>
      </c>
      <c r="T213" s="213">
        <f>S213*H213</f>
        <v>0</v>
      </c>
      <c r="AR213" s="16" t="s">
        <v>184</v>
      </c>
      <c r="AT213" s="16" t="s">
        <v>300</v>
      </c>
      <c r="AU213" s="16" t="s">
        <v>84</v>
      </c>
      <c r="AY213" s="16" t="s">
        <v>123</v>
      </c>
      <c r="BE213" s="214">
        <f>IF(N213="základní",J213,0)</f>
        <v>0</v>
      </c>
      <c r="BF213" s="214">
        <f>IF(N213="snížená",J213,0)</f>
        <v>0</v>
      </c>
      <c r="BG213" s="214">
        <f>IF(N213="zákl. přenesená",J213,0)</f>
        <v>0</v>
      </c>
      <c r="BH213" s="214">
        <f>IF(N213="sníž. přenesená",J213,0)</f>
        <v>0</v>
      </c>
      <c r="BI213" s="214">
        <f>IF(N213="nulová",J213,0)</f>
        <v>0</v>
      </c>
      <c r="BJ213" s="16" t="s">
        <v>130</v>
      </c>
      <c r="BK213" s="214">
        <f>ROUND(I213*H213,2)</f>
        <v>0</v>
      </c>
      <c r="BL213" s="16" t="s">
        <v>130</v>
      </c>
      <c r="BM213" s="16" t="s">
        <v>304</v>
      </c>
    </row>
    <row r="214" spans="2:47" s="1" customFormat="1" ht="12">
      <c r="B214" s="37"/>
      <c r="C214" s="38"/>
      <c r="D214" s="215" t="s">
        <v>132</v>
      </c>
      <c r="E214" s="38"/>
      <c r="F214" s="216" t="s">
        <v>302</v>
      </c>
      <c r="G214" s="38"/>
      <c r="H214" s="38"/>
      <c r="I214" s="129"/>
      <c r="J214" s="38"/>
      <c r="K214" s="38"/>
      <c r="L214" s="42"/>
      <c r="M214" s="217"/>
      <c r="N214" s="78"/>
      <c r="O214" s="78"/>
      <c r="P214" s="78"/>
      <c r="Q214" s="78"/>
      <c r="R214" s="78"/>
      <c r="S214" s="78"/>
      <c r="T214" s="79"/>
      <c r="AT214" s="16" t="s">
        <v>132</v>
      </c>
      <c r="AU214" s="16" t="s">
        <v>84</v>
      </c>
    </row>
    <row r="215" spans="2:51" s="11" customFormat="1" ht="12">
      <c r="B215" s="219"/>
      <c r="C215" s="220"/>
      <c r="D215" s="215" t="s">
        <v>136</v>
      </c>
      <c r="E215" s="221" t="s">
        <v>28</v>
      </c>
      <c r="F215" s="222" t="s">
        <v>305</v>
      </c>
      <c r="G215" s="220"/>
      <c r="H215" s="221" t="s">
        <v>28</v>
      </c>
      <c r="I215" s="223"/>
      <c r="J215" s="220"/>
      <c r="K215" s="220"/>
      <c r="L215" s="224"/>
      <c r="M215" s="225"/>
      <c r="N215" s="226"/>
      <c r="O215" s="226"/>
      <c r="P215" s="226"/>
      <c r="Q215" s="226"/>
      <c r="R215" s="226"/>
      <c r="S215" s="226"/>
      <c r="T215" s="227"/>
      <c r="AT215" s="228" t="s">
        <v>136</v>
      </c>
      <c r="AU215" s="228" t="s">
        <v>84</v>
      </c>
      <c r="AV215" s="11" t="s">
        <v>82</v>
      </c>
      <c r="AW215" s="11" t="s">
        <v>35</v>
      </c>
      <c r="AX215" s="11" t="s">
        <v>74</v>
      </c>
      <c r="AY215" s="228" t="s">
        <v>123</v>
      </c>
    </row>
    <row r="216" spans="2:51" s="12" customFormat="1" ht="12">
      <c r="B216" s="229"/>
      <c r="C216" s="230"/>
      <c r="D216" s="215" t="s">
        <v>136</v>
      </c>
      <c r="E216" s="231" t="s">
        <v>28</v>
      </c>
      <c r="F216" s="232" t="s">
        <v>306</v>
      </c>
      <c r="G216" s="230"/>
      <c r="H216" s="233">
        <v>3.328</v>
      </c>
      <c r="I216" s="234"/>
      <c r="J216" s="230"/>
      <c r="K216" s="230"/>
      <c r="L216" s="235"/>
      <c r="M216" s="236"/>
      <c r="N216" s="237"/>
      <c r="O216" s="237"/>
      <c r="P216" s="237"/>
      <c r="Q216" s="237"/>
      <c r="R216" s="237"/>
      <c r="S216" s="237"/>
      <c r="T216" s="238"/>
      <c r="AT216" s="239" t="s">
        <v>136</v>
      </c>
      <c r="AU216" s="239" t="s">
        <v>84</v>
      </c>
      <c r="AV216" s="12" t="s">
        <v>84</v>
      </c>
      <c r="AW216" s="12" t="s">
        <v>35</v>
      </c>
      <c r="AX216" s="12" t="s">
        <v>82</v>
      </c>
      <c r="AY216" s="239" t="s">
        <v>123</v>
      </c>
    </row>
    <row r="217" spans="2:65" s="1" customFormat="1" ht="16.5" customHeight="1">
      <c r="B217" s="37"/>
      <c r="C217" s="203" t="s">
        <v>307</v>
      </c>
      <c r="D217" s="203" t="s">
        <v>125</v>
      </c>
      <c r="E217" s="204" t="s">
        <v>308</v>
      </c>
      <c r="F217" s="205" t="s">
        <v>309</v>
      </c>
      <c r="G217" s="206" t="s">
        <v>231</v>
      </c>
      <c r="H217" s="207">
        <v>7.7</v>
      </c>
      <c r="I217" s="208"/>
      <c r="J217" s="209">
        <f>ROUND(I217*H217,2)</f>
        <v>0</v>
      </c>
      <c r="K217" s="205" t="s">
        <v>129</v>
      </c>
      <c r="L217" s="42"/>
      <c r="M217" s="210" t="s">
        <v>28</v>
      </c>
      <c r="N217" s="211" t="s">
        <v>47</v>
      </c>
      <c r="O217" s="78"/>
      <c r="P217" s="212">
        <f>O217*H217</f>
        <v>0</v>
      </c>
      <c r="Q217" s="212">
        <v>0</v>
      </c>
      <c r="R217" s="212">
        <f>Q217*H217</f>
        <v>0</v>
      </c>
      <c r="S217" s="212">
        <v>0</v>
      </c>
      <c r="T217" s="213">
        <f>S217*H217</f>
        <v>0</v>
      </c>
      <c r="AR217" s="16" t="s">
        <v>130</v>
      </c>
      <c r="AT217" s="16" t="s">
        <v>125</v>
      </c>
      <c r="AU217" s="16" t="s">
        <v>84</v>
      </c>
      <c r="AY217" s="16" t="s">
        <v>123</v>
      </c>
      <c r="BE217" s="214">
        <f>IF(N217="základní",J217,0)</f>
        <v>0</v>
      </c>
      <c r="BF217" s="214">
        <f>IF(N217="snížená",J217,0)</f>
        <v>0</v>
      </c>
      <c r="BG217" s="214">
        <f>IF(N217="zákl. přenesená",J217,0)</f>
        <v>0</v>
      </c>
      <c r="BH217" s="214">
        <f>IF(N217="sníž. přenesená",J217,0)</f>
        <v>0</v>
      </c>
      <c r="BI217" s="214">
        <f>IF(N217="nulová",J217,0)</f>
        <v>0</v>
      </c>
      <c r="BJ217" s="16" t="s">
        <v>130</v>
      </c>
      <c r="BK217" s="214">
        <f>ROUND(I217*H217,2)</f>
        <v>0</v>
      </c>
      <c r="BL217" s="16" t="s">
        <v>130</v>
      </c>
      <c r="BM217" s="16" t="s">
        <v>310</v>
      </c>
    </row>
    <row r="218" spans="2:47" s="1" customFormat="1" ht="12">
      <c r="B218" s="37"/>
      <c r="C218" s="38"/>
      <c r="D218" s="215" t="s">
        <v>132</v>
      </c>
      <c r="E218" s="38"/>
      <c r="F218" s="216" t="s">
        <v>311</v>
      </c>
      <c r="G218" s="38"/>
      <c r="H218" s="38"/>
      <c r="I218" s="129"/>
      <c r="J218" s="38"/>
      <c r="K218" s="38"/>
      <c r="L218" s="42"/>
      <c r="M218" s="217"/>
      <c r="N218" s="78"/>
      <c r="O218" s="78"/>
      <c r="P218" s="78"/>
      <c r="Q218" s="78"/>
      <c r="R218" s="78"/>
      <c r="S218" s="78"/>
      <c r="T218" s="79"/>
      <c r="AT218" s="16" t="s">
        <v>132</v>
      </c>
      <c r="AU218" s="16" t="s">
        <v>84</v>
      </c>
    </row>
    <row r="219" spans="2:47" s="1" customFormat="1" ht="12">
      <c r="B219" s="37"/>
      <c r="C219" s="38"/>
      <c r="D219" s="215" t="s">
        <v>134</v>
      </c>
      <c r="E219" s="38"/>
      <c r="F219" s="218" t="s">
        <v>312</v>
      </c>
      <c r="G219" s="38"/>
      <c r="H219" s="38"/>
      <c r="I219" s="129"/>
      <c r="J219" s="38"/>
      <c r="K219" s="38"/>
      <c r="L219" s="42"/>
      <c r="M219" s="217"/>
      <c r="N219" s="78"/>
      <c r="O219" s="78"/>
      <c r="P219" s="78"/>
      <c r="Q219" s="78"/>
      <c r="R219" s="78"/>
      <c r="S219" s="78"/>
      <c r="T219" s="79"/>
      <c r="AT219" s="16" t="s">
        <v>134</v>
      </c>
      <c r="AU219" s="16" t="s">
        <v>84</v>
      </c>
    </row>
    <row r="220" spans="2:51" s="11" customFormat="1" ht="12">
      <c r="B220" s="219"/>
      <c r="C220" s="220"/>
      <c r="D220" s="215" t="s">
        <v>136</v>
      </c>
      <c r="E220" s="221" t="s">
        <v>28</v>
      </c>
      <c r="F220" s="222" t="s">
        <v>313</v>
      </c>
      <c r="G220" s="220"/>
      <c r="H220" s="221" t="s">
        <v>28</v>
      </c>
      <c r="I220" s="223"/>
      <c r="J220" s="220"/>
      <c r="K220" s="220"/>
      <c r="L220" s="224"/>
      <c r="M220" s="225"/>
      <c r="N220" s="226"/>
      <c r="O220" s="226"/>
      <c r="P220" s="226"/>
      <c r="Q220" s="226"/>
      <c r="R220" s="226"/>
      <c r="S220" s="226"/>
      <c r="T220" s="227"/>
      <c r="AT220" s="228" t="s">
        <v>136</v>
      </c>
      <c r="AU220" s="228" t="s">
        <v>84</v>
      </c>
      <c r="AV220" s="11" t="s">
        <v>82</v>
      </c>
      <c r="AW220" s="11" t="s">
        <v>35</v>
      </c>
      <c r="AX220" s="11" t="s">
        <v>74</v>
      </c>
      <c r="AY220" s="228" t="s">
        <v>123</v>
      </c>
    </row>
    <row r="221" spans="2:51" s="12" customFormat="1" ht="12">
      <c r="B221" s="229"/>
      <c r="C221" s="230"/>
      <c r="D221" s="215" t="s">
        <v>136</v>
      </c>
      <c r="E221" s="231" t="s">
        <v>28</v>
      </c>
      <c r="F221" s="232" t="s">
        <v>298</v>
      </c>
      <c r="G221" s="230"/>
      <c r="H221" s="233">
        <v>7.7</v>
      </c>
      <c r="I221" s="234"/>
      <c r="J221" s="230"/>
      <c r="K221" s="230"/>
      <c r="L221" s="235"/>
      <c r="M221" s="236"/>
      <c r="N221" s="237"/>
      <c r="O221" s="237"/>
      <c r="P221" s="237"/>
      <c r="Q221" s="237"/>
      <c r="R221" s="237"/>
      <c r="S221" s="237"/>
      <c r="T221" s="238"/>
      <c r="AT221" s="239" t="s">
        <v>136</v>
      </c>
      <c r="AU221" s="239" t="s">
        <v>84</v>
      </c>
      <c r="AV221" s="12" t="s">
        <v>84</v>
      </c>
      <c r="AW221" s="12" t="s">
        <v>35</v>
      </c>
      <c r="AX221" s="12" t="s">
        <v>82</v>
      </c>
      <c r="AY221" s="239" t="s">
        <v>123</v>
      </c>
    </row>
    <row r="222" spans="2:65" s="1" customFormat="1" ht="16.5" customHeight="1">
      <c r="B222" s="37"/>
      <c r="C222" s="203" t="s">
        <v>314</v>
      </c>
      <c r="D222" s="203" t="s">
        <v>125</v>
      </c>
      <c r="E222" s="204" t="s">
        <v>315</v>
      </c>
      <c r="F222" s="205" t="s">
        <v>316</v>
      </c>
      <c r="G222" s="206" t="s">
        <v>317</v>
      </c>
      <c r="H222" s="207">
        <v>1</v>
      </c>
      <c r="I222" s="208"/>
      <c r="J222" s="209">
        <f>ROUND(I222*H222,2)</f>
        <v>0</v>
      </c>
      <c r="K222" s="205" t="s">
        <v>129</v>
      </c>
      <c r="L222" s="42"/>
      <c r="M222" s="210" t="s">
        <v>28</v>
      </c>
      <c r="N222" s="211" t="s">
        <v>47</v>
      </c>
      <c r="O222" s="78"/>
      <c r="P222" s="212">
        <f>O222*H222</f>
        <v>0</v>
      </c>
      <c r="Q222" s="212">
        <v>0.03203</v>
      </c>
      <c r="R222" s="212">
        <f>Q222*H222</f>
        <v>0.03203</v>
      </c>
      <c r="S222" s="212">
        <v>0</v>
      </c>
      <c r="T222" s="213">
        <f>S222*H222</f>
        <v>0</v>
      </c>
      <c r="AR222" s="16" t="s">
        <v>130</v>
      </c>
      <c r="AT222" s="16" t="s">
        <v>125</v>
      </c>
      <c r="AU222" s="16" t="s">
        <v>84</v>
      </c>
      <c r="AY222" s="16" t="s">
        <v>123</v>
      </c>
      <c r="BE222" s="214">
        <f>IF(N222="základní",J222,0)</f>
        <v>0</v>
      </c>
      <c r="BF222" s="214">
        <f>IF(N222="snížená",J222,0)</f>
        <v>0</v>
      </c>
      <c r="BG222" s="214">
        <f>IF(N222="zákl. přenesená",J222,0)</f>
        <v>0</v>
      </c>
      <c r="BH222" s="214">
        <f>IF(N222="sníž. přenesená",J222,0)</f>
        <v>0</v>
      </c>
      <c r="BI222" s="214">
        <f>IF(N222="nulová",J222,0)</f>
        <v>0</v>
      </c>
      <c r="BJ222" s="16" t="s">
        <v>130</v>
      </c>
      <c r="BK222" s="214">
        <f>ROUND(I222*H222,2)</f>
        <v>0</v>
      </c>
      <c r="BL222" s="16" t="s">
        <v>130</v>
      </c>
      <c r="BM222" s="16" t="s">
        <v>318</v>
      </c>
    </row>
    <row r="223" spans="2:47" s="1" customFormat="1" ht="12">
      <c r="B223" s="37"/>
      <c r="C223" s="38"/>
      <c r="D223" s="215" t="s">
        <v>132</v>
      </c>
      <c r="E223" s="38"/>
      <c r="F223" s="216" t="s">
        <v>319</v>
      </c>
      <c r="G223" s="38"/>
      <c r="H223" s="38"/>
      <c r="I223" s="129"/>
      <c r="J223" s="38"/>
      <c r="K223" s="38"/>
      <c r="L223" s="42"/>
      <c r="M223" s="217"/>
      <c r="N223" s="78"/>
      <c r="O223" s="78"/>
      <c r="P223" s="78"/>
      <c r="Q223" s="78"/>
      <c r="R223" s="78"/>
      <c r="S223" s="78"/>
      <c r="T223" s="79"/>
      <c r="AT223" s="16" t="s">
        <v>132</v>
      </c>
      <c r="AU223" s="16" t="s">
        <v>84</v>
      </c>
    </row>
    <row r="224" spans="2:51" s="11" customFormat="1" ht="12">
      <c r="B224" s="219"/>
      <c r="C224" s="220"/>
      <c r="D224" s="215" t="s">
        <v>136</v>
      </c>
      <c r="E224" s="221" t="s">
        <v>28</v>
      </c>
      <c r="F224" s="222" t="s">
        <v>320</v>
      </c>
      <c r="G224" s="220"/>
      <c r="H224" s="221" t="s">
        <v>28</v>
      </c>
      <c r="I224" s="223"/>
      <c r="J224" s="220"/>
      <c r="K224" s="220"/>
      <c r="L224" s="224"/>
      <c r="M224" s="225"/>
      <c r="N224" s="226"/>
      <c r="O224" s="226"/>
      <c r="P224" s="226"/>
      <c r="Q224" s="226"/>
      <c r="R224" s="226"/>
      <c r="S224" s="226"/>
      <c r="T224" s="227"/>
      <c r="AT224" s="228" t="s">
        <v>136</v>
      </c>
      <c r="AU224" s="228" t="s">
        <v>84</v>
      </c>
      <c r="AV224" s="11" t="s">
        <v>82</v>
      </c>
      <c r="AW224" s="11" t="s">
        <v>35</v>
      </c>
      <c r="AX224" s="11" t="s">
        <v>74</v>
      </c>
      <c r="AY224" s="228" t="s">
        <v>123</v>
      </c>
    </row>
    <row r="225" spans="2:51" s="12" customFormat="1" ht="12">
      <c r="B225" s="229"/>
      <c r="C225" s="230"/>
      <c r="D225" s="215" t="s">
        <v>136</v>
      </c>
      <c r="E225" s="231" t="s">
        <v>28</v>
      </c>
      <c r="F225" s="232" t="s">
        <v>82</v>
      </c>
      <c r="G225" s="230"/>
      <c r="H225" s="233">
        <v>1</v>
      </c>
      <c r="I225" s="234"/>
      <c r="J225" s="230"/>
      <c r="K225" s="230"/>
      <c r="L225" s="235"/>
      <c r="M225" s="236"/>
      <c r="N225" s="237"/>
      <c r="O225" s="237"/>
      <c r="P225" s="237"/>
      <c r="Q225" s="237"/>
      <c r="R225" s="237"/>
      <c r="S225" s="237"/>
      <c r="T225" s="238"/>
      <c r="AT225" s="239" t="s">
        <v>136</v>
      </c>
      <c r="AU225" s="239" t="s">
        <v>84</v>
      </c>
      <c r="AV225" s="12" t="s">
        <v>84</v>
      </c>
      <c r="AW225" s="12" t="s">
        <v>35</v>
      </c>
      <c r="AX225" s="12" t="s">
        <v>82</v>
      </c>
      <c r="AY225" s="239" t="s">
        <v>123</v>
      </c>
    </row>
    <row r="226" spans="2:65" s="1" customFormat="1" ht="16.5" customHeight="1">
      <c r="B226" s="37"/>
      <c r="C226" s="203" t="s">
        <v>321</v>
      </c>
      <c r="D226" s="203" t="s">
        <v>125</v>
      </c>
      <c r="E226" s="204" t="s">
        <v>322</v>
      </c>
      <c r="F226" s="205" t="s">
        <v>323</v>
      </c>
      <c r="G226" s="206" t="s">
        <v>317</v>
      </c>
      <c r="H226" s="207">
        <v>1</v>
      </c>
      <c r="I226" s="208"/>
      <c r="J226" s="209">
        <f>ROUND(I226*H226,2)</f>
        <v>0</v>
      </c>
      <c r="K226" s="205" t="s">
        <v>129</v>
      </c>
      <c r="L226" s="42"/>
      <c r="M226" s="210" t="s">
        <v>28</v>
      </c>
      <c r="N226" s="211" t="s">
        <v>47</v>
      </c>
      <c r="O226" s="78"/>
      <c r="P226" s="212">
        <f>O226*H226</f>
        <v>0</v>
      </c>
      <c r="Q226" s="212">
        <v>0.05765</v>
      </c>
      <c r="R226" s="212">
        <f>Q226*H226</f>
        <v>0.05765</v>
      </c>
      <c r="S226" s="212">
        <v>0</v>
      </c>
      <c r="T226" s="213">
        <f>S226*H226</f>
        <v>0</v>
      </c>
      <c r="AR226" s="16" t="s">
        <v>130</v>
      </c>
      <c r="AT226" s="16" t="s">
        <v>125</v>
      </c>
      <c r="AU226" s="16" t="s">
        <v>84</v>
      </c>
      <c r="AY226" s="16" t="s">
        <v>123</v>
      </c>
      <c r="BE226" s="214">
        <f>IF(N226="základní",J226,0)</f>
        <v>0</v>
      </c>
      <c r="BF226" s="214">
        <f>IF(N226="snížená",J226,0)</f>
        <v>0</v>
      </c>
      <c r="BG226" s="214">
        <f>IF(N226="zákl. přenesená",J226,0)</f>
        <v>0</v>
      </c>
      <c r="BH226" s="214">
        <f>IF(N226="sníž. přenesená",J226,0)</f>
        <v>0</v>
      </c>
      <c r="BI226" s="214">
        <f>IF(N226="nulová",J226,0)</f>
        <v>0</v>
      </c>
      <c r="BJ226" s="16" t="s">
        <v>130</v>
      </c>
      <c r="BK226" s="214">
        <f>ROUND(I226*H226,2)</f>
        <v>0</v>
      </c>
      <c r="BL226" s="16" t="s">
        <v>130</v>
      </c>
      <c r="BM226" s="16" t="s">
        <v>324</v>
      </c>
    </row>
    <row r="227" spans="2:47" s="1" customFormat="1" ht="12">
      <c r="B227" s="37"/>
      <c r="C227" s="38"/>
      <c r="D227" s="215" t="s">
        <v>132</v>
      </c>
      <c r="E227" s="38"/>
      <c r="F227" s="216" t="s">
        <v>325</v>
      </c>
      <c r="G227" s="38"/>
      <c r="H227" s="38"/>
      <c r="I227" s="129"/>
      <c r="J227" s="38"/>
      <c r="K227" s="38"/>
      <c r="L227" s="42"/>
      <c r="M227" s="217"/>
      <c r="N227" s="78"/>
      <c r="O227" s="78"/>
      <c r="P227" s="78"/>
      <c r="Q227" s="78"/>
      <c r="R227" s="78"/>
      <c r="S227" s="78"/>
      <c r="T227" s="79"/>
      <c r="AT227" s="16" t="s">
        <v>132</v>
      </c>
      <c r="AU227" s="16" t="s">
        <v>84</v>
      </c>
    </row>
    <row r="228" spans="2:51" s="11" customFormat="1" ht="12">
      <c r="B228" s="219"/>
      <c r="C228" s="220"/>
      <c r="D228" s="215" t="s">
        <v>136</v>
      </c>
      <c r="E228" s="221" t="s">
        <v>28</v>
      </c>
      <c r="F228" s="222" t="s">
        <v>320</v>
      </c>
      <c r="G228" s="220"/>
      <c r="H228" s="221" t="s">
        <v>28</v>
      </c>
      <c r="I228" s="223"/>
      <c r="J228" s="220"/>
      <c r="K228" s="220"/>
      <c r="L228" s="224"/>
      <c r="M228" s="225"/>
      <c r="N228" s="226"/>
      <c r="O228" s="226"/>
      <c r="P228" s="226"/>
      <c r="Q228" s="226"/>
      <c r="R228" s="226"/>
      <c r="S228" s="226"/>
      <c r="T228" s="227"/>
      <c r="AT228" s="228" t="s">
        <v>136</v>
      </c>
      <c r="AU228" s="228" t="s">
        <v>84</v>
      </c>
      <c r="AV228" s="11" t="s">
        <v>82</v>
      </c>
      <c r="AW228" s="11" t="s">
        <v>35</v>
      </c>
      <c r="AX228" s="11" t="s">
        <v>74</v>
      </c>
      <c r="AY228" s="228" t="s">
        <v>123</v>
      </c>
    </row>
    <row r="229" spans="2:51" s="12" customFormat="1" ht="12">
      <c r="B229" s="229"/>
      <c r="C229" s="230"/>
      <c r="D229" s="215" t="s">
        <v>136</v>
      </c>
      <c r="E229" s="231" t="s">
        <v>28</v>
      </c>
      <c r="F229" s="232" t="s">
        <v>82</v>
      </c>
      <c r="G229" s="230"/>
      <c r="H229" s="233">
        <v>1</v>
      </c>
      <c r="I229" s="234"/>
      <c r="J229" s="230"/>
      <c r="K229" s="230"/>
      <c r="L229" s="235"/>
      <c r="M229" s="236"/>
      <c r="N229" s="237"/>
      <c r="O229" s="237"/>
      <c r="P229" s="237"/>
      <c r="Q229" s="237"/>
      <c r="R229" s="237"/>
      <c r="S229" s="237"/>
      <c r="T229" s="238"/>
      <c r="AT229" s="239" t="s">
        <v>136</v>
      </c>
      <c r="AU229" s="239" t="s">
        <v>84</v>
      </c>
      <c r="AV229" s="12" t="s">
        <v>84</v>
      </c>
      <c r="AW229" s="12" t="s">
        <v>35</v>
      </c>
      <c r="AX229" s="12" t="s">
        <v>82</v>
      </c>
      <c r="AY229" s="239" t="s">
        <v>123</v>
      </c>
    </row>
    <row r="230" spans="2:63" s="10" customFormat="1" ht="22.8" customHeight="1">
      <c r="B230" s="187"/>
      <c r="C230" s="188"/>
      <c r="D230" s="189" t="s">
        <v>73</v>
      </c>
      <c r="E230" s="201" t="s">
        <v>84</v>
      </c>
      <c r="F230" s="201" t="s">
        <v>326</v>
      </c>
      <c r="G230" s="188"/>
      <c r="H230" s="188"/>
      <c r="I230" s="191"/>
      <c r="J230" s="202">
        <f>BK230</f>
        <v>0</v>
      </c>
      <c r="K230" s="188"/>
      <c r="L230" s="193"/>
      <c r="M230" s="194"/>
      <c r="N230" s="195"/>
      <c r="O230" s="195"/>
      <c r="P230" s="196">
        <f>SUM(P231:P261)</f>
        <v>0</v>
      </c>
      <c r="Q230" s="195"/>
      <c r="R230" s="196">
        <f>SUM(R231:R261)</f>
        <v>0.012977000000000004</v>
      </c>
      <c r="S230" s="195"/>
      <c r="T230" s="197">
        <f>SUM(T231:T261)</f>
        <v>0</v>
      </c>
      <c r="AR230" s="198" t="s">
        <v>82</v>
      </c>
      <c r="AT230" s="199" t="s">
        <v>73</v>
      </c>
      <c r="AU230" s="199" t="s">
        <v>82</v>
      </c>
      <c r="AY230" s="198" t="s">
        <v>123</v>
      </c>
      <c r="BK230" s="200">
        <f>SUM(BK231:BK261)</f>
        <v>0</v>
      </c>
    </row>
    <row r="231" spans="2:65" s="1" customFormat="1" ht="16.5" customHeight="1">
      <c r="B231" s="37"/>
      <c r="C231" s="203" t="s">
        <v>327</v>
      </c>
      <c r="D231" s="203" t="s">
        <v>125</v>
      </c>
      <c r="E231" s="204" t="s">
        <v>328</v>
      </c>
      <c r="F231" s="205" t="s">
        <v>329</v>
      </c>
      <c r="G231" s="206" t="s">
        <v>128</v>
      </c>
      <c r="H231" s="207">
        <v>1.88</v>
      </c>
      <c r="I231" s="208"/>
      <c r="J231" s="209">
        <f>ROUND(I231*H231,2)</f>
        <v>0</v>
      </c>
      <c r="K231" s="205" t="s">
        <v>129</v>
      </c>
      <c r="L231" s="42"/>
      <c r="M231" s="210" t="s">
        <v>28</v>
      </c>
      <c r="N231" s="211" t="s">
        <v>47</v>
      </c>
      <c r="O231" s="78"/>
      <c r="P231" s="212">
        <f>O231*H231</f>
        <v>0</v>
      </c>
      <c r="Q231" s="212">
        <v>0</v>
      </c>
      <c r="R231" s="212">
        <f>Q231*H231</f>
        <v>0</v>
      </c>
      <c r="S231" s="212">
        <v>0</v>
      </c>
      <c r="T231" s="213">
        <f>S231*H231</f>
        <v>0</v>
      </c>
      <c r="AR231" s="16" t="s">
        <v>130</v>
      </c>
      <c r="AT231" s="16" t="s">
        <v>125</v>
      </c>
      <c r="AU231" s="16" t="s">
        <v>84</v>
      </c>
      <c r="AY231" s="16" t="s">
        <v>123</v>
      </c>
      <c r="BE231" s="214">
        <f>IF(N231="základní",J231,0)</f>
        <v>0</v>
      </c>
      <c r="BF231" s="214">
        <f>IF(N231="snížená",J231,0)</f>
        <v>0</v>
      </c>
      <c r="BG231" s="214">
        <f>IF(N231="zákl. přenesená",J231,0)</f>
        <v>0</v>
      </c>
      <c r="BH231" s="214">
        <f>IF(N231="sníž. přenesená",J231,0)</f>
        <v>0</v>
      </c>
      <c r="BI231" s="214">
        <f>IF(N231="nulová",J231,0)</f>
        <v>0</v>
      </c>
      <c r="BJ231" s="16" t="s">
        <v>130</v>
      </c>
      <c r="BK231" s="214">
        <f>ROUND(I231*H231,2)</f>
        <v>0</v>
      </c>
      <c r="BL231" s="16" t="s">
        <v>130</v>
      </c>
      <c r="BM231" s="16" t="s">
        <v>330</v>
      </c>
    </row>
    <row r="232" spans="2:47" s="1" customFormat="1" ht="12">
      <c r="B232" s="37"/>
      <c r="C232" s="38"/>
      <c r="D232" s="215" t="s">
        <v>132</v>
      </c>
      <c r="E232" s="38"/>
      <c r="F232" s="216" t="s">
        <v>331</v>
      </c>
      <c r="G232" s="38"/>
      <c r="H232" s="38"/>
      <c r="I232" s="129"/>
      <c r="J232" s="38"/>
      <c r="K232" s="38"/>
      <c r="L232" s="42"/>
      <c r="M232" s="217"/>
      <c r="N232" s="78"/>
      <c r="O232" s="78"/>
      <c r="P232" s="78"/>
      <c r="Q232" s="78"/>
      <c r="R232" s="78"/>
      <c r="S232" s="78"/>
      <c r="T232" s="79"/>
      <c r="AT232" s="16" t="s">
        <v>132</v>
      </c>
      <c r="AU232" s="16" t="s">
        <v>84</v>
      </c>
    </row>
    <row r="233" spans="2:47" s="1" customFormat="1" ht="12">
      <c r="B233" s="37"/>
      <c r="C233" s="38"/>
      <c r="D233" s="215" t="s">
        <v>134</v>
      </c>
      <c r="E233" s="38"/>
      <c r="F233" s="218" t="s">
        <v>332</v>
      </c>
      <c r="G233" s="38"/>
      <c r="H233" s="38"/>
      <c r="I233" s="129"/>
      <c r="J233" s="38"/>
      <c r="K233" s="38"/>
      <c r="L233" s="42"/>
      <c r="M233" s="217"/>
      <c r="N233" s="78"/>
      <c r="O233" s="78"/>
      <c r="P233" s="78"/>
      <c r="Q233" s="78"/>
      <c r="R233" s="78"/>
      <c r="S233" s="78"/>
      <c r="T233" s="79"/>
      <c r="AT233" s="16" t="s">
        <v>134</v>
      </c>
      <c r="AU233" s="16" t="s">
        <v>84</v>
      </c>
    </row>
    <row r="234" spans="2:51" s="11" customFormat="1" ht="12">
      <c r="B234" s="219"/>
      <c r="C234" s="220"/>
      <c r="D234" s="215" t="s">
        <v>136</v>
      </c>
      <c r="E234" s="221" t="s">
        <v>28</v>
      </c>
      <c r="F234" s="222" t="s">
        <v>333</v>
      </c>
      <c r="G234" s="220"/>
      <c r="H234" s="221" t="s">
        <v>28</v>
      </c>
      <c r="I234" s="223"/>
      <c r="J234" s="220"/>
      <c r="K234" s="220"/>
      <c r="L234" s="224"/>
      <c r="M234" s="225"/>
      <c r="N234" s="226"/>
      <c r="O234" s="226"/>
      <c r="P234" s="226"/>
      <c r="Q234" s="226"/>
      <c r="R234" s="226"/>
      <c r="S234" s="226"/>
      <c r="T234" s="227"/>
      <c r="AT234" s="228" t="s">
        <v>136</v>
      </c>
      <c r="AU234" s="228" t="s">
        <v>84</v>
      </c>
      <c r="AV234" s="11" t="s">
        <v>82</v>
      </c>
      <c r="AW234" s="11" t="s">
        <v>35</v>
      </c>
      <c r="AX234" s="11" t="s">
        <v>74</v>
      </c>
      <c r="AY234" s="228" t="s">
        <v>123</v>
      </c>
    </row>
    <row r="235" spans="2:51" s="12" customFormat="1" ht="12">
      <c r="B235" s="229"/>
      <c r="C235" s="230"/>
      <c r="D235" s="215" t="s">
        <v>136</v>
      </c>
      <c r="E235" s="231" t="s">
        <v>28</v>
      </c>
      <c r="F235" s="232" t="s">
        <v>334</v>
      </c>
      <c r="G235" s="230"/>
      <c r="H235" s="233">
        <v>1.88</v>
      </c>
      <c r="I235" s="234"/>
      <c r="J235" s="230"/>
      <c r="K235" s="230"/>
      <c r="L235" s="235"/>
      <c r="M235" s="236"/>
      <c r="N235" s="237"/>
      <c r="O235" s="237"/>
      <c r="P235" s="237"/>
      <c r="Q235" s="237"/>
      <c r="R235" s="237"/>
      <c r="S235" s="237"/>
      <c r="T235" s="238"/>
      <c r="AT235" s="239" t="s">
        <v>136</v>
      </c>
      <c r="AU235" s="239" t="s">
        <v>84</v>
      </c>
      <c r="AV235" s="12" t="s">
        <v>84</v>
      </c>
      <c r="AW235" s="12" t="s">
        <v>35</v>
      </c>
      <c r="AX235" s="12" t="s">
        <v>82</v>
      </c>
      <c r="AY235" s="239" t="s">
        <v>123</v>
      </c>
    </row>
    <row r="236" spans="2:65" s="1" customFormat="1" ht="16.5" customHeight="1">
      <c r="B236" s="37"/>
      <c r="C236" s="203" t="s">
        <v>335</v>
      </c>
      <c r="D236" s="203" t="s">
        <v>125</v>
      </c>
      <c r="E236" s="204" t="s">
        <v>336</v>
      </c>
      <c r="F236" s="205" t="s">
        <v>337</v>
      </c>
      <c r="G236" s="206" t="s">
        <v>154</v>
      </c>
      <c r="H236" s="207">
        <v>2.1</v>
      </c>
      <c r="I236" s="208"/>
      <c r="J236" s="209">
        <f>ROUND(I236*H236,2)</f>
        <v>0</v>
      </c>
      <c r="K236" s="205" t="s">
        <v>129</v>
      </c>
      <c r="L236" s="42"/>
      <c r="M236" s="210" t="s">
        <v>28</v>
      </c>
      <c r="N236" s="211" t="s">
        <v>47</v>
      </c>
      <c r="O236" s="78"/>
      <c r="P236" s="212">
        <f>O236*H236</f>
        <v>0</v>
      </c>
      <c r="Q236" s="212">
        <v>0.00033</v>
      </c>
      <c r="R236" s="212">
        <f>Q236*H236</f>
        <v>0.000693</v>
      </c>
      <c r="S236" s="212">
        <v>0</v>
      </c>
      <c r="T236" s="213">
        <f>S236*H236</f>
        <v>0</v>
      </c>
      <c r="AR236" s="16" t="s">
        <v>130</v>
      </c>
      <c r="AT236" s="16" t="s">
        <v>125</v>
      </c>
      <c r="AU236" s="16" t="s">
        <v>84</v>
      </c>
      <c r="AY236" s="16" t="s">
        <v>123</v>
      </c>
      <c r="BE236" s="214">
        <f>IF(N236="základní",J236,0)</f>
        <v>0</v>
      </c>
      <c r="BF236" s="214">
        <f>IF(N236="snížená",J236,0)</f>
        <v>0</v>
      </c>
      <c r="BG236" s="214">
        <f>IF(N236="zákl. přenesená",J236,0)</f>
        <v>0</v>
      </c>
      <c r="BH236" s="214">
        <f>IF(N236="sníž. přenesená",J236,0)</f>
        <v>0</v>
      </c>
      <c r="BI236" s="214">
        <f>IF(N236="nulová",J236,0)</f>
        <v>0</v>
      </c>
      <c r="BJ236" s="16" t="s">
        <v>130</v>
      </c>
      <c r="BK236" s="214">
        <f>ROUND(I236*H236,2)</f>
        <v>0</v>
      </c>
      <c r="BL236" s="16" t="s">
        <v>130</v>
      </c>
      <c r="BM236" s="16" t="s">
        <v>338</v>
      </c>
    </row>
    <row r="237" spans="2:47" s="1" customFormat="1" ht="12">
      <c r="B237" s="37"/>
      <c r="C237" s="38"/>
      <c r="D237" s="215" t="s">
        <v>132</v>
      </c>
      <c r="E237" s="38"/>
      <c r="F237" s="216" t="s">
        <v>339</v>
      </c>
      <c r="G237" s="38"/>
      <c r="H237" s="38"/>
      <c r="I237" s="129"/>
      <c r="J237" s="38"/>
      <c r="K237" s="38"/>
      <c r="L237" s="42"/>
      <c r="M237" s="217"/>
      <c r="N237" s="78"/>
      <c r="O237" s="78"/>
      <c r="P237" s="78"/>
      <c r="Q237" s="78"/>
      <c r="R237" s="78"/>
      <c r="S237" s="78"/>
      <c r="T237" s="79"/>
      <c r="AT237" s="16" t="s">
        <v>132</v>
      </c>
      <c r="AU237" s="16" t="s">
        <v>84</v>
      </c>
    </row>
    <row r="238" spans="2:47" s="1" customFormat="1" ht="12">
      <c r="B238" s="37"/>
      <c r="C238" s="38"/>
      <c r="D238" s="215" t="s">
        <v>134</v>
      </c>
      <c r="E238" s="38"/>
      <c r="F238" s="218" t="s">
        <v>340</v>
      </c>
      <c r="G238" s="38"/>
      <c r="H238" s="38"/>
      <c r="I238" s="129"/>
      <c r="J238" s="38"/>
      <c r="K238" s="38"/>
      <c r="L238" s="42"/>
      <c r="M238" s="217"/>
      <c r="N238" s="78"/>
      <c r="O238" s="78"/>
      <c r="P238" s="78"/>
      <c r="Q238" s="78"/>
      <c r="R238" s="78"/>
      <c r="S238" s="78"/>
      <c r="T238" s="79"/>
      <c r="AT238" s="16" t="s">
        <v>134</v>
      </c>
      <c r="AU238" s="16" t="s">
        <v>84</v>
      </c>
    </row>
    <row r="239" spans="2:51" s="11" customFormat="1" ht="12">
      <c r="B239" s="219"/>
      <c r="C239" s="220"/>
      <c r="D239" s="215" t="s">
        <v>136</v>
      </c>
      <c r="E239" s="221" t="s">
        <v>28</v>
      </c>
      <c r="F239" s="222" t="s">
        <v>341</v>
      </c>
      <c r="G239" s="220"/>
      <c r="H239" s="221" t="s">
        <v>28</v>
      </c>
      <c r="I239" s="223"/>
      <c r="J239" s="220"/>
      <c r="K239" s="220"/>
      <c r="L239" s="224"/>
      <c r="M239" s="225"/>
      <c r="N239" s="226"/>
      <c r="O239" s="226"/>
      <c r="P239" s="226"/>
      <c r="Q239" s="226"/>
      <c r="R239" s="226"/>
      <c r="S239" s="226"/>
      <c r="T239" s="227"/>
      <c r="AT239" s="228" t="s">
        <v>136</v>
      </c>
      <c r="AU239" s="228" t="s">
        <v>84</v>
      </c>
      <c r="AV239" s="11" t="s">
        <v>82</v>
      </c>
      <c r="AW239" s="11" t="s">
        <v>35</v>
      </c>
      <c r="AX239" s="11" t="s">
        <v>74</v>
      </c>
      <c r="AY239" s="228" t="s">
        <v>123</v>
      </c>
    </row>
    <row r="240" spans="2:51" s="12" customFormat="1" ht="12">
      <c r="B240" s="229"/>
      <c r="C240" s="230"/>
      <c r="D240" s="215" t="s">
        <v>136</v>
      </c>
      <c r="E240" s="231" t="s">
        <v>28</v>
      </c>
      <c r="F240" s="232" t="s">
        <v>342</v>
      </c>
      <c r="G240" s="230"/>
      <c r="H240" s="233">
        <v>2.1</v>
      </c>
      <c r="I240" s="234"/>
      <c r="J240" s="230"/>
      <c r="K240" s="230"/>
      <c r="L240" s="235"/>
      <c r="M240" s="236"/>
      <c r="N240" s="237"/>
      <c r="O240" s="237"/>
      <c r="P240" s="237"/>
      <c r="Q240" s="237"/>
      <c r="R240" s="237"/>
      <c r="S240" s="237"/>
      <c r="T240" s="238"/>
      <c r="AT240" s="239" t="s">
        <v>136</v>
      </c>
      <c r="AU240" s="239" t="s">
        <v>84</v>
      </c>
      <c r="AV240" s="12" t="s">
        <v>84</v>
      </c>
      <c r="AW240" s="12" t="s">
        <v>35</v>
      </c>
      <c r="AX240" s="12" t="s">
        <v>82</v>
      </c>
      <c r="AY240" s="239" t="s">
        <v>123</v>
      </c>
    </row>
    <row r="241" spans="2:65" s="1" customFormat="1" ht="16.5" customHeight="1">
      <c r="B241" s="37"/>
      <c r="C241" s="203" t="s">
        <v>343</v>
      </c>
      <c r="D241" s="203" t="s">
        <v>125</v>
      </c>
      <c r="E241" s="204" t="s">
        <v>344</v>
      </c>
      <c r="F241" s="205" t="s">
        <v>345</v>
      </c>
      <c r="G241" s="206" t="s">
        <v>128</v>
      </c>
      <c r="H241" s="207">
        <v>2.4</v>
      </c>
      <c r="I241" s="208"/>
      <c r="J241" s="209">
        <f>ROUND(I241*H241,2)</f>
        <v>0</v>
      </c>
      <c r="K241" s="205" t="s">
        <v>28</v>
      </c>
      <c r="L241" s="42"/>
      <c r="M241" s="210" t="s">
        <v>28</v>
      </c>
      <c r="N241" s="211" t="s">
        <v>47</v>
      </c>
      <c r="O241" s="78"/>
      <c r="P241" s="212">
        <f>O241*H241</f>
        <v>0</v>
      </c>
      <c r="Q241" s="212">
        <v>0</v>
      </c>
      <c r="R241" s="212">
        <f>Q241*H241</f>
        <v>0</v>
      </c>
      <c r="S241" s="212">
        <v>0</v>
      </c>
      <c r="T241" s="213">
        <f>S241*H241</f>
        <v>0</v>
      </c>
      <c r="AR241" s="16" t="s">
        <v>130</v>
      </c>
      <c r="AT241" s="16" t="s">
        <v>125</v>
      </c>
      <c r="AU241" s="16" t="s">
        <v>84</v>
      </c>
      <c r="AY241" s="16" t="s">
        <v>123</v>
      </c>
      <c r="BE241" s="214">
        <f>IF(N241="základní",J241,0)</f>
        <v>0</v>
      </c>
      <c r="BF241" s="214">
        <f>IF(N241="snížená",J241,0)</f>
        <v>0</v>
      </c>
      <c r="BG241" s="214">
        <f>IF(N241="zákl. přenesená",J241,0)</f>
        <v>0</v>
      </c>
      <c r="BH241" s="214">
        <f>IF(N241="sníž. přenesená",J241,0)</f>
        <v>0</v>
      </c>
      <c r="BI241" s="214">
        <f>IF(N241="nulová",J241,0)</f>
        <v>0</v>
      </c>
      <c r="BJ241" s="16" t="s">
        <v>130</v>
      </c>
      <c r="BK241" s="214">
        <f>ROUND(I241*H241,2)</f>
        <v>0</v>
      </c>
      <c r="BL241" s="16" t="s">
        <v>130</v>
      </c>
      <c r="BM241" s="16" t="s">
        <v>346</v>
      </c>
    </row>
    <row r="242" spans="2:51" s="11" customFormat="1" ht="12">
      <c r="B242" s="219"/>
      <c r="C242" s="220"/>
      <c r="D242" s="215" t="s">
        <v>136</v>
      </c>
      <c r="E242" s="221" t="s">
        <v>28</v>
      </c>
      <c r="F242" s="222" t="s">
        <v>347</v>
      </c>
      <c r="G242" s="220"/>
      <c r="H242" s="221" t="s">
        <v>28</v>
      </c>
      <c r="I242" s="223"/>
      <c r="J242" s="220"/>
      <c r="K242" s="220"/>
      <c r="L242" s="224"/>
      <c r="M242" s="225"/>
      <c r="N242" s="226"/>
      <c r="O242" s="226"/>
      <c r="P242" s="226"/>
      <c r="Q242" s="226"/>
      <c r="R242" s="226"/>
      <c r="S242" s="226"/>
      <c r="T242" s="227"/>
      <c r="AT242" s="228" t="s">
        <v>136</v>
      </c>
      <c r="AU242" s="228" t="s">
        <v>84</v>
      </c>
      <c r="AV242" s="11" t="s">
        <v>82</v>
      </c>
      <c r="AW242" s="11" t="s">
        <v>35</v>
      </c>
      <c r="AX242" s="11" t="s">
        <v>74</v>
      </c>
      <c r="AY242" s="228" t="s">
        <v>123</v>
      </c>
    </row>
    <row r="243" spans="2:51" s="11" customFormat="1" ht="12">
      <c r="B243" s="219"/>
      <c r="C243" s="220"/>
      <c r="D243" s="215" t="s">
        <v>136</v>
      </c>
      <c r="E243" s="221" t="s">
        <v>28</v>
      </c>
      <c r="F243" s="222" t="s">
        <v>348</v>
      </c>
      <c r="G243" s="220"/>
      <c r="H243" s="221" t="s">
        <v>28</v>
      </c>
      <c r="I243" s="223"/>
      <c r="J243" s="220"/>
      <c r="K243" s="220"/>
      <c r="L243" s="224"/>
      <c r="M243" s="225"/>
      <c r="N243" s="226"/>
      <c r="O243" s="226"/>
      <c r="P243" s="226"/>
      <c r="Q243" s="226"/>
      <c r="R243" s="226"/>
      <c r="S243" s="226"/>
      <c r="T243" s="227"/>
      <c r="AT243" s="228" t="s">
        <v>136</v>
      </c>
      <c r="AU243" s="228" t="s">
        <v>84</v>
      </c>
      <c r="AV243" s="11" t="s">
        <v>82</v>
      </c>
      <c r="AW243" s="11" t="s">
        <v>35</v>
      </c>
      <c r="AX243" s="11" t="s">
        <v>74</v>
      </c>
      <c r="AY243" s="228" t="s">
        <v>123</v>
      </c>
    </row>
    <row r="244" spans="2:51" s="12" customFormat="1" ht="12">
      <c r="B244" s="229"/>
      <c r="C244" s="230"/>
      <c r="D244" s="215" t="s">
        <v>136</v>
      </c>
      <c r="E244" s="231" t="s">
        <v>28</v>
      </c>
      <c r="F244" s="232" t="s">
        <v>349</v>
      </c>
      <c r="G244" s="230"/>
      <c r="H244" s="233">
        <v>2.4</v>
      </c>
      <c r="I244" s="234"/>
      <c r="J244" s="230"/>
      <c r="K244" s="230"/>
      <c r="L244" s="235"/>
      <c r="M244" s="236"/>
      <c r="N244" s="237"/>
      <c r="O244" s="237"/>
      <c r="P244" s="237"/>
      <c r="Q244" s="237"/>
      <c r="R244" s="237"/>
      <c r="S244" s="237"/>
      <c r="T244" s="238"/>
      <c r="AT244" s="239" t="s">
        <v>136</v>
      </c>
      <c r="AU244" s="239" t="s">
        <v>84</v>
      </c>
      <c r="AV244" s="12" t="s">
        <v>84</v>
      </c>
      <c r="AW244" s="12" t="s">
        <v>35</v>
      </c>
      <c r="AX244" s="12" t="s">
        <v>82</v>
      </c>
      <c r="AY244" s="239" t="s">
        <v>123</v>
      </c>
    </row>
    <row r="245" spans="2:65" s="1" customFormat="1" ht="16.5" customHeight="1">
      <c r="B245" s="37"/>
      <c r="C245" s="203" t="s">
        <v>350</v>
      </c>
      <c r="D245" s="203" t="s">
        <v>125</v>
      </c>
      <c r="E245" s="204" t="s">
        <v>351</v>
      </c>
      <c r="F245" s="205" t="s">
        <v>352</v>
      </c>
      <c r="G245" s="206" t="s">
        <v>128</v>
      </c>
      <c r="H245" s="207">
        <v>6.3</v>
      </c>
      <c r="I245" s="208"/>
      <c r="J245" s="209">
        <f>ROUND(I245*H245,2)</f>
        <v>0</v>
      </c>
      <c r="K245" s="205" t="s">
        <v>129</v>
      </c>
      <c r="L245" s="42"/>
      <c r="M245" s="210" t="s">
        <v>28</v>
      </c>
      <c r="N245" s="211" t="s">
        <v>47</v>
      </c>
      <c r="O245" s="78"/>
      <c r="P245" s="212">
        <f>O245*H245</f>
        <v>0</v>
      </c>
      <c r="Q245" s="212">
        <v>0</v>
      </c>
      <c r="R245" s="212">
        <f>Q245*H245</f>
        <v>0</v>
      </c>
      <c r="S245" s="212">
        <v>0</v>
      </c>
      <c r="T245" s="213">
        <f>S245*H245</f>
        <v>0</v>
      </c>
      <c r="AR245" s="16" t="s">
        <v>130</v>
      </c>
      <c r="AT245" s="16" t="s">
        <v>125</v>
      </c>
      <c r="AU245" s="16" t="s">
        <v>84</v>
      </c>
      <c r="AY245" s="16" t="s">
        <v>123</v>
      </c>
      <c r="BE245" s="214">
        <f>IF(N245="základní",J245,0)</f>
        <v>0</v>
      </c>
      <c r="BF245" s="214">
        <f>IF(N245="snížená",J245,0)</f>
        <v>0</v>
      </c>
      <c r="BG245" s="214">
        <f>IF(N245="zákl. přenesená",J245,0)</f>
        <v>0</v>
      </c>
      <c r="BH245" s="214">
        <f>IF(N245="sníž. přenesená",J245,0)</f>
        <v>0</v>
      </c>
      <c r="BI245" s="214">
        <f>IF(N245="nulová",J245,0)</f>
        <v>0</v>
      </c>
      <c r="BJ245" s="16" t="s">
        <v>130</v>
      </c>
      <c r="BK245" s="214">
        <f>ROUND(I245*H245,2)</f>
        <v>0</v>
      </c>
      <c r="BL245" s="16" t="s">
        <v>130</v>
      </c>
      <c r="BM245" s="16" t="s">
        <v>353</v>
      </c>
    </row>
    <row r="246" spans="2:47" s="1" customFormat="1" ht="12">
      <c r="B246" s="37"/>
      <c r="C246" s="38"/>
      <c r="D246" s="215" t="s">
        <v>132</v>
      </c>
      <c r="E246" s="38"/>
      <c r="F246" s="216" t="s">
        <v>354</v>
      </c>
      <c r="G246" s="38"/>
      <c r="H246" s="38"/>
      <c r="I246" s="129"/>
      <c r="J246" s="38"/>
      <c r="K246" s="38"/>
      <c r="L246" s="42"/>
      <c r="M246" s="217"/>
      <c r="N246" s="78"/>
      <c r="O246" s="78"/>
      <c r="P246" s="78"/>
      <c r="Q246" s="78"/>
      <c r="R246" s="78"/>
      <c r="S246" s="78"/>
      <c r="T246" s="79"/>
      <c r="AT246" s="16" t="s">
        <v>132</v>
      </c>
      <c r="AU246" s="16" t="s">
        <v>84</v>
      </c>
    </row>
    <row r="247" spans="2:47" s="1" customFormat="1" ht="12">
      <c r="B247" s="37"/>
      <c r="C247" s="38"/>
      <c r="D247" s="215" t="s">
        <v>134</v>
      </c>
      <c r="E247" s="38"/>
      <c r="F247" s="218" t="s">
        <v>355</v>
      </c>
      <c r="G247" s="38"/>
      <c r="H247" s="38"/>
      <c r="I247" s="129"/>
      <c r="J247" s="38"/>
      <c r="K247" s="38"/>
      <c r="L247" s="42"/>
      <c r="M247" s="217"/>
      <c r="N247" s="78"/>
      <c r="O247" s="78"/>
      <c r="P247" s="78"/>
      <c r="Q247" s="78"/>
      <c r="R247" s="78"/>
      <c r="S247" s="78"/>
      <c r="T247" s="79"/>
      <c r="AT247" s="16" t="s">
        <v>134</v>
      </c>
      <c r="AU247" s="16" t="s">
        <v>84</v>
      </c>
    </row>
    <row r="248" spans="2:51" s="11" customFormat="1" ht="12">
      <c r="B248" s="219"/>
      <c r="C248" s="220"/>
      <c r="D248" s="215" t="s">
        <v>136</v>
      </c>
      <c r="E248" s="221" t="s">
        <v>28</v>
      </c>
      <c r="F248" s="222" t="s">
        <v>356</v>
      </c>
      <c r="G248" s="220"/>
      <c r="H248" s="221" t="s">
        <v>28</v>
      </c>
      <c r="I248" s="223"/>
      <c r="J248" s="220"/>
      <c r="K248" s="220"/>
      <c r="L248" s="224"/>
      <c r="M248" s="225"/>
      <c r="N248" s="226"/>
      <c r="O248" s="226"/>
      <c r="P248" s="226"/>
      <c r="Q248" s="226"/>
      <c r="R248" s="226"/>
      <c r="S248" s="226"/>
      <c r="T248" s="227"/>
      <c r="AT248" s="228" t="s">
        <v>136</v>
      </c>
      <c r="AU248" s="228" t="s">
        <v>84</v>
      </c>
      <c r="AV248" s="11" t="s">
        <v>82</v>
      </c>
      <c r="AW248" s="11" t="s">
        <v>35</v>
      </c>
      <c r="AX248" s="11" t="s">
        <v>74</v>
      </c>
      <c r="AY248" s="228" t="s">
        <v>123</v>
      </c>
    </row>
    <row r="249" spans="2:51" s="12" customFormat="1" ht="12">
      <c r="B249" s="229"/>
      <c r="C249" s="230"/>
      <c r="D249" s="215" t="s">
        <v>136</v>
      </c>
      <c r="E249" s="231" t="s">
        <v>28</v>
      </c>
      <c r="F249" s="232" t="s">
        <v>183</v>
      </c>
      <c r="G249" s="230"/>
      <c r="H249" s="233">
        <v>6.3</v>
      </c>
      <c r="I249" s="234"/>
      <c r="J249" s="230"/>
      <c r="K249" s="230"/>
      <c r="L249" s="235"/>
      <c r="M249" s="236"/>
      <c r="N249" s="237"/>
      <c r="O249" s="237"/>
      <c r="P249" s="237"/>
      <c r="Q249" s="237"/>
      <c r="R249" s="237"/>
      <c r="S249" s="237"/>
      <c r="T249" s="238"/>
      <c r="AT249" s="239" t="s">
        <v>136</v>
      </c>
      <c r="AU249" s="239" t="s">
        <v>84</v>
      </c>
      <c r="AV249" s="12" t="s">
        <v>84</v>
      </c>
      <c r="AW249" s="12" t="s">
        <v>35</v>
      </c>
      <c r="AX249" s="12" t="s">
        <v>82</v>
      </c>
      <c r="AY249" s="239" t="s">
        <v>123</v>
      </c>
    </row>
    <row r="250" spans="2:65" s="1" customFormat="1" ht="16.5" customHeight="1">
      <c r="B250" s="37"/>
      <c r="C250" s="203" t="s">
        <v>357</v>
      </c>
      <c r="D250" s="203" t="s">
        <v>125</v>
      </c>
      <c r="E250" s="204" t="s">
        <v>358</v>
      </c>
      <c r="F250" s="205" t="s">
        <v>359</v>
      </c>
      <c r="G250" s="206" t="s">
        <v>231</v>
      </c>
      <c r="H250" s="207">
        <v>8.3</v>
      </c>
      <c r="I250" s="208"/>
      <c r="J250" s="209">
        <f>ROUND(I250*H250,2)</f>
        <v>0</v>
      </c>
      <c r="K250" s="205" t="s">
        <v>129</v>
      </c>
      <c r="L250" s="42"/>
      <c r="M250" s="210" t="s">
        <v>28</v>
      </c>
      <c r="N250" s="211" t="s">
        <v>47</v>
      </c>
      <c r="O250" s="78"/>
      <c r="P250" s="212">
        <f>O250*H250</f>
        <v>0</v>
      </c>
      <c r="Q250" s="212">
        <v>0.00144</v>
      </c>
      <c r="R250" s="212">
        <f>Q250*H250</f>
        <v>0.011952000000000003</v>
      </c>
      <c r="S250" s="212">
        <v>0</v>
      </c>
      <c r="T250" s="213">
        <f>S250*H250</f>
        <v>0</v>
      </c>
      <c r="AR250" s="16" t="s">
        <v>130</v>
      </c>
      <c r="AT250" s="16" t="s">
        <v>125</v>
      </c>
      <c r="AU250" s="16" t="s">
        <v>84</v>
      </c>
      <c r="AY250" s="16" t="s">
        <v>123</v>
      </c>
      <c r="BE250" s="214">
        <f>IF(N250="základní",J250,0)</f>
        <v>0</v>
      </c>
      <c r="BF250" s="214">
        <f>IF(N250="snížená",J250,0)</f>
        <v>0</v>
      </c>
      <c r="BG250" s="214">
        <f>IF(N250="zákl. přenesená",J250,0)</f>
        <v>0</v>
      </c>
      <c r="BH250" s="214">
        <f>IF(N250="sníž. přenesená",J250,0)</f>
        <v>0</v>
      </c>
      <c r="BI250" s="214">
        <f>IF(N250="nulová",J250,0)</f>
        <v>0</v>
      </c>
      <c r="BJ250" s="16" t="s">
        <v>130</v>
      </c>
      <c r="BK250" s="214">
        <f>ROUND(I250*H250,2)</f>
        <v>0</v>
      </c>
      <c r="BL250" s="16" t="s">
        <v>130</v>
      </c>
      <c r="BM250" s="16" t="s">
        <v>360</v>
      </c>
    </row>
    <row r="251" spans="2:47" s="1" customFormat="1" ht="12">
      <c r="B251" s="37"/>
      <c r="C251" s="38"/>
      <c r="D251" s="215" t="s">
        <v>132</v>
      </c>
      <c r="E251" s="38"/>
      <c r="F251" s="216" t="s">
        <v>361</v>
      </c>
      <c r="G251" s="38"/>
      <c r="H251" s="38"/>
      <c r="I251" s="129"/>
      <c r="J251" s="38"/>
      <c r="K251" s="38"/>
      <c r="L251" s="42"/>
      <c r="M251" s="217"/>
      <c r="N251" s="78"/>
      <c r="O251" s="78"/>
      <c r="P251" s="78"/>
      <c r="Q251" s="78"/>
      <c r="R251" s="78"/>
      <c r="S251" s="78"/>
      <c r="T251" s="79"/>
      <c r="AT251" s="16" t="s">
        <v>132</v>
      </c>
      <c r="AU251" s="16" t="s">
        <v>84</v>
      </c>
    </row>
    <row r="252" spans="2:47" s="1" customFormat="1" ht="12">
      <c r="B252" s="37"/>
      <c r="C252" s="38"/>
      <c r="D252" s="215" t="s">
        <v>134</v>
      </c>
      <c r="E252" s="38"/>
      <c r="F252" s="218" t="s">
        <v>362</v>
      </c>
      <c r="G252" s="38"/>
      <c r="H252" s="38"/>
      <c r="I252" s="129"/>
      <c r="J252" s="38"/>
      <c r="K252" s="38"/>
      <c r="L252" s="42"/>
      <c r="M252" s="217"/>
      <c r="N252" s="78"/>
      <c r="O252" s="78"/>
      <c r="P252" s="78"/>
      <c r="Q252" s="78"/>
      <c r="R252" s="78"/>
      <c r="S252" s="78"/>
      <c r="T252" s="79"/>
      <c r="AT252" s="16" t="s">
        <v>134</v>
      </c>
      <c r="AU252" s="16" t="s">
        <v>84</v>
      </c>
    </row>
    <row r="253" spans="2:51" s="11" customFormat="1" ht="12">
      <c r="B253" s="219"/>
      <c r="C253" s="220"/>
      <c r="D253" s="215" t="s">
        <v>136</v>
      </c>
      <c r="E253" s="221" t="s">
        <v>28</v>
      </c>
      <c r="F253" s="222" t="s">
        <v>363</v>
      </c>
      <c r="G253" s="220"/>
      <c r="H253" s="221" t="s">
        <v>28</v>
      </c>
      <c r="I253" s="223"/>
      <c r="J253" s="220"/>
      <c r="K253" s="220"/>
      <c r="L253" s="224"/>
      <c r="M253" s="225"/>
      <c r="N253" s="226"/>
      <c r="O253" s="226"/>
      <c r="P253" s="226"/>
      <c r="Q253" s="226"/>
      <c r="R253" s="226"/>
      <c r="S253" s="226"/>
      <c r="T253" s="227"/>
      <c r="AT253" s="228" t="s">
        <v>136</v>
      </c>
      <c r="AU253" s="228" t="s">
        <v>84</v>
      </c>
      <c r="AV253" s="11" t="s">
        <v>82</v>
      </c>
      <c r="AW253" s="11" t="s">
        <v>35</v>
      </c>
      <c r="AX253" s="11" t="s">
        <v>74</v>
      </c>
      <c r="AY253" s="228" t="s">
        <v>123</v>
      </c>
    </row>
    <row r="254" spans="2:51" s="11" customFormat="1" ht="12">
      <c r="B254" s="219"/>
      <c r="C254" s="220"/>
      <c r="D254" s="215" t="s">
        <v>136</v>
      </c>
      <c r="E254" s="221" t="s">
        <v>28</v>
      </c>
      <c r="F254" s="222" t="s">
        <v>364</v>
      </c>
      <c r="G254" s="220"/>
      <c r="H254" s="221" t="s">
        <v>28</v>
      </c>
      <c r="I254" s="223"/>
      <c r="J254" s="220"/>
      <c r="K254" s="220"/>
      <c r="L254" s="224"/>
      <c r="M254" s="225"/>
      <c r="N254" s="226"/>
      <c r="O254" s="226"/>
      <c r="P254" s="226"/>
      <c r="Q254" s="226"/>
      <c r="R254" s="226"/>
      <c r="S254" s="226"/>
      <c r="T254" s="227"/>
      <c r="AT254" s="228" t="s">
        <v>136</v>
      </c>
      <c r="AU254" s="228" t="s">
        <v>84</v>
      </c>
      <c r="AV254" s="11" t="s">
        <v>82</v>
      </c>
      <c r="AW254" s="11" t="s">
        <v>35</v>
      </c>
      <c r="AX254" s="11" t="s">
        <v>74</v>
      </c>
      <c r="AY254" s="228" t="s">
        <v>123</v>
      </c>
    </row>
    <row r="255" spans="2:51" s="12" customFormat="1" ht="12">
      <c r="B255" s="229"/>
      <c r="C255" s="230"/>
      <c r="D255" s="215" t="s">
        <v>136</v>
      </c>
      <c r="E255" s="231" t="s">
        <v>28</v>
      </c>
      <c r="F255" s="232" t="s">
        <v>365</v>
      </c>
      <c r="G255" s="230"/>
      <c r="H255" s="233">
        <v>6</v>
      </c>
      <c r="I255" s="234"/>
      <c r="J255" s="230"/>
      <c r="K255" s="230"/>
      <c r="L255" s="235"/>
      <c r="M255" s="236"/>
      <c r="N255" s="237"/>
      <c r="O255" s="237"/>
      <c r="P255" s="237"/>
      <c r="Q255" s="237"/>
      <c r="R255" s="237"/>
      <c r="S255" s="237"/>
      <c r="T255" s="238"/>
      <c r="AT255" s="239" t="s">
        <v>136</v>
      </c>
      <c r="AU255" s="239" t="s">
        <v>84</v>
      </c>
      <c r="AV255" s="12" t="s">
        <v>84</v>
      </c>
      <c r="AW255" s="12" t="s">
        <v>35</v>
      </c>
      <c r="AX255" s="12" t="s">
        <v>74</v>
      </c>
      <c r="AY255" s="239" t="s">
        <v>123</v>
      </c>
    </row>
    <row r="256" spans="2:51" s="11" customFormat="1" ht="12">
      <c r="B256" s="219"/>
      <c r="C256" s="220"/>
      <c r="D256" s="215" t="s">
        <v>136</v>
      </c>
      <c r="E256" s="221" t="s">
        <v>28</v>
      </c>
      <c r="F256" s="222" t="s">
        <v>366</v>
      </c>
      <c r="G256" s="220"/>
      <c r="H256" s="221" t="s">
        <v>28</v>
      </c>
      <c r="I256" s="223"/>
      <c r="J256" s="220"/>
      <c r="K256" s="220"/>
      <c r="L256" s="224"/>
      <c r="M256" s="225"/>
      <c r="N256" s="226"/>
      <c r="O256" s="226"/>
      <c r="P256" s="226"/>
      <c r="Q256" s="226"/>
      <c r="R256" s="226"/>
      <c r="S256" s="226"/>
      <c r="T256" s="227"/>
      <c r="AT256" s="228" t="s">
        <v>136</v>
      </c>
      <c r="AU256" s="228" t="s">
        <v>84</v>
      </c>
      <c r="AV256" s="11" t="s">
        <v>82</v>
      </c>
      <c r="AW256" s="11" t="s">
        <v>35</v>
      </c>
      <c r="AX256" s="11" t="s">
        <v>74</v>
      </c>
      <c r="AY256" s="228" t="s">
        <v>123</v>
      </c>
    </row>
    <row r="257" spans="2:51" s="12" customFormat="1" ht="12">
      <c r="B257" s="229"/>
      <c r="C257" s="230"/>
      <c r="D257" s="215" t="s">
        <v>136</v>
      </c>
      <c r="E257" s="231" t="s">
        <v>28</v>
      </c>
      <c r="F257" s="232" t="s">
        <v>367</v>
      </c>
      <c r="G257" s="230"/>
      <c r="H257" s="233">
        <v>2.3</v>
      </c>
      <c r="I257" s="234"/>
      <c r="J257" s="230"/>
      <c r="K257" s="230"/>
      <c r="L257" s="235"/>
      <c r="M257" s="236"/>
      <c r="N257" s="237"/>
      <c r="O257" s="237"/>
      <c r="P257" s="237"/>
      <c r="Q257" s="237"/>
      <c r="R257" s="237"/>
      <c r="S257" s="237"/>
      <c r="T257" s="238"/>
      <c r="AT257" s="239" t="s">
        <v>136</v>
      </c>
      <c r="AU257" s="239" t="s">
        <v>84</v>
      </c>
      <c r="AV257" s="12" t="s">
        <v>84</v>
      </c>
      <c r="AW257" s="12" t="s">
        <v>35</v>
      </c>
      <c r="AX257" s="12" t="s">
        <v>74</v>
      </c>
      <c r="AY257" s="239" t="s">
        <v>123</v>
      </c>
    </row>
    <row r="258" spans="2:51" s="13" customFormat="1" ht="12">
      <c r="B258" s="240"/>
      <c r="C258" s="241"/>
      <c r="D258" s="215" t="s">
        <v>136</v>
      </c>
      <c r="E258" s="242" t="s">
        <v>28</v>
      </c>
      <c r="F258" s="243" t="s">
        <v>261</v>
      </c>
      <c r="G258" s="241"/>
      <c r="H258" s="244">
        <v>8.3</v>
      </c>
      <c r="I258" s="245"/>
      <c r="J258" s="241"/>
      <c r="K258" s="241"/>
      <c r="L258" s="246"/>
      <c r="M258" s="247"/>
      <c r="N258" s="248"/>
      <c r="O258" s="248"/>
      <c r="P258" s="248"/>
      <c r="Q258" s="248"/>
      <c r="R258" s="248"/>
      <c r="S258" s="248"/>
      <c r="T258" s="249"/>
      <c r="AT258" s="250" t="s">
        <v>136</v>
      </c>
      <c r="AU258" s="250" t="s">
        <v>84</v>
      </c>
      <c r="AV258" s="13" t="s">
        <v>130</v>
      </c>
      <c r="AW258" s="13" t="s">
        <v>35</v>
      </c>
      <c r="AX258" s="13" t="s">
        <v>82</v>
      </c>
      <c r="AY258" s="250" t="s">
        <v>123</v>
      </c>
    </row>
    <row r="259" spans="2:65" s="1" customFormat="1" ht="16.5" customHeight="1">
      <c r="B259" s="37"/>
      <c r="C259" s="203" t="s">
        <v>368</v>
      </c>
      <c r="D259" s="203" t="s">
        <v>125</v>
      </c>
      <c r="E259" s="204" t="s">
        <v>369</v>
      </c>
      <c r="F259" s="205" t="s">
        <v>370</v>
      </c>
      <c r="G259" s="206" t="s">
        <v>231</v>
      </c>
      <c r="H259" s="207">
        <v>8.3</v>
      </c>
      <c r="I259" s="208"/>
      <c r="J259" s="209">
        <f>ROUND(I259*H259,2)</f>
        <v>0</v>
      </c>
      <c r="K259" s="205" t="s">
        <v>129</v>
      </c>
      <c r="L259" s="42"/>
      <c r="M259" s="210" t="s">
        <v>28</v>
      </c>
      <c r="N259" s="211" t="s">
        <v>47</v>
      </c>
      <c r="O259" s="78"/>
      <c r="P259" s="212">
        <f>O259*H259</f>
        <v>0</v>
      </c>
      <c r="Q259" s="212">
        <v>4E-05</v>
      </c>
      <c r="R259" s="212">
        <f>Q259*H259</f>
        <v>0.00033200000000000005</v>
      </c>
      <c r="S259" s="212">
        <v>0</v>
      </c>
      <c r="T259" s="213">
        <f>S259*H259</f>
        <v>0</v>
      </c>
      <c r="AR259" s="16" t="s">
        <v>130</v>
      </c>
      <c r="AT259" s="16" t="s">
        <v>125</v>
      </c>
      <c r="AU259" s="16" t="s">
        <v>84</v>
      </c>
      <c r="AY259" s="16" t="s">
        <v>123</v>
      </c>
      <c r="BE259" s="214">
        <f>IF(N259="základní",J259,0)</f>
        <v>0</v>
      </c>
      <c r="BF259" s="214">
        <f>IF(N259="snížená",J259,0)</f>
        <v>0</v>
      </c>
      <c r="BG259" s="214">
        <f>IF(N259="zákl. přenesená",J259,0)</f>
        <v>0</v>
      </c>
      <c r="BH259" s="214">
        <f>IF(N259="sníž. přenesená",J259,0)</f>
        <v>0</v>
      </c>
      <c r="BI259" s="214">
        <f>IF(N259="nulová",J259,0)</f>
        <v>0</v>
      </c>
      <c r="BJ259" s="16" t="s">
        <v>130</v>
      </c>
      <c r="BK259" s="214">
        <f>ROUND(I259*H259,2)</f>
        <v>0</v>
      </c>
      <c r="BL259" s="16" t="s">
        <v>130</v>
      </c>
      <c r="BM259" s="16" t="s">
        <v>371</v>
      </c>
    </row>
    <row r="260" spans="2:47" s="1" customFormat="1" ht="12">
      <c r="B260" s="37"/>
      <c r="C260" s="38"/>
      <c r="D260" s="215" t="s">
        <v>132</v>
      </c>
      <c r="E260" s="38"/>
      <c r="F260" s="216" t="s">
        <v>372</v>
      </c>
      <c r="G260" s="38"/>
      <c r="H260" s="38"/>
      <c r="I260" s="129"/>
      <c r="J260" s="38"/>
      <c r="K260" s="38"/>
      <c r="L260" s="42"/>
      <c r="M260" s="217"/>
      <c r="N260" s="78"/>
      <c r="O260" s="78"/>
      <c r="P260" s="78"/>
      <c r="Q260" s="78"/>
      <c r="R260" s="78"/>
      <c r="S260" s="78"/>
      <c r="T260" s="79"/>
      <c r="AT260" s="16" t="s">
        <v>132</v>
      </c>
      <c r="AU260" s="16" t="s">
        <v>84</v>
      </c>
    </row>
    <row r="261" spans="2:47" s="1" customFormat="1" ht="12">
      <c r="B261" s="37"/>
      <c r="C261" s="38"/>
      <c r="D261" s="215" t="s">
        <v>134</v>
      </c>
      <c r="E261" s="38"/>
      <c r="F261" s="218" t="s">
        <v>362</v>
      </c>
      <c r="G261" s="38"/>
      <c r="H261" s="38"/>
      <c r="I261" s="129"/>
      <c r="J261" s="38"/>
      <c r="K261" s="38"/>
      <c r="L261" s="42"/>
      <c r="M261" s="217"/>
      <c r="N261" s="78"/>
      <c r="O261" s="78"/>
      <c r="P261" s="78"/>
      <c r="Q261" s="78"/>
      <c r="R261" s="78"/>
      <c r="S261" s="78"/>
      <c r="T261" s="79"/>
      <c r="AT261" s="16" t="s">
        <v>134</v>
      </c>
      <c r="AU261" s="16" t="s">
        <v>84</v>
      </c>
    </row>
    <row r="262" spans="2:63" s="10" customFormat="1" ht="22.8" customHeight="1">
      <c r="B262" s="187"/>
      <c r="C262" s="188"/>
      <c r="D262" s="189" t="s">
        <v>73</v>
      </c>
      <c r="E262" s="201" t="s">
        <v>145</v>
      </c>
      <c r="F262" s="201" t="s">
        <v>373</v>
      </c>
      <c r="G262" s="188"/>
      <c r="H262" s="188"/>
      <c r="I262" s="191"/>
      <c r="J262" s="202">
        <f>BK262</f>
        <v>0</v>
      </c>
      <c r="K262" s="188"/>
      <c r="L262" s="193"/>
      <c r="M262" s="194"/>
      <c r="N262" s="195"/>
      <c r="O262" s="195"/>
      <c r="P262" s="196">
        <f>SUM(P263:P309)</f>
        <v>0</v>
      </c>
      <c r="Q262" s="195"/>
      <c r="R262" s="196">
        <f>SUM(R263:R309)</f>
        <v>14.581927929999999</v>
      </c>
      <c r="S262" s="195"/>
      <c r="T262" s="197">
        <f>SUM(T263:T309)</f>
        <v>0</v>
      </c>
      <c r="AR262" s="198" t="s">
        <v>82</v>
      </c>
      <c r="AT262" s="199" t="s">
        <v>73</v>
      </c>
      <c r="AU262" s="199" t="s">
        <v>82</v>
      </c>
      <c r="AY262" s="198" t="s">
        <v>123</v>
      </c>
      <c r="BK262" s="200">
        <f>SUM(BK263:BK309)</f>
        <v>0</v>
      </c>
    </row>
    <row r="263" spans="2:65" s="1" customFormat="1" ht="16.5" customHeight="1">
      <c r="B263" s="37"/>
      <c r="C263" s="203" t="s">
        <v>374</v>
      </c>
      <c r="D263" s="203" t="s">
        <v>125</v>
      </c>
      <c r="E263" s="204" t="s">
        <v>375</v>
      </c>
      <c r="F263" s="205" t="s">
        <v>376</v>
      </c>
      <c r="G263" s="206" t="s">
        <v>128</v>
      </c>
      <c r="H263" s="207">
        <v>0.21</v>
      </c>
      <c r="I263" s="208"/>
      <c r="J263" s="209">
        <f>ROUND(I263*H263,2)</f>
        <v>0</v>
      </c>
      <c r="K263" s="205" t="s">
        <v>129</v>
      </c>
      <c r="L263" s="42"/>
      <c r="M263" s="210" t="s">
        <v>28</v>
      </c>
      <c r="N263" s="211" t="s">
        <v>47</v>
      </c>
      <c r="O263" s="78"/>
      <c r="P263" s="212">
        <f>O263*H263</f>
        <v>0</v>
      </c>
      <c r="Q263" s="212">
        <v>3.05924</v>
      </c>
      <c r="R263" s="212">
        <f>Q263*H263</f>
        <v>0.6424404</v>
      </c>
      <c r="S263" s="212">
        <v>0</v>
      </c>
      <c r="T263" s="213">
        <f>S263*H263</f>
        <v>0</v>
      </c>
      <c r="AR263" s="16" t="s">
        <v>130</v>
      </c>
      <c r="AT263" s="16" t="s">
        <v>125</v>
      </c>
      <c r="AU263" s="16" t="s">
        <v>84</v>
      </c>
      <c r="AY263" s="16" t="s">
        <v>123</v>
      </c>
      <c r="BE263" s="214">
        <f>IF(N263="základní",J263,0)</f>
        <v>0</v>
      </c>
      <c r="BF263" s="214">
        <f>IF(N263="snížená",J263,0)</f>
        <v>0</v>
      </c>
      <c r="BG263" s="214">
        <f>IF(N263="zákl. přenesená",J263,0)</f>
        <v>0</v>
      </c>
      <c r="BH263" s="214">
        <f>IF(N263="sníž. přenesená",J263,0)</f>
        <v>0</v>
      </c>
      <c r="BI263" s="214">
        <f>IF(N263="nulová",J263,0)</f>
        <v>0</v>
      </c>
      <c r="BJ263" s="16" t="s">
        <v>130</v>
      </c>
      <c r="BK263" s="214">
        <f>ROUND(I263*H263,2)</f>
        <v>0</v>
      </c>
      <c r="BL263" s="16" t="s">
        <v>130</v>
      </c>
      <c r="BM263" s="16" t="s">
        <v>377</v>
      </c>
    </row>
    <row r="264" spans="2:47" s="1" customFormat="1" ht="12">
      <c r="B264" s="37"/>
      <c r="C264" s="38"/>
      <c r="D264" s="215" t="s">
        <v>132</v>
      </c>
      <c r="E264" s="38"/>
      <c r="F264" s="216" t="s">
        <v>378</v>
      </c>
      <c r="G264" s="38"/>
      <c r="H264" s="38"/>
      <c r="I264" s="129"/>
      <c r="J264" s="38"/>
      <c r="K264" s="38"/>
      <c r="L264" s="42"/>
      <c r="M264" s="217"/>
      <c r="N264" s="78"/>
      <c r="O264" s="78"/>
      <c r="P264" s="78"/>
      <c r="Q264" s="78"/>
      <c r="R264" s="78"/>
      <c r="S264" s="78"/>
      <c r="T264" s="79"/>
      <c r="AT264" s="16" t="s">
        <v>132</v>
      </c>
      <c r="AU264" s="16" t="s">
        <v>84</v>
      </c>
    </row>
    <row r="265" spans="2:47" s="1" customFormat="1" ht="12">
      <c r="B265" s="37"/>
      <c r="C265" s="38"/>
      <c r="D265" s="215" t="s">
        <v>134</v>
      </c>
      <c r="E265" s="38"/>
      <c r="F265" s="218" t="s">
        <v>379</v>
      </c>
      <c r="G265" s="38"/>
      <c r="H265" s="38"/>
      <c r="I265" s="129"/>
      <c r="J265" s="38"/>
      <c r="K265" s="38"/>
      <c r="L265" s="42"/>
      <c r="M265" s="217"/>
      <c r="N265" s="78"/>
      <c r="O265" s="78"/>
      <c r="P265" s="78"/>
      <c r="Q265" s="78"/>
      <c r="R265" s="78"/>
      <c r="S265" s="78"/>
      <c r="T265" s="79"/>
      <c r="AT265" s="16" t="s">
        <v>134</v>
      </c>
      <c r="AU265" s="16" t="s">
        <v>84</v>
      </c>
    </row>
    <row r="266" spans="2:51" s="11" customFormat="1" ht="12">
      <c r="B266" s="219"/>
      <c r="C266" s="220"/>
      <c r="D266" s="215" t="s">
        <v>136</v>
      </c>
      <c r="E266" s="221" t="s">
        <v>28</v>
      </c>
      <c r="F266" s="222" t="s">
        <v>380</v>
      </c>
      <c r="G266" s="220"/>
      <c r="H266" s="221" t="s">
        <v>28</v>
      </c>
      <c r="I266" s="223"/>
      <c r="J266" s="220"/>
      <c r="K266" s="220"/>
      <c r="L266" s="224"/>
      <c r="M266" s="225"/>
      <c r="N266" s="226"/>
      <c r="O266" s="226"/>
      <c r="P266" s="226"/>
      <c r="Q266" s="226"/>
      <c r="R266" s="226"/>
      <c r="S266" s="226"/>
      <c r="T266" s="227"/>
      <c r="AT266" s="228" t="s">
        <v>136</v>
      </c>
      <c r="AU266" s="228" t="s">
        <v>84</v>
      </c>
      <c r="AV266" s="11" t="s">
        <v>82</v>
      </c>
      <c r="AW266" s="11" t="s">
        <v>35</v>
      </c>
      <c r="AX266" s="11" t="s">
        <v>74</v>
      </c>
      <c r="AY266" s="228" t="s">
        <v>123</v>
      </c>
    </row>
    <row r="267" spans="2:51" s="12" customFormat="1" ht="12">
      <c r="B267" s="229"/>
      <c r="C267" s="230"/>
      <c r="D267" s="215" t="s">
        <v>136</v>
      </c>
      <c r="E267" s="231" t="s">
        <v>28</v>
      </c>
      <c r="F267" s="232" t="s">
        <v>151</v>
      </c>
      <c r="G267" s="230"/>
      <c r="H267" s="233">
        <v>0.21</v>
      </c>
      <c r="I267" s="234"/>
      <c r="J267" s="230"/>
      <c r="K267" s="230"/>
      <c r="L267" s="235"/>
      <c r="M267" s="236"/>
      <c r="N267" s="237"/>
      <c r="O267" s="237"/>
      <c r="P267" s="237"/>
      <c r="Q267" s="237"/>
      <c r="R267" s="237"/>
      <c r="S267" s="237"/>
      <c r="T267" s="238"/>
      <c r="AT267" s="239" t="s">
        <v>136</v>
      </c>
      <c r="AU267" s="239" t="s">
        <v>84</v>
      </c>
      <c r="AV267" s="12" t="s">
        <v>84</v>
      </c>
      <c r="AW267" s="12" t="s">
        <v>35</v>
      </c>
      <c r="AX267" s="12" t="s">
        <v>82</v>
      </c>
      <c r="AY267" s="239" t="s">
        <v>123</v>
      </c>
    </row>
    <row r="268" spans="2:65" s="1" customFormat="1" ht="16.5" customHeight="1">
      <c r="B268" s="37"/>
      <c r="C268" s="203" t="s">
        <v>381</v>
      </c>
      <c r="D268" s="203" t="s">
        <v>125</v>
      </c>
      <c r="E268" s="204" t="s">
        <v>382</v>
      </c>
      <c r="F268" s="205" t="s">
        <v>383</v>
      </c>
      <c r="G268" s="206" t="s">
        <v>128</v>
      </c>
      <c r="H268" s="207">
        <v>3.07</v>
      </c>
      <c r="I268" s="208"/>
      <c r="J268" s="209">
        <f>ROUND(I268*H268,2)</f>
        <v>0</v>
      </c>
      <c r="K268" s="205" t="s">
        <v>129</v>
      </c>
      <c r="L268" s="42"/>
      <c r="M268" s="210" t="s">
        <v>28</v>
      </c>
      <c r="N268" s="211" t="s">
        <v>47</v>
      </c>
      <c r="O268" s="78"/>
      <c r="P268" s="212">
        <f>O268*H268</f>
        <v>0</v>
      </c>
      <c r="Q268" s="212">
        <v>0.18293</v>
      </c>
      <c r="R268" s="212">
        <f>Q268*H268</f>
        <v>0.5615951</v>
      </c>
      <c r="S268" s="212">
        <v>0</v>
      </c>
      <c r="T268" s="213">
        <f>S268*H268</f>
        <v>0</v>
      </c>
      <c r="AR268" s="16" t="s">
        <v>130</v>
      </c>
      <c r="AT268" s="16" t="s">
        <v>125</v>
      </c>
      <c r="AU268" s="16" t="s">
        <v>84</v>
      </c>
      <c r="AY268" s="16" t="s">
        <v>123</v>
      </c>
      <c r="BE268" s="214">
        <f>IF(N268="základní",J268,0)</f>
        <v>0</v>
      </c>
      <c r="BF268" s="214">
        <f>IF(N268="snížená",J268,0)</f>
        <v>0</v>
      </c>
      <c r="BG268" s="214">
        <f>IF(N268="zákl. přenesená",J268,0)</f>
        <v>0</v>
      </c>
      <c r="BH268" s="214">
        <f>IF(N268="sníž. přenesená",J268,0)</f>
        <v>0</v>
      </c>
      <c r="BI268" s="214">
        <f>IF(N268="nulová",J268,0)</f>
        <v>0</v>
      </c>
      <c r="BJ268" s="16" t="s">
        <v>130</v>
      </c>
      <c r="BK268" s="214">
        <f>ROUND(I268*H268,2)</f>
        <v>0</v>
      </c>
      <c r="BL268" s="16" t="s">
        <v>130</v>
      </c>
      <c r="BM268" s="16" t="s">
        <v>384</v>
      </c>
    </row>
    <row r="269" spans="2:47" s="1" customFormat="1" ht="12">
      <c r="B269" s="37"/>
      <c r="C269" s="38"/>
      <c r="D269" s="215" t="s">
        <v>132</v>
      </c>
      <c r="E269" s="38"/>
      <c r="F269" s="216" t="s">
        <v>385</v>
      </c>
      <c r="G269" s="38"/>
      <c r="H269" s="38"/>
      <c r="I269" s="129"/>
      <c r="J269" s="38"/>
      <c r="K269" s="38"/>
      <c r="L269" s="42"/>
      <c r="M269" s="217"/>
      <c r="N269" s="78"/>
      <c r="O269" s="78"/>
      <c r="P269" s="78"/>
      <c r="Q269" s="78"/>
      <c r="R269" s="78"/>
      <c r="S269" s="78"/>
      <c r="T269" s="79"/>
      <c r="AT269" s="16" t="s">
        <v>132</v>
      </c>
      <c r="AU269" s="16" t="s">
        <v>84</v>
      </c>
    </row>
    <row r="270" spans="2:47" s="1" customFormat="1" ht="12">
      <c r="B270" s="37"/>
      <c r="C270" s="38"/>
      <c r="D270" s="215" t="s">
        <v>134</v>
      </c>
      <c r="E270" s="38"/>
      <c r="F270" s="218" t="s">
        <v>386</v>
      </c>
      <c r="G270" s="38"/>
      <c r="H270" s="38"/>
      <c r="I270" s="129"/>
      <c r="J270" s="38"/>
      <c r="K270" s="38"/>
      <c r="L270" s="42"/>
      <c r="M270" s="217"/>
      <c r="N270" s="78"/>
      <c r="O270" s="78"/>
      <c r="P270" s="78"/>
      <c r="Q270" s="78"/>
      <c r="R270" s="78"/>
      <c r="S270" s="78"/>
      <c r="T270" s="79"/>
      <c r="AT270" s="16" t="s">
        <v>134</v>
      </c>
      <c r="AU270" s="16" t="s">
        <v>84</v>
      </c>
    </row>
    <row r="271" spans="2:51" s="11" customFormat="1" ht="12">
      <c r="B271" s="219"/>
      <c r="C271" s="220"/>
      <c r="D271" s="215" t="s">
        <v>136</v>
      </c>
      <c r="E271" s="221" t="s">
        <v>28</v>
      </c>
      <c r="F271" s="222" t="s">
        <v>387</v>
      </c>
      <c r="G271" s="220"/>
      <c r="H271" s="221" t="s">
        <v>28</v>
      </c>
      <c r="I271" s="223"/>
      <c r="J271" s="220"/>
      <c r="K271" s="220"/>
      <c r="L271" s="224"/>
      <c r="M271" s="225"/>
      <c r="N271" s="226"/>
      <c r="O271" s="226"/>
      <c r="P271" s="226"/>
      <c r="Q271" s="226"/>
      <c r="R271" s="226"/>
      <c r="S271" s="226"/>
      <c r="T271" s="227"/>
      <c r="AT271" s="228" t="s">
        <v>136</v>
      </c>
      <c r="AU271" s="228" t="s">
        <v>84</v>
      </c>
      <c r="AV271" s="11" t="s">
        <v>82</v>
      </c>
      <c r="AW271" s="11" t="s">
        <v>35</v>
      </c>
      <c r="AX271" s="11" t="s">
        <v>74</v>
      </c>
      <c r="AY271" s="228" t="s">
        <v>123</v>
      </c>
    </row>
    <row r="272" spans="2:51" s="12" customFormat="1" ht="12">
      <c r="B272" s="229"/>
      <c r="C272" s="230"/>
      <c r="D272" s="215" t="s">
        <v>136</v>
      </c>
      <c r="E272" s="231" t="s">
        <v>28</v>
      </c>
      <c r="F272" s="232" t="s">
        <v>388</v>
      </c>
      <c r="G272" s="230"/>
      <c r="H272" s="233">
        <v>3.07</v>
      </c>
      <c r="I272" s="234"/>
      <c r="J272" s="230"/>
      <c r="K272" s="230"/>
      <c r="L272" s="235"/>
      <c r="M272" s="236"/>
      <c r="N272" s="237"/>
      <c r="O272" s="237"/>
      <c r="P272" s="237"/>
      <c r="Q272" s="237"/>
      <c r="R272" s="237"/>
      <c r="S272" s="237"/>
      <c r="T272" s="238"/>
      <c r="AT272" s="239" t="s">
        <v>136</v>
      </c>
      <c r="AU272" s="239" t="s">
        <v>84</v>
      </c>
      <c r="AV272" s="12" t="s">
        <v>84</v>
      </c>
      <c r="AW272" s="12" t="s">
        <v>35</v>
      </c>
      <c r="AX272" s="12" t="s">
        <v>82</v>
      </c>
      <c r="AY272" s="239" t="s">
        <v>123</v>
      </c>
    </row>
    <row r="273" spans="2:65" s="1" customFormat="1" ht="16.5" customHeight="1">
      <c r="B273" s="37"/>
      <c r="C273" s="251" t="s">
        <v>389</v>
      </c>
      <c r="D273" s="251" t="s">
        <v>300</v>
      </c>
      <c r="E273" s="252" t="s">
        <v>390</v>
      </c>
      <c r="F273" s="253" t="s">
        <v>391</v>
      </c>
      <c r="G273" s="254" t="s">
        <v>392</v>
      </c>
      <c r="H273" s="255">
        <v>9.456</v>
      </c>
      <c r="I273" s="256"/>
      <c r="J273" s="257">
        <f>ROUND(I273*H273,2)</f>
        <v>0</v>
      </c>
      <c r="K273" s="253" t="s">
        <v>129</v>
      </c>
      <c r="L273" s="258"/>
      <c r="M273" s="259" t="s">
        <v>28</v>
      </c>
      <c r="N273" s="260" t="s">
        <v>47</v>
      </c>
      <c r="O273" s="78"/>
      <c r="P273" s="212">
        <f>O273*H273</f>
        <v>0</v>
      </c>
      <c r="Q273" s="212">
        <v>1</v>
      </c>
      <c r="R273" s="212">
        <f>Q273*H273</f>
        <v>9.456</v>
      </c>
      <c r="S273" s="212">
        <v>0</v>
      </c>
      <c r="T273" s="213">
        <f>S273*H273</f>
        <v>0</v>
      </c>
      <c r="AR273" s="16" t="s">
        <v>184</v>
      </c>
      <c r="AT273" s="16" t="s">
        <v>300</v>
      </c>
      <c r="AU273" s="16" t="s">
        <v>84</v>
      </c>
      <c r="AY273" s="16" t="s">
        <v>123</v>
      </c>
      <c r="BE273" s="214">
        <f>IF(N273="základní",J273,0)</f>
        <v>0</v>
      </c>
      <c r="BF273" s="214">
        <f>IF(N273="snížená",J273,0)</f>
        <v>0</v>
      </c>
      <c r="BG273" s="214">
        <f>IF(N273="zákl. přenesená",J273,0)</f>
        <v>0</v>
      </c>
      <c r="BH273" s="214">
        <f>IF(N273="sníž. přenesená",J273,0)</f>
        <v>0</v>
      </c>
      <c r="BI273" s="214">
        <f>IF(N273="nulová",J273,0)</f>
        <v>0</v>
      </c>
      <c r="BJ273" s="16" t="s">
        <v>130</v>
      </c>
      <c r="BK273" s="214">
        <f>ROUND(I273*H273,2)</f>
        <v>0</v>
      </c>
      <c r="BL273" s="16" t="s">
        <v>130</v>
      </c>
      <c r="BM273" s="16" t="s">
        <v>393</v>
      </c>
    </row>
    <row r="274" spans="2:47" s="1" customFormat="1" ht="12">
      <c r="B274" s="37"/>
      <c r="C274" s="38"/>
      <c r="D274" s="215" t="s">
        <v>132</v>
      </c>
      <c r="E274" s="38"/>
      <c r="F274" s="216" t="s">
        <v>391</v>
      </c>
      <c r="G274" s="38"/>
      <c r="H274" s="38"/>
      <c r="I274" s="129"/>
      <c r="J274" s="38"/>
      <c r="K274" s="38"/>
      <c r="L274" s="42"/>
      <c r="M274" s="217"/>
      <c r="N274" s="78"/>
      <c r="O274" s="78"/>
      <c r="P274" s="78"/>
      <c r="Q274" s="78"/>
      <c r="R274" s="78"/>
      <c r="S274" s="78"/>
      <c r="T274" s="79"/>
      <c r="AT274" s="16" t="s">
        <v>132</v>
      </c>
      <c r="AU274" s="16" t="s">
        <v>84</v>
      </c>
    </row>
    <row r="275" spans="2:51" s="11" customFormat="1" ht="12">
      <c r="B275" s="219"/>
      <c r="C275" s="220"/>
      <c r="D275" s="215" t="s">
        <v>136</v>
      </c>
      <c r="E275" s="221" t="s">
        <v>28</v>
      </c>
      <c r="F275" s="222" t="s">
        <v>394</v>
      </c>
      <c r="G275" s="220"/>
      <c r="H275" s="221" t="s">
        <v>28</v>
      </c>
      <c r="I275" s="223"/>
      <c r="J275" s="220"/>
      <c r="K275" s="220"/>
      <c r="L275" s="224"/>
      <c r="M275" s="225"/>
      <c r="N275" s="226"/>
      <c r="O275" s="226"/>
      <c r="P275" s="226"/>
      <c r="Q275" s="226"/>
      <c r="R275" s="226"/>
      <c r="S275" s="226"/>
      <c r="T275" s="227"/>
      <c r="AT275" s="228" t="s">
        <v>136</v>
      </c>
      <c r="AU275" s="228" t="s">
        <v>84</v>
      </c>
      <c r="AV275" s="11" t="s">
        <v>82</v>
      </c>
      <c r="AW275" s="11" t="s">
        <v>35</v>
      </c>
      <c r="AX275" s="11" t="s">
        <v>74</v>
      </c>
      <c r="AY275" s="228" t="s">
        <v>123</v>
      </c>
    </row>
    <row r="276" spans="2:51" s="12" customFormat="1" ht="12">
      <c r="B276" s="229"/>
      <c r="C276" s="230"/>
      <c r="D276" s="215" t="s">
        <v>136</v>
      </c>
      <c r="E276" s="231" t="s">
        <v>28</v>
      </c>
      <c r="F276" s="232" t="s">
        <v>395</v>
      </c>
      <c r="G276" s="230"/>
      <c r="H276" s="233">
        <v>9.456</v>
      </c>
      <c r="I276" s="234"/>
      <c r="J276" s="230"/>
      <c r="K276" s="230"/>
      <c r="L276" s="235"/>
      <c r="M276" s="236"/>
      <c r="N276" s="237"/>
      <c r="O276" s="237"/>
      <c r="P276" s="237"/>
      <c r="Q276" s="237"/>
      <c r="R276" s="237"/>
      <c r="S276" s="237"/>
      <c r="T276" s="238"/>
      <c r="AT276" s="239" t="s">
        <v>136</v>
      </c>
      <c r="AU276" s="239" t="s">
        <v>84</v>
      </c>
      <c r="AV276" s="12" t="s">
        <v>84</v>
      </c>
      <c r="AW276" s="12" t="s">
        <v>35</v>
      </c>
      <c r="AX276" s="12" t="s">
        <v>82</v>
      </c>
      <c r="AY276" s="239" t="s">
        <v>123</v>
      </c>
    </row>
    <row r="277" spans="2:65" s="1" customFormat="1" ht="16.5" customHeight="1">
      <c r="B277" s="37"/>
      <c r="C277" s="203" t="s">
        <v>396</v>
      </c>
      <c r="D277" s="203" t="s">
        <v>125</v>
      </c>
      <c r="E277" s="204" t="s">
        <v>397</v>
      </c>
      <c r="F277" s="205" t="s">
        <v>398</v>
      </c>
      <c r="G277" s="206" t="s">
        <v>128</v>
      </c>
      <c r="H277" s="207">
        <v>5.68</v>
      </c>
      <c r="I277" s="208"/>
      <c r="J277" s="209">
        <f>ROUND(I277*H277,2)</f>
        <v>0</v>
      </c>
      <c r="K277" s="205" t="s">
        <v>129</v>
      </c>
      <c r="L277" s="42"/>
      <c r="M277" s="210" t="s">
        <v>28</v>
      </c>
      <c r="N277" s="211" t="s">
        <v>47</v>
      </c>
      <c r="O277" s="78"/>
      <c r="P277" s="212">
        <f>O277*H277</f>
        <v>0</v>
      </c>
      <c r="Q277" s="212">
        <v>0</v>
      </c>
      <c r="R277" s="212">
        <f>Q277*H277</f>
        <v>0</v>
      </c>
      <c r="S277" s="212">
        <v>0</v>
      </c>
      <c r="T277" s="213">
        <f>S277*H277</f>
        <v>0</v>
      </c>
      <c r="AR277" s="16" t="s">
        <v>130</v>
      </c>
      <c r="AT277" s="16" t="s">
        <v>125</v>
      </c>
      <c r="AU277" s="16" t="s">
        <v>84</v>
      </c>
      <c r="AY277" s="16" t="s">
        <v>123</v>
      </c>
      <c r="BE277" s="214">
        <f>IF(N277="základní",J277,0)</f>
        <v>0</v>
      </c>
      <c r="BF277" s="214">
        <f>IF(N277="snížená",J277,0)</f>
        <v>0</v>
      </c>
      <c r="BG277" s="214">
        <f>IF(N277="zákl. přenesená",J277,0)</f>
        <v>0</v>
      </c>
      <c r="BH277" s="214">
        <f>IF(N277="sníž. přenesená",J277,0)</f>
        <v>0</v>
      </c>
      <c r="BI277" s="214">
        <f>IF(N277="nulová",J277,0)</f>
        <v>0</v>
      </c>
      <c r="BJ277" s="16" t="s">
        <v>130</v>
      </c>
      <c r="BK277" s="214">
        <f>ROUND(I277*H277,2)</f>
        <v>0</v>
      </c>
      <c r="BL277" s="16" t="s">
        <v>130</v>
      </c>
      <c r="BM277" s="16" t="s">
        <v>399</v>
      </c>
    </row>
    <row r="278" spans="2:47" s="1" customFormat="1" ht="12">
      <c r="B278" s="37"/>
      <c r="C278" s="38"/>
      <c r="D278" s="215" t="s">
        <v>132</v>
      </c>
      <c r="E278" s="38"/>
      <c r="F278" s="216" t="s">
        <v>400</v>
      </c>
      <c r="G278" s="38"/>
      <c r="H278" s="38"/>
      <c r="I278" s="129"/>
      <c r="J278" s="38"/>
      <c r="K278" s="38"/>
      <c r="L278" s="42"/>
      <c r="M278" s="217"/>
      <c r="N278" s="78"/>
      <c r="O278" s="78"/>
      <c r="P278" s="78"/>
      <c r="Q278" s="78"/>
      <c r="R278" s="78"/>
      <c r="S278" s="78"/>
      <c r="T278" s="79"/>
      <c r="AT278" s="16" t="s">
        <v>132</v>
      </c>
      <c r="AU278" s="16" t="s">
        <v>84</v>
      </c>
    </row>
    <row r="279" spans="2:47" s="1" customFormat="1" ht="12">
      <c r="B279" s="37"/>
      <c r="C279" s="38"/>
      <c r="D279" s="215" t="s">
        <v>134</v>
      </c>
      <c r="E279" s="38"/>
      <c r="F279" s="218" t="s">
        <v>401</v>
      </c>
      <c r="G279" s="38"/>
      <c r="H279" s="38"/>
      <c r="I279" s="129"/>
      <c r="J279" s="38"/>
      <c r="K279" s="38"/>
      <c r="L279" s="42"/>
      <c r="M279" s="217"/>
      <c r="N279" s="78"/>
      <c r="O279" s="78"/>
      <c r="P279" s="78"/>
      <c r="Q279" s="78"/>
      <c r="R279" s="78"/>
      <c r="S279" s="78"/>
      <c r="T279" s="79"/>
      <c r="AT279" s="16" t="s">
        <v>134</v>
      </c>
      <c r="AU279" s="16" t="s">
        <v>84</v>
      </c>
    </row>
    <row r="280" spans="2:51" s="11" customFormat="1" ht="12">
      <c r="B280" s="219"/>
      <c r="C280" s="220"/>
      <c r="D280" s="215" t="s">
        <v>136</v>
      </c>
      <c r="E280" s="221" t="s">
        <v>28</v>
      </c>
      <c r="F280" s="222" t="s">
        <v>402</v>
      </c>
      <c r="G280" s="220"/>
      <c r="H280" s="221" t="s">
        <v>28</v>
      </c>
      <c r="I280" s="223"/>
      <c r="J280" s="220"/>
      <c r="K280" s="220"/>
      <c r="L280" s="224"/>
      <c r="M280" s="225"/>
      <c r="N280" s="226"/>
      <c r="O280" s="226"/>
      <c r="P280" s="226"/>
      <c r="Q280" s="226"/>
      <c r="R280" s="226"/>
      <c r="S280" s="226"/>
      <c r="T280" s="227"/>
      <c r="AT280" s="228" t="s">
        <v>136</v>
      </c>
      <c r="AU280" s="228" t="s">
        <v>84</v>
      </c>
      <c r="AV280" s="11" t="s">
        <v>82</v>
      </c>
      <c r="AW280" s="11" t="s">
        <v>35</v>
      </c>
      <c r="AX280" s="11" t="s">
        <v>74</v>
      </c>
      <c r="AY280" s="228" t="s">
        <v>123</v>
      </c>
    </row>
    <row r="281" spans="2:51" s="11" customFormat="1" ht="12">
      <c r="B281" s="219"/>
      <c r="C281" s="220"/>
      <c r="D281" s="215" t="s">
        <v>136</v>
      </c>
      <c r="E281" s="221" t="s">
        <v>28</v>
      </c>
      <c r="F281" s="222" t="s">
        <v>403</v>
      </c>
      <c r="G281" s="220"/>
      <c r="H281" s="221" t="s">
        <v>28</v>
      </c>
      <c r="I281" s="223"/>
      <c r="J281" s="220"/>
      <c r="K281" s="220"/>
      <c r="L281" s="224"/>
      <c r="M281" s="225"/>
      <c r="N281" s="226"/>
      <c r="O281" s="226"/>
      <c r="P281" s="226"/>
      <c r="Q281" s="226"/>
      <c r="R281" s="226"/>
      <c r="S281" s="226"/>
      <c r="T281" s="227"/>
      <c r="AT281" s="228" t="s">
        <v>136</v>
      </c>
      <c r="AU281" s="228" t="s">
        <v>84</v>
      </c>
      <c r="AV281" s="11" t="s">
        <v>82</v>
      </c>
      <c r="AW281" s="11" t="s">
        <v>35</v>
      </c>
      <c r="AX281" s="11" t="s">
        <v>74</v>
      </c>
      <c r="AY281" s="228" t="s">
        <v>123</v>
      </c>
    </row>
    <row r="282" spans="2:51" s="12" customFormat="1" ht="12">
      <c r="B282" s="229"/>
      <c r="C282" s="230"/>
      <c r="D282" s="215" t="s">
        <v>136</v>
      </c>
      <c r="E282" s="231" t="s">
        <v>28</v>
      </c>
      <c r="F282" s="232" t="s">
        <v>404</v>
      </c>
      <c r="G282" s="230"/>
      <c r="H282" s="233">
        <v>5.23</v>
      </c>
      <c r="I282" s="234"/>
      <c r="J282" s="230"/>
      <c r="K282" s="230"/>
      <c r="L282" s="235"/>
      <c r="M282" s="236"/>
      <c r="N282" s="237"/>
      <c r="O282" s="237"/>
      <c r="P282" s="237"/>
      <c r="Q282" s="237"/>
      <c r="R282" s="237"/>
      <c r="S282" s="237"/>
      <c r="T282" s="238"/>
      <c r="AT282" s="239" t="s">
        <v>136</v>
      </c>
      <c r="AU282" s="239" t="s">
        <v>84</v>
      </c>
      <c r="AV282" s="12" t="s">
        <v>84</v>
      </c>
      <c r="AW282" s="12" t="s">
        <v>35</v>
      </c>
      <c r="AX282" s="12" t="s">
        <v>74</v>
      </c>
      <c r="AY282" s="239" t="s">
        <v>123</v>
      </c>
    </row>
    <row r="283" spans="2:51" s="11" customFormat="1" ht="12">
      <c r="B283" s="219"/>
      <c r="C283" s="220"/>
      <c r="D283" s="215" t="s">
        <v>136</v>
      </c>
      <c r="E283" s="221" t="s">
        <v>28</v>
      </c>
      <c r="F283" s="222" t="s">
        <v>405</v>
      </c>
      <c r="G283" s="220"/>
      <c r="H283" s="221" t="s">
        <v>28</v>
      </c>
      <c r="I283" s="223"/>
      <c r="J283" s="220"/>
      <c r="K283" s="220"/>
      <c r="L283" s="224"/>
      <c r="M283" s="225"/>
      <c r="N283" s="226"/>
      <c r="O283" s="226"/>
      <c r="P283" s="226"/>
      <c r="Q283" s="226"/>
      <c r="R283" s="226"/>
      <c r="S283" s="226"/>
      <c r="T283" s="227"/>
      <c r="AT283" s="228" t="s">
        <v>136</v>
      </c>
      <c r="AU283" s="228" t="s">
        <v>84</v>
      </c>
      <c r="AV283" s="11" t="s">
        <v>82</v>
      </c>
      <c r="AW283" s="11" t="s">
        <v>35</v>
      </c>
      <c r="AX283" s="11" t="s">
        <v>74</v>
      </c>
      <c r="AY283" s="228" t="s">
        <v>123</v>
      </c>
    </row>
    <row r="284" spans="2:51" s="12" customFormat="1" ht="12">
      <c r="B284" s="229"/>
      <c r="C284" s="230"/>
      <c r="D284" s="215" t="s">
        <v>136</v>
      </c>
      <c r="E284" s="231" t="s">
        <v>28</v>
      </c>
      <c r="F284" s="232" t="s">
        <v>406</v>
      </c>
      <c r="G284" s="230"/>
      <c r="H284" s="233">
        <v>0.45</v>
      </c>
      <c r="I284" s="234"/>
      <c r="J284" s="230"/>
      <c r="K284" s="230"/>
      <c r="L284" s="235"/>
      <c r="M284" s="236"/>
      <c r="N284" s="237"/>
      <c r="O284" s="237"/>
      <c r="P284" s="237"/>
      <c r="Q284" s="237"/>
      <c r="R284" s="237"/>
      <c r="S284" s="237"/>
      <c r="T284" s="238"/>
      <c r="AT284" s="239" t="s">
        <v>136</v>
      </c>
      <c r="AU284" s="239" t="s">
        <v>84</v>
      </c>
      <c r="AV284" s="12" t="s">
        <v>84</v>
      </c>
      <c r="AW284" s="12" t="s">
        <v>35</v>
      </c>
      <c r="AX284" s="12" t="s">
        <v>74</v>
      </c>
      <c r="AY284" s="239" t="s">
        <v>123</v>
      </c>
    </row>
    <row r="285" spans="2:51" s="13" customFormat="1" ht="12">
      <c r="B285" s="240"/>
      <c r="C285" s="241"/>
      <c r="D285" s="215" t="s">
        <v>136</v>
      </c>
      <c r="E285" s="242" t="s">
        <v>28</v>
      </c>
      <c r="F285" s="243" t="s">
        <v>261</v>
      </c>
      <c r="G285" s="241"/>
      <c r="H285" s="244">
        <v>5.68</v>
      </c>
      <c r="I285" s="245"/>
      <c r="J285" s="241"/>
      <c r="K285" s="241"/>
      <c r="L285" s="246"/>
      <c r="M285" s="247"/>
      <c r="N285" s="248"/>
      <c r="O285" s="248"/>
      <c r="P285" s="248"/>
      <c r="Q285" s="248"/>
      <c r="R285" s="248"/>
      <c r="S285" s="248"/>
      <c r="T285" s="249"/>
      <c r="AT285" s="250" t="s">
        <v>136</v>
      </c>
      <c r="AU285" s="250" t="s">
        <v>84</v>
      </c>
      <c r="AV285" s="13" t="s">
        <v>130</v>
      </c>
      <c r="AW285" s="13" t="s">
        <v>35</v>
      </c>
      <c r="AX285" s="13" t="s">
        <v>82</v>
      </c>
      <c r="AY285" s="250" t="s">
        <v>123</v>
      </c>
    </row>
    <row r="286" spans="2:65" s="1" customFormat="1" ht="16.5" customHeight="1">
      <c r="B286" s="37"/>
      <c r="C286" s="203" t="s">
        <v>407</v>
      </c>
      <c r="D286" s="203" t="s">
        <v>125</v>
      </c>
      <c r="E286" s="204" t="s">
        <v>408</v>
      </c>
      <c r="F286" s="205" t="s">
        <v>409</v>
      </c>
      <c r="G286" s="206" t="s">
        <v>128</v>
      </c>
      <c r="H286" s="207">
        <v>1.47</v>
      </c>
      <c r="I286" s="208"/>
      <c r="J286" s="209">
        <f>ROUND(I286*H286,2)</f>
        <v>0</v>
      </c>
      <c r="K286" s="205" t="s">
        <v>129</v>
      </c>
      <c r="L286" s="42"/>
      <c r="M286" s="210" t="s">
        <v>28</v>
      </c>
      <c r="N286" s="211" t="s">
        <v>47</v>
      </c>
      <c r="O286" s="78"/>
      <c r="P286" s="212">
        <f>O286*H286</f>
        <v>0</v>
      </c>
      <c r="Q286" s="212">
        <v>2.47967</v>
      </c>
      <c r="R286" s="212">
        <f>Q286*H286</f>
        <v>3.6451149</v>
      </c>
      <c r="S286" s="212">
        <v>0</v>
      </c>
      <c r="T286" s="213">
        <f>S286*H286</f>
        <v>0</v>
      </c>
      <c r="AR286" s="16" t="s">
        <v>130</v>
      </c>
      <c r="AT286" s="16" t="s">
        <v>125</v>
      </c>
      <c r="AU286" s="16" t="s">
        <v>84</v>
      </c>
      <c r="AY286" s="16" t="s">
        <v>123</v>
      </c>
      <c r="BE286" s="214">
        <f>IF(N286="základní",J286,0)</f>
        <v>0</v>
      </c>
      <c r="BF286" s="214">
        <f>IF(N286="snížená",J286,0)</f>
        <v>0</v>
      </c>
      <c r="BG286" s="214">
        <f>IF(N286="zákl. přenesená",J286,0)</f>
        <v>0</v>
      </c>
      <c r="BH286" s="214">
        <f>IF(N286="sníž. přenesená",J286,0)</f>
        <v>0</v>
      </c>
      <c r="BI286" s="214">
        <f>IF(N286="nulová",J286,0)</f>
        <v>0</v>
      </c>
      <c r="BJ286" s="16" t="s">
        <v>130</v>
      </c>
      <c r="BK286" s="214">
        <f>ROUND(I286*H286,2)</f>
        <v>0</v>
      </c>
      <c r="BL286" s="16" t="s">
        <v>130</v>
      </c>
      <c r="BM286" s="16" t="s">
        <v>410</v>
      </c>
    </row>
    <row r="287" spans="2:47" s="1" customFormat="1" ht="12">
      <c r="B287" s="37"/>
      <c r="C287" s="38"/>
      <c r="D287" s="215" t="s">
        <v>132</v>
      </c>
      <c r="E287" s="38"/>
      <c r="F287" s="216" t="s">
        <v>411</v>
      </c>
      <c r="G287" s="38"/>
      <c r="H287" s="38"/>
      <c r="I287" s="129"/>
      <c r="J287" s="38"/>
      <c r="K287" s="38"/>
      <c r="L287" s="42"/>
      <c r="M287" s="217"/>
      <c r="N287" s="78"/>
      <c r="O287" s="78"/>
      <c r="P287" s="78"/>
      <c r="Q287" s="78"/>
      <c r="R287" s="78"/>
      <c r="S287" s="78"/>
      <c r="T287" s="79"/>
      <c r="AT287" s="16" t="s">
        <v>132</v>
      </c>
      <c r="AU287" s="16" t="s">
        <v>84</v>
      </c>
    </row>
    <row r="288" spans="2:47" s="1" customFormat="1" ht="12">
      <c r="B288" s="37"/>
      <c r="C288" s="38"/>
      <c r="D288" s="215" t="s">
        <v>134</v>
      </c>
      <c r="E288" s="38"/>
      <c r="F288" s="218" t="s">
        <v>412</v>
      </c>
      <c r="G288" s="38"/>
      <c r="H288" s="38"/>
      <c r="I288" s="129"/>
      <c r="J288" s="38"/>
      <c r="K288" s="38"/>
      <c r="L288" s="42"/>
      <c r="M288" s="217"/>
      <c r="N288" s="78"/>
      <c r="O288" s="78"/>
      <c r="P288" s="78"/>
      <c r="Q288" s="78"/>
      <c r="R288" s="78"/>
      <c r="S288" s="78"/>
      <c r="T288" s="79"/>
      <c r="AT288" s="16" t="s">
        <v>134</v>
      </c>
      <c r="AU288" s="16" t="s">
        <v>84</v>
      </c>
    </row>
    <row r="289" spans="2:51" s="11" customFormat="1" ht="12">
      <c r="B289" s="219"/>
      <c r="C289" s="220"/>
      <c r="D289" s="215" t="s">
        <v>136</v>
      </c>
      <c r="E289" s="221" t="s">
        <v>28</v>
      </c>
      <c r="F289" s="222" t="s">
        <v>413</v>
      </c>
      <c r="G289" s="220"/>
      <c r="H289" s="221" t="s">
        <v>28</v>
      </c>
      <c r="I289" s="223"/>
      <c r="J289" s="220"/>
      <c r="K289" s="220"/>
      <c r="L289" s="224"/>
      <c r="M289" s="225"/>
      <c r="N289" s="226"/>
      <c r="O289" s="226"/>
      <c r="P289" s="226"/>
      <c r="Q289" s="226"/>
      <c r="R289" s="226"/>
      <c r="S289" s="226"/>
      <c r="T289" s="227"/>
      <c r="AT289" s="228" t="s">
        <v>136</v>
      </c>
      <c r="AU289" s="228" t="s">
        <v>84</v>
      </c>
      <c r="AV289" s="11" t="s">
        <v>82</v>
      </c>
      <c r="AW289" s="11" t="s">
        <v>35</v>
      </c>
      <c r="AX289" s="11" t="s">
        <v>74</v>
      </c>
      <c r="AY289" s="228" t="s">
        <v>123</v>
      </c>
    </row>
    <row r="290" spans="2:51" s="12" customFormat="1" ht="12">
      <c r="B290" s="229"/>
      <c r="C290" s="230"/>
      <c r="D290" s="215" t="s">
        <v>136</v>
      </c>
      <c r="E290" s="231" t="s">
        <v>28</v>
      </c>
      <c r="F290" s="232" t="s">
        <v>414</v>
      </c>
      <c r="G290" s="230"/>
      <c r="H290" s="233">
        <v>1.47</v>
      </c>
      <c r="I290" s="234"/>
      <c r="J290" s="230"/>
      <c r="K290" s="230"/>
      <c r="L290" s="235"/>
      <c r="M290" s="236"/>
      <c r="N290" s="237"/>
      <c r="O290" s="237"/>
      <c r="P290" s="237"/>
      <c r="Q290" s="237"/>
      <c r="R290" s="237"/>
      <c r="S290" s="237"/>
      <c r="T290" s="238"/>
      <c r="AT290" s="239" t="s">
        <v>136</v>
      </c>
      <c r="AU290" s="239" t="s">
        <v>84</v>
      </c>
      <c r="AV290" s="12" t="s">
        <v>84</v>
      </c>
      <c r="AW290" s="12" t="s">
        <v>35</v>
      </c>
      <c r="AX290" s="12" t="s">
        <v>82</v>
      </c>
      <c r="AY290" s="239" t="s">
        <v>123</v>
      </c>
    </row>
    <row r="291" spans="2:65" s="1" customFormat="1" ht="16.5" customHeight="1">
      <c r="B291" s="37"/>
      <c r="C291" s="203" t="s">
        <v>415</v>
      </c>
      <c r="D291" s="203" t="s">
        <v>125</v>
      </c>
      <c r="E291" s="204" t="s">
        <v>416</v>
      </c>
      <c r="F291" s="205" t="s">
        <v>417</v>
      </c>
      <c r="G291" s="206" t="s">
        <v>231</v>
      </c>
      <c r="H291" s="207">
        <v>20.9</v>
      </c>
      <c r="I291" s="208"/>
      <c r="J291" s="209">
        <f>ROUND(I291*H291,2)</f>
        <v>0</v>
      </c>
      <c r="K291" s="205" t="s">
        <v>129</v>
      </c>
      <c r="L291" s="42"/>
      <c r="M291" s="210" t="s">
        <v>28</v>
      </c>
      <c r="N291" s="211" t="s">
        <v>47</v>
      </c>
      <c r="O291" s="78"/>
      <c r="P291" s="212">
        <f>O291*H291</f>
        <v>0</v>
      </c>
      <c r="Q291" s="212">
        <v>0.00726</v>
      </c>
      <c r="R291" s="212">
        <f>Q291*H291</f>
        <v>0.15173399999999998</v>
      </c>
      <c r="S291" s="212">
        <v>0</v>
      </c>
      <c r="T291" s="213">
        <f>S291*H291</f>
        <v>0</v>
      </c>
      <c r="AR291" s="16" t="s">
        <v>130</v>
      </c>
      <c r="AT291" s="16" t="s">
        <v>125</v>
      </c>
      <c r="AU291" s="16" t="s">
        <v>84</v>
      </c>
      <c r="AY291" s="16" t="s">
        <v>123</v>
      </c>
      <c r="BE291" s="214">
        <f>IF(N291="základní",J291,0)</f>
        <v>0</v>
      </c>
      <c r="BF291" s="214">
        <f>IF(N291="snížená",J291,0)</f>
        <v>0</v>
      </c>
      <c r="BG291" s="214">
        <f>IF(N291="zákl. přenesená",J291,0)</f>
        <v>0</v>
      </c>
      <c r="BH291" s="214">
        <f>IF(N291="sníž. přenesená",J291,0)</f>
        <v>0</v>
      </c>
      <c r="BI291" s="214">
        <f>IF(N291="nulová",J291,0)</f>
        <v>0</v>
      </c>
      <c r="BJ291" s="16" t="s">
        <v>130</v>
      </c>
      <c r="BK291" s="214">
        <f>ROUND(I291*H291,2)</f>
        <v>0</v>
      </c>
      <c r="BL291" s="16" t="s">
        <v>130</v>
      </c>
      <c r="BM291" s="16" t="s">
        <v>418</v>
      </c>
    </row>
    <row r="292" spans="2:47" s="1" customFormat="1" ht="12">
      <c r="B292" s="37"/>
      <c r="C292" s="38"/>
      <c r="D292" s="215" t="s">
        <v>132</v>
      </c>
      <c r="E292" s="38"/>
      <c r="F292" s="216" t="s">
        <v>419</v>
      </c>
      <c r="G292" s="38"/>
      <c r="H292" s="38"/>
      <c r="I292" s="129"/>
      <c r="J292" s="38"/>
      <c r="K292" s="38"/>
      <c r="L292" s="42"/>
      <c r="M292" s="217"/>
      <c r="N292" s="78"/>
      <c r="O292" s="78"/>
      <c r="P292" s="78"/>
      <c r="Q292" s="78"/>
      <c r="R292" s="78"/>
      <c r="S292" s="78"/>
      <c r="T292" s="79"/>
      <c r="AT292" s="16" t="s">
        <v>132</v>
      </c>
      <c r="AU292" s="16" t="s">
        <v>84</v>
      </c>
    </row>
    <row r="293" spans="2:47" s="1" customFormat="1" ht="12">
      <c r="B293" s="37"/>
      <c r="C293" s="38"/>
      <c r="D293" s="215" t="s">
        <v>134</v>
      </c>
      <c r="E293" s="38"/>
      <c r="F293" s="218" t="s">
        <v>420</v>
      </c>
      <c r="G293" s="38"/>
      <c r="H293" s="38"/>
      <c r="I293" s="129"/>
      <c r="J293" s="38"/>
      <c r="K293" s="38"/>
      <c r="L293" s="42"/>
      <c r="M293" s="217"/>
      <c r="N293" s="78"/>
      <c r="O293" s="78"/>
      <c r="P293" s="78"/>
      <c r="Q293" s="78"/>
      <c r="R293" s="78"/>
      <c r="S293" s="78"/>
      <c r="T293" s="79"/>
      <c r="AT293" s="16" t="s">
        <v>134</v>
      </c>
      <c r="AU293" s="16" t="s">
        <v>84</v>
      </c>
    </row>
    <row r="294" spans="2:51" s="11" customFormat="1" ht="12">
      <c r="B294" s="219"/>
      <c r="C294" s="220"/>
      <c r="D294" s="215" t="s">
        <v>136</v>
      </c>
      <c r="E294" s="221" t="s">
        <v>28</v>
      </c>
      <c r="F294" s="222" t="s">
        <v>363</v>
      </c>
      <c r="G294" s="220"/>
      <c r="H294" s="221" t="s">
        <v>28</v>
      </c>
      <c r="I294" s="223"/>
      <c r="J294" s="220"/>
      <c r="K294" s="220"/>
      <c r="L294" s="224"/>
      <c r="M294" s="225"/>
      <c r="N294" s="226"/>
      <c r="O294" s="226"/>
      <c r="P294" s="226"/>
      <c r="Q294" s="226"/>
      <c r="R294" s="226"/>
      <c r="S294" s="226"/>
      <c r="T294" s="227"/>
      <c r="AT294" s="228" t="s">
        <v>136</v>
      </c>
      <c r="AU294" s="228" t="s">
        <v>84</v>
      </c>
      <c r="AV294" s="11" t="s">
        <v>82</v>
      </c>
      <c r="AW294" s="11" t="s">
        <v>35</v>
      </c>
      <c r="AX294" s="11" t="s">
        <v>74</v>
      </c>
      <c r="AY294" s="228" t="s">
        <v>123</v>
      </c>
    </row>
    <row r="295" spans="2:51" s="11" customFormat="1" ht="12">
      <c r="B295" s="219"/>
      <c r="C295" s="220"/>
      <c r="D295" s="215" t="s">
        <v>136</v>
      </c>
      <c r="E295" s="221" t="s">
        <v>28</v>
      </c>
      <c r="F295" s="222" t="s">
        <v>403</v>
      </c>
      <c r="G295" s="220"/>
      <c r="H295" s="221" t="s">
        <v>28</v>
      </c>
      <c r="I295" s="223"/>
      <c r="J295" s="220"/>
      <c r="K295" s="220"/>
      <c r="L295" s="224"/>
      <c r="M295" s="225"/>
      <c r="N295" s="226"/>
      <c r="O295" s="226"/>
      <c r="P295" s="226"/>
      <c r="Q295" s="226"/>
      <c r="R295" s="226"/>
      <c r="S295" s="226"/>
      <c r="T295" s="227"/>
      <c r="AT295" s="228" t="s">
        <v>136</v>
      </c>
      <c r="AU295" s="228" t="s">
        <v>84</v>
      </c>
      <c r="AV295" s="11" t="s">
        <v>82</v>
      </c>
      <c r="AW295" s="11" t="s">
        <v>35</v>
      </c>
      <c r="AX295" s="11" t="s">
        <v>74</v>
      </c>
      <c r="AY295" s="228" t="s">
        <v>123</v>
      </c>
    </row>
    <row r="296" spans="2:51" s="12" customFormat="1" ht="12">
      <c r="B296" s="229"/>
      <c r="C296" s="230"/>
      <c r="D296" s="215" t="s">
        <v>136</v>
      </c>
      <c r="E296" s="231" t="s">
        <v>28</v>
      </c>
      <c r="F296" s="232" t="s">
        <v>421</v>
      </c>
      <c r="G296" s="230"/>
      <c r="H296" s="233">
        <v>13.9</v>
      </c>
      <c r="I296" s="234"/>
      <c r="J296" s="230"/>
      <c r="K296" s="230"/>
      <c r="L296" s="235"/>
      <c r="M296" s="236"/>
      <c r="N296" s="237"/>
      <c r="O296" s="237"/>
      <c r="P296" s="237"/>
      <c r="Q296" s="237"/>
      <c r="R296" s="237"/>
      <c r="S296" s="237"/>
      <c r="T296" s="238"/>
      <c r="AT296" s="239" t="s">
        <v>136</v>
      </c>
      <c r="AU296" s="239" t="s">
        <v>84</v>
      </c>
      <c r="AV296" s="12" t="s">
        <v>84</v>
      </c>
      <c r="AW296" s="12" t="s">
        <v>35</v>
      </c>
      <c r="AX296" s="12" t="s">
        <v>74</v>
      </c>
      <c r="AY296" s="239" t="s">
        <v>123</v>
      </c>
    </row>
    <row r="297" spans="2:51" s="11" customFormat="1" ht="12">
      <c r="B297" s="219"/>
      <c r="C297" s="220"/>
      <c r="D297" s="215" t="s">
        <v>136</v>
      </c>
      <c r="E297" s="221" t="s">
        <v>28</v>
      </c>
      <c r="F297" s="222" t="s">
        <v>405</v>
      </c>
      <c r="G297" s="220"/>
      <c r="H297" s="221" t="s">
        <v>28</v>
      </c>
      <c r="I297" s="223"/>
      <c r="J297" s="220"/>
      <c r="K297" s="220"/>
      <c r="L297" s="224"/>
      <c r="M297" s="225"/>
      <c r="N297" s="226"/>
      <c r="O297" s="226"/>
      <c r="P297" s="226"/>
      <c r="Q297" s="226"/>
      <c r="R297" s="226"/>
      <c r="S297" s="226"/>
      <c r="T297" s="227"/>
      <c r="AT297" s="228" t="s">
        <v>136</v>
      </c>
      <c r="AU297" s="228" t="s">
        <v>84</v>
      </c>
      <c r="AV297" s="11" t="s">
        <v>82</v>
      </c>
      <c r="AW297" s="11" t="s">
        <v>35</v>
      </c>
      <c r="AX297" s="11" t="s">
        <v>74</v>
      </c>
      <c r="AY297" s="228" t="s">
        <v>123</v>
      </c>
    </row>
    <row r="298" spans="2:51" s="12" customFormat="1" ht="12">
      <c r="B298" s="229"/>
      <c r="C298" s="230"/>
      <c r="D298" s="215" t="s">
        <v>136</v>
      </c>
      <c r="E298" s="231" t="s">
        <v>28</v>
      </c>
      <c r="F298" s="232" t="s">
        <v>422</v>
      </c>
      <c r="G298" s="230"/>
      <c r="H298" s="233">
        <v>2.1</v>
      </c>
      <c r="I298" s="234"/>
      <c r="J298" s="230"/>
      <c r="K298" s="230"/>
      <c r="L298" s="235"/>
      <c r="M298" s="236"/>
      <c r="N298" s="237"/>
      <c r="O298" s="237"/>
      <c r="P298" s="237"/>
      <c r="Q298" s="237"/>
      <c r="R298" s="237"/>
      <c r="S298" s="237"/>
      <c r="T298" s="238"/>
      <c r="AT298" s="239" t="s">
        <v>136</v>
      </c>
      <c r="AU298" s="239" t="s">
        <v>84</v>
      </c>
      <c r="AV298" s="12" t="s">
        <v>84</v>
      </c>
      <c r="AW298" s="12" t="s">
        <v>35</v>
      </c>
      <c r="AX298" s="12" t="s">
        <v>74</v>
      </c>
      <c r="AY298" s="239" t="s">
        <v>123</v>
      </c>
    </row>
    <row r="299" spans="2:51" s="11" customFormat="1" ht="12">
      <c r="B299" s="219"/>
      <c r="C299" s="220"/>
      <c r="D299" s="215" t="s">
        <v>136</v>
      </c>
      <c r="E299" s="221" t="s">
        <v>28</v>
      </c>
      <c r="F299" s="222" t="s">
        <v>423</v>
      </c>
      <c r="G299" s="220"/>
      <c r="H299" s="221" t="s">
        <v>28</v>
      </c>
      <c r="I299" s="223"/>
      <c r="J299" s="220"/>
      <c r="K299" s="220"/>
      <c r="L299" s="224"/>
      <c r="M299" s="225"/>
      <c r="N299" s="226"/>
      <c r="O299" s="226"/>
      <c r="P299" s="226"/>
      <c r="Q299" s="226"/>
      <c r="R299" s="226"/>
      <c r="S299" s="226"/>
      <c r="T299" s="227"/>
      <c r="AT299" s="228" t="s">
        <v>136</v>
      </c>
      <c r="AU299" s="228" t="s">
        <v>84</v>
      </c>
      <c r="AV299" s="11" t="s">
        <v>82</v>
      </c>
      <c r="AW299" s="11" t="s">
        <v>35</v>
      </c>
      <c r="AX299" s="11" t="s">
        <v>74</v>
      </c>
      <c r="AY299" s="228" t="s">
        <v>123</v>
      </c>
    </row>
    <row r="300" spans="2:51" s="12" customFormat="1" ht="12">
      <c r="B300" s="229"/>
      <c r="C300" s="230"/>
      <c r="D300" s="215" t="s">
        <v>136</v>
      </c>
      <c r="E300" s="231" t="s">
        <v>28</v>
      </c>
      <c r="F300" s="232" t="s">
        <v>424</v>
      </c>
      <c r="G300" s="230"/>
      <c r="H300" s="233">
        <v>4.9</v>
      </c>
      <c r="I300" s="234"/>
      <c r="J300" s="230"/>
      <c r="K300" s="230"/>
      <c r="L300" s="235"/>
      <c r="M300" s="236"/>
      <c r="N300" s="237"/>
      <c r="O300" s="237"/>
      <c r="P300" s="237"/>
      <c r="Q300" s="237"/>
      <c r="R300" s="237"/>
      <c r="S300" s="237"/>
      <c r="T300" s="238"/>
      <c r="AT300" s="239" t="s">
        <v>136</v>
      </c>
      <c r="AU300" s="239" t="s">
        <v>84</v>
      </c>
      <c r="AV300" s="12" t="s">
        <v>84</v>
      </c>
      <c r="AW300" s="12" t="s">
        <v>35</v>
      </c>
      <c r="AX300" s="12" t="s">
        <v>74</v>
      </c>
      <c r="AY300" s="239" t="s">
        <v>123</v>
      </c>
    </row>
    <row r="301" spans="2:51" s="13" customFormat="1" ht="12">
      <c r="B301" s="240"/>
      <c r="C301" s="241"/>
      <c r="D301" s="215" t="s">
        <v>136</v>
      </c>
      <c r="E301" s="242" t="s">
        <v>28</v>
      </c>
      <c r="F301" s="243" t="s">
        <v>261</v>
      </c>
      <c r="G301" s="241"/>
      <c r="H301" s="244">
        <v>20.9</v>
      </c>
      <c r="I301" s="245"/>
      <c r="J301" s="241"/>
      <c r="K301" s="241"/>
      <c r="L301" s="246"/>
      <c r="M301" s="247"/>
      <c r="N301" s="248"/>
      <c r="O301" s="248"/>
      <c r="P301" s="248"/>
      <c r="Q301" s="248"/>
      <c r="R301" s="248"/>
      <c r="S301" s="248"/>
      <c r="T301" s="249"/>
      <c r="AT301" s="250" t="s">
        <v>136</v>
      </c>
      <c r="AU301" s="250" t="s">
        <v>84</v>
      </c>
      <c r="AV301" s="13" t="s">
        <v>130</v>
      </c>
      <c r="AW301" s="13" t="s">
        <v>35</v>
      </c>
      <c r="AX301" s="13" t="s">
        <v>82</v>
      </c>
      <c r="AY301" s="250" t="s">
        <v>123</v>
      </c>
    </row>
    <row r="302" spans="2:65" s="1" customFormat="1" ht="16.5" customHeight="1">
      <c r="B302" s="37"/>
      <c r="C302" s="203" t="s">
        <v>425</v>
      </c>
      <c r="D302" s="203" t="s">
        <v>125</v>
      </c>
      <c r="E302" s="204" t="s">
        <v>426</v>
      </c>
      <c r="F302" s="205" t="s">
        <v>427</v>
      </c>
      <c r="G302" s="206" t="s">
        <v>231</v>
      </c>
      <c r="H302" s="207">
        <v>20.9</v>
      </c>
      <c r="I302" s="208"/>
      <c r="J302" s="209">
        <f>ROUND(I302*H302,2)</f>
        <v>0</v>
      </c>
      <c r="K302" s="205" t="s">
        <v>129</v>
      </c>
      <c r="L302" s="42"/>
      <c r="M302" s="210" t="s">
        <v>28</v>
      </c>
      <c r="N302" s="211" t="s">
        <v>47</v>
      </c>
      <c r="O302" s="78"/>
      <c r="P302" s="212">
        <f>O302*H302</f>
        <v>0</v>
      </c>
      <c r="Q302" s="212">
        <v>0.00086</v>
      </c>
      <c r="R302" s="212">
        <f>Q302*H302</f>
        <v>0.017973999999999997</v>
      </c>
      <c r="S302" s="212">
        <v>0</v>
      </c>
      <c r="T302" s="213">
        <f>S302*H302</f>
        <v>0</v>
      </c>
      <c r="AR302" s="16" t="s">
        <v>130</v>
      </c>
      <c r="AT302" s="16" t="s">
        <v>125</v>
      </c>
      <c r="AU302" s="16" t="s">
        <v>84</v>
      </c>
      <c r="AY302" s="16" t="s">
        <v>123</v>
      </c>
      <c r="BE302" s="214">
        <f>IF(N302="základní",J302,0)</f>
        <v>0</v>
      </c>
      <c r="BF302" s="214">
        <f>IF(N302="snížená",J302,0)</f>
        <v>0</v>
      </c>
      <c r="BG302" s="214">
        <f>IF(N302="zákl. přenesená",J302,0)</f>
        <v>0</v>
      </c>
      <c r="BH302" s="214">
        <f>IF(N302="sníž. přenesená",J302,0)</f>
        <v>0</v>
      </c>
      <c r="BI302" s="214">
        <f>IF(N302="nulová",J302,0)</f>
        <v>0</v>
      </c>
      <c r="BJ302" s="16" t="s">
        <v>130</v>
      </c>
      <c r="BK302" s="214">
        <f>ROUND(I302*H302,2)</f>
        <v>0</v>
      </c>
      <c r="BL302" s="16" t="s">
        <v>130</v>
      </c>
      <c r="BM302" s="16" t="s">
        <v>428</v>
      </c>
    </row>
    <row r="303" spans="2:47" s="1" customFormat="1" ht="12">
      <c r="B303" s="37"/>
      <c r="C303" s="38"/>
      <c r="D303" s="215" t="s">
        <v>132</v>
      </c>
      <c r="E303" s="38"/>
      <c r="F303" s="216" t="s">
        <v>429</v>
      </c>
      <c r="G303" s="38"/>
      <c r="H303" s="38"/>
      <c r="I303" s="129"/>
      <c r="J303" s="38"/>
      <c r="K303" s="38"/>
      <c r="L303" s="42"/>
      <c r="M303" s="217"/>
      <c r="N303" s="78"/>
      <c r="O303" s="78"/>
      <c r="P303" s="78"/>
      <c r="Q303" s="78"/>
      <c r="R303" s="78"/>
      <c r="S303" s="78"/>
      <c r="T303" s="79"/>
      <c r="AT303" s="16" t="s">
        <v>132</v>
      </c>
      <c r="AU303" s="16" t="s">
        <v>84</v>
      </c>
    </row>
    <row r="304" spans="2:47" s="1" customFormat="1" ht="12">
      <c r="B304" s="37"/>
      <c r="C304" s="38"/>
      <c r="D304" s="215" t="s">
        <v>134</v>
      </c>
      <c r="E304" s="38"/>
      <c r="F304" s="218" t="s">
        <v>420</v>
      </c>
      <c r="G304" s="38"/>
      <c r="H304" s="38"/>
      <c r="I304" s="129"/>
      <c r="J304" s="38"/>
      <c r="K304" s="38"/>
      <c r="L304" s="42"/>
      <c r="M304" s="217"/>
      <c r="N304" s="78"/>
      <c r="O304" s="78"/>
      <c r="P304" s="78"/>
      <c r="Q304" s="78"/>
      <c r="R304" s="78"/>
      <c r="S304" s="78"/>
      <c r="T304" s="79"/>
      <c r="AT304" s="16" t="s">
        <v>134</v>
      </c>
      <c r="AU304" s="16" t="s">
        <v>84</v>
      </c>
    </row>
    <row r="305" spans="2:65" s="1" customFormat="1" ht="16.5" customHeight="1">
      <c r="B305" s="37"/>
      <c r="C305" s="203" t="s">
        <v>430</v>
      </c>
      <c r="D305" s="203" t="s">
        <v>125</v>
      </c>
      <c r="E305" s="204" t="s">
        <v>431</v>
      </c>
      <c r="F305" s="205" t="s">
        <v>432</v>
      </c>
      <c r="G305" s="206" t="s">
        <v>392</v>
      </c>
      <c r="H305" s="207">
        <v>0.103</v>
      </c>
      <c r="I305" s="208"/>
      <c r="J305" s="209">
        <f>ROUND(I305*H305,2)</f>
        <v>0</v>
      </c>
      <c r="K305" s="205" t="s">
        <v>129</v>
      </c>
      <c r="L305" s="42"/>
      <c r="M305" s="210" t="s">
        <v>28</v>
      </c>
      <c r="N305" s="211" t="s">
        <v>47</v>
      </c>
      <c r="O305" s="78"/>
      <c r="P305" s="212">
        <f>O305*H305</f>
        <v>0</v>
      </c>
      <c r="Q305" s="212">
        <v>1.03951</v>
      </c>
      <c r="R305" s="212">
        <f>Q305*H305</f>
        <v>0.10706952999999998</v>
      </c>
      <c r="S305" s="212">
        <v>0</v>
      </c>
      <c r="T305" s="213">
        <f>S305*H305</f>
        <v>0</v>
      </c>
      <c r="AR305" s="16" t="s">
        <v>130</v>
      </c>
      <c r="AT305" s="16" t="s">
        <v>125</v>
      </c>
      <c r="AU305" s="16" t="s">
        <v>84</v>
      </c>
      <c r="AY305" s="16" t="s">
        <v>123</v>
      </c>
      <c r="BE305" s="214">
        <f>IF(N305="základní",J305,0)</f>
        <v>0</v>
      </c>
      <c r="BF305" s="214">
        <f>IF(N305="snížená",J305,0)</f>
        <v>0</v>
      </c>
      <c r="BG305" s="214">
        <f>IF(N305="zákl. přenesená",J305,0)</f>
        <v>0</v>
      </c>
      <c r="BH305" s="214">
        <f>IF(N305="sníž. přenesená",J305,0)</f>
        <v>0</v>
      </c>
      <c r="BI305" s="214">
        <f>IF(N305="nulová",J305,0)</f>
        <v>0</v>
      </c>
      <c r="BJ305" s="16" t="s">
        <v>130</v>
      </c>
      <c r="BK305" s="214">
        <f>ROUND(I305*H305,2)</f>
        <v>0</v>
      </c>
      <c r="BL305" s="16" t="s">
        <v>130</v>
      </c>
      <c r="BM305" s="16" t="s">
        <v>433</v>
      </c>
    </row>
    <row r="306" spans="2:47" s="1" customFormat="1" ht="12">
      <c r="B306" s="37"/>
      <c r="C306" s="38"/>
      <c r="D306" s="215" t="s">
        <v>132</v>
      </c>
      <c r="E306" s="38"/>
      <c r="F306" s="216" t="s">
        <v>434</v>
      </c>
      <c r="G306" s="38"/>
      <c r="H306" s="38"/>
      <c r="I306" s="129"/>
      <c r="J306" s="38"/>
      <c r="K306" s="38"/>
      <c r="L306" s="42"/>
      <c r="M306" s="217"/>
      <c r="N306" s="78"/>
      <c r="O306" s="78"/>
      <c r="P306" s="78"/>
      <c r="Q306" s="78"/>
      <c r="R306" s="78"/>
      <c r="S306" s="78"/>
      <c r="T306" s="79"/>
      <c r="AT306" s="16" t="s">
        <v>132</v>
      </c>
      <c r="AU306" s="16" t="s">
        <v>84</v>
      </c>
    </row>
    <row r="307" spans="2:47" s="1" customFormat="1" ht="12">
      <c r="B307" s="37"/>
      <c r="C307" s="38"/>
      <c r="D307" s="215" t="s">
        <v>134</v>
      </c>
      <c r="E307" s="38"/>
      <c r="F307" s="218" t="s">
        <v>435</v>
      </c>
      <c r="G307" s="38"/>
      <c r="H307" s="38"/>
      <c r="I307" s="129"/>
      <c r="J307" s="38"/>
      <c r="K307" s="38"/>
      <c r="L307" s="42"/>
      <c r="M307" s="217"/>
      <c r="N307" s="78"/>
      <c r="O307" s="78"/>
      <c r="P307" s="78"/>
      <c r="Q307" s="78"/>
      <c r="R307" s="78"/>
      <c r="S307" s="78"/>
      <c r="T307" s="79"/>
      <c r="AT307" s="16" t="s">
        <v>134</v>
      </c>
      <c r="AU307" s="16" t="s">
        <v>84</v>
      </c>
    </row>
    <row r="308" spans="2:51" s="11" customFormat="1" ht="12">
      <c r="B308" s="219"/>
      <c r="C308" s="220"/>
      <c r="D308" s="215" t="s">
        <v>136</v>
      </c>
      <c r="E308" s="221" t="s">
        <v>28</v>
      </c>
      <c r="F308" s="222" t="s">
        <v>436</v>
      </c>
      <c r="G308" s="220"/>
      <c r="H308" s="221" t="s">
        <v>28</v>
      </c>
      <c r="I308" s="223"/>
      <c r="J308" s="220"/>
      <c r="K308" s="220"/>
      <c r="L308" s="224"/>
      <c r="M308" s="225"/>
      <c r="N308" s="226"/>
      <c r="O308" s="226"/>
      <c r="P308" s="226"/>
      <c r="Q308" s="226"/>
      <c r="R308" s="226"/>
      <c r="S308" s="226"/>
      <c r="T308" s="227"/>
      <c r="AT308" s="228" t="s">
        <v>136</v>
      </c>
      <c r="AU308" s="228" t="s">
        <v>84</v>
      </c>
      <c r="AV308" s="11" t="s">
        <v>82</v>
      </c>
      <c r="AW308" s="11" t="s">
        <v>35</v>
      </c>
      <c r="AX308" s="11" t="s">
        <v>74</v>
      </c>
      <c r="AY308" s="228" t="s">
        <v>123</v>
      </c>
    </row>
    <row r="309" spans="2:51" s="12" customFormat="1" ht="12">
      <c r="B309" s="229"/>
      <c r="C309" s="230"/>
      <c r="D309" s="215" t="s">
        <v>136</v>
      </c>
      <c r="E309" s="231" t="s">
        <v>28</v>
      </c>
      <c r="F309" s="232" t="s">
        <v>437</v>
      </c>
      <c r="G309" s="230"/>
      <c r="H309" s="233">
        <v>0.103</v>
      </c>
      <c r="I309" s="234"/>
      <c r="J309" s="230"/>
      <c r="K309" s="230"/>
      <c r="L309" s="235"/>
      <c r="M309" s="236"/>
      <c r="N309" s="237"/>
      <c r="O309" s="237"/>
      <c r="P309" s="237"/>
      <c r="Q309" s="237"/>
      <c r="R309" s="237"/>
      <c r="S309" s="237"/>
      <c r="T309" s="238"/>
      <c r="AT309" s="239" t="s">
        <v>136</v>
      </c>
      <c r="AU309" s="239" t="s">
        <v>84</v>
      </c>
      <c r="AV309" s="12" t="s">
        <v>84</v>
      </c>
      <c r="AW309" s="12" t="s">
        <v>35</v>
      </c>
      <c r="AX309" s="12" t="s">
        <v>82</v>
      </c>
      <c r="AY309" s="239" t="s">
        <v>123</v>
      </c>
    </row>
    <row r="310" spans="2:63" s="10" customFormat="1" ht="22.8" customHeight="1">
      <c r="B310" s="187"/>
      <c r="C310" s="188"/>
      <c r="D310" s="189" t="s">
        <v>73</v>
      </c>
      <c r="E310" s="201" t="s">
        <v>130</v>
      </c>
      <c r="F310" s="201" t="s">
        <v>438</v>
      </c>
      <c r="G310" s="188"/>
      <c r="H310" s="188"/>
      <c r="I310" s="191"/>
      <c r="J310" s="202">
        <f>BK310</f>
        <v>0</v>
      </c>
      <c r="K310" s="188"/>
      <c r="L310" s="193"/>
      <c r="M310" s="194"/>
      <c r="N310" s="195"/>
      <c r="O310" s="195"/>
      <c r="P310" s="196">
        <f>SUM(P311:P320)</f>
        <v>0</v>
      </c>
      <c r="Q310" s="195"/>
      <c r="R310" s="196">
        <f>SUM(R311:R320)</f>
        <v>37.34016</v>
      </c>
      <c r="S310" s="195"/>
      <c r="T310" s="197">
        <f>SUM(T311:T320)</f>
        <v>0</v>
      </c>
      <c r="AR310" s="198" t="s">
        <v>82</v>
      </c>
      <c r="AT310" s="199" t="s">
        <v>73</v>
      </c>
      <c r="AU310" s="199" t="s">
        <v>82</v>
      </c>
      <c r="AY310" s="198" t="s">
        <v>123</v>
      </c>
      <c r="BK310" s="200">
        <f>SUM(BK311:BK320)</f>
        <v>0</v>
      </c>
    </row>
    <row r="311" spans="2:65" s="1" customFormat="1" ht="16.5" customHeight="1">
      <c r="B311" s="37"/>
      <c r="C311" s="203" t="s">
        <v>439</v>
      </c>
      <c r="D311" s="203" t="s">
        <v>125</v>
      </c>
      <c r="E311" s="204" t="s">
        <v>440</v>
      </c>
      <c r="F311" s="205" t="s">
        <v>441</v>
      </c>
      <c r="G311" s="206" t="s">
        <v>128</v>
      </c>
      <c r="H311" s="207">
        <v>9</v>
      </c>
      <c r="I311" s="208"/>
      <c r="J311" s="209">
        <f>ROUND(I311*H311,2)</f>
        <v>0</v>
      </c>
      <c r="K311" s="205" t="s">
        <v>129</v>
      </c>
      <c r="L311" s="42"/>
      <c r="M311" s="210" t="s">
        <v>28</v>
      </c>
      <c r="N311" s="211" t="s">
        <v>47</v>
      </c>
      <c r="O311" s="78"/>
      <c r="P311" s="212">
        <f>O311*H311</f>
        <v>0</v>
      </c>
      <c r="Q311" s="212">
        <v>1.9968</v>
      </c>
      <c r="R311" s="212">
        <f>Q311*H311</f>
        <v>17.9712</v>
      </c>
      <c r="S311" s="212">
        <v>0</v>
      </c>
      <c r="T311" s="213">
        <f>S311*H311</f>
        <v>0</v>
      </c>
      <c r="AR311" s="16" t="s">
        <v>130</v>
      </c>
      <c r="AT311" s="16" t="s">
        <v>125</v>
      </c>
      <c r="AU311" s="16" t="s">
        <v>84</v>
      </c>
      <c r="AY311" s="16" t="s">
        <v>123</v>
      </c>
      <c r="BE311" s="214">
        <f>IF(N311="základní",J311,0)</f>
        <v>0</v>
      </c>
      <c r="BF311" s="214">
        <f>IF(N311="snížená",J311,0)</f>
        <v>0</v>
      </c>
      <c r="BG311" s="214">
        <f>IF(N311="zákl. přenesená",J311,0)</f>
        <v>0</v>
      </c>
      <c r="BH311" s="214">
        <f>IF(N311="sníž. přenesená",J311,0)</f>
        <v>0</v>
      </c>
      <c r="BI311" s="214">
        <f>IF(N311="nulová",J311,0)</f>
        <v>0</v>
      </c>
      <c r="BJ311" s="16" t="s">
        <v>130</v>
      </c>
      <c r="BK311" s="214">
        <f>ROUND(I311*H311,2)</f>
        <v>0</v>
      </c>
      <c r="BL311" s="16" t="s">
        <v>130</v>
      </c>
      <c r="BM311" s="16" t="s">
        <v>442</v>
      </c>
    </row>
    <row r="312" spans="2:47" s="1" customFormat="1" ht="12">
      <c r="B312" s="37"/>
      <c r="C312" s="38"/>
      <c r="D312" s="215" t="s">
        <v>132</v>
      </c>
      <c r="E312" s="38"/>
      <c r="F312" s="216" t="s">
        <v>443</v>
      </c>
      <c r="G312" s="38"/>
      <c r="H312" s="38"/>
      <c r="I312" s="129"/>
      <c r="J312" s="38"/>
      <c r="K312" s="38"/>
      <c r="L312" s="42"/>
      <c r="M312" s="217"/>
      <c r="N312" s="78"/>
      <c r="O312" s="78"/>
      <c r="P312" s="78"/>
      <c r="Q312" s="78"/>
      <c r="R312" s="78"/>
      <c r="S312" s="78"/>
      <c r="T312" s="79"/>
      <c r="AT312" s="16" t="s">
        <v>132</v>
      </c>
      <c r="AU312" s="16" t="s">
        <v>84</v>
      </c>
    </row>
    <row r="313" spans="2:47" s="1" customFormat="1" ht="12">
      <c r="B313" s="37"/>
      <c r="C313" s="38"/>
      <c r="D313" s="215" t="s">
        <v>134</v>
      </c>
      <c r="E313" s="38"/>
      <c r="F313" s="218" t="s">
        <v>444</v>
      </c>
      <c r="G313" s="38"/>
      <c r="H313" s="38"/>
      <c r="I313" s="129"/>
      <c r="J313" s="38"/>
      <c r="K313" s="38"/>
      <c r="L313" s="42"/>
      <c r="M313" s="217"/>
      <c r="N313" s="78"/>
      <c r="O313" s="78"/>
      <c r="P313" s="78"/>
      <c r="Q313" s="78"/>
      <c r="R313" s="78"/>
      <c r="S313" s="78"/>
      <c r="T313" s="79"/>
      <c r="AT313" s="16" t="s">
        <v>134</v>
      </c>
      <c r="AU313" s="16" t="s">
        <v>84</v>
      </c>
    </row>
    <row r="314" spans="2:51" s="11" customFormat="1" ht="12">
      <c r="B314" s="219"/>
      <c r="C314" s="220"/>
      <c r="D314" s="215" t="s">
        <v>136</v>
      </c>
      <c r="E314" s="221" t="s">
        <v>28</v>
      </c>
      <c r="F314" s="222" t="s">
        <v>445</v>
      </c>
      <c r="G314" s="220"/>
      <c r="H314" s="221" t="s">
        <v>28</v>
      </c>
      <c r="I314" s="223"/>
      <c r="J314" s="220"/>
      <c r="K314" s="220"/>
      <c r="L314" s="224"/>
      <c r="M314" s="225"/>
      <c r="N314" s="226"/>
      <c r="O314" s="226"/>
      <c r="P314" s="226"/>
      <c r="Q314" s="226"/>
      <c r="R314" s="226"/>
      <c r="S314" s="226"/>
      <c r="T314" s="227"/>
      <c r="AT314" s="228" t="s">
        <v>136</v>
      </c>
      <c r="AU314" s="228" t="s">
        <v>84</v>
      </c>
      <c r="AV314" s="11" t="s">
        <v>82</v>
      </c>
      <c r="AW314" s="11" t="s">
        <v>35</v>
      </c>
      <c r="AX314" s="11" t="s">
        <v>74</v>
      </c>
      <c r="AY314" s="228" t="s">
        <v>123</v>
      </c>
    </row>
    <row r="315" spans="2:51" s="12" customFormat="1" ht="12">
      <c r="B315" s="229"/>
      <c r="C315" s="230"/>
      <c r="D315" s="215" t="s">
        <v>136</v>
      </c>
      <c r="E315" s="231" t="s">
        <v>28</v>
      </c>
      <c r="F315" s="232" t="s">
        <v>446</v>
      </c>
      <c r="G315" s="230"/>
      <c r="H315" s="233">
        <v>9</v>
      </c>
      <c r="I315" s="234"/>
      <c r="J315" s="230"/>
      <c r="K315" s="230"/>
      <c r="L315" s="235"/>
      <c r="M315" s="236"/>
      <c r="N315" s="237"/>
      <c r="O315" s="237"/>
      <c r="P315" s="237"/>
      <c r="Q315" s="237"/>
      <c r="R315" s="237"/>
      <c r="S315" s="237"/>
      <c r="T315" s="238"/>
      <c r="AT315" s="239" t="s">
        <v>136</v>
      </c>
      <c r="AU315" s="239" t="s">
        <v>84</v>
      </c>
      <c r="AV315" s="12" t="s">
        <v>84</v>
      </c>
      <c r="AW315" s="12" t="s">
        <v>35</v>
      </c>
      <c r="AX315" s="12" t="s">
        <v>82</v>
      </c>
      <c r="AY315" s="239" t="s">
        <v>123</v>
      </c>
    </row>
    <row r="316" spans="2:65" s="1" customFormat="1" ht="16.5" customHeight="1">
      <c r="B316" s="37"/>
      <c r="C316" s="203" t="s">
        <v>447</v>
      </c>
      <c r="D316" s="203" t="s">
        <v>125</v>
      </c>
      <c r="E316" s="204" t="s">
        <v>448</v>
      </c>
      <c r="F316" s="205" t="s">
        <v>441</v>
      </c>
      <c r="G316" s="206" t="s">
        <v>128</v>
      </c>
      <c r="H316" s="207">
        <v>9.7</v>
      </c>
      <c r="I316" s="208"/>
      <c r="J316" s="209">
        <f>ROUND(I316*H316,2)</f>
        <v>0</v>
      </c>
      <c r="K316" s="205" t="s">
        <v>28</v>
      </c>
      <c r="L316" s="42"/>
      <c r="M316" s="210" t="s">
        <v>28</v>
      </c>
      <c r="N316" s="211" t="s">
        <v>47</v>
      </c>
      <c r="O316" s="78"/>
      <c r="P316" s="212">
        <f>O316*H316</f>
        <v>0</v>
      </c>
      <c r="Q316" s="212">
        <v>1.9968</v>
      </c>
      <c r="R316" s="212">
        <f>Q316*H316</f>
        <v>19.368959999999998</v>
      </c>
      <c r="S316" s="212">
        <v>0</v>
      </c>
      <c r="T316" s="213">
        <f>S316*H316</f>
        <v>0</v>
      </c>
      <c r="AR316" s="16" t="s">
        <v>130</v>
      </c>
      <c r="AT316" s="16" t="s">
        <v>125</v>
      </c>
      <c r="AU316" s="16" t="s">
        <v>84</v>
      </c>
      <c r="AY316" s="16" t="s">
        <v>123</v>
      </c>
      <c r="BE316" s="214">
        <f>IF(N316="základní",J316,0)</f>
        <v>0</v>
      </c>
      <c r="BF316" s="214">
        <f>IF(N316="snížená",J316,0)</f>
        <v>0</v>
      </c>
      <c r="BG316" s="214">
        <f>IF(N316="zákl. přenesená",J316,0)</f>
        <v>0</v>
      </c>
      <c r="BH316" s="214">
        <f>IF(N316="sníž. přenesená",J316,0)</f>
        <v>0</v>
      </c>
      <c r="BI316" s="214">
        <f>IF(N316="nulová",J316,0)</f>
        <v>0</v>
      </c>
      <c r="BJ316" s="16" t="s">
        <v>130</v>
      </c>
      <c r="BK316" s="214">
        <f>ROUND(I316*H316,2)</f>
        <v>0</v>
      </c>
      <c r="BL316" s="16" t="s">
        <v>130</v>
      </c>
      <c r="BM316" s="16" t="s">
        <v>449</v>
      </c>
    </row>
    <row r="317" spans="2:47" s="1" customFormat="1" ht="12">
      <c r="B317" s="37"/>
      <c r="C317" s="38"/>
      <c r="D317" s="215" t="s">
        <v>132</v>
      </c>
      <c r="E317" s="38"/>
      <c r="F317" s="216" t="s">
        <v>443</v>
      </c>
      <c r="G317" s="38"/>
      <c r="H317" s="38"/>
      <c r="I317" s="129"/>
      <c r="J317" s="38"/>
      <c r="K317" s="38"/>
      <c r="L317" s="42"/>
      <c r="M317" s="217"/>
      <c r="N317" s="78"/>
      <c r="O317" s="78"/>
      <c r="P317" s="78"/>
      <c r="Q317" s="78"/>
      <c r="R317" s="78"/>
      <c r="S317" s="78"/>
      <c r="T317" s="79"/>
      <c r="AT317" s="16" t="s">
        <v>132</v>
      </c>
      <c r="AU317" s="16" t="s">
        <v>84</v>
      </c>
    </row>
    <row r="318" spans="2:47" s="1" customFormat="1" ht="12">
      <c r="B318" s="37"/>
      <c r="C318" s="38"/>
      <c r="D318" s="215" t="s">
        <v>134</v>
      </c>
      <c r="E318" s="38"/>
      <c r="F318" s="218" t="s">
        <v>444</v>
      </c>
      <c r="G318" s="38"/>
      <c r="H318" s="38"/>
      <c r="I318" s="129"/>
      <c r="J318" s="38"/>
      <c r="K318" s="38"/>
      <c r="L318" s="42"/>
      <c r="M318" s="217"/>
      <c r="N318" s="78"/>
      <c r="O318" s="78"/>
      <c r="P318" s="78"/>
      <c r="Q318" s="78"/>
      <c r="R318" s="78"/>
      <c r="S318" s="78"/>
      <c r="T318" s="79"/>
      <c r="AT318" s="16" t="s">
        <v>134</v>
      </c>
      <c r="AU318" s="16" t="s">
        <v>84</v>
      </c>
    </row>
    <row r="319" spans="2:51" s="11" customFormat="1" ht="12">
      <c r="B319" s="219"/>
      <c r="C319" s="220"/>
      <c r="D319" s="215" t="s">
        <v>136</v>
      </c>
      <c r="E319" s="221" t="s">
        <v>28</v>
      </c>
      <c r="F319" s="222" t="s">
        <v>450</v>
      </c>
      <c r="G319" s="220"/>
      <c r="H319" s="221" t="s">
        <v>28</v>
      </c>
      <c r="I319" s="223"/>
      <c r="J319" s="220"/>
      <c r="K319" s="220"/>
      <c r="L319" s="224"/>
      <c r="M319" s="225"/>
      <c r="N319" s="226"/>
      <c r="O319" s="226"/>
      <c r="P319" s="226"/>
      <c r="Q319" s="226"/>
      <c r="R319" s="226"/>
      <c r="S319" s="226"/>
      <c r="T319" s="227"/>
      <c r="AT319" s="228" t="s">
        <v>136</v>
      </c>
      <c r="AU319" s="228" t="s">
        <v>84</v>
      </c>
      <c r="AV319" s="11" t="s">
        <v>82</v>
      </c>
      <c r="AW319" s="11" t="s">
        <v>35</v>
      </c>
      <c r="AX319" s="11" t="s">
        <v>74</v>
      </c>
      <c r="AY319" s="228" t="s">
        <v>123</v>
      </c>
    </row>
    <row r="320" spans="2:51" s="12" customFormat="1" ht="12">
      <c r="B320" s="229"/>
      <c r="C320" s="230"/>
      <c r="D320" s="215" t="s">
        <v>136</v>
      </c>
      <c r="E320" s="231" t="s">
        <v>28</v>
      </c>
      <c r="F320" s="232" t="s">
        <v>138</v>
      </c>
      <c r="G320" s="230"/>
      <c r="H320" s="233">
        <v>9.7</v>
      </c>
      <c r="I320" s="234"/>
      <c r="J320" s="230"/>
      <c r="K320" s="230"/>
      <c r="L320" s="235"/>
      <c r="M320" s="236"/>
      <c r="N320" s="237"/>
      <c r="O320" s="237"/>
      <c r="P320" s="237"/>
      <c r="Q320" s="237"/>
      <c r="R320" s="237"/>
      <c r="S320" s="237"/>
      <c r="T320" s="238"/>
      <c r="AT320" s="239" t="s">
        <v>136</v>
      </c>
      <c r="AU320" s="239" t="s">
        <v>84</v>
      </c>
      <c r="AV320" s="12" t="s">
        <v>84</v>
      </c>
      <c r="AW320" s="12" t="s">
        <v>35</v>
      </c>
      <c r="AX320" s="12" t="s">
        <v>82</v>
      </c>
      <c r="AY320" s="239" t="s">
        <v>123</v>
      </c>
    </row>
    <row r="321" spans="2:63" s="10" customFormat="1" ht="22.8" customHeight="1">
      <c r="B321" s="187"/>
      <c r="C321" s="188"/>
      <c r="D321" s="189" t="s">
        <v>73</v>
      </c>
      <c r="E321" s="201" t="s">
        <v>169</v>
      </c>
      <c r="F321" s="201" t="s">
        <v>451</v>
      </c>
      <c r="G321" s="188"/>
      <c r="H321" s="188"/>
      <c r="I321" s="191"/>
      <c r="J321" s="202">
        <f>BK321</f>
        <v>0</v>
      </c>
      <c r="K321" s="188"/>
      <c r="L321" s="193"/>
      <c r="M321" s="194"/>
      <c r="N321" s="195"/>
      <c r="O321" s="195"/>
      <c r="P321" s="196">
        <f>SUM(P322:P330)</f>
        <v>0</v>
      </c>
      <c r="Q321" s="195"/>
      <c r="R321" s="196">
        <f>SUM(R322:R330)</f>
        <v>19.260948</v>
      </c>
      <c r="S321" s="195"/>
      <c r="T321" s="197">
        <f>SUM(T322:T330)</f>
        <v>0</v>
      </c>
      <c r="AR321" s="198" t="s">
        <v>82</v>
      </c>
      <c r="AT321" s="199" t="s">
        <v>73</v>
      </c>
      <c r="AU321" s="199" t="s">
        <v>82</v>
      </c>
      <c r="AY321" s="198" t="s">
        <v>123</v>
      </c>
      <c r="BK321" s="200">
        <f>SUM(BK322:BK330)</f>
        <v>0</v>
      </c>
    </row>
    <row r="322" spans="2:65" s="1" customFormat="1" ht="16.5" customHeight="1">
      <c r="B322" s="37"/>
      <c r="C322" s="203" t="s">
        <v>452</v>
      </c>
      <c r="D322" s="203" t="s">
        <v>125</v>
      </c>
      <c r="E322" s="204" t="s">
        <v>453</v>
      </c>
      <c r="F322" s="205" t="s">
        <v>454</v>
      </c>
      <c r="G322" s="206" t="s">
        <v>231</v>
      </c>
      <c r="H322" s="207">
        <v>147.3</v>
      </c>
      <c r="I322" s="208"/>
      <c r="J322" s="209">
        <f>ROUND(I322*H322,2)</f>
        <v>0</v>
      </c>
      <c r="K322" s="205" t="s">
        <v>129</v>
      </c>
      <c r="L322" s="42"/>
      <c r="M322" s="210" t="s">
        <v>28</v>
      </c>
      <c r="N322" s="211" t="s">
        <v>47</v>
      </c>
      <c r="O322" s="78"/>
      <c r="P322" s="212">
        <f>O322*H322</f>
        <v>0</v>
      </c>
      <c r="Q322" s="212">
        <v>0.13076</v>
      </c>
      <c r="R322" s="212">
        <f>Q322*H322</f>
        <v>19.260948</v>
      </c>
      <c r="S322" s="212">
        <v>0</v>
      </c>
      <c r="T322" s="213">
        <f>S322*H322</f>
        <v>0</v>
      </c>
      <c r="AR322" s="16" t="s">
        <v>130</v>
      </c>
      <c r="AT322" s="16" t="s">
        <v>125</v>
      </c>
      <c r="AU322" s="16" t="s">
        <v>84</v>
      </c>
      <c r="AY322" s="16" t="s">
        <v>123</v>
      </c>
      <c r="BE322" s="214">
        <f>IF(N322="základní",J322,0)</f>
        <v>0</v>
      </c>
      <c r="BF322" s="214">
        <f>IF(N322="snížená",J322,0)</f>
        <v>0</v>
      </c>
      <c r="BG322" s="214">
        <f>IF(N322="zákl. přenesená",J322,0)</f>
        <v>0</v>
      </c>
      <c r="BH322" s="214">
        <f>IF(N322="sníž. přenesená",J322,0)</f>
        <v>0</v>
      </c>
      <c r="BI322" s="214">
        <f>IF(N322="nulová",J322,0)</f>
        <v>0</v>
      </c>
      <c r="BJ322" s="16" t="s">
        <v>130</v>
      </c>
      <c r="BK322" s="214">
        <f>ROUND(I322*H322,2)</f>
        <v>0</v>
      </c>
      <c r="BL322" s="16" t="s">
        <v>130</v>
      </c>
      <c r="BM322" s="16" t="s">
        <v>455</v>
      </c>
    </row>
    <row r="323" spans="2:47" s="1" customFormat="1" ht="12">
      <c r="B323" s="37"/>
      <c r="C323" s="38"/>
      <c r="D323" s="215" t="s">
        <v>132</v>
      </c>
      <c r="E323" s="38"/>
      <c r="F323" s="216" t="s">
        <v>456</v>
      </c>
      <c r="G323" s="38"/>
      <c r="H323" s="38"/>
      <c r="I323" s="129"/>
      <c r="J323" s="38"/>
      <c r="K323" s="38"/>
      <c r="L323" s="42"/>
      <c r="M323" s="217"/>
      <c r="N323" s="78"/>
      <c r="O323" s="78"/>
      <c r="P323" s="78"/>
      <c r="Q323" s="78"/>
      <c r="R323" s="78"/>
      <c r="S323" s="78"/>
      <c r="T323" s="79"/>
      <c r="AT323" s="16" t="s">
        <v>132</v>
      </c>
      <c r="AU323" s="16" t="s">
        <v>84</v>
      </c>
    </row>
    <row r="324" spans="2:47" s="1" customFormat="1" ht="12">
      <c r="B324" s="37"/>
      <c r="C324" s="38"/>
      <c r="D324" s="215" t="s">
        <v>134</v>
      </c>
      <c r="E324" s="38"/>
      <c r="F324" s="218" t="s">
        <v>457</v>
      </c>
      <c r="G324" s="38"/>
      <c r="H324" s="38"/>
      <c r="I324" s="129"/>
      <c r="J324" s="38"/>
      <c r="K324" s="38"/>
      <c r="L324" s="42"/>
      <c r="M324" s="217"/>
      <c r="N324" s="78"/>
      <c r="O324" s="78"/>
      <c r="P324" s="78"/>
      <c r="Q324" s="78"/>
      <c r="R324" s="78"/>
      <c r="S324" s="78"/>
      <c r="T324" s="79"/>
      <c r="AT324" s="16" t="s">
        <v>134</v>
      </c>
      <c r="AU324" s="16" t="s">
        <v>84</v>
      </c>
    </row>
    <row r="325" spans="2:51" s="11" customFormat="1" ht="12">
      <c r="B325" s="219"/>
      <c r="C325" s="220"/>
      <c r="D325" s="215" t="s">
        <v>136</v>
      </c>
      <c r="E325" s="221" t="s">
        <v>28</v>
      </c>
      <c r="F325" s="222" t="s">
        <v>458</v>
      </c>
      <c r="G325" s="220"/>
      <c r="H325" s="221" t="s">
        <v>28</v>
      </c>
      <c r="I325" s="223"/>
      <c r="J325" s="220"/>
      <c r="K325" s="220"/>
      <c r="L325" s="224"/>
      <c r="M325" s="225"/>
      <c r="N325" s="226"/>
      <c r="O325" s="226"/>
      <c r="P325" s="226"/>
      <c r="Q325" s="226"/>
      <c r="R325" s="226"/>
      <c r="S325" s="226"/>
      <c r="T325" s="227"/>
      <c r="AT325" s="228" t="s">
        <v>136</v>
      </c>
      <c r="AU325" s="228" t="s">
        <v>84</v>
      </c>
      <c r="AV325" s="11" t="s">
        <v>82</v>
      </c>
      <c r="AW325" s="11" t="s">
        <v>35</v>
      </c>
      <c r="AX325" s="11" t="s">
        <v>74</v>
      </c>
      <c r="AY325" s="228" t="s">
        <v>123</v>
      </c>
    </row>
    <row r="326" spans="2:51" s="11" customFormat="1" ht="12">
      <c r="B326" s="219"/>
      <c r="C326" s="220"/>
      <c r="D326" s="215" t="s">
        <v>136</v>
      </c>
      <c r="E326" s="221" t="s">
        <v>28</v>
      </c>
      <c r="F326" s="222" t="s">
        <v>459</v>
      </c>
      <c r="G326" s="220"/>
      <c r="H326" s="221" t="s">
        <v>28</v>
      </c>
      <c r="I326" s="223"/>
      <c r="J326" s="220"/>
      <c r="K326" s="220"/>
      <c r="L326" s="224"/>
      <c r="M326" s="225"/>
      <c r="N326" s="226"/>
      <c r="O326" s="226"/>
      <c r="P326" s="226"/>
      <c r="Q326" s="226"/>
      <c r="R326" s="226"/>
      <c r="S326" s="226"/>
      <c r="T326" s="227"/>
      <c r="AT326" s="228" t="s">
        <v>136</v>
      </c>
      <c r="AU326" s="228" t="s">
        <v>84</v>
      </c>
      <c r="AV326" s="11" t="s">
        <v>82</v>
      </c>
      <c r="AW326" s="11" t="s">
        <v>35</v>
      </c>
      <c r="AX326" s="11" t="s">
        <v>74</v>
      </c>
      <c r="AY326" s="228" t="s">
        <v>123</v>
      </c>
    </row>
    <row r="327" spans="2:51" s="12" customFormat="1" ht="12">
      <c r="B327" s="229"/>
      <c r="C327" s="230"/>
      <c r="D327" s="215" t="s">
        <v>136</v>
      </c>
      <c r="E327" s="231" t="s">
        <v>28</v>
      </c>
      <c r="F327" s="232" t="s">
        <v>460</v>
      </c>
      <c r="G327" s="230"/>
      <c r="H327" s="233">
        <v>86.6</v>
      </c>
      <c r="I327" s="234"/>
      <c r="J327" s="230"/>
      <c r="K327" s="230"/>
      <c r="L327" s="235"/>
      <c r="M327" s="236"/>
      <c r="N327" s="237"/>
      <c r="O327" s="237"/>
      <c r="P327" s="237"/>
      <c r="Q327" s="237"/>
      <c r="R327" s="237"/>
      <c r="S327" s="237"/>
      <c r="T327" s="238"/>
      <c r="AT327" s="239" t="s">
        <v>136</v>
      </c>
      <c r="AU327" s="239" t="s">
        <v>84</v>
      </c>
      <c r="AV327" s="12" t="s">
        <v>84</v>
      </c>
      <c r="AW327" s="12" t="s">
        <v>35</v>
      </c>
      <c r="AX327" s="12" t="s">
        <v>74</v>
      </c>
      <c r="AY327" s="239" t="s">
        <v>123</v>
      </c>
    </row>
    <row r="328" spans="2:51" s="11" customFormat="1" ht="12">
      <c r="B328" s="219"/>
      <c r="C328" s="220"/>
      <c r="D328" s="215" t="s">
        <v>136</v>
      </c>
      <c r="E328" s="221" t="s">
        <v>28</v>
      </c>
      <c r="F328" s="222" t="s">
        <v>461</v>
      </c>
      <c r="G328" s="220"/>
      <c r="H328" s="221" t="s">
        <v>28</v>
      </c>
      <c r="I328" s="223"/>
      <c r="J328" s="220"/>
      <c r="K328" s="220"/>
      <c r="L328" s="224"/>
      <c r="M328" s="225"/>
      <c r="N328" s="226"/>
      <c r="O328" s="226"/>
      <c r="P328" s="226"/>
      <c r="Q328" s="226"/>
      <c r="R328" s="226"/>
      <c r="S328" s="226"/>
      <c r="T328" s="227"/>
      <c r="AT328" s="228" t="s">
        <v>136</v>
      </c>
      <c r="AU328" s="228" t="s">
        <v>84</v>
      </c>
      <c r="AV328" s="11" t="s">
        <v>82</v>
      </c>
      <c r="AW328" s="11" t="s">
        <v>35</v>
      </c>
      <c r="AX328" s="11" t="s">
        <v>74</v>
      </c>
      <c r="AY328" s="228" t="s">
        <v>123</v>
      </c>
    </row>
    <row r="329" spans="2:51" s="12" customFormat="1" ht="12">
      <c r="B329" s="229"/>
      <c r="C329" s="230"/>
      <c r="D329" s="215" t="s">
        <v>136</v>
      </c>
      <c r="E329" s="231" t="s">
        <v>28</v>
      </c>
      <c r="F329" s="232" t="s">
        <v>462</v>
      </c>
      <c r="G329" s="230"/>
      <c r="H329" s="233">
        <v>60.7</v>
      </c>
      <c r="I329" s="234"/>
      <c r="J329" s="230"/>
      <c r="K329" s="230"/>
      <c r="L329" s="235"/>
      <c r="M329" s="236"/>
      <c r="N329" s="237"/>
      <c r="O329" s="237"/>
      <c r="P329" s="237"/>
      <c r="Q329" s="237"/>
      <c r="R329" s="237"/>
      <c r="S329" s="237"/>
      <c r="T329" s="238"/>
      <c r="AT329" s="239" t="s">
        <v>136</v>
      </c>
      <c r="AU329" s="239" t="s">
        <v>84</v>
      </c>
      <c r="AV329" s="12" t="s">
        <v>84</v>
      </c>
      <c r="AW329" s="12" t="s">
        <v>35</v>
      </c>
      <c r="AX329" s="12" t="s">
        <v>74</v>
      </c>
      <c r="AY329" s="239" t="s">
        <v>123</v>
      </c>
    </row>
    <row r="330" spans="2:51" s="13" customFormat="1" ht="12">
      <c r="B330" s="240"/>
      <c r="C330" s="241"/>
      <c r="D330" s="215" t="s">
        <v>136</v>
      </c>
      <c r="E330" s="242" t="s">
        <v>28</v>
      </c>
      <c r="F330" s="243" t="s">
        <v>261</v>
      </c>
      <c r="G330" s="241"/>
      <c r="H330" s="244">
        <v>147.3</v>
      </c>
      <c r="I330" s="245"/>
      <c r="J330" s="241"/>
      <c r="K330" s="241"/>
      <c r="L330" s="246"/>
      <c r="M330" s="247"/>
      <c r="N330" s="248"/>
      <c r="O330" s="248"/>
      <c r="P330" s="248"/>
      <c r="Q330" s="248"/>
      <c r="R330" s="248"/>
      <c r="S330" s="248"/>
      <c r="T330" s="249"/>
      <c r="AT330" s="250" t="s">
        <v>136</v>
      </c>
      <c r="AU330" s="250" t="s">
        <v>84</v>
      </c>
      <c r="AV330" s="13" t="s">
        <v>130</v>
      </c>
      <c r="AW330" s="13" t="s">
        <v>35</v>
      </c>
      <c r="AX330" s="13" t="s">
        <v>82</v>
      </c>
      <c r="AY330" s="250" t="s">
        <v>123</v>
      </c>
    </row>
    <row r="331" spans="2:63" s="10" customFormat="1" ht="22.8" customHeight="1">
      <c r="B331" s="187"/>
      <c r="C331" s="188"/>
      <c r="D331" s="189" t="s">
        <v>73</v>
      </c>
      <c r="E331" s="201" t="s">
        <v>192</v>
      </c>
      <c r="F331" s="201" t="s">
        <v>463</v>
      </c>
      <c r="G331" s="188"/>
      <c r="H331" s="188"/>
      <c r="I331" s="191"/>
      <c r="J331" s="202">
        <f>BK331</f>
        <v>0</v>
      </c>
      <c r="K331" s="188"/>
      <c r="L331" s="193"/>
      <c r="M331" s="194"/>
      <c r="N331" s="195"/>
      <c r="O331" s="195"/>
      <c r="P331" s="196">
        <f>SUM(P332:P401)</f>
        <v>0</v>
      </c>
      <c r="Q331" s="195"/>
      <c r="R331" s="196">
        <f>SUM(R332:R401)</f>
        <v>0.0043076</v>
      </c>
      <c r="S331" s="195"/>
      <c r="T331" s="197">
        <f>SUM(T332:T401)</f>
        <v>24.17444</v>
      </c>
      <c r="AR331" s="198" t="s">
        <v>82</v>
      </c>
      <c r="AT331" s="199" t="s">
        <v>73</v>
      </c>
      <c r="AU331" s="199" t="s">
        <v>82</v>
      </c>
      <c r="AY331" s="198" t="s">
        <v>123</v>
      </c>
      <c r="BK331" s="200">
        <f>SUM(BK332:BK401)</f>
        <v>0</v>
      </c>
    </row>
    <row r="332" spans="2:65" s="1" customFormat="1" ht="16.5" customHeight="1">
      <c r="B332" s="37"/>
      <c r="C332" s="203" t="s">
        <v>464</v>
      </c>
      <c r="D332" s="203" t="s">
        <v>125</v>
      </c>
      <c r="E332" s="204" t="s">
        <v>465</v>
      </c>
      <c r="F332" s="205" t="s">
        <v>466</v>
      </c>
      <c r="G332" s="206" t="s">
        <v>231</v>
      </c>
      <c r="H332" s="207">
        <v>2.51</v>
      </c>
      <c r="I332" s="208"/>
      <c r="J332" s="209">
        <f>ROUND(I332*H332,2)</f>
        <v>0</v>
      </c>
      <c r="K332" s="205" t="s">
        <v>129</v>
      </c>
      <c r="L332" s="42"/>
      <c r="M332" s="210" t="s">
        <v>28</v>
      </c>
      <c r="N332" s="211" t="s">
        <v>47</v>
      </c>
      <c r="O332" s="78"/>
      <c r="P332" s="212">
        <f>O332*H332</f>
        <v>0</v>
      </c>
      <c r="Q332" s="212">
        <v>0.00063</v>
      </c>
      <c r="R332" s="212">
        <f>Q332*H332</f>
        <v>0.0015813</v>
      </c>
      <c r="S332" s="212">
        <v>0</v>
      </c>
      <c r="T332" s="213">
        <f>S332*H332</f>
        <v>0</v>
      </c>
      <c r="AR332" s="16" t="s">
        <v>130</v>
      </c>
      <c r="AT332" s="16" t="s">
        <v>125</v>
      </c>
      <c r="AU332" s="16" t="s">
        <v>84</v>
      </c>
      <c r="AY332" s="16" t="s">
        <v>123</v>
      </c>
      <c r="BE332" s="214">
        <f>IF(N332="základní",J332,0)</f>
        <v>0</v>
      </c>
      <c r="BF332" s="214">
        <f>IF(N332="snížená",J332,0)</f>
        <v>0</v>
      </c>
      <c r="BG332" s="214">
        <f>IF(N332="zákl. přenesená",J332,0)</f>
        <v>0</v>
      </c>
      <c r="BH332" s="214">
        <f>IF(N332="sníž. přenesená",J332,0)</f>
        <v>0</v>
      </c>
      <c r="BI332" s="214">
        <f>IF(N332="nulová",J332,0)</f>
        <v>0</v>
      </c>
      <c r="BJ332" s="16" t="s">
        <v>130</v>
      </c>
      <c r="BK332" s="214">
        <f>ROUND(I332*H332,2)</f>
        <v>0</v>
      </c>
      <c r="BL332" s="16" t="s">
        <v>130</v>
      </c>
      <c r="BM332" s="16" t="s">
        <v>467</v>
      </c>
    </row>
    <row r="333" spans="2:47" s="1" customFormat="1" ht="12">
      <c r="B333" s="37"/>
      <c r="C333" s="38"/>
      <c r="D333" s="215" t="s">
        <v>132</v>
      </c>
      <c r="E333" s="38"/>
      <c r="F333" s="216" t="s">
        <v>468</v>
      </c>
      <c r="G333" s="38"/>
      <c r="H333" s="38"/>
      <c r="I333" s="129"/>
      <c r="J333" s="38"/>
      <c r="K333" s="38"/>
      <c r="L333" s="42"/>
      <c r="M333" s="217"/>
      <c r="N333" s="78"/>
      <c r="O333" s="78"/>
      <c r="P333" s="78"/>
      <c r="Q333" s="78"/>
      <c r="R333" s="78"/>
      <c r="S333" s="78"/>
      <c r="T333" s="79"/>
      <c r="AT333" s="16" t="s">
        <v>132</v>
      </c>
      <c r="AU333" s="16" t="s">
        <v>84</v>
      </c>
    </row>
    <row r="334" spans="2:47" s="1" customFormat="1" ht="12">
      <c r="B334" s="37"/>
      <c r="C334" s="38"/>
      <c r="D334" s="215" t="s">
        <v>134</v>
      </c>
      <c r="E334" s="38"/>
      <c r="F334" s="218" t="s">
        <v>469</v>
      </c>
      <c r="G334" s="38"/>
      <c r="H334" s="38"/>
      <c r="I334" s="129"/>
      <c r="J334" s="38"/>
      <c r="K334" s="38"/>
      <c r="L334" s="42"/>
      <c r="M334" s="217"/>
      <c r="N334" s="78"/>
      <c r="O334" s="78"/>
      <c r="P334" s="78"/>
      <c r="Q334" s="78"/>
      <c r="R334" s="78"/>
      <c r="S334" s="78"/>
      <c r="T334" s="79"/>
      <c r="AT334" s="16" t="s">
        <v>134</v>
      </c>
      <c r="AU334" s="16" t="s">
        <v>84</v>
      </c>
    </row>
    <row r="335" spans="2:51" s="11" customFormat="1" ht="12">
      <c r="B335" s="219"/>
      <c r="C335" s="220"/>
      <c r="D335" s="215" t="s">
        <v>136</v>
      </c>
      <c r="E335" s="221" t="s">
        <v>28</v>
      </c>
      <c r="F335" s="222" t="s">
        <v>470</v>
      </c>
      <c r="G335" s="220"/>
      <c r="H335" s="221" t="s">
        <v>28</v>
      </c>
      <c r="I335" s="223"/>
      <c r="J335" s="220"/>
      <c r="K335" s="220"/>
      <c r="L335" s="224"/>
      <c r="M335" s="225"/>
      <c r="N335" s="226"/>
      <c r="O335" s="226"/>
      <c r="P335" s="226"/>
      <c r="Q335" s="226"/>
      <c r="R335" s="226"/>
      <c r="S335" s="226"/>
      <c r="T335" s="227"/>
      <c r="AT335" s="228" t="s">
        <v>136</v>
      </c>
      <c r="AU335" s="228" t="s">
        <v>84</v>
      </c>
      <c r="AV335" s="11" t="s">
        <v>82</v>
      </c>
      <c r="AW335" s="11" t="s">
        <v>35</v>
      </c>
      <c r="AX335" s="11" t="s">
        <v>74</v>
      </c>
      <c r="AY335" s="228" t="s">
        <v>123</v>
      </c>
    </row>
    <row r="336" spans="2:51" s="11" customFormat="1" ht="12">
      <c r="B336" s="219"/>
      <c r="C336" s="220"/>
      <c r="D336" s="215" t="s">
        <v>136</v>
      </c>
      <c r="E336" s="221" t="s">
        <v>28</v>
      </c>
      <c r="F336" s="222" t="s">
        <v>471</v>
      </c>
      <c r="G336" s="220"/>
      <c r="H336" s="221" t="s">
        <v>28</v>
      </c>
      <c r="I336" s="223"/>
      <c r="J336" s="220"/>
      <c r="K336" s="220"/>
      <c r="L336" s="224"/>
      <c r="M336" s="225"/>
      <c r="N336" s="226"/>
      <c r="O336" s="226"/>
      <c r="P336" s="226"/>
      <c r="Q336" s="226"/>
      <c r="R336" s="226"/>
      <c r="S336" s="226"/>
      <c r="T336" s="227"/>
      <c r="AT336" s="228" t="s">
        <v>136</v>
      </c>
      <c r="AU336" s="228" t="s">
        <v>84</v>
      </c>
      <c r="AV336" s="11" t="s">
        <v>82</v>
      </c>
      <c r="AW336" s="11" t="s">
        <v>35</v>
      </c>
      <c r="AX336" s="11" t="s">
        <v>74</v>
      </c>
      <c r="AY336" s="228" t="s">
        <v>123</v>
      </c>
    </row>
    <row r="337" spans="2:51" s="12" customFormat="1" ht="12">
      <c r="B337" s="229"/>
      <c r="C337" s="230"/>
      <c r="D337" s="215" t="s">
        <v>136</v>
      </c>
      <c r="E337" s="231" t="s">
        <v>28</v>
      </c>
      <c r="F337" s="232" t="s">
        <v>472</v>
      </c>
      <c r="G337" s="230"/>
      <c r="H337" s="233">
        <v>2.45</v>
      </c>
      <c r="I337" s="234"/>
      <c r="J337" s="230"/>
      <c r="K337" s="230"/>
      <c r="L337" s="235"/>
      <c r="M337" s="236"/>
      <c r="N337" s="237"/>
      <c r="O337" s="237"/>
      <c r="P337" s="237"/>
      <c r="Q337" s="237"/>
      <c r="R337" s="237"/>
      <c r="S337" s="237"/>
      <c r="T337" s="238"/>
      <c r="AT337" s="239" t="s">
        <v>136</v>
      </c>
      <c r="AU337" s="239" t="s">
        <v>84</v>
      </c>
      <c r="AV337" s="12" t="s">
        <v>84</v>
      </c>
      <c r="AW337" s="12" t="s">
        <v>35</v>
      </c>
      <c r="AX337" s="12" t="s">
        <v>74</v>
      </c>
      <c r="AY337" s="239" t="s">
        <v>123</v>
      </c>
    </row>
    <row r="338" spans="2:51" s="11" customFormat="1" ht="12">
      <c r="B338" s="219"/>
      <c r="C338" s="220"/>
      <c r="D338" s="215" t="s">
        <v>136</v>
      </c>
      <c r="E338" s="221" t="s">
        <v>28</v>
      </c>
      <c r="F338" s="222" t="s">
        <v>473</v>
      </c>
      <c r="G338" s="220"/>
      <c r="H338" s="221" t="s">
        <v>28</v>
      </c>
      <c r="I338" s="223"/>
      <c r="J338" s="220"/>
      <c r="K338" s="220"/>
      <c r="L338" s="224"/>
      <c r="M338" s="225"/>
      <c r="N338" s="226"/>
      <c r="O338" s="226"/>
      <c r="P338" s="226"/>
      <c r="Q338" s="226"/>
      <c r="R338" s="226"/>
      <c r="S338" s="226"/>
      <c r="T338" s="227"/>
      <c r="AT338" s="228" t="s">
        <v>136</v>
      </c>
      <c r="AU338" s="228" t="s">
        <v>84</v>
      </c>
      <c r="AV338" s="11" t="s">
        <v>82</v>
      </c>
      <c r="AW338" s="11" t="s">
        <v>35</v>
      </c>
      <c r="AX338" s="11" t="s">
        <v>74</v>
      </c>
      <c r="AY338" s="228" t="s">
        <v>123</v>
      </c>
    </row>
    <row r="339" spans="2:51" s="12" customFormat="1" ht="12">
      <c r="B339" s="229"/>
      <c r="C339" s="230"/>
      <c r="D339" s="215" t="s">
        <v>136</v>
      </c>
      <c r="E339" s="231" t="s">
        <v>28</v>
      </c>
      <c r="F339" s="232" t="s">
        <v>474</v>
      </c>
      <c r="G339" s="230"/>
      <c r="H339" s="233">
        <v>0.06</v>
      </c>
      <c r="I339" s="234"/>
      <c r="J339" s="230"/>
      <c r="K339" s="230"/>
      <c r="L339" s="235"/>
      <c r="M339" s="236"/>
      <c r="N339" s="237"/>
      <c r="O339" s="237"/>
      <c r="P339" s="237"/>
      <c r="Q339" s="237"/>
      <c r="R339" s="237"/>
      <c r="S339" s="237"/>
      <c r="T339" s="238"/>
      <c r="AT339" s="239" t="s">
        <v>136</v>
      </c>
      <c r="AU339" s="239" t="s">
        <v>84</v>
      </c>
      <c r="AV339" s="12" t="s">
        <v>84</v>
      </c>
      <c r="AW339" s="12" t="s">
        <v>35</v>
      </c>
      <c r="AX339" s="12" t="s">
        <v>74</v>
      </c>
      <c r="AY339" s="239" t="s">
        <v>123</v>
      </c>
    </row>
    <row r="340" spans="2:51" s="13" customFormat="1" ht="12">
      <c r="B340" s="240"/>
      <c r="C340" s="241"/>
      <c r="D340" s="215" t="s">
        <v>136</v>
      </c>
      <c r="E340" s="242" t="s">
        <v>28</v>
      </c>
      <c r="F340" s="243" t="s">
        <v>261</v>
      </c>
      <c r="G340" s="241"/>
      <c r="H340" s="244">
        <v>2.51</v>
      </c>
      <c r="I340" s="245"/>
      <c r="J340" s="241"/>
      <c r="K340" s="241"/>
      <c r="L340" s="246"/>
      <c r="M340" s="247"/>
      <c r="N340" s="248"/>
      <c r="O340" s="248"/>
      <c r="P340" s="248"/>
      <c r="Q340" s="248"/>
      <c r="R340" s="248"/>
      <c r="S340" s="248"/>
      <c r="T340" s="249"/>
      <c r="AT340" s="250" t="s">
        <v>136</v>
      </c>
      <c r="AU340" s="250" t="s">
        <v>84</v>
      </c>
      <c r="AV340" s="13" t="s">
        <v>130</v>
      </c>
      <c r="AW340" s="13" t="s">
        <v>35</v>
      </c>
      <c r="AX340" s="13" t="s">
        <v>82</v>
      </c>
      <c r="AY340" s="250" t="s">
        <v>123</v>
      </c>
    </row>
    <row r="341" spans="2:65" s="1" customFormat="1" ht="16.5" customHeight="1">
      <c r="B341" s="37"/>
      <c r="C341" s="203" t="s">
        <v>475</v>
      </c>
      <c r="D341" s="203" t="s">
        <v>125</v>
      </c>
      <c r="E341" s="204" t="s">
        <v>476</v>
      </c>
      <c r="F341" s="205" t="s">
        <v>477</v>
      </c>
      <c r="G341" s="206" t="s">
        <v>154</v>
      </c>
      <c r="H341" s="207">
        <v>6.19</v>
      </c>
      <c r="I341" s="208"/>
      <c r="J341" s="209">
        <f>ROUND(I341*H341,2)</f>
        <v>0</v>
      </c>
      <c r="K341" s="205" t="s">
        <v>129</v>
      </c>
      <c r="L341" s="42"/>
      <c r="M341" s="210" t="s">
        <v>28</v>
      </c>
      <c r="N341" s="211" t="s">
        <v>47</v>
      </c>
      <c r="O341" s="78"/>
      <c r="P341" s="212">
        <f>O341*H341</f>
        <v>0</v>
      </c>
      <c r="Q341" s="212">
        <v>0.00017</v>
      </c>
      <c r="R341" s="212">
        <f>Q341*H341</f>
        <v>0.0010523000000000002</v>
      </c>
      <c r="S341" s="212">
        <v>0</v>
      </c>
      <c r="T341" s="213">
        <f>S341*H341</f>
        <v>0</v>
      </c>
      <c r="AR341" s="16" t="s">
        <v>130</v>
      </c>
      <c r="AT341" s="16" t="s">
        <v>125</v>
      </c>
      <c r="AU341" s="16" t="s">
        <v>84</v>
      </c>
      <c r="AY341" s="16" t="s">
        <v>123</v>
      </c>
      <c r="BE341" s="214">
        <f>IF(N341="základní",J341,0)</f>
        <v>0</v>
      </c>
      <c r="BF341" s="214">
        <f>IF(N341="snížená",J341,0)</f>
        <v>0</v>
      </c>
      <c r="BG341" s="214">
        <f>IF(N341="zákl. přenesená",J341,0)</f>
        <v>0</v>
      </c>
      <c r="BH341" s="214">
        <f>IF(N341="sníž. přenesená",J341,0)</f>
        <v>0</v>
      </c>
      <c r="BI341" s="214">
        <f>IF(N341="nulová",J341,0)</f>
        <v>0</v>
      </c>
      <c r="BJ341" s="16" t="s">
        <v>130</v>
      </c>
      <c r="BK341" s="214">
        <f>ROUND(I341*H341,2)</f>
        <v>0</v>
      </c>
      <c r="BL341" s="16" t="s">
        <v>130</v>
      </c>
      <c r="BM341" s="16" t="s">
        <v>478</v>
      </c>
    </row>
    <row r="342" spans="2:47" s="1" customFormat="1" ht="12">
      <c r="B342" s="37"/>
      <c r="C342" s="38"/>
      <c r="D342" s="215" t="s">
        <v>132</v>
      </c>
      <c r="E342" s="38"/>
      <c r="F342" s="216" t="s">
        <v>479</v>
      </c>
      <c r="G342" s="38"/>
      <c r="H342" s="38"/>
      <c r="I342" s="129"/>
      <c r="J342" s="38"/>
      <c r="K342" s="38"/>
      <c r="L342" s="42"/>
      <c r="M342" s="217"/>
      <c r="N342" s="78"/>
      <c r="O342" s="78"/>
      <c r="P342" s="78"/>
      <c r="Q342" s="78"/>
      <c r="R342" s="78"/>
      <c r="S342" s="78"/>
      <c r="T342" s="79"/>
      <c r="AT342" s="16" t="s">
        <v>132</v>
      </c>
      <c r="AU342" s="16" t="s">
        <v>84</v>
      </c>
    </row>
    <row r="343" spans="2:47" s="1" customFormat="1" ht="12">
      <c r="B343" s="37"/>
      <c r="C343" s="38"/>
      <c r="D343" s="215" t="s">
        <v>134</v>
      </c>
      <c r="E343" s="38"/>
      <c r="F343" s="218" t="s">
        <v>480</v>
      </c>
      <c r="G343" s="38"/>
      <c r="H343" s="38"/>
      <c r="I343" s="129"/>
      <c r="J343" s="38"/>
      <c r="K343" s="38"/>
      <c r="L343" s="42"/>
      <c r="M343" s="217"/>
      <c r="N343" s="78"/>
      <c r="O343" s="78"/>
      <c r="P343" s="78"/>
      <c r="Q343" s="78"/>
      <c r="R343" s="78"/>
      <c r="S343" s="78"/>
      <c r="T343" s="79"/>
      <c r="AT343" s="16" t="s">
        <v>134</v>
      </c>
      <c r="AU343" s="16" t="s">
        <v>84</v>
      </c>
    </row>
    <row r="344" spans="2:51" s="11" customFormat="1" ht="12">
      <c r="B344" s="219"/>
      <c r="C344" s="220"/>
      <c r="D344" s="215" t="s">
        <v>136</v>
      </c>
      <c r="E344" s="221" t="s">
        <v>28</v>
      </c>
      <c r="F344" s="222" t="s">
        <v>481</v>
      </c>
      <c r="G344" s="220"/>
      <c r="H344" s="221" t="s">
        <v>28</v>
      </c>
      <c r="I344" s="223"/>
      <c r="J344" s="220"/>
      <c r="K344" s="220"/>
      <c r="L344" s="224"/>
      <c r="M344" s="225"/>
      <c r="N344" s="226"/>
      <c r="O344" s="226"/>
      <c r="P344" s="226"/>
      <c r="Q344" s="226"/>
      <c r="R344" s="226"/>
      <c r="S344" s="226"/>
      <c r="T344" s="227"/>
      <c r="AT344" s="228" t="s">
        <v>136</v>
      </c>
      <c r="AU344" s="228" t="s">
        <v>84</v>
      </c>
      <c r="AV344" s="11" t="s">
        <v>82</v>
      </c>
      <c r="AW344" s="11" t="s">
        <v>35</v>
      </c>
      <c r="AX344" s="11" t="s">
        <v>74</v>
      </c>
      <c r="AY344" s="228" t="s">
        <v>123</v>
      </c>
    </row>
    <row r="345" spans="2:51" s="12" customFormat="1" ht="12">
      <c r="B345" s="229"/>
      <c r="C345" s="230"/>
      <c r="D345" s="215" t="s">
        <v>136</v>
      </c>
      <c r="E345" s="231" t="s">
        <v>28</v>
      </c>
      <c r="F345" s="232" t="s">
        <v>482</v>
      </c>
      <c r="G345" s="230"/>
      <c r="H345" s="233">
        <v>6.19</v>
      </c>
      <c r="I345" s="234"/>
      <c r="J345" s="230"/>
      <c r="K345" s="230"/>
      <c r="L345" s="235"/>
      <c r="M345" s="236"/>
      <c r="N345" s="237"/>
      <c r="O345" s="237"/>
      <c r="P345" s="237"/>
      <c r="Q345" s="237"/>
      <c r="R345" s="237"/>
      <c r="S345" s="237"/>
      <c r="T345" s="238"/>
      <c r="AT345" s="239" t="s">
        <v>136</v>
      </c>
      <c r="AU345" s="239" t="s">
        <v>84</v>
      </c>
      <c r="AV345" s="12" t="s">
        <v>84</v>
      </c>
      <c r="AW345" s="12" t="s">
        <v>35</v>
      </c>
      <c r="AX345" s="12" t="s">
        <v>82</v>
      </c>
      <c r="AY345" s="239" t="s">
        <v>123</v>
      </c>
    </row>
    <row r="346" spans="2:65" s="1" customFormat="1" ht="16.5" customHeight="1">
      <c r="B346" s="37"/>
      <c r="C346" s="203" t="s">
        <v>483</v>
      </c>
      <c r="D346" s="203" t="s">
        <v>125</v>
      </c>
      <c r="E346" s="204" t="s">
        <v>484</v>
      </c>
      <c r="F346" s="205" t="s">
        <v>485</v>
      </c>
      <c r="G346" s="206" t="s">
        <v>231</v>
      </c>
      <c r="H346" s="207">
        <v>147.3</v>
      </c>
      <c r="I346" s="208"/>
      <c r="J346" s="209">
        <f>ROUND(I346*H346,2)</f>
        <v>0</v>
      </c>
      <c r="K346" s="205" t="s">
        <v>129</v>
      </c>
      <c r="L346" s="42"/>
      <c r="M346" s="210" t="s">
        <v>28</v>
      </c>
      <c r="N346" s="211" t="s">
        <v>47</v>
      </c>
      <c r="O346" s="78"/>
      <c r="P346" s="212">
        <f>O346*H346</f>
        <v>0</v>
      </c>
      <c r="Q346" s="212">
        <v>0</v>
      </c>
      <c r="R346" s="212">
        <f>Q346*H346</f>
        <v>0</v>
      </c>
      <c r="S346" s="212">
        <v>0.027</v>
      </c>
      <c r="T346" s="213">
        <f>S346*H346</f>
        <v>3.9771</v>
      </c>
      <c r="AR346" s="16" t="s">
        <v>130</v>
      </c>
      <c r="AT346" s="16" t="s">
        <v>125</v>
      </c>
      <c r="AU346" s="16" t="s">
        <v>84</v>
      </c>
      <c r="AY346" s="16" t="s">
        <v>123</v>
      </c>
      <c r="BE346" s="214">
        <f>IF(N346="základní",J346,0)</f>
        <v>0</v>
      </c>
      <c r="BF346" s="214">
        <f>IF(N346="snížená",J346,0)</f>
        <v>0</v>
      </c>
      <c r="BG346" s="214">
        <f>IF(N346="zákl. přenesená",J346,0)</f>
        <v>0</v>
      </c>
      <c r="BH346" s="214">
        <f>IF(N346="sníž. přenesená",J346,0)</f>
        <v>0</v>
      </c>
      <c r="BI346" s="214">
        <f>IF(N346="nulová",J346,0)</f>
        <v>0</v>
      </c>
      <c r="BJ346" s="16" t="s">
        <v>130</v>
      </c>
      <c r="BK346" s="214">
        <f>ROUND(I346*H346,2)</f>
        <v>0</v>
      </c>
      <c r="BL346" s="16" t="s">
        <v>130</v>
      </c>
      <c r="BM346" s="16" t="s">
        <v>486</v>
      </c>
    </row>
    <row r="347" spans="2:47" s="1" customFormat="1" ht="12">
      <c r="B347" s="37"/>
      <c r="C347" s="38"/>
      <c r="D347" s="215" t="s">
        <v>132</v>
      </c>
      <c r="E347" s="38"/>
      <c r="F347" s="216" t="s">
        <v>487</v>
      </c>
      <c r="G347" s="38"/>
      <c r="H347" s="38"/>
      <c r="I347" s="129"/>
      <c r="J347" s="38"/>
      <c r="K347" s="38"/>
      <c r="L347" s="42"/>
      <c r="M347" s="217"/>
      <c r="N347" s="78"/>
      <c r="O347" s="78"/>
      <c r="P347" s="78"/>
      <c r="Q347" s="78"/>
      <c r="R347" s="78"/>
      <c r="S347" s="78"/>
      <c r="T347" s="79"/>
      <c r="AT347" s="16" t="s">
        <v>132</v>
      </c>
      <c r="AU347" s="16" t="s">
        <v>84</v>
      </c>
    </row>
    <row r="348" spans="2:47" s="1" customFormat="1" ht="12">
      <c r="B348" s="37"/>
      <c r="C348" s="38"/>
      <c r="D348" s="215" t="s">
        <v>134</v>
      </c>
      <c r="E348" s="38"/>
      <c r="F348" s="218" t="s">
        <v>488</v>
      </c>
      <c r="G348" s="38"/>
      <c r="H348" s="38"/>
      <c r="I348" s="129"/>
      <c r="J348" s="38"/>
      <c r="K348" s="38"/>
      <c r="L348" s="42"/>
      <c r="M348" s="217"/>
      <c r="N348" s="78"/>
      <c r="O348" s="78"/>
      <c r="P348" s="78"/>
      <c r="Q348" s="78"/>
      <c r="R348" s="78"/>
      <c r="S348" s="78"/>
      <c r="T348" s="79"/>
      <c r="AT348" s="16" t="s">
        <v>134</v>
      </c>
      <c r="AU348" s="16" t="s">
        <v>84</v>
      </c>
    </row>
    <row r="349" spans="2:51" s="11" customFormat="1" ht="12">
      <c r="B349" s="219"/>
      <c r="C349" s="220"/>
      <c r="D349" s="215" t="s">
        <v>136</v>
      </c>
      <c r="E349" s="221" t="s">
        <v>28</v>
      </c>
      <c r="F349" s="222" t="s">
        <v>489</v>
      </c>
      <c r="G349" s="220"/>
      <c r="H349" s="221" t="s">
        <v>28</v>
      </c>
      <c r="I349" s="223"/>
      <c r="J349" s="220"/>
      <c r="K349" s="220"/>
      <c r="L349" s="224"/>
      <c r="M349" s="225"/>
      <c r="N349" s="226"/>
      <c r="O349" s="226"/>
      <c r="P349" s="226"/>
      <c r="Q349" s="226"/>
      <c r="R349" s="226"/>
      <c r="S349" s="226"/>
      <c r="T349" s="227"/>
      <c r="AT349" s="228" t="s">
        <v>136</v>
      </c>
      <c r="AU349" s="228" t="s">
        <v>84</v>
      </c>
      <c r="AV349" s="11" t="s">
        <v>82</v>
      </c>
      <c r="AW349" s="11" t="s">
        <v>35</v>
      </c>
      <c r="AX349" s="11" t="s">
        <v>74</v>
      </c>
      <c r="AY349" s="228" t="s">
        <v>123</v>
      </c>
    </row>
    <row r="350" spans="2:51" s="11" customFormat="1" ht="12">
      <c r="B350" s="219"/>
      <c r="C350" s="220"/>
      <c r="D350" s="215" t="s">
        <v>136</v>
      </c>
      <c r="E350" s="221" t="s">
        <v>28</v>
      </c>
      <c r="F350" s="222" t="s">
        <v>459</v>
      </c>
      <c r="G350" s="220"/>
      <c r="H350" s="221" t="s">
        <v>28</v>
      </c>
      <c r="I350" s="223"/>
      <c r="J350" s="220"/>
      <c r="K350" s="220"/>
      <c r="L350" s="224"/>
      <c r="M350" s="225"/>
      <c r="N350" s="226"/>
      <c r="O350" s="226"/>
      <c r="P350" s="226"/>
      <c r="Q350" s="226"/>
      <c r="R350" s="226"/>
      <c r="S350" s="226"/>
      <c r="T350" s="227"/>
      <c r="AT350" s="228" t="s">
        <v>136</v>
      </c>
      <c r="AU350" s="228" t="s">
        <v>84</v>
      </c>
      <c r="AV350" s="11" t="s">
        <v>82</v>
      </c>
      <c r="AW350" s="11" t="s">
        <v>35</v>
      </c>
      <c r="AX350" s="11" t="s">
        <v>74</v>
      </c>
      <c r="AY350" s="228" t="s">
        <v>123</v>
      </c>
    </row>
    <row r="351" spans="2:51" s="12" customFormat="1" ht="12">
      <c r="B351" s="229"/>
      <c r="C351" s="230"/>
      <c r="D351" s="215" t="s">
        <v>136</v>
      </c>
      <c r="E351" s="231" t="s">
        <v>28</v>
      </c>
      <c r="F351" s="232" t="s">
        <v>460</v>
      </c>
      <c r="G351" s="230"/>
      <c r="H351" s="233">
        <v>86.6</v>
      </c>
      <c r="I351" s="234"/>
      <c r="J351" s="230"/>
      <c r="K351" s="230"/>
      <c r="L351" s="235"/>
      <c r="M351" s="236"/>
      <c r="N351" s="237"/>
      <c r="O351" s="237"/>
      <c r="P351" s="237"/>
      <c r="Q351" s="237"/>
      <c r="R351" s="237"/>
      <c r="S351" s="237"/>
      <c r="T351" s="238"/>
      <c r="AT351" s="239" t="s">
        <v>136</v>
      </c>
      <c r="AU351" s="239" t="s">
        <v>84</v>
      </c>
      <c r="AV351" s="12" t="s">
        <v>84</v>
      </c>
      <c r="AW351" s="12" t="s">
        <v>35</v>
      </c>
      <c r="AX351" s="12" t="s">
        <v>74</v>
      </c>
      <c r="AY351" s="239" t="s">
        <v>123</v>
      </c>
    </row>
    <row r="352" spans="2:51" s="11" customFormat="1" ht="12">
      <c r="B352" s="219"/>
      <c r="C352" s="220"/>
      <c r="D352" s="215" t="s">
        <v>136</v>
      </c>
      <c r="E352" s="221" t="s">
        <v>28</v>
      </c>
      <c r="F352" s="222" t="s">
        <v>461</v>
      </c>
      <c r="G352" s="220"/>
      <c r="H352" s="221" t="s">
        <v>28</v>
      </c>
      <c r="I352" s="223"/>
      <c r="J352" s="220"/>
      <c r="K352" s="220"/>
      <c r="L352" s="224"/>
      <c r="M352" s="225"/>
      <c r="N352" s="226"/>
      <c r="O352" s="226"/>
      <c r="P352" s="226"/>
      <c r="Q352" s="226"/>
      <c r="R352" s="226"/>
      <c r="S352" s="226"/>
      <c r="T352" s="227"/>
      <c r="AT352" s="228" t="s">
        <v>136</v>
      </c>
      <c r="AU352" s="228" t="s">
        <v>84</v>
      </c>
      <c r="AV352" s="11" t="s">
        <v>82</v>
      </c>
      <c r="AW352" s="11" t="s">
        <v>35</v>
      </c>
      <c r="AX352" s="11" t="s">
        <v>74</v>
      </c>
      <c r="AY352" s="228" t="s">
        <v>123</v>
      </c>
    </row>
    <row r="353" spans="2:51" s="12" customFormat="1" ht="12">
      <c r="B353" s="229"/>
      <c r="C353" s="230"/>
      <c r="D353" s="215" t="s">
        <v>136</v>
      </c>
      <c r="E353" s="231" t="s">
        <v>28</v>
      </c>
      <c r="F353" s="232" t="s">
        <v>462</v>
      </c>
      <c r="G353" s="230"/>
      <c r="H353" s="233">
        <v>60.7</v>
      </c>
      <c r="I353" s="234"/>
      <c r="J353" s="230"/>
      <c r="K353" s="230"/>
      <c r="L353" s="235"/>
      <c r="M353" s="236"/>
      <c r="N353" s="237"/>
      <c r="O353" s="237"/>
      <c r="P353" s="237"/>
      <c r="Q353" s="237"/>
      <c r="R353" s="237"/>
      <c r="S353" s="237"/>
      <c r="T353" s="238"/>
      <c r="AT353" s="239" t="s">
        <v>136</v>
      </c>
      <c r="AU353" s="239" t="s">
        <v>84</v>
      </c>
      <c r="AV353" s="12" t="s">
        <v>84</v>
      </c>
      <c r="AW353" s="12" t="s">
        <v>35</v>
      </c>
      <c r="AX353" s="12" t="s">
        <v>74</v>
      </c>
      <c r="AY353" s="239" t="s">
        <v>123</v>
      </c>
    </row>
    <row r="354" spans="2:51" s="13" customFormat="1" ht="12">
      <c r="B354" s="240"/>
      <c r="C354" s="241"/>
      <c r="D354" s="215" t="s">
        <v>136</v>
      </c>
      <c r="E354" s="242" t="s">
        <v>28</v>
      </c>
      <c r="F354" s="243" t="s">
        <v>261</v>
      </c>
      <c r="G354" s="241"/>
      <c r="H354" s="244">
        <v>147.3</v>
      </c>
      <c r="I354" s="245"/>
      <c r="J354" s="241"/>
      <c r="K354" s="241"/>
      <c r="L354" s="246"/>
      <c r="M354" s="247"/>
      <c r="N354" s="248"/>
      <c r="O354" s="248"/>
      <c r="P354" s="248"/>
      <c r="Q354" s="248"/>
      <c r="R354" s="248"/>
      <c r="S354" s="248"/>
      <c r="T354" s="249"/>
      <c r="AT354" s="250" t="s">
        <v>136</v>
      </c>
      <c r="AU354" s="250" t="s">
        <v>84</v>
      </c>
      <c r="AV354" s="13" t="s">
        <v>130</v>
      </c>
      <c r="AW354" s="13" t="s">
        <v>35</v>
      </c>
      <c r="AX354" s="13" t="s">
        <v>82</v>
      </c>
      <c r="AY354" s="250" t="s">
        <v>123</v>
      </c>
    </row>
    <row r="355" spans="2:65" s="1" customFormat="1" ht="16.5" customHeight="1">
      <c r="B355" s="37"/>
      <c r="C355" s="203" t="s">
        <v>490</v>
      </c>
      <c r="D355" s="203" t="s">
        <v>125</v>
      </c>
      <c r="E355" s="204" t="s">
        <v>491</v>
      </c>
      <c r="F355" s="205" t="s">
        <v>492</v>
      </c>
      <c r="G355" s="206" t="s">
        <v>493</v>
      </c>
      <c r="H355" s="207">
        <v>0.728</v>
      </c>
      <c r="I355" s="208"/>
      <c r="J355" s="209">
        <f>ROUND(I355*H355,2)</f>
        <v>0</v>
      </c>
      <c r="K355" s="205" t="s">
        <v>28</v>
      </c>
      <c r="L355" s="42"/>
      <c r="M355" s="210" t="s">
        <v>28</v>
      </c>
      <c r="N355" s="211" t="s">
        <v>47</v>
      </c>
      <c r="O355" s="78"/>
      <c r="P355" s="212">
        <f>O355*H355</f>
        <v>0</v>
      </c>
      <c r="Q355" s="212">
        <v>0</v>
      </c>
      <c r="R355" s="212">
        <f>Q355*H355</f>
        <v>0</v>
      </c>
      <c r="S355" s="212">
        <v>0</v>
      </c>
      <c r="T355" s="213">
        <f>S355*H355</f>
        <v>0</v>
      </c>
      <c r="AR355" s="16" t="s">
        <v>130</v>
      </c>
      <c r="AT355" s="16" t="s">
        <v>125</v>
      </c>
      <c r="AU355" s="16" t="s">
        <v>84</v>
      </c>
      <c r="AY355" s="16" t="s">
        <v>123</v>
      </c>
      <c r="BE355" s="214">
        <f>IF(N355="základní",J355,0)</f>
        <v>0</v>
      </c>
      <c r="BF355" s="214">
        <f>IF(N355="snížená",J355,0)</f>
        <v>0</v>
      </c>
      <c r="BG355" s="214">
        <f>IF(N355="zákl. přenesená",J355,0)</f>
        <v>0</v>
      </c>
      <c r="BH355" s="214">
        <f>IF(N355="sníž. přenesená",J355,0)</f>
        <v>0</v>
      </c>
      <c r="BI355" s="214">
        <f>IF(N355="nulová",J355,0)</f>
        <v>0</v>
      </c>
      <c r="BJ355" s="16" t="s">
        <v>130</v>
      </c>
      <c r="BK355" s="214">
        <f>ROUND(I355*H355,2)</f>
        <v>0</v>
      </c>
      <c r="BL355" s="16" t="s">
        <v>130</v>
      </c>
      <c r="BM355" s="16" t="s">
        <v>494</v>
      </c>
    </row>
    <row r="356" spans="2:47" s="1" customFormat="1" ht="12">
      <c r="B356" s="37"/>
      <c r="C356" s="38"/>
      <c r="D356" s="215" t="s">
        <v>132</v>
      </c>
      <c r="E356" s="38"/>
      <c r="F356" s="216" t="s">
        <v>492</v>
      </c>
      <c r="G356" s="38"/>
      <c r="H356" s="38"/>
      <c r="I356" s="129"/>
      <c r="J356" s="38"/>
      <c r="K356" s="38"/>
      <c r="L356" s="42"/>
      <c r="M356" s="217"/>
      <c r="N356" s="78"/>
      <c r="O356" s="78"/>
      <c r="P356" s="78"/>
      <c r="Q356" s="78"/>
      <c r="R356" s="78"/>
      <c r="S356" s="78"/>
      <c r="T356" s="79"/>
      <c r="AT356" s="16" t="s">
        <v>132</v>
      </c>
      <c r="AU356" s="16" t="s">
        <v>84</v>
      </c>
    </row>
    <row r="357" spans="2:51" s="11" customFormat="1" ht="12">
      <c r="B357" s="219"/>
      <c r="C357" s="220"/>
      <c r="D357" s="215" t="s">
        <v>136</v>
      </c>
      <c r="E357" s="221" t="s">
        <v>28</v>
      </c>
      <c r="F357" s="222" t="s">
        <v>495</v>
      </c>
      <c r="G357" s="220"/>
      <c r="H357" s="221" t="s">
        <v>28</v>
      </c>
      <c r="I357" s="223"/>
      <c r="J357" s="220"/>
      <c r="K357" s="220"/>
      <c r="L357" s="224"/>
      <c r="M357" s="225"/>
      <c r="N357" s="226"/>
      <c r="O357" s="226"/>
      <c r="P357" s="226"/>
      <c r="Q357" s="226"/>
      <c r="R357" s="226"/>
      <c r="S357" s="226"/>
      <c r="T357" s="227"/>
      <c r="AT357" s="228" t="s">
        <v>136</v>
      </c>
      <c r="AU357" s="228" t="s">
        <v>84</v>
      </c>
      <c r="AV357" s="11" t="s">
        <v>82</v>
      </c>
      <c r="AW357" s="11" t="s">
        <v>35</v>
      </c>
      <c r="AX357" s="11" t="s">
        <v>74</v>
      </c>
      <c r="AY357" s="228" t="s">
        <v>123</v>
      </c>
    </row>
    <row r="358" spans="2:51" s="11" customFormat="1" ht="12">
      <c r="B358" s="219"/>
      <c r="C358" s="220"/>
      <c r="D358" s="215" t="s">
        <v>136</v>
      </c>
      <c r="E358" s="221" t="s">
        <v>28</v>
      </c>
      <c r="F358" s="222" t="s">
        <v>496</v>
      </c>
      <c r="G358" s="220"/>
      <c r="H358" s="221" t="s">
        <v>28</v>
      </c>
      <c r="I358" s="223"/>
      <c r="J358" s="220"/>
      <c r="K358" s="220"/>
      <c r="L358" s="224"/>
      <c r="M358" s="225"/>
      <c r="N358" s="226"/>
      <c r="O358" s="226"/>
      <c r="P358" s="226"/>
      <c r="Q358" s="226"/>
      <c r="R358" s="226"/>
      <c r="S358" s="226"/>
      <c r="T358" s="227"/>
      <c r="AT358" s="228" t="s">
        <v>136</v>
      </c>
      <c r="AU358" s="228" t="s">
        <v>84</v>
      </c>
      <c r="AV358" s="11" t="s">
        <v>82</v>
      </c>
      <c r="AW358" s="11" t="s">
        <v>35</v>
      </c>
      <c r="AX358" s="11" t="s">
        <v>74</v>
      </c>
      <c r="AY358" s="228" t="s">
        <v>123</v>
      </c>
    </row>
    <row r="359" spans="2:51" s="11" customFormat="1" ht="12">
      <c r="B359" s="219"/>
      <c r="C359" s="220"/>
      <c r="D359" s="215" t="s">
        <v>136</v>
      </c>
      <c r="E359" s="221" t="s">
        <v>28</v>
      </c>
      <c r="F359" s="222" t="s">
        <v>497</v>
      </c>
      <c r="G359" s="220"/>
      <c r="H359" s="221" t="s">
        <v>28</v>
      </c>
      <c r="I359" s="223"/>
      <c r="J359" s="220"/>
      <c r="K359" s="220"/>
      <c r="L359" s="224"/>
      <c r="M359" s="225"/>
      <c r="N359" s="226"/>
      <c r="O359" s="226"/>
      <c r="P359" s="226"/>
      <c r="Q359" s="226"/>
      <c r="R359" s="226"/>
      <c r="S359" s="226"/>
      <c r="T359" s="227"/>
      <c r="AT359" s="228" t="s">
        <v>136</v>
      </c>
      <c r="AU359" s="228" t="s">
        <v>84</v>
      </c>
      <c r="AV359" s="11" t="s">
        <v>82</v>
      </c>
      <c r="AW359" s="11" t="s">
        <v>35</v>
      </c>
      <c r="AX359" s="11" t="s">
        <v>74</v>
      </c>
      <c r="AY359" s="228" t="s">
        <v>123</v>
      </c>
    </row>
    <row r="360" spans="2:51" s="11" customFormat="1" ht="12">
      <c r="B360" s="219"/>
      <c r="C360" s="220"/>
      <c r="D360" s="215" t="s">
        <v>136</v>
      </c>
      <c r="E360" s="221" t="s">
        <v>28</v>
      </c>
      <c r="F360" s="222" t="s">
        <v>498</v>
      </c>
      <c r="G360" s="220"/>
      <c r="H360" s="221" t="s">
        <v>28</v>
      </c>
      <c r="I360" s="223"/>
      <c r="J360" s="220"/>
      <c r="K360" s="220"/>
      <c r="L360" s="224"/>
      <c r="M360" s="225"/>
      <c r="N360" s="226"/>
      <c r="O360" s="226"/>
      <c r="P360" s="226"/>
      <c r="Q360" s="226"/>
      <c r="R360" s="226"/>
      <c r="S360" s="226"/>
      <c r="T360" s="227"/>
      <c r="AT360" s="228" t="s">
        <v>136</v>
      </c>
      <c r="AU360" s="228" t="s">
        <v>84</v>
      </c>
      <c r="AV360" s="11" t="s">
        <v>82</v>
      </c>
      <c r="AW360" s="11" t="s">
        <v>35</v>
      </c>
      <c r="AX360" s="11" t="s">
        <v>74</v>
      </c>
      <c r="AY360" s="228" t="s">
        <v>123</v>
      </c>
    </row>
    <row r="361" spans="2:51" s="12" customFormat="1" ht="12">
      <c r="B361" s="229"/>
      <c r="C361" s="230"/>
      <c r="D361" s="215" t="s">
        <v>136</v>
      </c>
      <c r="E361" s="231" t="s">
        <v>28</v>
      </c>
      <c r="F361" s="232" t="s">
        <v>499</v>
      </c>
      <c r="G361" s="230"/>
      <c r="H361" s="233">
        <v>0.728</v>
      </c>
      <c r="I361" s="234"/>
      <c r="J361" s="230"/>
      <c r="K361" s="230"/>
      <c r="L361" s="235"/>
      <c r="M361" s="236"/>
      <c r="N361" s="237"/>
      <c r="O361" s="237"/>
      <c r="P361" s="237"/>
      <c r="Q361" s="237"/>
      <c r="R361" s="237"/>
      <c r="S361" s="237"/>
      <c r="T361" s="238"/>
      <c r="AT361" s="239" t="s">
        <v>136</v>
      </c>
      <c r="AU361" s="239" t="s">
        <v>84</v>
      </c>
      <c r="AV361" s="12" t="s">
        <v>84</v>
      </c>
      <c r="AW361" s="12" t="s">
        <v>35</v>
      </c>
      <c r="AX361" s="12" t="s">
        <v>82</v>
      </c>
      <c r="AY361" s="239" t="s">
        <v>123</v>
      </c>
    </row>
    <row r="362" spans="2:65" s="1" customFormat="1" ht="16.5" customHeight="1">
      <c r="B362" s="37"/>
      <c r="C362" s="203" t="s">
        <v>500</v>
      </c>
      <c r="D362" s="203" t="s">
        <v>125</v>
      </c>
      <c r="E362" s="204" t="s">
        <v>501</v>
      </c>
      <c r="F362" s="205" t="s">
        <v>502</v>
      </c>
      <c r="G362" s="206" t="s">
        <v>128</v>
      </c>
      <c r="H362" s="207">
        <v>0.26</v>
      </c>
      <c r="I362" s="208"/>
      <c r="J362" s="209">
        <f>ROUND(I362*H362,2)</f>
        <v>0</v>
      </c>
      <c r="K362" s="205" t="s">
        <v>129</v>
      </c>
      <c r="L362" s="42"/>
      <c r="M362" s="210" t="s">
        <v>28</v>
      </c>
      <c r="N362" s="211" t="s">
        <v>47</v>
      </c>
      <c r="O362" s="78"/>
      <c r="P362" s="212">
        <f>O362*H362</f>
        <v>0</v>
      </c>
      <c r="Q362" s="212">
        <v>0</v>
      </c>
      <c r="R362" s="212">
        <f>Q362*H362</f>
        <v>0</v>
      </c>
      <c r="S362" s="212">
        <v>2.5</v>
      </c>
      <c r="T362" s="213">
        <f>S362*H362</f>
        <v>0.65</v>
      </c>
      <c r="AR362" s="16" t="s">
        <v>130</v>
      </c>
      <c r="AT362" s="16" t="s">
        <v>125</v>
      </c>
      <c r="AU362" s="16" t="s">
        <v>84</v>
      </c>
      <c r="AY362" s="16" t="s">
        <v>123</v>
      </c>
      <c r="BE362" s="214">
        <f>IF(N362="základní",J362,0)</f>
        <v>0</v>
      </c>
      <c r="BF362" s="214">
        <f>IF(N362="snížená",J362,0)</f>
        <v>0</v>
      </c>
      <c r="BG362" s="214">
        <f>IF(N362="zákl. přenesená",J362,0)</f>
        <v>0</v>
      </c>
      <c r="BH362" s="214">
        <f>IF(N362="sníž. přenesená",J362,0)</f>
        <v>0</v>
      </c>
      <c r="BI362" s="214">
        <f>IF(N362="nulová",J362,0)</f>
        <v>0</v>
      </c>
      <c r="BJ362" s="16" t="s">
        <v>130</v>
      </c>
      <c r="BK362" s="214">
        <f>ROUND(I362*H362,2)</f>
        <v>0</v>
      </c>
      <c r="BL362" s="16" t="s">
        <v>130</v>
      </c>
      <c r="BM362" s="16" t="s">
        <v>503</v>
      </c>
    </row>
    <row r="363" spans="2:47" s="1" customFormat="1" ht="12">
      <c r="B363" s="37"/>
      <c r="C363" s="38"/>
      <c r="D363" s="215" t="s">
        <v>132</v>
      </c>
      <c r="E363" s="38"/>
      <c r="F363" s="216" t="s">
        <v>504</v>
      </c>
      <c r="G363" s="38"/>
      <c r="H363" s="38"/>
      <c r="I363" s="129"/>
      <c r="J363" s="38"/>
      <c r="K363" s="38"/>
      <c r="L363" s="42"/>
      <c r="M363" s="217"/>
      <c r="N363" s="78"/>
      <c r="O363" s="78"/>
      <c r="P363" s="78"/>
      <c r="Q363" s="78"/>
      <c r="R363" s="78"/>
      <c r="S363" s="78"/>
      <c r="T363" s="79"/>
      <c r="AT363" s="16" t="s">
        <v>132</v>
      </c>
      <c r="AU363" s="16" t="s">
        <v>84</v>
      </c>
    </row>
    <row r="364" spans="2:47" s="1" customFormat="1" ht="12">
      <c r="B364" s="37"/>
      <c r="C364" s="38"/>
      <c r="D364" s="215" t="s">
        <v>134</v>
      </c>
      <c r="E364" s="38"/>
      <c r="F364" s="218" t="s">
        <v>505</v>
      </c>
      <c r="G364" s="38"/>
      <c r="H364" s="38"/>
      <c r="I364" s="129"/>
      <c r="J364" s="38"/>
      <c r="K364" s="38"/>
      <c r="L364" s="42"/>
      <c r="M364" s="217"/>
      <c r="N364" s="78"/>
      <c r="O364" s="78"/>
      <c r="P364" s="78"/>
      <c r="Q364" s="78"/>
      <c r="R364" s="78"/>
      <c r="S364" s="78"/>
      <c r="T364" s="79"/>
      <c r="AT364" s="16" t="s">
        <v>134</v>
      </c>
      <c r="AU364" s="16" t="s">
        <v>84</v>
      </c>
    </row>
    <row r="365" spans="2:51" s="11" customFormat="1" ht="12">
      <c r="B365" s="219"/>
      <c r="C365" s="220"/>
      <c r="D365" s="215" t="s">
        <v>136</v>
      </c>
      <c r="E365" s="221" t="s">
        <v>28</v>
      </c>
      <c r="F365" s="222" t="s">
        <v>506</v>
      </c>
      <c r="G365" s="220"/>
      <c r="H365" s="221" t="s">
        <v>28</v>
      </c>
      <c r="I365" s="223"/>
      <c r="J365" s="220"/>
      <c r="K365" s="220"/>
      <c r="L365" s="224"/>
      <c r="M365" s="225"/>
      <c r="N365" s="226"/>
      <c r="O365" s="226"/>
      <c r="P365" s="226"/>
      <c r="Q365" s="226"/>
      <c r="R365" s="226"/>
      <c r="S365" s="226"/>
      <c r="T365" s="227"/>
      <c r="AT365" s="228" t="s">
        <v>136</v>
      </c>
      <c r="AU365" s="228" t="s">
        <v>84</v>
      </c>
      <c r="AV365" s="11" t="s">
        <v>82</v>
      </c>
      <c r="AW365" s="11" t="s">
        <v>35</v>
      </c>
      <c r="AX365" s="11" t="s">
        <v>74</v>
      </c>
      <c r="AY365" s="228" t="s">
        <v>123</v>
      </c>
    </row>
    <row r="366" spans="2:51" s="12" customFormat="1" ht="12">
      <c r="B366" s="229"/>
      <c r="C366" s="230"/>
      <c r="D366" s="215" t="s">
        <v>136</v>
      </c>
      <c r="E366" s="231" t="s">
        <v>28</v>
      </c>
      <c r="F366" s="232" t="s">
        <v>507</v>
      </c>
      <c r="G366" s="230"/>
      <c r="H366" s="233">
        <v>0.26</v>
      </c>
      <c r="I366" s="234"/>
      <c r="J366" s="230"/>
      <c r="K366" s="230"/>
      <c r="L366" s="235"/>
      <c r="M366" s="236"/>
      <c r="N366" s="237"/>
      <c r="O366" s="237"/>
      <c r="P366" s="237"/>
      <c r="Q366" s="237"/>
      <c r="R366" s="237"/>
      <c r="S366" s="237"/>
      <c r="T366" s="238"/>
      <c r="AT366" s="239" t="s">
        <v>136</v>
      </c>
      <c r="AU366" s="239" t="s">
        <v>84</v>
      </c>
      <c r="AV366" s="12" t="s">
        <v>84</v>
      </c>
      <c r="AW366" s="12" t="s">
        <v>35</v>
      </c>
      <c r="AX366" s="12" t="s">
        <v>82</v>
      </c>
      <c r="AY366" s="239" t="s">
        <v>123</v>
      </c>
    </row>
    <row r="367" spans="2:65" s="1" customFormat="1" ht="16.5" customHeight="1">
      <c r="B367" s="37"/>
      <c r="C367" s="203" t="s">
        <v>508</v>
      </c>
      <c r="D367" s="203" t="s">
        <v>125</v>
      </c>
      <c r="E367" s="204" t="s">
        <v>509</v>
      </c>
      <c r="F367" s="205" t="s">
        <v>510</v>
      </c>
      <c r="G367" s="206" t="s">
        <v>128</v>
      </c>
      <c r="H367" s="207">
        <v>8.5</v>
      </c>
      <c r="I367" s="208"/>
      <c r="J367" s="209">
        <f>ROUND(I367*H367,2)</f>
        <v>0</v>
      </c>
      <c r="K367" s="205" t="s">
        <v>129</v>
      </c>
      <c r="L367" s="42"/>
      <c r="M367" s="210" t="s">
        <v>28</v>
      </c>
      <c r="N367" s="211" t="s">
        <v>47</v>
      </c>
      <c r="O367" s="78"/>
      <c r="P367" s="212">
        <f>O367*H367</f>
        <v>0</v>
      </c>
      <c r="Q367" s="212">
        <v>0</v>
      </c>
      <c r="R367" s="212">
        <f>Q367*H367</f>
        <v>0</v>
      </c>
      <c r="S367" s="212">
        <v>2.2</v>
      </c>
      <c r="T367" s="213">
        <f>S367*H367</f>
        <v>18.700000000000003</v>
      </c>
      <c r="AR367" s="16" t="s">
        <v>130</v>
      </c>
      <c r="AT367" s="16" t="s">
        <v>125</v>
      </c>
      <c r="AU367" s="16" t="s">
        <v>84</v>
      </c>
      <c r="AY367" s="16" t="s">
        <v>123</v>
      </c>
      <c r="BE367" s="214">
        <f>IF(N367="základní",J367,0)</f>
        <v>0</v>
      </c>
      <c r="BF367" s="214">
        <f>IF(N367="snížená",J367,0)</f>
        <v>0</v>
      </c>
      <c r="BG367" s="214">
        <f>IF(N367="zákl. přenesená",J367,0)</f>
        <v>0</v>
      </c>
      <c r="BH367" s="214">
        <f>IF(N367="sníž. přenesená",J367,0)</f>
        <v>0</v>
      </c>
      <c r="BI367" s="214">
        <f>IF(N367="nulová",J367,0)</f>
        <v>0</v>
      </c>
      <c r="BJ367" s="16" t="s">
        <v>130</v>
      </c>
      <c r="BK367" s="214">
        <f>ROUND(I367*H367,2)</f>
        <v>0</v>
      </c>
      <c r="BL367" s="16" t="s">
        <v>130</v>
      </c>
      <c r="BM367" s="16" t="s">
        <v>511</v>
      </c>
    </row>
    <row r="368" spans="2:47" s="1" customFormat="1" ht="12">
      <c r="B368" s="37"/>
      <c r="C368" s="38"/>
      <c r="D368" s="215" t="s">
        <v>132</v>
      </c>
      <c r="E368" s="38"/>
      <c r="F368" s="216" t="s">
        <v>512</v>
      </c>
      <c r="G368" s="38"/>
      <c r="H368" s="38"/>
      <c r="I368" s="129"/>
      <c r="J368" s="38"/>
      <c r="K368" s="38"/>
      <c r="L368" s="42"/>
      <c r="M368" s="217"/>
      <c r="N368" s="78"/>
      <c r="O368" s="78"/>
      <c r="P368" s="78"/>
      <c r="Q368" s="78"/>
      <c r="R368" s="78"/>
      <c r="S368" s="78"/>
      <c r="T368" s="79"/>
      <c r="AT368" s="16" t="s">
        <v>132</v>
      </c>
      <c r="AU368" s="16" t="s">
        <v>84</v>
      </c>
    </row>
    <row r="369" spans="2:47" s="1" customFormat="1" ht="12">
      <c r="B369" s="37"/>
      <c r="C369" s="38"/>
      <c r="D369" s="215" t="s">
        <v>134</v>
      </c>
      <c r="E369" s="38"/>
      <c r="F369" s="218" t="s">
        <v>513</v>
      </c>
      <c r="G369" s="38"/>
      <c r="H369" s="38"/>
      <c r="I369" s="129"/>
      <c r="J369" s="38"/>
      <c r="K369" s="38"/>
      <c r="L369" s="42"/>
      <c r="M369" s="217"/>
      <c r="N369" s="78"/>
      <c r="O369" s="78"/>
      <c r="P369" s="78"/>
      <c r="Q369" s="78"/>
      <c r="R369" s="78"/>
      <c r="S369" s="78"/>
      <c r="T369" s="79"/>
      <c r="AT369" s="16" t="s">
        <v>134</v>
      </c>
      <c r="AU369" s="16" t="s">
        <v>84</v>
      </c>
    </row>
    <row r="370" spans="2:51" s="11" customFormat="1" ht="12">
      <c r="B370" s="219"/>
      <c r="C370" s="220"/>
      <c r="D370" s="215" t="s">
        <v>136</v>
      </c>
      <c r="E370" s="221" t="s">
        <v>28</v>
      </c>
      <c r="F370" s="222" t="s">
        <v>514</v>
      </c>
      <c r="G370" s="220"/>
      <c r="H370" s="221" t="s">
        <v>28</v>
      </c>
      <c r="I370" s="223"/>
      <c r="J370" s="220"/>
      <c r="K370" s="220"/>
      <c r="L370" s="224"/>
      <c r="M370" s="225"/>
      <c r="N370" s="226"/>
      <c r="O370" s="226"/>
      <c r="P370" s="226"/>
      <c r="Q370" s="226"/>
      <c r="R370" s="226"/>
      <c r="S370" s="226"/>
      <c r="T370" s="227"/>
      <c r="AT370" s="228" t="s">
        <v>136</v>
      </c>
      <c r="AU370" s="228" t="s">
        <v>84</v>
      </c>
      <c r="AV370" s="11" t="s">
        <v>82</v>
      </c>
      <c r="AW370" s="11" t="s">
        <v>35</v>
      </c>
      <c r="AX370" s="11" t="s">
        <v>74</v>
      </c>
      <c r="AY370" s="228" t="s">
        <v>123</v>
      </c>
    </row>
    <row r="371" spans="2:51" s="12" customFormat="1" ht="12">
      <c r="B371" s="229"/>
      <c r="C371" s="230"/>
      <c r="D371" s="215" t="s">
        <v>136</v>
      </c>
      <c r="E371" s="231" t="s">
        <v>28</v>
      </c>
      <c r="F371" s="232" t="s">
        <v>515</v>
      </c>
      <c r="G371" s="230"/>
      <c r="H371" s="233">
        <v>8.5</v>
      </c>
      <c r="I371" s="234"/>
      <c r="J371" s="230"/>
      <c r="K371" s="230"/>
      <c r="L371" s="235"/>
      <c r="M371" s="236"/>
      <c r="N371" s="237"/>
      <c r="O371" s="237"/>
      <c r="P371" s="237"/>
      <c r="Q371" s="237"/>
      <c r="R371" s="237"/>
      <c r="S371" s="237"/>
      <c r="T371" s="238"/>
      <c r="AT371" s="239" t="s">
        <v>136</v>
      </c>
      <c r="AU371" s="239" t="s">
        <v>84</v>
      </c>
      <c r="AV371" s="12" t="s">
        <v>84</v>
      </c>
      <c r="AW371" s="12" t="s">
        <v>35</v>
      </c>
      <c r="AX371" s="12" t="s">
        <v>82</v>
      </c>
      <c r="AY371" s="239" t="s">
        <v>123</v>
      </c>
    </row>
    <row r="372" spans="2:65" s="1" customFormat="1" ht="16.5" customHeight="1">
      <c r="B372" s="37"/>
      <c r="C372" s="203" t="s">
        <v>516</v>
      </c>
      <c r="D372" s="203" t="s">
        <v>125</v>
      </c>
      <c r="E372" s="204" t="s">
        <v>517</v>
      </c>
      <c r="F372" s="205" t="s">
        <v>518</v>
      </c>
      <c r="G372" s="206" t="s">
        <v>154</v>
      </c>
      <c r="H372" s="207">
        <v>6.5</v>
      </c>
      <c r="I372" s="208"/>
      <c r="J372" s="209">
        <f>ROUND(I372*H372,2)</f>
        <v>0</v>
      </c>
      <c r="K372" s="205" t="s">
        <v>129</v>
      </c>
      <c r="L372" s="42"/>
      <c r="M372" s="210" t="s">
        <v>28</v>
      </c>
      <c r="N372" s="211" t="s">
        <v>47</v>
      </c>
      <c r="O372" s="78"/>
      <c r="P372" s="212">
        <f>O372*H372</f>
        <v>0</v>
      </c>
      <c r="Q372" s="212">
        <v>2E-05</v>
      </c>
      <c r="R372" s="212">
        <f>Q372*H372</f>
        <v>0.00013000000000000002</v>
      </c>
      <c r="S372" s="212">
        <v>0.001</v>
      </c>
      <c r="T372" s="213">
        <f>S372*H372</f>
        <v>0.006500000000000001</v>
      </c>
      <c r="AR372" s="16" t="s">
        <v>130</v>
      </c>
      <c r="AT372" s="16" t="s">
        <v>125</v>
      </c>
      <c r="AU372" s="16" t="s">
        <v>84</v>
      </c>
      <c r="AY372" s="16" t="s">
        <v>123</v>
      </c>
      <c r="BE372" s="214">
        <f>IF(N372="základní",J372,0)</f>
        <v>0</v>
      </c>
      <c r="BF372" s="214">
        <f>IF(N372="snížená",J372,0)</f>
        <v>0</v>
      </c>
      <c r="BG372" s="214">
        <f>IF(N372="zákl. přenesená",J372,0)</f>
        <v>0</v>
      </c>
      <c r="BH372" s="214">
        <f>IF(N372="sníž. přenesená",J372,0)</f>
        <v>0</v>
      </c>
      <c r="BI372" s="214">
        <f>IF(N372="nulová",J372,0)</f>
        <v>0</v>
      </c>
      <c r="BJ372" s="16" t="s">
        <v>130</v>
      </c>
      <c r="BK372" s="214">
        <f>ROUND(I372*H372,2)</f>
        <v>0</v>
      </c>
      <c r="BL372" s="16" t="s">
        <v>130</v>
      </c>
      <c r="BM372" s="16" t="s">
        <v>519</v>
      </c>
    </row>
    <row r="373" spans="2:47" s="1" customFormat="1" ht="12">
      <c r="B373" s="37"/>
      <c r="C373" s="38"/>
      <c r="D373" s="215" t="s">
        <v>132</v>
      </c>
      <c r="E373" s="38"/>
      <c r="F373" s="216" t="s">
        <v>520</v>
      </c>
      <c r="G373" s="38"/>
      <c r="H373" s="38"/>
      <c r="I373" s="129"/>
      <c r="J373" s="38"/>
      <c r="K373" s="38"/>
      <c r="L373" s="42"/>
      <c r="M373" s="217"/>
      <c r="N373" s="78"/>
      <c r="O373" s="78"/>
      <c r="P373" s="78"/>
      <c r="Q373" s="78"/>
      <c r="R373" s="78"/>
      <c r="S373" s="78"/>
      <c r="T373" s="79"/>
      <c r="AT373" s="16" t="s">
        <v>132</v>
      </c>
      <c r="AU373" s="16" t="s">
        <v>84</v>
      </c>
    </row>
    <row r="374" spans="2:47" s="1" customFormat="1" ht="12">
      <c r="B374" s="37"/>
      <c r="C374" s="38"/>
      <c r="D374" s="215" t="s">
        <v>134</v>
      </c>
      <c r="E374" s="38"/>
      <c r="F374" s="218" t="s">
        <v>521</v>
      </c>
      <c r="G374" s="38"/>
      <c r="H374" s="38"/>
      <c r="I374" s="129"/>
      <c r="J374" s="38"/>
      <c r="K374" s="38"/>
      <c r="L374" s="42"/>
      <c r="M374" s="217"/>
      <c r="N374" s="78"/>
      <c r="O374" s="78"/>
      <c r="P374" s="78"/>
      <c r="Q374" s="78"/>
      <c r="R374" s="78"/>
      <c r="S374" s="78"/>
      <c r="T374" s="79"/>
      <c r="AT374" s="16" t="s">
        <v>134</v>
      </c>
      <c r="AU374" s="16" t="s">
        <v>84</v>
      </c>
    </row>
    <row r="375" spans="2:51" s="11" customFormat="1" ht="12">
      <c r="B375" s="219"/>
      <c r="C375" s="220"/>
      <c r="D375" s="215" t="s">
        <v>136</v>
      </c>
      <c r="E375" s="221" t="s">
        <v>28</v>
      </c>
      <c r="F375" s="222" t="s">
        <v>522</v>
      </c>
      <c r="G375" s="220"/>
      <c r="H375" s="221" t="s">
        <v>28</v>
      </c>
      <c r="I375" s="223"/>
      <c r="J375" s="220"/>
      <c r="K375" s="220"/>
      <c r="L375" s="224"/>
      <c r="M375" s="225"/>
      <c r="N375" s="226"/>
      <c r="O375" s="226"/>
      <c r="P375" s="226"/>
      <c r="Q375" s="226"/>
      <c r="R375" s="226"/>
      <c r="S375" s="226"/>
      <c r="T375" s="227"/>
      <c r="AT375" s="228" t="s">
        <v>136</v>
      </c>
      <c r="AU375" s="228" t="s">
        <v>84</v>
      </c>
      <c r="AV375" s="11" t="s">
        <v>82</v>
      </c>
      <c r="AW375" s="11" t="s">
        <v>35</v>
      </c>
      <c r="AX375" s="11" t="s">
        <v>74</v>
      </c>
      <c r="AY375" s="228" t="s">
        <v>123</v>
      </c>
    </row>
    <row r="376" spans="2:51" s="12" customFormat="1" ht="12">
      <c r="B376" s="229"/>
      <c r="C376" s="230"/>
      <c r="D376" s="215" t="s">
        <v>136</v>
      </c>
      <c r="E376" s="231" t="s">
        <v>28</v>
      </c>
      <c r="F376" s="232" t="s">
        <v>523</v>
      </c>
      <c r="G376" s="230"/>
      <c r="H376" s="233">
        <v>6.5</v>
      </c>
      <c r="I376" s="234"/>
      <c r="J376" s="230"/>
      <c r="K376" s="230"/>
      <c r="L376" s="235"/>
      <c r="M376" s="236"/>
      <c r="N376" s="237"/>
      <c r="O376" s="237"/>
      <c r="P376" s="237"/>
      <c r="Q376" s="237"/>
      <c r="R376" s="237"/>
      <c r="S376" s="237"/>
      <c r="T376" s="238"/>
      <c r="AT376" s="239" t="s">
        <v>136</v>
      </c>
      <c r="AU376" s="239" t="s">
        <v>84</v>
      </c>
      <c r="AV376" s="12" t="s">
        <v>84</v>
      </c>
      <c r="AW376" s="12" t="s">
        <v>35</v>
      </c>
      <c r="AX376" s="12" t="s">
        <v>82</v>
      </c>
      <c r="AY376" s="239" t="s">
        <v>123</v>
      </c>
    </row>
    <row r="377" spans="2:65" s="1" customFormat="1" ht="16.5" customHeight="1">
      <c r="B377" s="37"/>
      <c r="C377" s="203" t="s">
        <v>524</v>
      </c>
      <c r="D377" s="203" t="s">
        <v>125</v>
      </c>
      <c r="E377" s="204" t="s">
        <v>525</v>
      </c>
      <c r="F377" s="205" t="s">
        <v>526</v>
      </c>
      <c r="G377" s="206" t="s">
        <v>154</v>
      </c>
      <c r="H377" s="207">
        <v>0.7</v>
      </c>
      <c r="I377" s="208"/>
      <c r="J377" s="209">
        <f>ROUND(I377*H377,2)</f>
        <v>0</v>
      </c>
      <c r="K377" s="205" t="s">
        <v>129</v>
      </c>
      <c r="L377" s="42"/>
      <c r="M377" s="210" t="s">
        <v>28</v>
      </c>
      <c r="N377" s="211" t="s">
        <v>47</v>
      </c>
      <c r="O377" s="78"/>
      <c r="P377" s="212">
        <f>O377*H377</f>
        <v>0</v>
      </c>
      <c r="Q377" s="212">
        <v>8E-05</v>
      </c>
      <c r="R377" s="212">
        <f>Q377*H377</f>
        <v>5.6E-05</v>
      </c>
      <c r="S377" s="212">
        <v>0</v>
      </c>
      <c r="T377" s="213">
        <f>S377*H377</f>
        <v>0</v>
      </c>
      <c r="AR377" s="16" t="s">
        <v>130</v>
      </c>
      <c r="AT377" s="16" t="s">
        <v>125</v>
      </c>
      <c r="AU377" s="16" t="s">
        <v>84</v>
      </c>
      <c r="AY377" s="16" t="s">
        <v>123</v>
      </c>
      <c r="BE377" s="214">
        <f>IF(N377="základní",J377,0)</f>
        <v>0</v>
      </c>
      <c r="BF377" s="214">
        <f>IF(N377="snížená",J377,0)</f>
        <v>0</v>
      </c>
      <c r="BG377" s="214">
        <f>IF(N377="zákl. přenesená",J377,0)</f>
        <v>0</v>
      </c>
      <c r="BH377" s="214">
        <f>IF(N377="sníž. přenesená",J377,0)</f>
        <v>0</v>
      </c>
      <c r="BI377" s="214">
        <f>IF(N377="nulová",J377,0)</f>
        <v>0</v>
      </c>
      <c r="BJ377" s="16" t="s">
        <v>130</v>
      </c>
      <c r="BK377" s="214">
        <f>ROUND(I377*H377,2)</f>
        <v>0</v>
      </c>
      <c r="BL377" s="16" t="s">
        <v>130</v>
      </c>
      <c r="BM377" s="16" t="s">
        <v>527</v>
      </c>
    </row>
    <row r="378" spans="2:47" s="1" customFormat="1" ht="12">
      <c r="B378" s="37"/>
      <c r="C378" s="38"/>
      <c r="D378" s="215" t="s">
        <v>132</v>
      </c>
      <c r="E378" s="38"/>
      <c r="F378" s="216" t="s">
        <v>528</v>
      </c>
      <c r="G378" s="38"/>
      <c r="H378" s="38"/>
      <c r="I378" s="129"/>
      <c r="J378" s="38"/>
      <c r="K378" s="38"/>
      <c r="L378" s="42"/>
      <c r="M378" s="217"/>
      <c r="N378" s="78"/>
      <c r="O378" s="78"/>
      <c r="P378" s="78"/>
      <c r="Q378" s="78"/>
      <c r="R378" s="78"/>
      <c r="S378" s="78"/>
      <c r="T378" s="79"/>
      <c r="AT378" s="16" t="s">
        <v>132</v>
      </c>
      <c r="AU378" s="16" t="s">
        <v>84</v>
      </c>
    </row>
    <row r="379" spans="2:47" s="1" customFormat="1" ht="12">
      <c r="B379" s="37"/>
      <c r="C379" s="38"/>
      <c r="D379" s="215" t="s">
        <v>134</v>
      </c>
      <c r="E379" s="38"/>
      <c r="F379" s="218" t="s">
        <v>529</v>
      </c>
      <c r="G379" s="38"/>
      <c r="H379" s="38"/>
      <c r="I379" s="129"/>
      <c r="J379" s="38"/>
      <c r="K379" s="38"/>
      <c r="L379" s="42"/>
      <c r="M379" s="217"/>
      <c r="N379" s="78"/>
      <c r="O379" s="78"/>
      <c r="P379" s="78"/>
      <c r="Q379" s="78"/>
      <c r="R379" s="78"/>
      <c r="S379" s="78"/>
      <c r="T379" s="79"/>
      <c r="AT379" s="16" t="s">
        <v>134</v>
      </c>
      <c r="AU379" s="16" t="s">
        <v>84</v>
      </c>
    </row>
    <row r="380" spans="2:51" s="11" customFormat="1" ht="12">
      <c r="B380" s="219"/>
      <c r="C380" s="220"/>
      <c r="D380" s="215" t="s">
        <v>136</v>
      </c>
      <c r="E380" s="221" t="s">
        <v>28</v>
      </c>
      <c r="F380" s="222" t="s">
        <v>530</v>
      </c>
      <c r="G380" s="220"/>
      <c r="H380" s="221" t="s">
        <v>28</v>
      </c>
      <c r="I380" s="223"/>
      <c r="J380" s="220"/>
      <c r="K380" s="220"/>
      <c r="L380" s="224"/>
      <c r="M380" s="225"/>
      <c r="N380" s="226"/>
      <c r="O380" s="226"/>
      <c r="P380" s="226"/>
      <c r="Q380" s="226"/>
      <c r="R380" s="226"/>
      <c r="S380" s="226"/>
      <c r="T380" s="227"/>
      <c r="AT380" s="228" t="s">
        <v>136</v>
      </c>
      <c r="AU380" s="228" t="s">
        <v>84</v>
      </c>
      <c r="AV380" s="11" t="s">
        <v>82</v>
      </c>
      <c r="AW380" s="11" t="s">
        <v>35</v>
      </c>
      <c r="AX380" s="11" t="s">
        <v>74</v>
      </c>
      <c r="AY380" s="228" t="s">
        <v>123</v>
      </c>
    </row>
    <row r="381" spans="2:51" s="12" customFormat="1" ht="12">
      <c r="B381" s="229"/>
      <c r="C381" s="230"/>
      <c r="D381" s="215" t="s">
        <v>136</v>
      </c>
      <c r="E381" s="231" t="s">
        <v>28</v>
      </c>
      <c r="F381" s="232" t="s">
        <v>531</v>
      </c>
      <c r="G381" s="230"/>
      <c r="H381" s="233">
        <v>0.7</v>
      </c>
      <c r="I381" s="234"/>
      <c r="J381" s="230"/>
      <c r="K381" s="230"/>
      <c r="L381" s="235"/>
      <c r="M381" s="236"/>
      <c r="N381" s="237"/>
      <c r="O381" s="237"/>
      <c r="P381" s="237"/>
      <c r="Q381" s="237"/>
      <c r="R381" s="237"/>
      <c r="S381" s="237"/>
      <c r="T381" s="238"/>
      <c r="AT381" s="239" t="s">
        <v>136</v>
      </c>
      <c r="AU381" s="239" t="s">
        <v>84</v>
      </c>
      <c r="AV381" s="12" t="s">
        <v>84</v>
      </c>
      <c r="AW381" s="12" t="s">
        <v>35</v>
      </c>
      <c r="AX381" s="12" t="s">
        <v>82</v>
      </c>
      <c r="AY381" s="239" t="s">
        <v>123</v>
      </c>
    </row>
    <row r="382" spans="2:65" s="1" customFormat="1" ht="16.5" customHeight="1">
      <c r="B382" s="37"/>
      <c r="C382" s="203" t="s">
        <v>532</v>
      </c>
      <c r="D382" s="203" t="s">
        <v>125</v>
      </c>
      <c r="E382" s="204" t="s">
        <v>533</v>
      </c>
      <c r="F382" s="205" t="s">
        <v>534</v>
      </c>
      <c r="G382" s="206" t="s">
        <v>154</v>
      </c>
      <c r="H382" s="207">
        <v>1.86</v>
      </c>
      <c r="I382" s="208"/>
      <c r="J382" s="209">
        <f>ROUND(I382*H382,2)</f>
        <v>0</v>
      </c>
      <c r="K382" s="205" t="s">
        <v>129</v>
      </c>
      <c r="L382" s="42"/>
      <c r="M382" s="210" t="s">
        <v>28</v>
      </c>
      <c r="N382" s="211" t="s">
        <v>47</v>
      </c>
      <c r="O382" s="78"/>
      <c r="P382" s="212">
        <f>O382*H382</f>
        <v>0</v>
      </c>
      <c r="Q382" s="212">
        <v>0.0008</v>
      </c>
      <c r="R382" s="212">
        <f>Q382*H382</f>
        <v>0.0014880000000000002</v>
      </c>
      <c r="S382" s="212">
        <v>0</v>
      </c>
      <c r="T382" s="213">
        <f>S382*H382</f>
        <v>0</v>
      </c>
      <c r="AR382" s="16" t="s">
        <v>130</v>
      </c>
      <c r="AT382" s="16" t="s">
        <v>125</v>
      </c>
      <c r="AU382" s="16" t="s">
        <v>84</v>
      </c>
      <c r="AY382" s="16" t="s">
        <v>123</v>
      </c>
      <c r="BE382" s="214">
        <f>IF(N382="základní",J382,0)</f>
        <v>0</v>
      </c>
      <c r="BF382" s="214">
        <f>IF(N382="snížená",J382,0)</f>
        <v>0</v>
      </c>
      <c r="BG382" s="214">
        <f>IF(N382="zákl. přenesená",J382,0)</f>
        <v>0</v>
      </c>
      <c r="BH382" s="214">
        <f>IF(N382="sníž. přenesená",J382,0)</f>
        <v>0</v>
      </c>
      <c r="BI382" s="214">
        <f>IF(N382="nulová",J382,0)</f>
        <v>0</v>
      </c>
      <c r="BJ382" s="16" t="s">
        <v>130</v>
      </c>
      <c r="BK382" s="214">
        <f>ROUND(I382*H382,2)</f>
        <v>0</v>
      </c>
      <c r="BL382" s="16" t="s">
        <v>130</v>
      </c>
      <c r="BM382" s="16" t="s">
        <v>535</v>
      </c>
    </row>
    <row r="383" spans="2:47" s="1" customFormat="1" ht="12">
      <c r="B383" s="37"/>
      <c r="C383" s="38"/>
      <c r="D383" s="215" t="s">
        <v>132</v>
      </c>
      <c r="E383" s="38"/>
      <c r="F383" s="216" t="s">
        <v>536</v>
      </c>
      <c r="G383" s="38"/>
      <c r="H383" s="38"/>
      <c r="I383" s="129"/>
      <c r="J383" s="38"/>
      <c r="K383" s="38"/>
      <c r="L383" s="42"/>
      <c r="M383" s="217"/>
      <c r="N383" s="78"/>
      <c r="O383" s="78"/>
      <c r="P383" s="78"/>
      <c r="Q383" s="78"/>
      <c r="R383" s="78"/>
      <c r="S383" s="78"/>
      <c r="T383" s="79"/>
      <c r="AT383" s="16" t="s">
        <v>132</v>
      </c>
      <c r="AU383" s="16" t="s">
        <v>84</v>
      </c>
    </row>
    <row r="384" spans="2:47" s="1" customFormat="1" ht="12">
      <c r="B384" s="37"/>
      <c r="C384" s="38"/>
      <c r="D384" s="215" t="s">
        <v>134</v>
      </c>
      <c r="E384" s="38"/>
      <c r="F384" s="218" t="s">
        <v>529</v>
      </c>
      <c r="G384" s="38"/>
      <c r="H384" s="38"/>
      <c r="I384" s="129"/>
      <c r="J384" s="38"/>
      <c r="K384" s="38"/>
      <c r="L384" s="42"/>
      <c r="M384" s="217"/>
      <c r="N384" s="78"/>
      <c r="O384" s="78"/>
      <c r="P384" s="78"/>
      <c r="Q384" s="78"/>
      <c r="R384" s="78"/>
      <c r="S384" s="78"/>
      <c r="T384" s="79"/>
      <c r="AT384" s="16" t="s">
        <v>134</v>
      </c>
      <c r="AU384" s="16" t="s">
        <v>84</v>
      </c>
    </row>
    <row r="385" spans="2:51" s="11" customFormat="1" ht="12">
      <c r="B385" s="219"/>
      <c r="C385" s="220"/>
      <c r="D385" s="215" t="s">
        <v>136</v>
      </c>
      <c r="E385" s="221" t="s">
        <v>28</v>
      </c>
      <c r="F385" s="222" t="s">
        <v>537</v>
      </c>
      <c r="G385" s="220"/>
      <c r="H385" s="221" t="s">
        <v>28</v>
      </c>
      <c r="I385" s="223"/>
      <c r="J385" s="220"/>
      <c r="K385" s="220"/>
      <c r="L385" s="224"/>
      <c r="M385" s="225"/>
      <c r="N385" s="226"/>
      <c r="O385" s="226"/>
      <c r="P385" s="226"/>
      <c r="Q385" s="226"/>
      <c r="R385" s="226"/>
      <c r="S385" s="226"/>
      <c r="T385" s="227"/>
      <c r="AT385" s="228" t="s">
        <v>136</v>
      </c>
      <c r="AU385" s="228" t="s">
        <v>84</v>
      </c>
      <c r="AV385" s="11" t="s">
        <v>82</v>
      </c>
      <c r="AW385" s="11" t="s">
        <v>35</v>
      </c>
      <c r="AX385" s="11" t="s">
        <v>74</v>
      </c>
      <c r="AY385" s="228" t="s">
        <v>123</v>
      </c>
    </row>
    <row r="386" spans="2:51" s="12" customFormat="1" ht="12">
      <c r="B386" s="229"/>
      <c r="C386" s="230"/>
      <c r="D386" s="215" t="s">
        <v>136</v>
      </c>
      <c r="E386" s="231" t="s">
        <v>28</v>
      </c>
      <c r="F386" s="232" t="s">
        <v>538</v>
      </c>
      <c r="G386" s="230"/>
      <c r="H386" s="233">
        <v>1.86</v>
      </c>
      <c r="I386" s="234"/>
      <c r="J386" s="230"/>
      <c r="K386" s="230"/>
      <c r="L386" s="235"/>
      <c r="M386" s="236"/>
      <c r="N386" s="237"/>
      <c r="O386" s="237"/>
      <c r="P386" s="237"/>
      <c r="Q386" s="237"/>
      <c r="R386" s="237"/>
      <c r="S386" s="237"/>
      <c r="T386" s="238"/>
      <c r="AT386" s="239" t="s">
        <v>136</v>
      </c>
      <c r="AU386" s="239" t="s">
        <v>84</v>
      </c>
      <c r="AV386" s="12" t="s">
        <v>84</v>
      </c>
      <c r="AW386" s="12" t="s">
        <v>35</v>
      </c>
      <c r="AX386" s="12" t="s">
        <v>82</v>
      </c>
      <c r="AY386" s="239" t="s">
        <v>123</v>
      </c>
    </row>
    <row r="387" spans="2:65" s="1" customFormat="1" ht="16.5" customHeight="1">
      <c r="B387" s="37"/>
      <c r="C387" s="203" t="s">
        <v>539</v>
      </c>
      <c r="D387" s="203" t="s">
        <v>125</v>
      </c>
      <c r="E387" s="204" t="s">
        <v>540</v>
      </c>
      <c r="F387" s="205" t="s">
        <v>541</v>
      </c>
      <c r="G387" s="206" t="s">
        <v>231</v>
      </c>
      <c r="H387" s="207">
        <v>1.68</v>
      </c>
      <c r="I387" s="208"/>
      <c r="J387" s="209">
        <f>ROUND(I387*H387,2)</f>
        <v>0</v>
      </c>
      <c r="K387" s="205" t="s">
        <v>129</v>
      </c>
      <c r="L387" s="42"/>
      <c r="M387" s="210" t="s">
        <v>28</v>
      </c>
      <c r="N387" s="211" t="s">
        <v>47</v>
      </c>
      <c r="O387" s="78"/>
      <c r="P387" s="212">
        <f>O387*H387</f>
        <v>0</v>
      </c>
      <c r="Q387" s="212">
        <v>0</v>
      </c>
      <c r="R387" s="212">
        <f>Q387*H387</f>
        <v>0</v>
      </c>
      <c r="S387" s="212">
        <v>0.188</v>
      </c>
      <c r="T387" s="213">
        <f>S387*H387</f>
        <v>0.31584</v>
      </c>
      <c r="AR387" s="16" t="s">
        <v>130</v>
      </c>
      <c r="AT387" s="16" t="s">
        <v>125</v>
      </c>
      <c r="AU387" s="16" t="s">
        <v>84</v>
      </c>
      <c r="AY387" s="16" t="s">
        <v>123</v>
      </c>
      <c r="BE387" s="214">
        <f>IF(N387="základní",J387,0)</f>
        <v>0</v>
      </c>
      <c r="BF387" s="214">
        <f>IF(N387="snížená",J387,0)</f>
        <v>0</v>
      </c>
      <c r="BG387" s="214">
        <f>IF(N387="zákl. přenesená",J387,0)</f>
        <v>0</v>
      </c>
      <c r="BH387" s="214">
        <f>IF(N387="sníž. přenesená",J387,0)</f>
        <v>0</v>
      </c>
      <c r="BI387" s="214">
        <f>IF(N387="nulová",J387,0)</f>
        <v>0</v>
      </c>
      <c r="BJ387" s="16" t="s">
        <v>130</v>
      </c>
      <c r="BK387" s="214">
        <f>ROUND(I387*H387,2)</f>
        <v>0</v>
      </c>
      <c r="BL387" s="16" t="s">
        <v>130</v>
      </c>
      <c r="BM387" s="16" t="s">
        <v>542</v>
      </c>
    </row>
    <row r="388" spans="2:47" s="1" customFormat="1" ht="12">
      <c r="B388" s="37"/>
      <c r="C388" s="38"/>
      <c r="D388" s="215" t="s">
        <v>132</v>
      </c>
      <c r="E388" s="38"/>
      <c r="F388" s="216" t="s">
        <v>543</v>
      </c>
      <c r="G388" s="38"/>
      <c r="H388" s="38"/>
      <c r="I388" s="129"/>
      <c r="J388" s="38"/>
      <c r="K388" s="38"/>
      <c r="L388" s="42"/>
      <c r="M388" s="217"/>
      <c r="N388" s="78"/>
      <c r="O388" s="78"/>
      <c r="P388" s="78"/>
      <c r="Q388" s="78"/>
      <c r="R388" s="78"/>
      <c r="S388" s="78"/>
      <c r="T388" s="79"/>
      <c r="AT388" s="16" t="s">
        <v>132</v>
      </c>
      <c r="AU388" s="16" t="s">
        <v>84</v>
      </c>
    </row>
    <row r="389" spans="2:47" s="1" customFormat="1" ht="12">
      <c r="B389" s="37"/>
      <c r="C389" s="38"/>
      <c r="D389" s="215" t="s">
        <v>134</v>
      </c>
      <c r="E389" s="38"/>
      <c r="F389" s="218" t="s">
        <v>544</v>
      </c>
      <c r="G389" s="38"/>
      <c r="H389" s="38"/>
      <c r="I389" s="129"/>
      <c r="J389" s="38"/>
      <c r="K389" s="38"/>
      <c r="L389" s="42"/>
      <c r="M389" s="217"/>
      <c r="N389" s="78"/>
      <c r="O389" s="78"/>
      <c r="P389" s="78"/>
      <c r="Q389" s="78"/>
      <c r="R389" s="78"/>
      <c r="S389" s="78"/>
      <c r="T389" s="79"/>
      <c r="AT389" s="16" t="s">
        <v>134</v>
      </c>
      <c r="AU389" s="16" t="s">
        <v>84</v>
      </c>
    </row>
    <row r="390" spans="2:51" s="11" customFormat="1" ht="12">
      <c r="B390" s="219"/>
      <c r="C390" s="220"/>
      <c r="D390" s="215" t="s">
        <v>136</v>
      </c>
      <c r="E390" s="221" t="s">
        <v>28</v>
      </c>
      <c r="F390" s="222" t="s">
        <v>545</v>
      </c>
      <c r="G390" s="220"/>
      <c r="H390" s="221" t="s">
        <v>28</v>
      </c>
      <c r="I390" s="223"/>
      <c r="J390" s="220"/>
      <c r="K390" s="220"/>
      <c r="L390" s="224"/>
      <c r="M390" s="225"/>
      <c r="N390" s="226"/>
      <c r="O390" s="226"/>
      <c r="P390" s="226"/>
      <c r="Q390" s="226"/>
      <c r="R390" s="226"/>
      <c r="S390" s="226"/>
      <c r="T390" s="227"/>
      <c r="AT390" s="228" t="s">
        <v>136</v>
      </c>
      <c r="AU390" s="228" t="s">
        <v>84</v>
      </c>
      <c r="AV390" s="11" t="s">
        <v>82</v>
      </c>
      <c r="AW390" s="11" t="s">
        <v>35</v>
      </c>
      <c r="AX390" s="11" t="s">
        <v>74</v>
      </c>
      <c r="AY390" s="228" t="s">
        <v>123</v>
      </c>
    </row>
    <row r="391" spans="2:51" s="12" customFormat="1" ht="12">
      <c r="B391" s="229"/>
      <c r="C391" s="230"/>
      <c r="D391" s="215" t="s">
        <v>136</v>
      </c>
      <c r="E391" s="231" t="s">
        <v>28</v>
      </c>
      <c r="F391" s="232" t="s">
        <v>546</v>
      </c>
      <c r="G391" s="230"/>
      <c r="H391" s="233">
        <v>1.68</v>
      </c>
      <c r="I391" s="234"/>
      <c r="J391" s="230"/>
      <c r="K391" s="230"/>
      <c r="L391" s="235"/>
      <c r="M391" s="236"/>
      <c r="N391" s="237"/>
      <c r="O391" s="237"/>
      <c r="P391" s="237"/>
      <c r="Q391" s="237"/>
      <c r="R391" s="237"/>
      <c r="S391" s="237"/>
      <c r="T391" s="238"/>
      <c r="AT391" s="239" t="s">
        <v>136</v>
      </c>
      <c r="AU391" s="239" t="s">
        <v>84</v>
      </c>
      <c r="AV391" s="12" t="s">
        <v>84</v>
      </c>
      <c r="AW391" s="12" t="s">
        <v>35</v>
      </c>
      <c r="AX391" s="12" t="s">
        <v>82</v>
      </c>
      <c r="AY391" s="239" t="s">
        <v>123</v>
      </c>
    </row>
    <row r="392" spans="2:65" s="1" customFormat="1" ht="16.5" customHeight="1">
      <c r="B392" s="37"/>
      <c r="C392" s="203" t="s">
        <v>547</v>
      </c>
      <c r="D392" s="203" t="s">
        <v>125</v>
      </c>
      <c r="E392" s="204" t="s">
        <v>548</v>
      </c>
      <c r="F392" s="205" t="s">
        <v>549</v>
      </c>
      <c r="G392" s="206" t="s">
        <v>231</v>
      </c>
      <c r="H392" s="207">
        <v>14.12</v>
      </c>
      <c r="I392" s="208"/>
      <c r="J392" s="209">
        <f>ROUND(I392*H392,2)</f>
        <v>0</v>
      </c>
      <c r="K392" s="205" t="s">
        <v>129</v>
      </c>
      <c r="L392" s="42"/>
      <c r="M392" s="210" t="s">
        <v>28</v>
      </c>
      <c r="N392" s="211" t="s">
        <v>47</v>
      </c>
      <c r="O392" s="78"/>
      <c r="P392" s="212">
        <f>O392*H392</f>
        <v>0</v>
      </c>
      <c r="Q392" s="212">
        <v>0</v>
      </c>
      <c r="R392" s="212">
        <f>Q392*H392</f>
        <v>0</v>
      </c>
      <c r="S392" s="212">
        <v>0</v>
      </c>
      <c r="T392" s="213">
        <f>S392*H392</f>
        <v>0</v>
      </c>
      <c r="AR392" s="16" t="s">
        <v>130</v>
      </c>
      <c r="AT392" s="16" t="s">
        <v>125</v>
      </c>
      <c r="AU392" s="16" t="s">
        <v>84</v>
      </c>
      <c r="AY392" s="16" t="s">
        <v>123</v>
      </c>
      <c r="BE392" s="214">
        <f>IF(N392="základní",J392,0)</f>
        <v>0</v>
      </c>
      <c r="BF392" s="214">
        <f>IF(N392="snížená",J392,0)</f>
        <v>0</v>
      </c>
      <c r="BG392" s="214">
        <f>IF(N392="zákl. přenesená",J392,0)</f>
        <v>0</v>
      </c>
      <c r="BH392" s="214">
        <f>IF(N392="sníž. přenesená",J392,0)</f>
        <v>0</v>
      </c>
      <c r="BI392" s="214">
        <f>IF(N392="nulová",J392,0)</f>
        <v>0</v>
      </c>
      <c r="BJ392" s="16" t="s">
        <v>130</v>
      </c>
      <c r="BK392" s="214">
        <f>ROUND(I392*H392,2)</f>
        <v>0</v>
      </c>
      <c r="BL392" s="16" t="s">
        <v>130</v>
      </c>
      <c r="BM392" s="16" t="s">
        <v>550</v>
      </c>
    </row>
    <row r="393" spans="2:47" s="1" customFormat="1" ht="12">
      <c r="B393" s="37"/>
      <c r="C393" s="38"/>
      <c r="D393" s="215" t="s">
        <v>132</v>
      </c>
      <c r="E393" s="38"/>
      <c r="F393" s="216" t="s">
        <v>549</v>
      </c>
      <c r="G393" s="38"/>
      <c r="H393" s="38"/>
      <c r="I393" s="129"/>
      <c r="J393" s="38"/>
      <c r="K393" s="38"/>
      <c r="L393" s="42"/>
      <c r="M393" s="217"/>
      <c r="N393" s="78"/>
      <c r="O393" s="78"/>
      <c r="P393" s="78"/>
      <c r="Q393" s="78"/>
      <c r="R393" s="78"/>
      <c r="S393" s="78"/>
      <c r="T393" s="79"/>
      <c r="AT393" s="16" t="s">
        <v>132</v>
      </c>
      <c r="AU393" s="16" t="s">
        <v>84</v>
      </c>
    </row>
    <row r="394" spans="2:47" s="1" customFormat="1" ht="12">
      <c r="B394" s="37"/>
      <c r="C394" s="38"/>
      <c r="D394" s="215" t="s">
        <v>134</v>
      </c>
      <c r="E394" s="38"/>
      <c r="F394" s="218" t="s">
        <v>551</v>
      </c>
      <c r="G394" s="38"/>
      <c r="H394" s="38"/>
      <c r="I394" s="129"/>
      <c r="J394" s="38"/>
      <c r="K394" s="38"/>
      <c r="L394" s="42"/>
      <c r="M394" s="217"/>
      <c r="N394" s="78"/>
      <c r="O394" s="78"/>
      <c r="P394" s="78"/>
      <c r="Q394" s="78"/>
      <c r="R394" s="78"/>
      <c r="S394" s="78"/>
      <c r="T394" s="79"/>
      <c r="AT394" s="16" t="s">
        <v>134</v>
      </c>
      <c r="AU394" s="16" t="s">
        <v>84</v>
      </c>
    </row>
    <row r="395" spans="2:51" s="11" customFormat="1" ht="12">
      <c r="B395" s="219"/>
      <c r="C395" s="220"/>
      <c r="D395" s="215" t="s">
        <v>136</v>
      </c>
      <c r="E395" s="221" t="s">
        <v>28</v>
      </c>
      <c r="F395" s="222" t="s">
        <v>552</v>
      </c>
      <c r="G395" s="220"/>
      <c r="H395" s="221" t="s">
        <v>28</v>
      </c>
      <c r="I395" s="223"/>
      <c r="J395" s="220"/>
      <c r="K395" s="220"/>
      <c r="L395" s="224"/>
      <c r="M395" s="225"/>
      <c r="N395" s="226"/>
      <c r="O395" s="226"/>
      <c r="P395" s="226"/>
      <c r="Q395" s="226"/>
      <c r="R395" s="226"/>
      <c r="S395" s="226"/>
      <c r="T395" s="227"/>
      <c r="AT395" s="228" t="s">
        <v>136</v>
      </c>
      <c r="AU395" s="228" t="s">
        <v>84</v>
      </c>
      <c r="AV395" s="11" t="s">
        <v>82</v>
      </c>
      <c r="AW395" s="11" t="s">
        <v>35</v>
      </c>
      <c r="AX395" s="11" t="s">
        <v>74</v>
      </c>
      <c r="AY395" s="228" t="s">
        <v>123</v>
      </c>
    </row>
    <row r="396" spans="2:51" s="12" customFormat="1" ht="12">
      <c r="B396" s="229"/>
      <c r="C396" s="230"/>
      <c r="D396" s="215" t="s">
        <v>136</v>
      </c>
      <c r="E396" s="231" t="s">
        <v>28</v>
      </c>
      <c r="F396" s="232" t="s">
        <v>553</v>
      </c>
      <c r="G396" s="230"/>
      <c r="H396" s="233">
        <v>14.12</v>
      </c>
      <c r="I396" s="234"/>
      <c r="J396" s="230"/>
      <c r="K396" s="230"/>
      <c r="L396" s="235"/>
      <c r="M396" s="236"/>
      <c r="N396" s="237"/>
      <c r="O396" s="237"/>
      <c r="P396" s="237"/>
      <c r="Q396" s="237"/>
      <c r="R396" s="237"/>
      <c r="S396" s="237"/>
      <c r="T396" s="238"/>
      <c r="AT396" s="239" t="s">
        <v>136</v>
      </c>
      <c r="AU396" s="239" t="s">
        <v>84</v>
      </c>
      <c r="AV396" s="12" t="s">
        <v>84</v>
      </c>
      <c r="AW396" s="12" t="s">
        <v>35</v>
      </c>
      <c r="AX396" s="12" t="s">
        <v>82</v>
      </c>
      <c r="AY396" s="239" t="s">
        <v>123</v>
      </c>
    </row>
    <row r="397" spans="2:65" s="1" customFormat="1" ht="16.5" customHeight="1">
      <c r="B397" s="37"/>
      <c r="C397" s="203" t="s">
        <v>554</v>
      </c>
      <c r="D397" s="203" t="s">
        <v>125</v>
      </c>
      <c r="E397" s="204" t="s">
        <v>555</v>
      </c>
      <c r="F397" s="205" t="s">
        <v>556</v>
      </c>
      <c r="G397" s="206" t="s">
        <v>128</v>
      </c>
      <c r="H397" s="207">
        <v>0.21</v>
      </c>
      <c r="I397" s="208"/>
      <c r="J397" s="209">
        <f>ROUND(I397*H397,2)</f>
        <v>0</v>
      </c>
      <c r="K397" s="205" t="s">
        <v>129</v>
      </c>
      <c r="L397" s="42"/>
      <c r="M397" s="210" t="s">
        <v>28</v>
      </c>
      <c r="N397" s="211" t="s">
        <v>47</v>
      </c>
      <c r="O397" s="78"/>
      <c r="P397" s="212">
        <f>O397*H397</f>
        <v>0</v>
      </c>
      <c r="Q397" s="212">
        <v>0</v>
      </c>
      <c r="R397" s="212">
        <f>Q397*H397</f>
        <v>0</v>
      </c>
      <c r="S397" s="212">
        <v>2.5</v>
      </c>
      <c r="T397" s="213">
        <f>S397*H397</f>
        <v>0.525</v>
      </c>
      <c r="AR397" s="16" t="s">
        <v>130</v>
      </c>
      <c r="AT397" s="16" t="s">
        <v>125</v>
      </c>
      <c r="AU397" s="16" t="s">
        <v>84</v>
      </c>
      <c r="AY397" s="16" t="s">
        <v>123</v>
      </c>
      <c r="BE397" s="214">
        <f>IF(N397="základní",J397,0)</f>
        <v>0</v>
      </c>
      <c r="BF397" s="214">
        <f>IF(N397="snížená",J397,0)</f>
        <v>0</v>
      </c>
      <c r="BG397" s="214">
        <f>IF(N397="zákl. přenesená",J397,0)</f>
        <v>0</v>
      </c>
      <c r="BH397" s="214">
        <f>IF(N397="sníž. přenesená",J397,0)</f>
        <v>0</v>
      </c>
      <c r="BI397" s="214">
        <f>IF(N397="nulová",J397,0)</f>
        <v>0</v>
      </c>
      <c r="BJ397" s="16" t="s">
        <v>130</v>
      </c>
      <c r="BK397" s="214">
        <f>ROUND(I397*H397,2)</f>
        <v>0</v>
      </c>
      <c r="BL397" s="16" t="s">
        <v>130</v>
      </c>
      <c r="BM397" s="16" t="s">
        <v>557</v>
      </c>
    </row>
    <row r="398" spans="2:47" s="1" customFormat="1" ht="12">
      <c r="B398" s="37"/>
      <c r="C398" s="38"/>
      <c r="D398" s="215" t="s">
        <v>132</v>
      </c>
      <c r="E398" s="38"/>
      <c r="F398" s="216" t="s">
        <v>558</v>
      </c>
      <c r="G398" s="38"/>
      <c r="H398" s="38"/>
      <c r="I398" s="129"/>
      <c r="J398" s="38"/>
      <c r="K398" s="38"/>
      <c r="L398" s="42"/>
      <c r="M398" s="217"/>
      <c r="N398" s="78"/>
      <c r="O398" s="78"/>
      <c r="P398" s="78"/>
      <c r="Q398" s="78"/>
      <c r="R398" s="78"/>
      <c r="S398" s="78"/>
      <c r="T398" s="79"/>
      <c r="AT398" s="16" t="s">
        <v>132</v>
      </c>
      <c r="AU398" s="16" t="s">
        <v>84</v>
      </c>
    </row>
    <row r="399" spans="2:47" s="1" customFormat="1" ht="12">
      <c r="B399" s="37"/>
      <c r="C399" s="38"/>
      <c r="D399" s="215" t="s">
        <v>134</v>
      </c>
      <c r="E399" s="38"/>
      <c r="F399" s="218" t="s">
        <v>559</v>
      </c>
      <c r="G399" s="38"/>
      <c r="H399" s="38"/>
      <c r="I399" s="129"/>
      <c r="J399" s="38"/>
      <c r="K399" s="38"/>
      <c r="L399" s="42"/>
      <c r="M399" s="217"/>
      <c r="N399" s="78"/>
      <c r="O399" s="78"/>
      <c r="P399" s="78"/>
      <c r="Q399" s="78"/>
      <c r="R399" s="78"/>
      <c r="S399" s="78"/>
      <c r="T399" s="79"/>
      <c r="AT399" s="16" t="s">
        <v>134</v>
      </c>
      <c r="AU399" s="16" t="s">
        <v>84</v>
      </c>
    </row>
    <row r="400" spans="2:51" s="11" customFormat="1" ht="12">
      <c r="B400" s="219"/>
      <c r="C400" s="220"/>
      <c r="D400" s="215" t="s">
        <v>136</v>
      </c>
      <c r="E400" s="221" t="s">
        <v>28</v>
      </c>
      <c r="F400" s="222" t="s">
        <v>560</v>
      </c>
      <c r="G400" s="220"/>
      <c r="H400" s="221" t="s">
        <v>28</v>
      </c>
      <c r="I400" s="223"/>
      <c r="J400" s="220"/>
      <c r="K400" s="220"/>
      <c r="L400" s="224"/>
      <c r="M400" s="225"/>
      <c r="N400" s="226"/>
      <c r="O400" s="226"/>
      <c r="P400" s="226"/>
      <c r="Q400" s="226"/>
      <c r="R400" s="226"/>
      <c r="S400" s="226"/>
      <c r="T400" s="227"/>
      <c r="AT400" s="228" t="s">
        <v>136</v>
      </c>
      <c r="AU400" s="228" t="s">
        <v>84</v>
      </c>
      <c r="AV400" s="11" t="s">
        <v>82</v>
      </c>
      <c r="AW400" s="11" t="s">
        <v>35</v>
      </c>
      <c r="AX400" s="11" t="s">
        <v>74</v>
      </c>
      <c r="AY400" s="228" t="s">
        <v>123</v>
      </c>
    </row>
    <row r="401" spans="2:51" s="12" customFormat="1" ht="12">
      <c r="B401" s="229"/>
      <c r="C401" s="230"/>
      <c r="D401" s="215" t="s">
        <v>136</v>
      </c>
      <c r="E401" s="231" t="s">
        <v>28</v>
      </c>
      <c r="F401" s="232" t="s">
        <v>151</v>
      </c>
      <c r="G401" s="230"/>
      <c r="H401" s="233">
        <v>0.21</v>
      </c>
      <c r="I401" s="234"/>
      <c r="J401" s="230"/>
      <c r="K401" s="230"/>
      <c r="L401" s="235"/>
      <c r="M401" s="236"/>
      <c r="N401" s="237"/>
      <c r="O401" s="237"/>
      <c r="P401" s="237"/>
      <c r="Q401" s="237"/>
      <c r="R401" s="237"/>
      <c r="S401" s="237"/>
      <c r="T401" s="238"/>
      <c r="AT401" s="239" t="s">
        <v>136</v>
      </c>
      <c r="AU401" s="239" t="s">
        <v>84</v>
      </c>
      <c r="AV401" s="12" t="s">
        <v>84</v>
      </c>
      <c r="AW401" s="12" t="s">
        <v>35</v>
      </c>
      <c r="AX401" s="12" t="s">
        <v>82</v>
      </c>
      <c r="AY401" s="239" t="s">
        <v>123</v>
      </c>
    </row>
    <row r="402" spans="2:63" s="10" customFormat="1" ht="22.8" customHeight="1">
      <c r="B402" s="187"/>
      <c r="C402" s="188"/>
      <c r="D402" s="189" t="s">
        <v>73</v>
      </c>
      <c r="E402" s="201" t="s">
        <v>561</v>
      </c>
      <c r="F402" s="201" t="s">
        <v>562</v>
      </c>
      <c r="G402" s="188"/>
      <c r="H402" s="188"/>
      <c r="I402" s="191"/>
      <c r="J402" s="202">
        <f>BK402</f>
        <v>0</v>
      </c>
      <c r="K402" s="188"/>
      <c r="L402" s="193"/>
      <c r="M402" s="194"/>
      <c r="N402" s="195"/>
      <c r="O402" s="195"/>
      <c r="P402" s="196">
        <f>SUM(P403:P443)</f>
        <v>0</v>
      </c>
      <c r="Q402" s="195"/>
      <c r="R402" s="196">
        <f>SUM(R403:R443)</f>
        <v>0</v>
      </c>
      <c r="S402" s="195"/>
      <c r="T402" s="197">
        <f>SUM(T403:T443)</f>
        <v>0</v>
      </c>
      <c r="AR402" s="198" t="s">
        <v>82</v>
      </c>
      <c r="AT402" s="199" t="s">
        <v>73</v>
      </c>
      <c r="AU402" s="199" t="s">
        <v>82</v>
      </c>
      <c r="AY402" s="198" t="s">
        <v>123</v>
      </c>
      <c r="BK402" s="200">
        <f>SUM(BK403:BK443)</f>
        <v>0</v>
      </c>
    </row>
    <row r="403" spans="2:65" s="1" customFormat="1" ht="16.5" customHeight="1">
      <c r="B403" s="37"/>
      <c r="C403" s="203" t="s">
        <v>563</v>
      </c>
      <c r="D403" s="203" t="s">
        <v>125</v>
      </c>
      <c r="E403" s="204" t="s">
        <v>564</v>
      </c>
      <c r="F403" s="205" t="s">
        <v>565</v>
      </c>
      <c r="G403" s="206" t="s">
        <v>392</v>
      </c>
      <c r="H403" s="207">
        <v>36.895</v>
      </c>
      <c r="I403" s="208"/>
      <c r="J403" s="209">
        <f>ROUND(I403*H403,2)</f>
        <v>0</v>
      </c>
      <c r="K403" s="205" t="s">
        <v>28</v>
      </c>
      <c r="L403" s="42"/>
      <c r="M403" s="210" t="s">
        <v>28</v>
      </c>
      <c r="N403" s="211" t="s">
        <v>47</v>
      </c>
      <c r="O403" s="78"/>
      <c r="P403" s="212">
        <f>O403*H403</f>
        <v>0</v>
      </c>
      <c r="Q403" s="212">
        <v>0</v>
      </c>
      <c r="R403" s="212">
        <f>Q403*H403</f>
        <v>0</v>
      </c>
      <c r="S403" s="212">
        <v>0</v>
      </c>
      <c r="T403" s="213">
        <f>S403*H403</f>
        <v>0</v>
      </c>
      <c r="AR403" s="16" t="s">
        <v>130</v>
      </c>
      <c r="AT403" s="16" t="s">
        <v>125</v>
      </c>
      <c r="AU403" s="16" t="s">
        <v>84</v>
      </c>
      <c r="AY403" s="16" t="s">
        <v>123</v>
      </c>
      <c r="BE403" s="214">
        <f>IF(N403="základní",J403,0)</f>
        <v>0</v>
      </c>
      <c r="BF403" s="214">
        <f>IF(N403="snížená",J403,0)</f>
        <v>0</v>
      </c>
      <c r="BG403" s="214">
        <f>IF(N403="zákl. přenesená",J403,0)</f>
        <v>0</v>
      </c>
      <c r="BH403" s="214">
        <f>IF(N403="sníž. přenesená",J403,0)</f>
        <v>0</v>
      </c>
      <c r="BI403" s="214">
        <f>IF(N403="nulová",J403,0)</f>
        <v>0</v>
      </c>
      <c r="BJ403" s="16" t="s">
        <v>130</v>
      </c>
      <c r="BK403" s="214">
        <f>ROUND(I403*H403,2)</f>
        <v>0</v>
      </c>
      <c r="BL403" s="16" t="s">
        <v>130</v>
      </c>
      <c r="BM403" s="16" t="s">
        <v>566</v>
      </c>
    </row>
    <row r="404" spans="2:47" s="1" customFormat="1" ht="12">
      <c r="B404" s="37"/>
      <c r="C404" s="38"/>
      <c r="D404" s="215" t="s">
        <v>132</v>
      </c>
      <c r="E404" s="38"/>
      <c r="F404" s="216" t="s">
        <v>567</v>
      </c>
      <c r="G404" s="38"/>
      <c r="H404" s="38"/>
      <c r="I404" s="129"/>
      <c r="J404" s="38"/>
      <c r="K404" s="38"/>
      <c r="L404" s="42"/>
      <c r="M404" s="217"/>
      <c r="N404" s="78"/>
      <c r="O404" s="78"/>
      <c r="P404" s="78"/>
      <c r="Q404" s="78"/>
      <c r="R404" s="78"/>
      <c r="S404" s="78"/>
      <c r="T404" s="79"/>
      <c r="AT404" s="16" t="s">
        <v>132</v>
      </c>
      <c r="AU404" s="16" t="s">
        <v>84</v>
      </c>
    </row>
    <row r="405" spans="2:47" s="1" customFormat="1" ht="12">
      <c r="B405" s="37"/>
      <c r="C405" s="38"/>
      <c r="D405" s="215" t="s">
        <v>134</v>
      </c>
      <c r="E405" s="38"/>
      <c r="F405" s="218" t="s">
        <v>568</v>
      </c>
      <c r="G405" s="38"/>
      <c r="H405" s="38"/>
      <c r="I405" s="129"/>
      <c r="J405" s="38"/>
      <c r="K405" s="38"/>
      <c r="L405" s="42"/>
      <c r="M405" s="217"/>
      <c r="N405" s="78"/>
      <c r="O405" s="78"/>
      <c r="P405" s="78"/>
      <c r="Q405" s="78"/>
      <c r="R405" s="78"/>
      <c r="S405" s="78"/>
      <c r="T405" s="79"/>
      <c r="AT405" s="16" t="s">
        <v>134</v>
      </c>
      <c r="AU405" s="16" t="s">
        <v>84</v>
      </c>
    </row>
    <row r="406" spans="2:51" s="11" customFormat="1" ht="12">
      <c r="B406" s="219"/>
      <c r="C406" s="220"/>
      <c r="D406" s="215" t="s">
        <v>136</v>
      </c>
      <c r="E406" s="221" t="s">
        <v>28</v>
      </c>
      <c r="F406" s="222" t="s">
        <v>569</v>
      </c>
      <c r="G406" s="220"/>
      <c r="H406" s="221" t="s">
        <v>28</v>
      </c>
      <c r="I406" s="223"/>
      <c r="J406" s="220"/>
      <c r="K406" s="220"/>
      <c r="L406" s="224"/>
      <c r="M406" s="225"/>
      <c r="N406" s="226"/>
      <c r="O406" s="226"/>
      <c r="P406" s="226"/>
      <c r="Q406" s="226"/>
      <c r="R406" s="226"/>
      <c r="S406" s="226"/>
      <c r="T406" s="227"/>
      <c r="AT406" s="228" t="s">
        <v>136</v>
      </c>
      <c r="AU406" s="228" t="s">
        <v>84</v>
      </c>
      <c r="AV406" s="11" t="s">
        <v>82</v>
      </c>
      <c r="AW406" s="11" t="s">
        <v>35</v>
      </c>
      <c r="AX406" s="11" t="s">
        <v>74</v>
      </c>
      <c r="AY406" s="228" t="s">
        <v>123</v>
      </c>
    </row>
    <row r="407" spans="2:51" s="11" customFormat="1" ht="12">
      <c r="B407" s="219"/>
      <c r="C407" s="220"/>
      <c r="D407" s="215" t="s">
        <v>136</v>
      </c>
      <c r="E407" s="221" t="s">
        <v>28</v>
      </c>
      <c r="F407" s="222" t="s">
        <v>570</v>
      </c>
      <c r="G407" s="220"/>
      <c r="H407" s="221" t="s">
        <v>28</v>
      </c>
      <c r="I407" s="223"/>
      <c r="J407" s="220"/>
      <c r="K407" s="220"/>
      <c r="L407" s="224"/>
      <c r="M407" s="225"/>
      <c r="N407" s="226"/>
      <c r="O407" s="226"/>
      <c r="P407" s="226"/>
      <c r="Q407" s="226"/>
      <c r="R407" s="226"/>
      <c r="S407" s="226"/>
      <c r="T407" s="227"/>
      <c r="AT407" s="228" t="s">
        <v>136</v>
      </c>
      <c r="AU407" s="228" t="s">
        <v>84</v>
      </c>
      <c r="AV407" s="11" t="s">
        <v>82</v>
      </c>
      <c r="AW407" s="11" t="s">
        <v>35</v>
      </c>
      <c r="AX407" s="11" t="s">
        <v>74</v>
      </c>
      <c r="AY407" s="228" t="s">
        <v>123</v>
      </c>
    </row>
    <row r="408" spans="2:51" s="12" customFormat="1" ht="12">
      <c r="B408" s="229"/>
      <c r="C408" s="230"/>
      <c r="D408" s="215" t="s">
        <v>136</v>
      </c>
      <c r="E408" s="231" t="s">
        <v>28</v>
      </c>
      <c r="F408" s="232" t="s">
        <v>571</v>
      </c>
      <c r="G408" s="230"/>
      <c r="H408" s="233">
        <v>13.86</v>
      </c>
      <c r="I408" s="234"/>
      <c r="J408" s="230"/>
      <c r="K408" s="230"/>
      <c r="L408" s="235"/>
      <c r="M408" s="236"/>
      <c r="N408" s="237"/>
      <c r="O408" s="237"/>
      <c r="P408" s="237"/>
      <c r="Q408" s="237"/>
      <c r="R408" s="237"/>
      <c r="S408" s="237"/>
      <c r="T408" s="238"/>
      <c r="AT408" s="239" t="s">
        <v>136</v>
      </c>
      <c r="AU408" s="239" t="s">
        <v>84</v>
      </c>
      <c r="AV408" s="12" t="s">
        <v>84</v>
      </c>
      <c r="AW408" s="12" t="s">
        <v>35</v>
      </c>
      <c r="AX408" s="12" t="s">
        <v>74</v>
      </c>
      <c r="AY408" s="239" t="s">
        <v>123</v>
      </c>
    </row>
    <row r="409" spans="2:51" s="11" customFormat="1" ht="12">
      <c r="B409" s="219"/>
      <c r="C409" s="220"/>
      <c r="D409" s="215" t="s">
        <v>136</v>
      </c>
      <c r="E409" s="221" t="s">
        <v>28</v>
      </c>
      <c r="F409" s="222" t="s">
        <v>572</v>
      </c>
      <c r="G409" s="220"/>
      <c r="H409" s="221" t="s">
        <v>28</v>
      </c>
      <c r="I409" s="223"/>
      <c r="J409" s="220"/>
      <c r="K409" s="220"/>
      <c r="L409" s="224"/>
      <c r="M409" s="225"/>
      <c r="N409" s="226"/>
      <c r="O409" s="226"/>
      <c r="P409" s="226"/>
      <c r="Q409" s="226"/>
      <c r="R409" s="226"/>
      <c r="S409" s="226"/>
      <c r="T409" s="227"/>
      <c r="AT409" s="228" t="s">
        <v>136</v>
      </c>
      <c r="AU409" s="228" t="s">
        <v>84</v>
      </c>
      <c r="AV409" s="11" t="s">
        <v>82</v>
      </c>
      <c r="AW409" s="11" t="s">
        <v>35</v>
      </c>
      <c r="AX409" s="11" t="s">
        <v>74</v>
      </c>
      <c r="AY409" s="228" t="s">
        <v>123</v>
      </c>
    </row>
    <row r="410" spans="2:51" s="12" customFormat="1" ht="12">
      <c r="B410" s="229"/>
      <c r="C410" s="230"/>
      <c r="D410" s="215" t="s">
        <v>136</v>
      </c>
      <c r="E410" s="231" t="s">
        <v>28</v>
      </c>
      <c r="F410" s="232" t="s">
        <v>573</v>
      </c>
      <c r="G410" s="230"/>
      <c r="H410" s="233">
        <v>18.7</v>
      </c>
      <c r="I410" s="234"/>
      <c r="J410" s="230"/>
      <c r="K410" s="230"/>
      <c r="L410" s="235"/>
      <c r="M410" s="236"/>
      <c r="N410" s="237"/>
      <c r="O410" s="237"/>
      <c r="P410" s="237"/>
      <c r="Q410" s="237"/>
      <c r="R410" s="237"/>
      <c r="S410" s="237"/>
      <c r="T410" s="238"/>
      <c r="AT410" s="239" t="s">
        <v>136</v>
      </c>
      <c r="AU410" s="239" t="s">
        <v>84</v>
      </c>
      <c r="AV410" s="12" t="s">
        <v>84</v>
      </c>
      <c r="AW410" s="12" t="s">
        <v>35</v>
      </c>
      <c r="AX410" s="12" t="s">
        <v>74</v>
      </c>
      <c r="AY410" s="239" t="s">
        <v>123</v>
      </c>
    </row>
    <row r="411" spans="2:51" s="11" customFormat="1" ht="12">
      <c r="B411" s="219"/>
      <c r="C411" s="220"/>
      <c r="D411" s="215" t="s">
        <v>136</v>
      </c>
      <c r="E411" s="221" t="s">
        <v>28</v>
      </c>
      <c r="F411" s="222" t="s">
        <v>574</v>
      </c>
      <c r="G411" s="220"/>
      <c r="H411" s="221" t="s">
        <v>28</v>
      </c>
      <c r="I411" s="223"/>
      <c r="J411" s="220"/>
      <c r="K411" s="220"/>
      <c r="L411" s="224"/>
      <c r="M411" s="225"/>
      <c r="N411" s="226"/>
      <c r="O411" s="226"/>
      <c r="P411" s="226"/>
      <c r="Q411" s="226"/>
      <c r="R411" s="226"/>
      <c r="S411" s="226"/>
      <c r="T411" s="227"/>
      <c r="AT411" s="228" t="s">
        <v>136</v>
      </c>
      <c r="AU411" s="228" t="s">
        <v>84</v>
      </c>
      <c r="AV411" s="11" t="s">
        <v>82</v>
      </c>
      <c r="AW411" s="11" t="s">
        <v>35</v>
      </c>
      <c r="AX411" s="11" t="s">
        <v>74</v>
      </c>
      <c r="AY411" s="228" t="s">
        <v>123</v>
      </c>
    </row>
    <row r="412" spans="2:51" s="12" customFormat="1" ht="12">
      <c r="B412" s="229"/>
      <c r="C412" s="230"/>
      <c r="D412" s="215" t="s">
        <v>136</v>
      </c>
      <c r="E412" s="231" t="s">
        <v>28</v>
      </c>
      <c r="F412" s="232" t="s">
        <v>575</v>
      </c>
      <c r="G412" s="230"/>
      <c r="H412" s="233">
        <v>0.296</v>
      </c>
      <c r="I412" s="234"/>
      <c r="J412" s="230"/>
      <c r="K412" s="230"/>
      <c r="L412" s="235"/>
      <c r="M412" s="236"/>
      <c r="N412" s="237"/>
      <c r="O412" s="237"/>
      <c r="P412" s="237"/>
      <c r="Q412" s="237"/>
      <c r="R412" s="237"/>
      <c r="S412" s="237"/>
      <c r="T412" s="238"/>
      <c r="AT412" s="239" t="s">
        <v>136</v>
      </c>
      <c r="AU412" s="239" t="s">
        <v>84</v>
      </c>
      <c r="AV412" s="12" t="s">
        <v>84</v>
      </c>
      <c r="AW412" s="12" t="s">
        <v>35</v>
      </c>
      <c r="AX412" s="12" t="s">
        <v>74</v>
      </c>
      <c r="AY412" s="239" t="s">
        <v>123</v>
      </c>
    </row>
    <row r="413" spans="2:51" s="11" customFormat="1" ht="12">
      <c r="B413" s="219"/>
      <c r="C413" s="220"/>
      <c r="D413" s="215" t="s">
        <v>136</v>
      </c>
      <c r="E413" s="221" t="s">
        <v>28</v>
      </c>
      <c r="F413" s="222" t="s">
        <v>576</v>
      </c>
      <c r="G413" s="220"/>
      <c r="H413" s="221" t="s">
        <v>28</v>
      </c>
      <c r="I413" s="223"/>
      <c r="J413" s="220"/>
      <c r="K413" s="220"/>
      <c r="L413" s="224"/>
      <c r="M413" s="225"/>
      <c r="N413" s="226"/>
      <c r="O413" s="226"/>
      <c r="P413" s="226"/>
      <c r="Q413" s="226"/>
      <c r="R413" s="226"/>
      <c r="S413" s="226"/>
      <c r="T413" s="227"/>
      <c r="AT413" s="228" t="s">
        <v>136</v>
      </c>
      <c r="AU413" s="228" t="s">
        <v>84</v>
      </c>
      <c r="AV413" s="11" t="s">
        <v>82</v>
      </c>
      <c r="AW413" s="11" t="s">
        <v>35</v>
      </c>
      <c r="AX413" s="11" t="s">
        <v>74</v>
      </c>
      <c r="AY413" s="228" t="s">
        <v>123</v>
      </c>
    </row>
    <row r="414" spans="2:51" s="12" customFormat="1" ht="12">
      <c r="B414" s="229"/>
      <c r="C414" s="230"/>
      <c r="D414" s="215" t="s">
        <v>136</v>
      </c>
      <c r="E414" s="231" t="s">
        <v>28</v>
      </c>
      <c r="F414" s="232" t="s">
        <v>577</v>
      </c>
      <c r="G414" s="230"/>
      <c r="H414" s="233">
        <v>3.977</v>
      </c>
      <c r="I414" s="234"/>
      <c r="J414" s="230"/>
      <c r="K414" s="230"/>
      <c r="L414" s="235"/>
      <c r="M414" s="236"/>
      <c r="N414" s="237"/>
      <c r="O414" s="237"/>
      <c r="P414" s="237"/>
      <c r="Q414" s="237"/>
      <c r="R414" s="237"/>
      <c r="S414" s="237"/>
      <c r="T414" s="238"/>
      <c r="AT414" s="239" t="s">
        <v>136</v>
      </c>
      <c r="AU414" s="239" t="s">
        <v>84</v>
      </c>
      <c r="AV414" s="12" t="s">
        <v>84</v>
      </c>
      <c r="AW414" s="12" t="s">
        <v>35</v>
      </c>
      <c r="AX414" s="12" t="s">
        <v>74</v>
      </c>
      <c r="AY414" s="239" t="s">
        <v>123</v>
      </c>
    </row>
    <row r="415" spans="2:51" s="11" customFormat="1" ht="12">
      <c r="B415" s="219"/>
      <c r="C415" s="220"/>
      <c r="D415" s="215" t="s">
        <v>136</v>
      </c>
      <c r="E415" s="221" t="s">
        <v>28</v>
      </c>
      <c r="F415" s="222" t="s">
        <v>578</v>
      </c>
      <c r="G415" s="220"/>
      <c r="H415" s="221" t="s">
        <v>28</v>
      </c>
      <c r="I415" s="223"/>
      <c r="J415" s="220"/>
      <c r="K415" s="220"/>
      <c r="L415" s="224"/>
      <c r="M415" s="225"/>
      <c r="N415" s="226"/>
      <c r="O415" s="226"/>
      <c r="P415" s="226"/>
      <c r="Q415" s="226"/>
      <c r="R415" s="226"/>
      <c r="S415" s="226"/>
      <c r="T415" s="227"/>
      <c r="AT415" s="228" t="s">
        <v>136</v>
      </c>
      <c r="AU415" s="228" t="s">
        <v>84</v>
      </c>
      <c r="AV415" s="11" t="s">
        <v>82</v>
      </c>
      <c r="AW415" s="11" t="s">
        <v>35</v>
      </c>
      <c r="AX415" s="11" t="s">
        <v>74</v>
      </c>
      <c r="AY415" s="228" t="s">
        <v>123</v>
      </c>
    </row>
    <row r="416" spans="2:51" s="12" customFormat="1" ht="12">
      <c r="B416" s="229"/>
      <c r="C416" s="230"/>
      <c r="D416" s="215" t="s">
        <v>136</v>
      </c>
      <c r="E416" s="231" t="s">
        <v>28</v>
      </c>
      <c r="F416" s="232" t="s">
        <v>579</v>
      </c>
      <c r="G416" s="230"/>
      <c r="H416" s="233">
        <v>0.062</v>
      </c>
      <c r="I416" s="234"/>
      <c r="J416" s="230"/>
      <c r="K416" s="230"/>
      <c r="L416" s="235"/>
      <c r="M416" s="236"/>
      <c r="N416" s="237"/>
      <c r="O416" s="237"/>
      <c r="P416" s="237"/>
      <c r="Q416" s="237"/>
      <c r="R416" s="237"/>
      <c r="S416" s="237"/>
      <c r="T416" s="238"/>
      <c r="AT416" s="239" t="s">
        <v>136</v>
      </c>
      <c r="AU416" s="239" t="s">
        <v>84</v>
      </c>
      <c r="AV416" s="12" t="s">
        <v>84</v>
      </c>
      <c r="AW416" s="12" t="s">
        <v>35</v>
      </c>
      <c r="AX416" s="12" t="s">
        <v>74</v>
      </c>
      <c r="AY416" s="239" t="s">
        <v>123</v>
      </c>
    </row>
    <row r="417" spans="2:51" s="13" customFormat="1" ht="12">
      <c r="B417" s="240"/>
      <c r="C417" s="241"/>
      <c r="D417" s="215" t="s">
        <v>136</v>
      </c>
      <c r="E417" s="242" t="s">
        <v>28</v>
      </c>
      <c r="F417" s="243" t="s">
        <v>261</v>
      </c>
      <c r="G417" s="241"/>
      <c r="H417" s="244">
        <v>36.895</v>
      </c>
      <c r="I417" s="245"/>
      <c r="J417" s="241"/>
      <c r="K417" s="241"/>
      <c r="L417" s="246"/>
      <c r="M417" s="247"/>
      <c r="N417" s="248"/>
      <c r="O417" s="248"/>
      <c r="P417" s="248"/>
      <c r="Q417" s="248"/>
      <c r="R417" s="248"/>
      <c r="S417" s="248"/>
      <c r="T417" s="249"/>
      <c r="AT417" s="250" t="s">
        <v>136</v>
      </c>
      <c r="AU417" s="250" t="s">
        <v>84</v>
      </c>
      <c r="AV417" s="13" t="s">
        <v>130</v>
      </c>
      <c r="AW417" s="13" t="s">
        <v>35</v>
      </c>
      <c r="AX417" s="13" t="s">
        <v>82</v>
      </c>
      <c r="AY417" s="250" t="s">
        <v>123</v>
      </c>
    </row>
    <row r="418" spans="2:65" s="1" customFormat="1" ht="16.5" customHeight="1">
      <c r="B418" s="37"/>
      <c r="C418" s="203" t="s">
        <v>580</v>
      </c>
      <c r="D418" s="203" t="s">
        <v>125</v>
      </c>
      <c r="E418" s="204" t="s">
        <v>581</v>
      </c>
      <c r="F418" s="205" t="s">
        <v>582</v>
      </c>
      <c r="G418" s="206" t="s">
        <v>392</v>
      </c>
      <c r="H418" s="207">
        <v>66.572</v>
      </c>
      <c r="I418" s="208"/>
      <c r="J418" s="209">
        <f>ROUND(I418*H418,2)</f>
        <v>0</v>
      </c>
      <c r="K418" s="205" t="s">
        <v>28</v>
      </c>
      <c r="L418" s="42"/>
      <c r="M418" s="210" t="s">
        <v>28</v>
      </c>
      <c r="N418" s="211" t="s">
        <v>47</v>
      </c>
      <c r="O418" s="78"/>
      <c r="P418" s="212">
        <f>O418*H418</f>
        <v>0</v>
      </c>
      <c r="Q418" s="212">
        <v>0</v>
      </c>
      <c r="R418" s="212">
        <f>Q418*H418</f>
        <v>0</v>
      </c>
      <c r="S418" s="212">
        <v>0</v>
      </c>
      <c r="T418" s="213">
        <f>S418*H418</f>
        <v>0</v>
      </c>
      <c r="AR418" s="16" t="s">
        <v>130</v>
      </c>
      <c r="AT418" s="16" t="s">
        <v>125</v>
      </c>
      <c r="AU418" s="16" t="s">
        <v>84</v>
      </c>
      <c r="AY418" s="16" t="s">
        <v>123</v>
      </c>
      <c r="BE418" s="214">
        <f>IF(N418="základní",J418,0)</f>
        <v>0</v>
      </c>
      <c r="BF418" s="214">
        <f>IF(N418="snížená",J418,0)</f>
        <v>0</v>
      </c>
      <c r="BG418" s="214">
        <f>IF(N418="zákl. přenesená",J418,0)</f>
        <v>0</v>
      </c>
      <c r="BH418" s="214">
        <f>IF(N418="sníž. přenesená",J418,0)</f>
        <v>0</v>
      </c>
      <c r="BI418" s="214">
        <f>IF(N418="nulová",J418,0)</f>
        <v>0</v>
      </c>
      <c r="BJ418" s="16" t="s">
        <v>130</v>
      </c>
      <c r="BK418" s="214">
        <f>ROUND(I418*H418,2)</f>
        <v>0</v>
      </c>
      <c r="BL418" s="16" t="s">
        <v>130</v>
      </c>
      <c r="BM418" s="16" t="s">
        <v>583</v>
      </c>
    </row>
    <row r="419" spans="2:47" s="1" customFormat="1" ht="12">
      <c r="B419" s="37"/>
      <c r="C419" s="38"/>
      <c r="D419" s="215" t="s">
        <v>132</v>
      </c>
      <c r="E419" s="38"/>
      <c r="F419" s="216" t="s">
        <v>584</v>
      </c>
      <c r="G419" s="38"/>
      <c r="H419" s="38"/>
      <c r="I419" s="129"/>
      <c r="J419" s="38"/>
      <c r="K419" s="38"/>
      <c r="L419" s="42"/>
      <c r="M419" s="217"/>
      <c r="N419" s="78"/>
      <c r="O419" s="78"/>
      <c r="P419" s="78"/>
      <c r="Q419" s="78"/>
      <c r="R419" s="78"/>
      <c r="S419" s="78"/>
      <c r="T419" s="79"/>
      <c r="AT419" s="16" t="s">
        <v>132</v>
      </c>
      <c r="AU419" s="16" t="s">
        <v>84</v>
      </c>
    </row>
    <row r="420" spans="2:47" s="1" customFormat="1" ht="12">
      <c r="B420" s="37"/>
      <c r="C420" s="38"/>
      <c r="D420" s="215" t="s">
        <v>134</v>
      </c>
      <c r="E420" s="38"/>
      <c r="F420" s="218" t="s">
        <v>568</v>
      </c>
      <c r="G420" s="38"/>
      <c r="H420" s="38"/>
      <c r="I420" s="129"/>
      <c r="J420" s="38"/>
      <c r="K420" s="38"/>
      <c r="L420" s="42"/>
      <c r="M420" s="217"/>
      <c r="N420" s="78"/>
      <c r="O420" s="78"/>
      <c r="P420" s="78"/>
      <c r="Q420" s="78"/>
      <c r="R420" s="78"/>
      <c r="S420" s="78"/>
      <c r="T420" s="79"/>
      <c r="AT420" s="16" t="s">
        <v>134</v>
      </c>
      <c r="AU420" s="16" t="s">
        <v>84</v>
      </c>
    </row>
    <row r="421" spans="2:51" s="11" customFormat="1" ht="12">
      <c r="B421" s="219"/>
      <c r="C421" s="220"/>
      <c r="D421" s="215" t="s">
        <v>136</v>
      </c>
      <c r="E421" s="221" t="s">
        <v>28</v>
      </c>
      <c r="F421" s="222" t="s">
        <v>585</v>
      </c>
      <c r="G421" s="220"/>
      <c r="H421" s="221" t="s">
        <v>28</v>
      </c>
      <c r="I421" s="223"/>
      <c r="J421" s="220"/>
      <c r="K421" s="220"/>
      <c r="L421" s="224"/>
      <c r="M421" s="225"/>
      <c r="N421" s="226"/>
      <c r="O421" s="226"/>
      <c r="P421" s="226"/>
      <c r="Q421" s="226"/>
      <c r="R421" s="226"/>
      <c r="S421" s="226"/>
      <c r="T421" s="227"/>
      <c r="AT421" s="228" t="s">
        <v>136</v>
      </c>
      <c r="AU421" s="228" t="s">
        <v>84</v>
      </c>
      <c r="AV421" s="11" t="s">
        <v>82</v>
      </c>
      <c r="AW421" s="11" t="s">
        <v>35</v>
      </c>
      <c r="AX421" s="11" t="s">
        <v>74</v>
      </c>
      <c r="AY421" s="228" t="s">
        <v>123</v>
      </c>
    </row>
    <row r="422" spans="2:51" s="11" customFormat="1" ht="12">
      <c r="B422" s="219"/>
      <c r="C422" s="220"/>
      <c r="D422" s="215" t="s">
        <v>136</v>
      </c>
      <c r="E422" s="221" t="s">
        <v>28</v>
      </c>
      <c r="F422" s="222" t="s">
        <v>586</v>
      </c>
      <c r="G422" s="220"/>
      <c r="H422" s="221" t="s">
        <v>28</v>
      </c>
      <c r="I422" s="223"/>
      <c r="J422" s="220"/>
      <c r="K422" s="220"/>
      <c r="L422" s="224"/>
      <c r="M422" s="225"/>
      <c r="N422" s="226"/>
      <c r="O422" s="226"/>
      <c r="P422" s="226"/>
      <c r="Q422" s="226"/>
      <c r="R422" s="226"/>
      <c r="S422" s="226"/>
      <c r="T422" s="227"/>
      <c r="AT422" s="228" t="s">
        <v>136</v>
      </c>
      <c r="AU422" s="228" t="s">
        <v>84</v>
      </c>
      <c r="AV422" s="11" t="s">
        <v>82</v>
      </c>
      <c r="AW422" s="11" t="s">
        <v>35</v>
      </c>
      <c r="AX422" s="11" t="s">
        <v>74</v>
      </c>
      <c r="AY422" s="228" t="s">
        <v>123</v>
      </c>
    </row>
    <row r="423" spans="2:51" s="12" customFormat="1" ht="12">
      <c r="B423" s="229"/>
      <c r="C423" s="230"/>
      <c r="D423" s="215" t="s">
        <v>136</v>
      </c>
      <c r="E423" s="231" t="s">
        <v>28</v>
      </c>
      <c r="F423" s="232" t="s">
        <v>587</v>
      </c>
      <c r="G423" s="230"/>
      <c r="H423" s="233">
        <v>3.384</v>
      </c>
      <c r="I423" s="234"/>
      <c r="J423" s="230"/>
      <c r="K423" s="230"/>
      <c r="L423" s="235"/>
      <c r="M423" s="236"/>
      <c r="N423" s="237"/>
      <c r="O423" s="237"/>
      <c r="P423" s="237"/>
      <c r="Q423" s="237"/>
      <c r="R423" s="237"/>
      <c r="S423" s="237"/>
      <c r="T423" s="238"/>
      <c r="AT423" s="239" t="s">
        <v>136</v>
      </c>
      <c r="AU423" s="239" t="s">
        <v>84</v>
      </c>
      <c r="AV423" s="12" t="s">
        <v>84</v>
      </c>
      <c r="AW423" s="12" t="s">
        <v>35</v>
      </c>
      <c r="AX423" s="12" t="s">
        <v>74</v>
      </c>
      <c r="AY423" s="239" t="s">
        <v>123</v>
      </c>
    </row>
    <row r="424" spans="2:51" s="11" customFormat="1" ht="12">
      <c r="B424" s="219"/>
      <c r="C424" s="220"/>
      <c r="D424" s="215" t="s">
        <v>136</v>
      </c>
      <c r="E424" s="221" t="s">
        <v>28</v>
      </c>
      <c r="F424" s="222" t="s">
        <v>588</v>
      </c>
      <c r="G424" s="220"/>
      <c r="H424" s="221" t="s">
        <v>28</v>
      </c>
      <c r="I424" s="223"/>
      <c r="J424" s="220"/>
      <c r="K424" s="220"/>
      <c r="L424" s="224"/>
      <c r="M424" s="225"/>
      <c r="N424" s="226"/>
      <c r="O424" s="226"/>
      <c r="P424" s="226"/>
      <c r="Q424" s="226"/>
      <c r="R424" s="226"/>
      <c r="S424" s="226"/>
      <c r="T424" s="227"/>
      <c r="AT424" s="228" t="s">
        <v>136</v>
      </c>
      <c r="AU424" s="228" t="s">
        <v>84</v>
      </c>
      <c r="AV424" s="11" t="s">
        <v>82</v>
      </c>
      <c r="AW424" s="11" t="s">
        <v>35</v>
      </c>
      <c r="AX424" s="11" t="s">
        <v>74</v>
      </c>
      <c r="AY424" s="228" t="s">
        <v>123</v>
      </c>
    </row>
    <row r="425" spans="2:51" s="12" customFormat="1" ht="12">
      <c r="B425" s="229"/>
      <c r="C425" s="230"/>
      <c r="D425" s="215" t="s">
        <v>136</v>
      </c>
      <c r="E425" s="231" t="s">
        <v>28</v>
      </c>
      <c r="F425" s="232" t="s">
        <v>589</v>
      </c>
      <c r="G425" s="230"/>
      <c r="H425" s="233">
        <v>62.46</v>
      </c>
      <c r="I425" s="234"/>
      <c r="J425" s="230"/>
      <c r="K425" s="230"/>
      <c r="L425" s="235"/>
      <c r="M425" s="236"/>
      <c r="N425" s="237"/>
      <c r="O425" s="237"/>
      <c r="P425" s="237"/>
      <c r="Q425" s="237"/>
      <c r="R425" s="237"/>
      <c r="S425" s="237"/>
      <c r="T425" s="238"/>
      <c r="AT425" s="239" t="s">
        <v>136</v>
      </c>
      <c r="AU425" s="239" t="s">
        <v>84</v>
      </c>
      <c r="AV425" s="12" t="s">
        <v>84</v>
      </c>
      <c r="AW425" s="12" t="s">
        <v>35</v>
      </c>
      <c r="AX425" s="12" t="s">
        <v>74</v>
      </c>
      <c r="AY425" s="239" t="s">
        <v>123</v>
      </c>
    </row>
    <row r="426" spans="2:51" s="11" customFormat="1" ht="12">
      <c r="B426" s="219"/>
      <c r="C426" s="220"/>
      <c r="D426" s="215" t="s">
        <v>136</v>
      </c>
      <c r="E426" s="221" t="s">
        <v>28</v>
      </c>
      <c r="F426" s="222" t="s">
        <v>590</v>
      </c>
      <c r="G426" s="220"/>
      <c r="H426" s="221" t="s">
        <v>28</v>
      </c>
      <c r="I426" s="223"/>
      <c r="J426" s="220"/>
      <c r="K426" s="220"/>
      <c r="L426" s="224"/>
      <c r="M426" s="225"/>
      <c r="N426" s="226"/>
      <c r="O426" s="226"/>
      <c r="P426" s="226"/>
      <c r="Q426" s="226"/>
      <c r="R426" s="226"/>
      <c r="S426" s="226"/>
      <c r="T426" s="227"/>
      <c r="AT426" s="228" t="s">
        <v>136</v>
      </c>
      <c r="AU426" s="228" t="s">
        <v>84</v>
      </c>
      <c r="AV426" s="11" t="s">
        <v>82</v>
      </c>
      <c r="AW426" s="11" t="s">
        <v>35</v>
      </c>
      <c r="AX426" s="11" t="s">
        <v>74</v>
      </c>
      <c r="AY426" s="228" t="s">
        <v>123</v>
      </c>
    </row>
    <row r="427" spans="2:51" s="12" customFormat="1" ht="12">
      <c r="B427" s="229"/>
      <c r="C427" s="230"/>
      <c r="D427" s="215" t="s">
        <v>136</v>
      </c>
      <c r="E427" s="231" t="s">
        <v>28</v>
      </c>
      <c r="F427" s="232" t="s">
        <v>591</v>
      </c>
      <c r="G427" s="230"/>
      <c r="H427" s="233">
        <v>0.728</v>
      </c>
      <c r="I427" s="234"/>
      <c r="J427" s="230"/>
      <c r="K427" s="230"/>
      <c r="L427" s="235"/>
      <c r="M427" s="236"/>
      <c r="N427" s="237"/>
      <c r="O427" s="237"/>
      <c r="P427" s="237"/>
      <c r="Q427" s="237"/>
      <c r="R427" s="237"/>
      <c r="S427" s="237"/>
      <c r="T427" s="238"/>
      <c r="AT427" s="239" t="s">
        <v>136</v>
      </c>
      <c r="AU427" s="239" t="s">
        <v>84</v>
      </c>
      <c r="AV427" s="12" t="s">
        <v>84</v>
      </c>
      <c r="AW427" s="12" t="s">
        <v>35</v>
      </c>
      <c r="AX427" s="12" t="s">
        <v>74</v>
      </c>
      <c r="AY427" s="239" t="s">
        <v>123</v>
      </c>
    </row>
    <row r="428" spans="2:51" s="13" customFormat="1" ht="12">
      <c r="B428" s="240"/>
      <c r="C428" s="241"/>
      <c r="D428" s="215" t="s">
        <v>136</v>
      </c>
      <c r="E428" s="242" t="s">
        <v>28</v>
      </c>
      <c r="F428" s="243" t="s">
        <v>261</v>
      </c>
      <c r="G428" s="241"/>
      <c r="H428" s="244">
        <v>66.572</v>
      </c>
      <c r="I428" s="245"/>
      <c r="J428" s="241"/>
      <c r="K428" s="241"/>
      <c r="L428" s="246"/>
      <c r="M428" s="247"/>
      <c r="N428" s="248"/>
      <c r="O428" s="248"/>
      <c r="P428" s="248"/>
      <c r="Q428" s="248"/>
      <c r="R428" s="248"/>
      <c r="S428" s="248"/>
      <c r="T428" s="249"/>
      <c r="AT428" s="250" t="s">
        <v>136</v>
      </c>
      <c r="AU428" s="250" t="s">
        <v>84</v>
      </c>
      <c r="AV428" s="13" t="s">
        <v>130</v>
      </c>
      <c r="AW428" s="13" t="s">
        <v>35</v>
      </c>
      <c r="AX428" s="13" t="s">
        <v>82</v>
      </c>
      <c r="AY428" s="250" t="s">
        <v>123</v>
      </c>
    </row>
    <row r="429" spans="2:65" s="1" customFormat="1" ht="16.5" customHeight="1">
      <c r="B429" s="37"/>
      <c r="C429" s="203" t="s">
        <v>592</v>
      </c>
      <c r="D429" s="203" t="s">
        <v>125</v>
      </c>
      <c r="E429" s="204" t="s">
        <v>593</v>
      </c>
      <c r="F429" s="205" t="s">
        <v>594</v>
      </c>
      <c r="G429" s="206" t="s">
        <v>392</v>
      </c>
      <c r="H429" s="207">
        <v>23.763</v>
      </c>
      <c r="I429" s="208"/>
      <c r="J429" s="209">
        <f>ROUND(I429*H429,2)</f>
        <v>0</v>
      </c>
      <c r="K429" s="205" t="s">
        <v>129</v>
      </c>
      <c r="L429" s="42"/>
      <c r="M429" s="210" t="s">
        <v>28</v>
      </c>
      <c r="N429" s="211" t="s">
        <v>47</v>
      </c>
      <c r="O429" s="78"/>
      <c r="P429" s="212">
        <f>O429*H429</f>
        <v>0</v>
      </c>
      <c r="Q429" s="212">
        <v>0</v>
      </c>
      <c r="R429" s="212">
        <f>Q429*H429</f>
        <v>0</v>
      </c>
      <c r="S429" s="212">
        <v>0</v>
      </c>
      <c r="T429" s="213">
        <f>S429*H429</f>
        <v>0</v>
      </c>
      <c r="AR429" s="16" t="s">
        <v>130</v>
      </c>
      <c r="AT429" s="16" t="s">
        <v>125</v>
      </c>
      <c r="AU429" s="16" t="s">
        <v>84</v>
      </c>
      <c r="AY429" s="16" t="s">
        <v>123</v>
      </c>
      <c r="BE429" s="214">
        <f>IF(N429="základní",J429,0)</f>
        <v>0</v>
      </c>
      <c r="BF429" s="214">
        <f>IF(N429="snížená",J429,0)</f>
        <v>0</v>
      </c>
      <c r="BG429" s="214">
        <f>IF(N429="zákl. přenesená",J429,0)</f>
        <v>0</v>
      </c>
      <c r="BH429" s="214">
        <f>IF(N429="sníž. přenesená",J429,0)</f>
        <v>0</v>
      </c>
      <c r="BI429" s="214">
        <f>IF(N429="nulová",J429,0)</f>
        <v>0</v>
      </c>
      <c r="BJ429" s="16" t="s">
        <v>130</v>
      </c>
      <c r="BK429" s="214">
        <f>ROUND(I429*H429,2)</f>
        <v>0</v>
      </c>
      <c r="BL429" s="16" t="s">
        <v>130</v>
      </c>
      <c r="BM429" s="16" t="s">
        <v>595</v>
      </c>
    </row>
    <row r="430" spans="2:47" s="1" customFormat="1" ht="12">
      <c r="B430" s="37"/>
      <c r="C430" s="38"/>
      <c r="D430" s="215" t="s">
        <v>132</v>
      </c>
      <c r="E430" s="38"/>
      <c r="F430" s="216" t="s">
        <v>596</v>
      </c>
      <c r="G430" s="38"/>
      <c r="H430" s="38"/>
      <c r="I430" s="129"/>
      <c r="J430" s="38"/>
      <c r="K430" s="38"/>
      <c r="L430" s="42"/>
      <c r="M430" s="217"/>
      <c r="N430" s="78"/>
      <c r="O430" s="78"/>
      <c r="P430" s="78"/>
      <c r="Q430" s="78"/>
      <c r="R430" s="78"/>
      <c r="S430" s="78"/>
      <c r="T430" s="79"/>
      <c r="AT430" s="16" t="s">
        <v>132</v>
      </c>
      <c r="AU430" s="16" t="s">
        <v>84</v>
      </c>
    </row>
    <row r="431" spans="2:47" s="1" customFormat="1" ht="12">
      <c r="B431" s="37"/>
      <c r="C431" s="38"/>
      <c r="D431" s="215" t="s">
        <v>134</v>
      </c>
      <c r="E431" s="38"/>
      <c r="F431" s="218" t="s">
        <v>597</v>
      </c>
      <c r="G431" s="38"/>
      <c r="H431" s="38"/>
      <c r="I431" s="129"/>
      <c r="J431" s="38"/>
      <c r="K431" s="38"/>
      <c r="L431" s="42"/>
      <c r="M431" s="217"/>
      <c r="N431" s="78"/>
      <c r="O431" s="78"/>
      <c r="P431" s="78"/>
      <c r="Q431" s="78"/>
      <c r="R431" s="78"/>
      <c r="S431" s="78"/>
      <c r="T431" s="79"/>
      <c r="AT431" s="16" t="s">
        <v>134</v>
      </c>
      <c r="AU431" s="16" t="s">
        <v>84</v>
      </c>
    </row>
    <row r="432" spans="2:51" s="11" customFormat="1" ht="12">
      <c r="B432" s="219"/>
      <c r="C432" s="220"/>
      <c r="D432" s="215" t="s">
        <v>136</v>
      </c>
      <c r="E432" s="221" t="s">
        <v>28</v>
      </c>
      <c r="F432" s="222" t="s">
        <v>598</v>
      </c>
      <c r="G432" s="220"/>
      <c r="H432" s="221" t="s">
        <v>28</v>
      </c>
      <c r="I432" s="223"/>
      <c r="J432" s="220"/>
      <c r="K432" s="220"/>
      <c r="L432" s="224"/>
      <c r="M432" s="225"/>
      <c r="N432" s="226"/>
      <c r="O432" s="226"/>
      <c r="P432" s="226"/>
      <c r="Q432" s="226"/>
      <c r="R432" s="226"/>
      <c r="S432" s="226"/>
      <c r="T432" s="227"/>
      <c r="AT432" s="228" t="s">
        <v>136</v>
      </c>
      <c r="AU432" s="228" t="s">
        <v>84</v>
      </c>
      <c r="AV432" s="11" t="s">
        <v>82</v>
      </c>
      <c r="AW432" s="11" t="s">
        <v>35</v>
      </c>
      <c r="AX432" s="11" t="s">
        <v>74</v>
      </c>
      <c r="AY432" s="228" t="s">
        <v>123</v>
      </c>
    </row>
    <row r="433" spans="2:51" s="11" customFormat="1" ht="12">
      <c r="B433" s="219"/>
      <c r="C433" s="220"/>
      <c r="D433" s="215" t="s">
        <v>136</v>
      </c>
      <c r="E433" s="221" t="s">
        <v>28</v>
      </c>
      <c r="F433" s="222" t="s">
        <v>599</v>
      </c>
      <c r="G433" s="220"/>
      <c r="H433" s="221" t="s">
        <v>28</v>
      </c>
      <c r="I433" s="223"/>
      <c r="J433" s="220"/>
      <c r="K433" s="220"/>
      <c r="L433" s="224"/>
      <c r="M433" s="225"/>
      <c r="N433" s="226"/>
      <c r="O433" s="226"/>
      <c r="P433" s="226"/>
      <c r="Q433" s="226"/>
      <c r="R433" s="226"/>
      <c r="S433" s="226"/>
      <c r="T433" s="227"/>
      <c r="AT433" s="228" t="s">
        <v>136</v>
      </c>
      <c r="AU433" s="228" t="s">
        <v>84</v>
      </c>
      <c r="AV433" s="11" t="s">
        <v>82</v>
      </c>
      <c r="AW433" s="11" t="s">
        <v>35</v>
      </c>
      <c r="AX433" s="11" t="s">
        <v>74</v>
      </c>
      <c r="AY433" s="228" t="s">
        <v>123</v>
      </c>
    </row>
    <row r="434" spans="2:51" s="12" customFormat="1" ht="12">
      <c r="B434" s="229"/>
      <c r="C434" s="230"/>
      <c r="D434" s="215" t="s">
        <v>136</v>
      </c>
      <c r="E434" s="231" t="s">
        <v>28</v>
      </c>
      <c r="F434" s="232" t="s">
        <v>573</v>
      </c>
      <c r="G434" s="230"/>
      <c r="H434" s="233">
        <v>18.7</v>
      </c>
      <c r="I434" s="234"/>
      <c r="J434" s="230"/>
      <c r="K434" s="230"/>
      <c r="L434" s="235"/>
      <c r="M434" s="236"/>
      <c r="N434" s="237"/>
      <c r="O434" s="237"/>
      <c r="P434" s="237"/>
      <c r="Q434" s="237"/>
      <c r="R434" s="237"/>
      <c r="S434" s="237"/>
      <c r="T434" s="238"/>
      <c r="AT434" s="239" t="s">
        <v>136</v>
      </c>
      <c r="AU434" s="239" t="s">
        <v>84</v>
      </c>
      <c r="AV434" s="12" t="s">
        <v>84</v>
      </c>
      <c r="AW434" s="12" t="s">
        <v>35</v>
      </c>
      <c r="AX434" s="12" t="s">
        <v>74</v>
      </c>
      <c r="AY434" s="239" t="s">
        <v>123</v>
      </c>
    </row>
    <row r="435" spans="2:51" s="11" customFormat="1" ht="12">
      <c r="B435" s="219"/>
      <c r="C435" s="220"/>
      <c r="D435" s="215" t="s">
        <v>136</v>
      </c>
      <c r="E435" s="221" t="s">
        <v>28</v>
      </c>
      <c r="F435" s="222" t="s">
        <v>600</v>
      </c>
      <c r="G435" s="220"/>
      <c r="H435" s="221" t="s">
        <v>28</v>
      </c>
      <c r="I435" s="223"/>
      <c r="J435" s="220"/>
      <c r="K435" s="220"/>
      <c r="L435" s="224"/>
      <c r="M435" s="225"/>
      <c r="N435" s="226"/>
      <c r="O435" s="226"/>
      <c r="P435" s="226"/>
      <c r="Q435" s="226"/>
      <c r="R435" s="226"/>
      <c r="S435" s="226"/>
      <c r="T435" s="227"/>
      <c r="AT435" s="228" t="s">
        <v>136</v>
      </c>
      <c r="AU435" s="228" t="s">
        <v>84</v>
      </c>
      <c r="AV435" s="11" t="s">
        <v>82</v>
      </c>
      <c r="AW435" s="11" t="s">
        <v>35</v>
      </c>
      <c r="AX435" s="11" t="s">
        <v>74</v>
      </c>
      <c r="AY435" s="228" t="s">
        <v>123</v>
      </c>
    </row>
    <row r="436" spans="2:51" s="12" customFormat="1" ht="12">
      <c r="B436" s="229"/>
      <c r="C436" s="230"/>
      <c r="D436" s="215" t="s">
        <v>136</v>
      </c>
      <c r="E436" s="231" t="s">
        <v>28</v>
      </c>
      <c r="F436" s="232" t="s">
        <v>575</v>
      </c>
      <c r="G436" s="230"/>
      <c r="H436" s="233">
        <v>0.296</v>
      </c>
      <c r="I436" s="234"/>
      <c r="J436" s="230"/>
      <c r="K436" s="230"/>
      <c r="L436" s="235"/>
      <c r="M436" s="236"/>
      <c r="N436" s="237"/>
      <c r="O436" s="237"/>
      <c r="P436" s="237"/>
      <c r="Q436" s="237"/>
      <c r="R436" s="237"/>
      <c r="S436" s="237"/>
      <c r="T436" s="238"/>
      <c r="AT436" s="239" t="s">
        <v>136</v>
      </c>
      <c r="AU436" s="239" t="s">
        <v>84</v>
      </c>
      <c r="AV436" s="12" t="s">
        <v>84</v>
      </c>
      <c r="AW436" s="12" t="s">
        <v>35</v>
      </c>
      <c r="AX436" s="12" t="s">
        <v>74</v>
      </c>
      <c r="AY436" s="239" t="s">
        <v>123</v>
      </c>
    </row>
    <row r="437" spans="2:51" s="11" customFormat="1" ht="12">
      <c r="B437" s="219"/>
      <c r="C437" s="220"/>
      <c r="D437" s="215" t="s">
        <v>136</v>
      </c>
      <c r="E437" s="221" t="s">
        <v>28</v>
      </c>
      <c r="F437" s="222" t="s">
        <v>601</v>
      </c>
      <c r="G437" s="220"/>
      <c r="H437" s="221" t="s">
        <v>28</v>
      </c>
      <c r="I437" s="223"/>
      <c r="J437" s="220"/>
      <c r="K437" s="220"/>
      <c r="L437" s="224"/>
      <c r="M437" s="225"/>
      <c r="N437" s="226"/>
      <c r="O437" s="226"/>
      <c r="P437" s="226"/>
      <c r="Q437" s="226"/>
      <c r="R437" s="226"/>
      <c r="S437" s="226"/>
      <c r="T437" s="227"/>
      <c r="AT437" s="228" t="s">
        <v>136</v>
      </c>
      <c r="AU437" s="228" t="s">
        <v>84</v>
      </c>
      <c r="AV437" s="11" t="s">
        <v>82</v>
      </c>
      <c r="AW437" s="11" t="s">
        <v>35</v>
      </c>
      <c r="AX437" s="11" t="s">
        <v>74</v>
      </c>
      <c r="AY437" s="228" t="s">
        <v>123</v>
      </c>
    </row>
    <row r="438" spans="2:51" s="12" customFormat="1" ht="12">
      <c r="B438" s="229"/>
      <c r="C438" s="230"/>
      <c r="D438" s="215" t="s">
        <v>136</v>
      </c>
      <c r="E438" s="231" t="s">
        <v>28</v>
      </c>
      <c r="F438" s="232" t="s">
        <v>591</v>
      </c>
      <c r="G438" s="230"/>
      <c r="H438" s="233">
        <v>0.728</v>
      </c>
      <c r="I438" s="234"/>
      <c r="J438" s="230"/>
      <c r="K438" s="230"/>
      <c r="L438" s="235"/>
      <c r="M438" s="236"/>
      <c r="N438" s="237"/>
      <c r="O438" s="237"/>
      <c r="P438" s="237"/>
      <c r="Q438" s="237"/>
      <c r="R438" s="237"/>
      <c r="S438" s="237"/>
      <c r="T438" s="238"/>
      <c r="AT438" s="239" t="s">
        <v>136</v>
      </c>
      <c r="AU438" s="239" t="s">
        <v>84</v>
      </c>
      <c r="AV438" s="12" t="s">
        <v>84</v>
      </c>
      <c r="AW438" s="12" t="s">
        <v>35</v>
      </c>
      <c r="AX438" s="12" t="s">
        <v>74</v>
      </c>
      <c r="AY438" s="239" t="s">
        <v>123</v>
      </c>
    </row>
    <row r="439" spans="2:51" s="11" customFormat="1" ht="12">
      <c r="B439" s="219"/>
      <c r="C439" s="220"/>
      <c r="D439" s="215" t="s">
        <v>136</v>
      </c>
      <c r="E439" s="221" t="s">
        <v>28</v>
      </c>
      <c r="F439" s="222" t="s">
        <v>576</v>
      </c>
      <c r="G439" s="220"/>
      <c r="H439" s="221" t="s">
        <v>28</v>
      </c>
      <c r="I439" s="223"/>
      <c r="J439" s="220"/>
      <c r="K439" s="220"/>
      <c r="L439" s="224"/>
      <c r="M439" s="225"/>
      <c r="N439" s="226"/>
      <c r="O439" s="226"/>
      <c r="P439" s="226"/>
      <c r="Q439" s="226"/>
      <c r="R439" s="226"/>
      <c r="S439" s="226"/>
      <c r="T439" s="227"/>
      <c r="AT439" s="228" t="s">
        <v>136</v>
      </c>
      <c r="AU439" s="228" t="s">
        <v>84</v>
      </c>
      <c r="AV439" s="11" t="s">
        <v>82</v>
      </c>
      <c r="AW439" s="11" t="s">
        <v>35</v>
      </c>
      <c r="AX439" s="11" t="s">
        <v>74</v>
      </c>
      <c r="AY439" s="228" t="s">
        <v>123</v>
      </c>
    </row>
    <row r="440" spans="2:51" s="12" customFormat="1" ht="12">
      <c r="B440" s="229"/>
      <c r="C440" s="230"/>
      <c r="D440" s="215" t="s">
        <v>136</v>
      </c>
      <c r="E440" s="231" t="s">
        <v>28</v>
      </c>
      <c r="F440" s="232" t="s">
        <v>577</v>
      </c>
      <c r="G440" s="230"/>
      <c r="H440" s="233">
        <v>3.977</v>
      </c>
      <c r="I440" s="234"/>
      <c r="J440" s="230"/>
      <c r="K440" s="230"/>
      <c r="L440" s="235"/>
      <c r="M440" s="236"/>
      <c r="N440" s="237"/>
      <c r="O440" s="237"/>
      <c r="P440" s="237"/>
      <c r="Q440" s="237"/>
      <c r="R440" s="237"/>
      <c r="S440" s="237"/>
      <c r="T440" s="238"/>
      <c r="AT440" s="239" t="s">
        <v>136</v>
      </c>
      <c r="AU440" s="239" t="s">
        <v>84</v>
      </c>
      <c r="AV440" s="12" t="s">
        <v>84</v>
      </c>
      <c r="AW440" s="12" t="s">
        <v>35</v>
      </c>
      <c r="AX440" s="12" t="s">
        <v>74</v>
      </c>
      <c r="AY440" s="239" t="s">
        <v>123</v>
      </c>
    </row>
    <row r="441" spans="2:51" s="11" customFormat="1" ht="12">
      <c r="B441" s="219"/>
      <c r="C441" s="220"/>
      <c r="D441" s="215" t="s">
        <v>136</v>
      </c>
      <c r="E441" s="221" t="s">
        <v>28</v>
      </c>
      <c r="F441" s="222" t="s">
        <v>578</v>
      </c>
      <c r="G441" s="220"/>
      <c r="H441" s="221" t="s">
        <v>28</v>
      </c>
      <c r="I441" s="223"/>
      <c r="J441" s="220"/>
      <c r="K441" s="220"/>
      <c r="L441" s="224"/>
      <c r="M441" s="225"/>
      <c r="N441" s="226"/>
      <c r="O441" s="226"/>
      <c r="P441" s="226"/>
      <c r="Q441" s="226"/>
      <c r="R441" s="226"/>
      <c r="S441" s="226"/>
      <c r="T441" s="227"/>
      <c r="AT441" s="228" t="s">
        <v>136</v>
      </c>
      <c r="AU441" s="228" t="s">
        <v>84</v>
      </c>
      <c r="AV441" s="11" t="s">
        <v>82</v>
      </c>
      <c r="AW441" s="11" t="s">
        <v>35</v>
      </c>
      <c r="AX441" s="11" t="s">
        <v>74</v>
      </c>
      <c r="AY441" s="228" t="s">
        <v>123</v>
      </c>
    </row>
    <row r="442" spans="2:51" s="12" customFormat="1" ht="12">
      <c r="B442" s="229"/>
      <c r="C442" s="230"/>
      <c r="D442" s="215" t="s">
        <v>136</v>
      </c>
      <c r="E442" s="231" t="s">
        <v>28</v>
      </c>
      <c r="F442" s="232" t="s">
        <v>579</v>
      </c>
      <c r="G442" s="230"/>
      <c r="H442" s="233">
        <v>0.062</v>
      </c>
      <c r="I442" s="234"/>
      <c r="J442" s="230"/>
      <c r="K442" s="230"/>
      <c r="L442" s="235"/>
      <c r="M442" s="236"/>
      <c r="N442" s="237"/>
      <c r="O442" s="237"/>
      <c r="P442" s="237"/>
      <c r="Q442" s="237"/>
      <c r="R442" s="237"/>
      <c r="S442" s="237"/>
      <c r="T442" s="238"/>
      <c r="AT442" s="239" t="s">
        <v>136</v>
      </c>
      <c r="AU442" s="239" t="s">
        <v>84</v>
      </c>
      <c r="AV442" s="12" t="s">
        <v>84</v>
      </c>
      <c r="AW442" s="12" t="s">
        <v>35</v>
      </c>
      <c r="AX442" s="12" t="s">
        <v>74</v>
      </c>
      <c r="AY442" s="239" t="s">
        <v>123</v>
      </c>
    </row>
    <row r="443" spans="2:51" s="13" customFormat="1" ht="12">
      <c r="B443" s="240"/>
      <c r="C443" s="241"/>
      <c r="D443" s="215" t="s">
        <v>136</v>
      </c>
      <c r="E443" s="242" t="s">
        <v>28</v>
      </c>
      <c r="F443" s="243" t="s">
        <v>261</v>
      </c>
      <c r="G443" s="241"/>
      <c r="H443" s="244">
        <v>23.763</v>
      </c>
      <c r="I443" s="245"/>
      <c r="J443" s="241"/>
      <c r="K443" s="241"/>
      <c r="L443" s="246"/>
      <c r="M443" s="247"/>
      <c r="N443" s="248"/>
      <c r="O443" s="248"/>
      <c r="P443" s="248"/>
      <c r="Q443" s="248"/>
      <c r="R443" s="248"/>
      <c r="S443" s="248"/>
      <c r="T443" s="249"/>
      <c r="AT443" s="250" t="s">
        <v>136</v>
      </c>
      <c r="AU443" s="250" t="s">
        <v>84</v>
      </c>
      <c r="AV443" s="13" t="s">
        <v>130</v>
      </c>
      <c r="AW443" s="13" t="s">
        <v>35</v>
      </c>
      <c r="AX443" s="13" t="s">
        <v>82</v>
      </c>
      <c r="AY443" s="250" t="s">
        <v>123</v>
      </c>
    </row>
    <row r="444" spans="2:63" s="10" customFormat="1" ht="22.8" customHeight="1">
      <c r="B444" s="187"/>
      <c r="C444" s="188"/>
      <c r="D444" s="189" t="s">
        <v>73</v>
      </c>
      <c r="E444" s="201" t="s">
        <v>602</v>
      </c>
      <c r="F444" s="201" t="s">
        <v>603</v>
      </c>
      <c r="G444" s="188"/>
      <c r="H444" s="188"/>
      <c r="I444" s="191"/>
      <c r="J444" s="202">
        <f>BK444</f>
        <v>0</v>
      </c>
      <c r="K444" s="188"/>
      <c r="L444" s="193"/>
      <c r="M444" s="194"/>
      <c r="N444" s="195"/>
      <c r="O444" s="195"/>
      <c r="P444" s="196">
        <f>SUM(P445:P447)</f>
        <v>0</v>
      </c>
      <c r="Q444" s="195"/>
      <c r="R444" s="196">
        <f>SUM(R445:R447)</f>
        <v>0</v>
      </c>
      <c r="S444" s="195"/>
      <c r="T444" s="197">
        <f>SUM(T445:T447)</f>
        <v>0</v>
      </c>
      <c r="AR444" s="198" t="s">
        <v>82</v>
      </c>
      <c r="AT444" s="199" t="s">
        <v>73</v>
      </c>
      <c r="AU444" s="199" t="s">
        <v>82</v>
      </c>
      <c r="AY444" s="198" t="s">
        <v>123</v>
      </c>
      <c r="BK444" s="200">
        <f>SUM(BK445:BK447)</f>
        <v>0</v>
      </c>
    </row>
    <row r="445" spans="2:65" s="1" customFormat="1" ht="16.5" customHeight="1">
      <c r="B445" s="37"/>
      <c r="C445" s="203" t="s">
        <v>604</v>
      </c>
      <c r="D445" s="203" t="s">
        <v>125</v>
      </c>
      <c r="E445" s="204" t="s">
        <v>605</v>
      </c>
      <c r="F445" s="205" t="s">
        <v>606</v>
      </c>
      <c r="G445" s="206" t="s">
        <v>392</v>
      </c>
      <c r="H445" s="207">
        <v>75.894</v>
      </c>
      <c r="I445" s="208"/>
      <c r="J445" s="209">
        <f>ROUND(I445*H445,2)</f>
        <v>0</v>
      </c>
      <c r="K445" s="205" t="s">
        <v>129</v>
      </c>
      <c r="L445" s="42"/>
      <c r="M445" s="210" t="s">
        <v>28</v>
      </c>
      <c r="N445" s="211" t="s">
        <v>47</v>
      </c>
      <c r="O445" s="78"/>
      <c r="P445" s="212">
        <f>O445*H445</f>
        <v>0</v>
      </c>
      <c r="Q445" s="212">
        <v>0</v>
      </c>
      <c r="R445" s="212">
        <f>Q445*H445</f>
        <v>0</v>
      </c>
      <c r="S445" s="212">
        <v>0</v>
      </c>
      <c r="T445" s="213">
        <f>S445*H445</f>
        <v>0</v>
      </c>
      <c r="AR445" s="16" t="s">
        <v>130</v>
      </c>
      <c r="AT445" s="16" t="s">
        <v>125</v>
      </c>
      <c r="AU445" s="16" t="s">
        <v>84</v>
      </c>
      <c r="AY445" s="16" t="s">
        <v>123</v>
      </c>
      <c r="BE445" s="214">
        <f>IF(N445="základní",J445,0)</f>
        <v>0</v>
      </c>
      <c r="BF445" s="214">
        <f>IF(N445="snížená",J445,0)</f>
        <v>0</v>
      </c>
      <c r="BG445" s="214">
        <f>IF(N445="zákl. přenesená",J445,0)</f>
        <v>0</v>
      </c>
      <c r="BH445" s="214">
        <f>IF(N445="sníž. přenesená",J445,0)</f>
        <v>0</v>
      </c>
      <c r="BI445" s="214">
        <f>IF(N445="nulová",J445,0)</f>
        <v>0</v>
      </c>
      <c r="BJ445" s="16" t="s">
        <v>130</v>
      </c>
      <c r="BK445" s="214">
        <f>ROUND(I445*H445,2)</f>
        <v>0</v>
      </c>
      <c r="BL445" s="16" t="s">
        <v>130</v>
      </c>
      <c r="BM445" s="16" t="s">
        <v>607</v>
      </c>
    </row>
    <row r="446" spans="2:47" s="1" customFormat="1" ht="12">
      <c r="B446" s="37"/>
      <c r="C446" s="38"/>
      <c r="D446" s="215" t="s">
        <v>132</v>
      </c>
      <c r="E446" s="38"/>
      <c r="F446" s="216" t="s">
        <v>608</v>
      </c>
      <c r="G446" s="38"/>
      <c r="H446" s="38"/>
      <c r="I446" s="129"/>
      <c r="J446" s="38"/>
      <c r="K446" s="38"/>
      <c r="L446" s="42"/>
      <c r="M446" s="217"/>
      <c r="N446" s="78"/>
      <c r="O446" s="78"/>
      <c r="P446" s="78"/>
      <c r="Q446" s="78"/>
      <c r="R446" s="78"/>
      <c r="S446" s="78"/>
      <c r="T446" s="79"/>
      <c r="AT446" s="16" t="s">
        <v>132</v>
      </c>
      <c r="AU446" s="16" t="s">
        <v>84</v>
      </c>
    </row>
    <row r="447" spans="2:47" s="1" customFormat="1" ht="12">
      <c r="B447" s="37"/>
      <c r="C447" s="38"/>
      <c r="D447" s="215" t="s">
        <v>134</v>
      </c>
      <c r="E447" s="38"/>
      <c r="F447" s="218" t="s">
        <v>609</v>
      </c>
      <c r="G447" s="38"/>
      <c r="H447" s="38"/>
      <c r="I447" s="129"/>
      <c r="J447" s="38"/>
      <c r="K447" s="38"/>
      <c r="L447" s="42"/>
      <c r="M447" s="217"/>
      <c r="N447" s="78"/>
      <c r="O447" s="78"/>
      <c r="P447" s="78"/>
      <c r="Q447" s="78"/>
      <c r="R447" s="78"/>
      <c r="S447" s="78"/>
      <c r="T447" s="79"/>
      <c r="AT447" s="16" t="s">
        <v>134</v>
      </c>
      <c r="AU447" s="16" t="s">
        <v>84</v>
      </c>
    </row>
    <row r="448" spans="2:63" s="10" customFormat="1" ht="25.9" customHeight="1">
      <c r="B448" s="187"/>
      <c r="C448" s="188"/>
      <c r="D448" s="189" t="s">
        <v>73</v>
      </c>
      <c r="E448" s="190" t="s">
        <v>610</v>
      </c>
      <c r="F448" s="190" t="s">
        <v>611</v>
      </c>
      <c r="G448" s="188"/>
      <c r="H448" s="188"/>
      <c r="I448" s="191"/>
      <c r="J448" s="192">
        <f>BK448</f>
        <v>0</v>
      </c>
      <c r="K448" s="188"/>
      <c r="L448" s="193"/>
      <c r="M448" s="194"/>
      <c r="N448" s="195"/>
      <c r="O448" s="195"/>
      <c r="P448" s="196">
        <f>P449+P458</f>
        <v>0</v>
      </c>
      <c r="Q448" s="195"/>
      <c r="R448" s="196">
        <f>R449+R458</f>
        <v>0.054539899999999995</v>
      </c>
      <c r="S448" s="195"/>
      <c r="T448" s="197">
        <f>T449+T458</f>
        <v>0</v>
      </c>
      <c r="AR448" s="198" t="s">
        <v>84</v>
      </c>
      <c r="AT448" s="199" t="s">
        <v>73</v>
      </c>
      <c r="AU448" s="199" t="s">
        <v>74</v>
      </c>
      <c r="AY448" s="198" t="s">
        <v>123</v>
      </c>
      <c r="BK448" s="200">
        <f>BK449+BK458</f>
        <v>0</v>
      </c>
    </row>
    <row r="449" spans="2:63" s="10" customFormat="1" ht="22.8" customHeight="1">
      <c r="B449" s="187"/>
      <c r="C449" s="188"/>
      <c r="D449" s="189" t="s">
        <v>73</v>
      </c>
      <c r="E449" s="201" t="s">
        <v>612</v>
      </c>
      <c r="F449" s="201" t="s">
        <v>613</v>
      </c>
      <c r="G449" s="188"/>
      <c r="H449" s="188"/>
      <c r="I449" s="191"/>
      <c r="J449" s="202">
        <f>BK449</f>
        <v>0</v>
      </c>
      <c r="K449" s="188"/>
      <c r="L449" s="193"/>
      <c r="M449" s="194"/>
      <c r="N449" s="195"/>
      <c r="O449" s="195"/>
      <c r="P449" s="196">
        <f>SUM(P450:P457)</f>
        <v>0</v>
      </c>
      <c r="Q449" s="195"/>
      <c r="R449" s="196">
        <f>SUM(R450:R457)</f>
        <v>0.041729999999999996</v>
      </c>
      <c r="S449" s="195"/>
      <c r="T449" s="197">
        <f>SUM(T450:T457)</f>
        <v>0</v>
      </c>
      <c r="AR449" s="198" t="s">
        <v>84</v>
      </c>
      <c r="AT449" s="199" t="s">
        <v>73</v>
      </c>
      <c r="AU449" s="199" t="s">
        <v>82</v>
      </c>
      <c r="AY449" s="198" t="s">
        <v>123</v>
      </c>
      <c r="BK449" s="200">
        <f>SUM(BK450:BK457)</f>
        <v>0</v>
      </c>
    </row>
    <row r="450" spans="2:65" s="1" customFormat="1" ht="16.5" customHeight="1">
      <c r="B450" s="37"/>
      <c r="C450" s="203" t="s">
        <v>614</v>
      </c>
      <c r="D450" s="203" t="s">
        <v>125</v>
      </c>
      <c r="E450" s="204" t="s">
        <v>615</v>
      </c>
      <c r="F450" s="205" t="s">
        <v>616</v>
      </c>
      <c r="G450" s="206" t="s">
        <v>231</v>
      </c>
      <c r="H450" s="207">
        <v>13.91</v>
      </c>
      <c r="I450" s="208"/>
      <c r="J450" s="209">
        <f>ROUND(I450*H450,2)</f>
        <v>0</v>
      </c>
      <c r="K450" s="205" t="s">
        <v>129</v>
      </c>
      <c r="L450" s="42"/>
      <c r="M450" s="210" t="s">
        <v>28</v>
      </c>
      <c r="N450" s="211" t="s">
        <v>47</v>
      </c>
      <c r="O450" s="78"/>
      <c r="P450" s="212">
        <f>O450*H450</f>
        <v>0</v>
      </c>
      <c r="Q450" s="212">
        <v>0</v>
      </c>
      <c r="R450" s="212">
        <f>Q450*H450</f>
        <v>0</v>
      </c>
      <c r="S450" s="212">
        <v>0</v>
      </c>
      <c r="T450" s="213">
        <f>S450*H450</f>
        <v>0</v>
      </c>
      <c r="AR450" s="16" t="s">
        <v>241</v>
      </c>
      <c r="AT450" s="16" t="s">
        <v>125</v>
      </c>
      <c r="AU450" s="16" t="s">
        <v>84</v>
      </c>
      <c r="AY450" s="16" t="s">
        <v>123</v>
      </c>
      <c r="BE450" s="214">
        <f>IF(N450="základní",J450,0)</f>
        <v>0</v>
      </c>
      <c r="BF450" s="214">
        <f>IF(N450="snížená",J450,0)</f>
        <v>0</v>
      </c>
      <c r="BG450" s="214">
        <f>IF(N450="zákl. přenesená",J450,0)</f>
        <v>0</v>
      </c>
      <c r="BH450" s="214">
        <f>IF(N450="sníž. přenesená",J450,0)</f>
        <v>0</v>
      </c>
      <c r="BI450" s="214">
        <f>IF(N450="nulová",J450,0)</f>
        <v>0</v>
      </c>
      <c r="BJ450" s="16" t="s">
        <v>130</v>
      </c>
      <c r="BK450" s="214">
        <f>ROUND(I450*H450,2)</f>
        <v>0</v>
      </c>
      <c r="BL450" s="16" t="s">
        <v>241</v>
      </c>
      <c r="BM450" s="16" t="s">
        <v>617</v>
      </c>
    </row>
    <row r="451" spans="2:47" s="1" customFormat="1" ht="12">
      <c r="B451" s="37"/>
      <c r="C451" s="38"/>
      <c r="D451" s="215" t="s">
        <v>132</v>
      </c>
      <c r="E451" s="38"/>
      <c r="F451" s="216" t="s">
        <v>618</v>
      </c>
      <c r="G451" s="38"/>
      <c r="H451" s="38"/>
      <c r="I451" s="129"/>
      <c r="J451" s="38"/>
      <c r="K451" s="38"/>
      <c r="L451" s="42"/>
      <c r="M451" s="217"/>
      <c r="N451" s="78"/>
      <c r="O451" s="78"/>
      <c r="P451" s="78"/>
      <c r="Q451" s="78"/>
      <c r="R451" s="78"/>
      <c r="S451" s="78"/>
      <c r="T451" s="79"/>
      <c r="AT451" s="16" t="s">
        <v>132</v>
      </c>
      <c r="AU451" s="16" t="s">
        <v>84</v>
      </c>
    </row>
    <row r="452" spans="2:47" s="1" customFormat="1" ht="12">
      <c r="B452" s="37"/>
      <c r="C452" s="38"/>
      <c r="D452" s="215" t="s">
        <v>134</v>
      </c>
      <c r="E452" s="38"/>
      <c r="F452" s="218" t="s">
        <v>619</v>
      </c>
      <c r="G452" s="38"/>
      <c r="H452" s="38"/>
      <c r="I452" s="129"/>
      <c r="J452" s="38"/>
      <c r="K452" s="38"/>
      <c r="L452" s="42"/>
      <c r="M452" s="217"/>
      <c r="N452" s="78"/>
      <c r="O452" s="78"/>
      <c r="P452" s="78"/>
      <c r="Q452" s="78"/>
      <c r="R452" s="78"/>
      <c r="S452" s="78"/>
      <c r="T452" s="79"/>
      <c r="AT452" s="16" t="s">
        <v>134</v>
      </c>
      <c r="AU452" s="16" t="s">
        <v>84</v>
      </c>
    </row>
    <row r="453" spans="2:51" s="11" customFormat="1" ht="12">
      <c r="B453" s="219"/>
      <c r="C453" s="220"/>
      <c r="D453" s="215" t="s">
        <v>136</v>
      </c>
      <c r="E453" s="221" t="s">
        <v>28</v>
      </c>
      <c r="F453" s="222" t="s">
        <v>403</v>
      </c>
      <c r="G453" s="220"/>
      <c r="H453" s="221" t="s">
        <v>28</v>
      </c>
      <c r="I453" s="223"/>
      <c r="J453" s="220"/>
      <c r="K453" s="220"/>
      <c r="L453" s="224"/>
      <c r="M453" s="225"/>
      <c r="N453" s="226"/>
      <c r="O453" s="226"/>
      <c r="P453" s="226"/>
      <c r="Q453" s="226"/>
      <c r="R453" s="226"/>
      <c r="S453" s="226"/>
      <c r="T453" s="227"/>
      <c r="AT453" s="228" t="s">
        <v>136</v>
      </c>
      <c r="AU453" s="228" t="s">
        <v>84</v>
      </c>
      <c r="AV453" s="11" t="s">
        <v>82</v>
      </c>
      <c r="AW453" s="11" t="s">
        <v>35</v>
      </c>
      <c r="AX453" s="11" t="s">
        <v>74</v>
      </c>
      <c r="AY453" s="228" t="s">
        <v>123</v>
      </c>
    </row>
    <row r="454" spans="2:51" s="12" customFormat="1" ht="12">
      <c r="B454" s="229"/>
      <c r="C454" s="230"/>
      <c r="D454" s="215" t="s">
        <v>136</v>
      </c>
      <c r="E454" s="231" t="s">
        <v>28</v>
      </c>
      <c r="F454" s="232" t="s">
        <v>620</v>
      </c>
      <c r="G454" s="230"/>
      <c r="H454" s="233">
        <v>13.91</v>
      </c>
      <c r="I454" s="234"/>
      <c r="J454" s="230"/>
      <c r="K454" s="230"/>
      <c r="L454" s="235"/>
      <c r="M454" s="236"/>
      <c r="N454" s="237"/>
      <c r="O454" s="237"/>
      <c r="P454" s="237"/>
      <c r="Q454" s="237"/>
      <c r="R454" s="237"/>
      <c r="S454" s="237"/>
      <c r="T454" s="238"/>
      <c r="AT454" s="239" t="s">
        <v>136</v>
      </c>
      <c r="AU454" s="239" t="s">
        <v>84</v>
      </c>
      <c r="AV454" s="12" t="s">
        <v>84</v>
      </c>
      <c r="AW454" s="12" t="s">
        <v>35</v>
      </c>
      <c r="AX454" s="12" t="s">
        <v>82</v>
      </c>
      <c r="AY454" s="239" t="s">
        <v>123</v>
      </c>
    </row>
    <row r="455" spans="2:65" s="1" customFormat="1" ht="16.5" customHeight="1">
      <c r="B455" s="37"/>
      <c r="C455" s="251" t="s">
        <v>621</v>
      </c>
      <c r="D455" s="251" t="s">
        <v>300</v>
      </c>
      <c r="E455" s="252" t="s">
        <v>622</v>
      </c>
      <c r="F455" s="253" t="s">
        <v>623</v>
      </c>
      <c r="G455" s="254" t="s">
        <v>303</v>
      </c>
      <c r="H455" s="255">
        <v>41.73</v>
      </c>
      <c r="I455" s="256"/>
      <c r="J455" s="257">
        <f>ROUND(I455*H455,2)</f>
        <v>0</v>
      </c>
      <c r="K455" s="253" t="s">
        <v>129</v>
      </c>
      <c r="L455" s="258"/>
      <c r="M455" s="259" t="s">
        <v>28</v>
      </c>
      <c r="N455" s="260" t="s">
        <v>47</v>
      </c>
      <c r="O455" s="78"/>
      <c r="P455" s="212">
        <f>O455*H455</f>
        <v>0</v>
      </c>
      <c r="Q455" s="212">
        <v>0.001</v>
      </c>
      <c r="R455" s="212">
        <f>Q455*H455</f>
        <v>0.041729999999999996</v>
      </c>
      <c r="S455" s="212">
        <v>0</v>
      </c>
      <c r="T455" s="213">
        <f>S455*H455</f>
        <v>0</v>
      </c>
      <c r="AR455" s="16" t="s">
        <v>357</v>
      </c>
      <c r="AT455" s="16" t="s">
        <v>300</v>
      </c>
      <c r="AU455" s="16" t="s">
        <v>84</v>
      </c>
      <c r="AY455" s="16" t="s">
        <v>123</v>
      </c>
      <c r="BE455" s="214">
        <f>IF(N455="základní",J455,0)</f>
        <v>0</v>
      </c>
      <c r="BF455" s="214">
        <f>IF(N455="snížená",J455,0)</f>
        <v>0</v>
      </c>
      <c r="BG455" s="214">
        <f>IF(N455="zákl. přenesená",J455,0)</f>
        <v>0</v>
      </c>
      <c r="BH455" s="214">
        <f>IF(N455="sníž. přenesená",J455,0)</f>
        <v>0</v>
      </c>
      <c r="BI455" s="214">
        <f>IF(N455="nulová",J455,0)</f>
        <v>0</v>
      </c>
      <c r="BJ455" s="16" t="s">
        <v>130</v>
      </c>
      <c r="BK455" s="214">
        <f>ROUND(I455*H455,2)</f>
        <v>0</v>
      </c>
      <c r="BL455" s="16" t="s">
        <v>241</v>
      </c>
      <c r="BM455" s="16" t="s">
        <v>624</v>
      </c>
    </row>
    <row r="456" spans="2:47" s="1" customFormat="1" ht="12">
      <c r="B456" s="37"/>
      <c r="C456" s="38"/>
      <c r="D456" s="215" t="s">
        <v>132</v>
      </c>
      <c r="E456" s="38"/>
      <c r="F456" s="216" t="s">
        <v>623</v>
      </c>
      <c r="G456" s="38"/>
      <c r="H456" s="38"/>
      <c r="I456" s="129"/>
      <c r="J456" s="38"/>
      <c r="K456" s="38"/>
      <c r="L456" s="42"/>
      <c r="M456" s="217"/>
      <c r="N456" s="78"/>
      <c r="O456" s="78"/>
      <c r="P456" s="78"/>
      <c r="Q456" s="78"/>
      <c r="R456" s="78"/>
      <c r="S456" s="78"/>
      <c r="T456" s="79"/>
      <c r="AT456" s="16" t="s">
        <v>132</v>
      </c>
      <c r="AU456" s="16" t="s">
        <v>84</v>
      </c>
    </row>
    <row r="457" spans="2:51" s="12" customFormat="1" ht="12">
      <c r="B457" s="229"/>
      <c r="C457" s="230"/>
      <c r="D457" s="215" t="s">
        <v>136</v>
      </c>
      <c r="E457" s="230"/>
      <c r="F457" s="232" t="s">
        <v>625</v>
      </c>
      <c r="G457" s="230"/>
      <c r="H457" s="233">
        <v>41.73</v>
      </c>
      <c r="I457" s="234"/>
      <c r="J457" s="230"/>
      <c r="K457" s="230"/>
      <c r="L457" s="235"/>
      <c r="M457" s="236"/>
      <c r="N457" s="237"/>
      <c r="O457" s="237"/>
      <c r="P457" s="237"/>
      <c r="Q457" s="237"/>
      <c r="R457" s="237"/>
      <c r="S457" s="237"/>
      <c r="T457" s="238"/>
      <c r="AT457" s="239" t="s">
        <v>136</v>
      </c>
      <c r="AU457" s="239" t="s">
        <v>84</v>
      </c>
      <c r="AV457" s="12" t="s">
        <v>84</v>
      </c>
      <c r="AW457" s="12" t="s">
        <v>4</v>
      </c>
      <c r="AX457" s="12" t="s">
        <v>82</v>
      </c>
      <c r="AY457" s="239" t="s">
        <v>123</v>
      </c>
    </row>
    <row r="458" spans="2:63" s="10" customFormat="1" ht="22.8" customHeight="1">
      <c r="B458" s="187"/>
      <c r="C458" s="188"/>
      <c r="D458" s="189" t="s">
        <v>73</v>
      </c>
      <c r="E458" s="201" t="s">
        <v>626</v>
      </c>
      <c r="F458" s="201" t="s">
        <v>627</v>
      </c>
      <c r="G458" s="188"/>
      <c r="H458" s="188"/>
      <c r="I458" s="191"/>
      <c r="J458" s="202">
        <f>BK458</f>
        <v>0</v>
      </c>
      <c r="K458" s="188"/>
      <c r="L458" s="193"/>
      <c r="M458" s="194"/>
      <c r="N458" s="195"/>
      <c r="O458" s="195"/>
      <c r="P458" s="196">
        <f>SUM(P459:P470)</f>
        <v>0</v>
      </c>
      <c r="Q458" s="195"/>
      <c r="R458" s="196">
        <f>SUM(R459:R470)</f>
        <v>0.0128099</v>
      </c>
      <c r="S458" s="195"/>
      <c r="T458" s="197">
        <f>SUM(T459:T470)</f>
        <v>0</v>
      </c>
      <c r="AR458" s="198" t="s">
        <v>84</v>
      </c>
      <c r="AT458" s="199" t="s">
        <v>73</v>
      </c>
      <c r="AU458" s="199" t="s">
        <v>82</v>
      </c>
      <c r="AY458" s="198" t="s">
        <v>123</v>
      </c>
      <c r="BK458" s="200">
        <f>SUM(BK459:BK470)</f>
        <v>0</v>
      </c>
    </row>
    <row r="459" spans="2:65" s="1" customFormat="1" ht="16.5" customHeight="1">
      <c r="B459" s="37"/>
      <c r="C459" s="203" t="s">
        <v>628</v>
      </c>
      <c r="D459" s="203" t="s">
        <v>125</v>
      </c>
      <c r="E459" s="204" t="s">
        <v>629</v>
      </c>
      <c r="F459" s="205" t="s">
        <v>630</v>
      </c>
      <c r="G459" s="206" t="s">
        <v>303</v>
      </c>
      <c r="H459" s="207">
        <v>11.57</v>
      </c>
      <c r="I459" s="208"/>
      <c r="J459" s="209">
        <f>ROUND(I459*H459,2)</f>
        <v>0</v>
      </c>
      <c r="K459" s="205" t="s">
        <v>129</v>
      </c>
      <c r="L459" s="42"/>
      <c r="M459" s="210" t="s">
        <v>28</v>
      </c>
      <c r="N459" s="211" t="s">
        <v>47</v>
      </c>
      <c r="O459" s="78"/>
      <c r="P459" s="212">
        <f>O459*H459</f>
        <v>0</v>
      </c>
      <c r="Q459" s="212">
        <v>7E-05</v>
      </c>
      <c r="R459" s="212">
        <f>Q459*H459</f>
        <v>0.0008098999999999999</v>
      </c>
      <c r="S459" s="212">
        <v>0</v>
      </c>
      <c r="T459" s="213">
        <f>S459*H459</f>
        <v>0</v>
      </c>
      <c r="AR459" s="16" t="s">
        <v>241</v>
      </c>
      <c r="AT459" s="16" t="s">
        <v>125</v>
      </c>
      <c r="AU459" s="16" t="s">
        <v>84</v>
      </c>
      <c r="AY459" s="16" t="s">
        <v>123</v>
      </c>
      <c r="BE459" s="214">
        <f>IF(N459="základní",J459,0)</f>
        <v>0</v>
      </c>
      <c r="BF459" s="214">
        <f>IF(N459="snížená",J459,0)</f>
        <v>0</v>
      </c>
      <c r="BG459" s="214">
        <f>IF(N459="zákl. přenesená",J459,0)</f>
        <v>0</v>
      </c>
      <c r="BH459" s="214">
        <f>IF(N459="sníž. přenesená",J459,0)</f>
        <v>0</v>
      </c>
      <c r="BI459" s="214">
        <f>IF(N459="nulová",J459,0)</f>
        <v>0</v>
      </c>
      <c r="BJ459" s="16" t="s">
        <v>130</v>
      </c>
      <c r="BK459" s="214">
        <f>ROUND(I459*H459,2)</f>
        <v>0</v>
      </c>
      <c r="BL459" s="16" t="s">
        <v>241</v>
      </c>
      <c r="BM459" s="16" t="s">
        <v>631</v>
      </c>
    </row>
    <row r="460" spans="2:47" s="1" customFormat="1" ht="12">
      <c r="B460" s="37"/>
      <c r="C460" s="38"/>
      <c r="D460" s="215" t="s">
        <v>132</v>
      </c>
      <c r="E460" s="38"/>
      <c r="F460" s="216" t="s">
        <v>632</v>
      </c>
      <c r="G460" s="38"/>
      <c r="H460" s="38"/>
      <c r="I460" s="129"/>
      <c r="J460" s="38"/>
      <c r="K460" s="38"/>
      <c r="L460" s="42"/>
      <c r="M460" s="217"/>
      <c r="N460" s="78"/>
      <c r="O460" s="78"/>
      <c r="P460" s="78"/>
      <c r="Q460" s="78"/>
      <c r="R460" s="78"/>
      <c r="S460" s="78"/>
      <c r="T460" s="79"/>
      <c r="AT460" s="16" t="s">
        <v>132</v>
      </c>
      <c r="AU460" s="16" t="s">
        <v>84</v>
      </c>
    </row>
    <row r="461" spans="2:47" s="1" customFormat="1" ht="12">
      <c r="B461" s="37"/>
      <c r="C461" s="38"/>
      <c r="D461" s="215" t="s">
        <v>134</v>
      </c>
      <c r="E461" s="38"/>
      <c r="F461" s="218" t="s">
        <v>633</v>
      </c>
      <c r="G461" s="38"/>
      <c r="H461" s="38"/>
      <c r="I461" s="129"/>
      <c r="J461" s="38"/>
      <c r="K461" s="38"/>
      <c r="L461" s="42"/>
      <c r="M461" s="217"/>
      <c r="N461" s="78"/>
      <c r="O461" s="78"/>
      <c r="P461" s="78"/>
      <c r="Q461" s="78"/>
      <c r="R461" s="78"/>
      <c r="S461" s="78"/>
      <c r="T461" s="79"/>
      <c r="AT461" s="16" t="s">
        <v>134</v>
      </c>
      <c r="AU461" s="16" t="s">
        <v>84</v>
      </c>
    </row>
    <row r="462" spans="2:51" s="11" customFormat="1" ht="12">
      <c r="B462" s="219"/>
      <c r="C462" s="220"/>
      <c r="D462" s="215" t="s">
        <v>136</v>
      </c>
      <c r="E462" s="221" t="s">
        <v>28</v>
      </c>
      <c r="F462" s="222" t="s">
        <v>634</v>
      </c>
      <c r="G462" s="220"/>
      <c r="H462" s="221" t="s">
        <v>28</v>
      </c>
      <c r="I462" s="223"/>
      <c r="J462" s="220"/>
      <c r="K462" s="220"/>
      <c r="L462" s="224"/>
      <c r="M462" s="225"/>
      <c r="N462" s="226"/>
      <c r="O462" s="226"/>
      <c r="P462" s="226"/>
      <c r="Q462" s="226"/>
      <c r="R462" s="226"/>
      <c r="S462" s="226"/>
      <c r="T462" s="227"/>
      <c r="AT462" s="228" t="s">
        <v>136</v>
      </c>
      <c r="AU462" s="228" t="s">
        <v>84</v>
      </c>
      <c r="AV462" s="11" t="s">
        <v>82</v>
      </c>
      <c r="AW462" s="11" t="s">
        <v>35</v>
      </c>
      <c r="AX462" s="11" t="s">
        <v>74</v>
      </c>
      <c r="AY462" s="228" t="s">
        <v>123</v>
      </c>
    </row>
    <row r="463" spans="2:51" s="12" customFormat="1" ht="12">
      <c r="B463" s="229"/>
      <c r="C463" s="230"/>
      <c r="D463" s="215" t="s">
        <v>136</v>
      </c>
      <c r="E463" s="231" t="s">
        <v>28</v>
      </c>
      <c r="F463" s="232" t="s">
        <v>635</v>
      </c>
      <c r="G463" s="230"/>
      <c r="H463" s="233">
        <v>11.57</v>
      </c>
      <c r="I463" s="234"/>
      <c r="J463" s="230"/>
      <c r="K463" s="230"/>
      <c r="L463" s="235"/>
      <c r="M463" s="236"/>
      <c r="N463" s="237"/>
      <c r="O463" s="237"/>
      <c r="P463" s="237"/>
      <c r="Q463" s="237"/>
      <c r="R463" s="237"/>
      <c r="S463" s="237"/>
      <c r="T463" s="238"/>
      <c r="AT463" s="239" t="s">
        <v>136</v>
      </c>
      <c r="AU463" s="239" t="s">
        <v>84</v>
      </c>
      <c r="AV463" s="12" t="s">
        <v>84</v>
      </c>
      <c r="AW463" s="12" t="s">
        <v>35</v>
      </c>
      <c r="AX463" s="12" t="s">
        <v>82</v>
      </c>
      <c r="AY463" s="239" t="s">
        <v>123</v>
      </c>
    </row>
    <row r="464" spans="2:65" s="1" customFormat="1" ht="16.5" customHeight="1">
      <c r="B464" s="37"/>
      <c r="C464" s="251" t="s">
        <v>636</v>
      </c>
      <c r="D464" s="251" t="s">
        <v>300</v>
      </c>
      <c r="E464" s="252" t="s">
        <v>637</v>
      </c>
      <c r="F464" s="253" t="s">
        <v>638</v>
      </c>
      <c r="G464" s="254" t="s">
        <v>392</v>
      </c>
      <c r="H464" s="255">
        <v>0.012</v>
      </c>
      <c r="I464" s="256"/>
      <c r="J464" s="257">
        <f>ROUND(I464*H464,2)</f>
        <v>0</v>
      </c>
      <c r="K464" s="253" t="s">
        <v>129</v>
      </c>
      <c r="L464" s="258"/>
      <c r="M464" s="259" t="s">
        <v>28</v>
      </c>
      <c r="N464" s="260" t="s">
        <v>47</v>
      </c>
      <c r="O464" s="78"/>
      <c r="P464" s="212">
        <f>O464*H464</f>
        <v>0</v>
      </c>
      <c r="Q464" s="212">
        <v>1</v>
      </c>
      <c r="R464" s="212">
        <f>Q464*H464</f>
        <v>0.012</v>
      </c>
      <c r="S464" s="212">
        <v>0</v>
      </c>
      <c r="T464" s="213">
        <f>S464*H464</f>
        <v>0</v>
      </c>
      <c r="AR464" s="16" t="s">
        <v>357</v>
      </c>
      <c r="AT464" s="16" t="s">
        <v>300</v>
      </c>
      <c r="AU464" s="16" t="s">
        <v>84</v>
      </c>
      <c r="AY464" s="16" t="s">
        <v>123</v>
      </c>
      <c r="BE464" s="214">
        <f>IF(N464="základní",J464,0)</f>
        <v>0</v>
      </c>
      <c r="BF464" s="214">
        <f>IF(N464="snížená",J464,0)</f>
        <v>0</v>
      </c>
      <c r="BG464" s="214">
        <f>IF(N464="zákl. přenesená",J464,0)</f>
        <v>0</v>
      </c>
      <c r="BH464" s="214">
        <f>IF(N464="sníž. přenesená",J464,0)</f>
        <v>0</v>
      </c>
      <c r="BI464" s="214">
        <f>IF(N464="nulová",J464,0)</f>
        <v>0</v>
      </c>
      <c r="BJ464" s="16" t="s">
        <v>130</v>
      </c>
      <c r="BK464" s="214">
        <f>ROUND(I464*H464,2)</f>
        <v>0</v>
      </c>
      <c r="BL464" s="16" t="s">
        <v>241</v>
      </c>
      <c r="BM464" s="16" t="s">
        <v>639</v>
      </c>
    </row>
    <row r="465" spans="2:47" s="1" customFormat="1" ht="12">
      <c r="B465" s="37"/>
      <c r="C465" s="38"/>
      <c r="D465" s="215" t="s">
        <v>132</v>
      </c>
      <c r="E465" s="38"/>
      <c r="F465" s="216" t="s">
        <v>638</v>
      </c>
      <c r="G465" s="38"/>
      <c r="H465" s="38"/>
      <c r="I465" s="129"/>
      <c r="J465" s="38"/>
      <c r="K465" s="38"/>
      <c r="L465" s="42"/>
      <c r="M465" s="217"/>
      <c r="N465" s="78"/>
      <c r="O465" s="78"/>
      <c r="P465" s="78"/>
      <c r="Q465" s="78"/>
      <c r="R465" s="78"/>
      <c r="S465" s="78"/>
      <c r="T465" s="79"/>
      <c r="AT465" s="16" t="s">
        <v>132</v>
      </c>
      <c r="AU465" s="16" t="s">
        <v>84</v>
      </c>
    </row>
    <row r="466" spans="2:51" s="11" customFormat="1" ht="12">
      <c r="B466" s="219"/>
      <c r="C466" s="220"/>
      <c r="D466" s="215" t="s">
        <v>136</v>
      </c>
      <c r="E466" s="221" t="s">
        <v>28</v>
      </c>
      <c r="F466" s="222" t="s">
        <v>634</v>
      </c>
      <c r="G466" s="220"/>
      <c r="H466" s="221" t="s">
        <v>28</v>
      </c>
      <c r="I466" s="223"/>
      <c r="J466" s="220"/>
      <c r="K466" s="220"/>
      <c r="L466" s="224"/>
      <c r="M466" s="225"/>
      <c r="N466" s="226"/>
      <c r="O466" s="226"/>
      <c r="P466" s="226"/>
      <c r="Q466" s="226"/>
      <c r="R466" s="226"/>
      <c r="S466" s="226"/>
      <c r="T466" s="227"/>
      <c r="AT466" s="228" t="s">
        <v>136</v>
      </c>
      <c r="AU466" s="228" t="s">
        <v>84</v>
      </c>
      <c r="AV466" s="11" t="s">
        <v>82</v>
      </c>
      <c r="AW466" s="11" t="s">
        <v>35</v>
      </c>
      <c r="AX466" s="11" t="s">
        <v>74</v>
      </c>
      <c r="AY466" s="228" t="s">
        <v>123</v>
      </c>
    </row>
    <row r="467" spans="2:51" s="12" customFormat="1" ht="12">
      <c r="B467" s="229"/>
      <c r="C467" s="230"/>
      <c r="D467" s="215" t="s">
        <v>136</v>
      </c>
      <c r="E467" s="231" t="s">
        <v>28</v>
      </c>
      <c r="F467" s="232" t="s">
        <v>640</v>
      </c>
      <c r="G467" s="230"/>
      <c r="H467" s="233">
        <v>0.012</v>
      </c>
      <c r="I467" s="234"/>
      <c r="J467" s="230"/>
      <c r="K467" s="230"/>
      <c r="L467" s="235"/>
      <c r="M467" s="236"/>
      <c r="N467" s="237"/>
      <c r="O467" s="237"/>
      <c r="P467" s="237"/>
      <c r="Q467" s="237"/>
      <c r="R467" s="237"/>
      <c r="S467" s="237"/>
      <c r="T467" s="238"/>
      <c r="AT467" s="239" t="s">
        <v>136</v>
      </c>
      <c r="AU467" s="239" t="s">
        <v>84</v>
      </c>
      <c r="AV467" s="12" t="s">
        <v>84</v>
      </c>
      <c r="AW467" s="12" t="s">
        <v>35</v>
      </c>
      <c r="AX467" s="12" t="s">
        <v>82</v>
      </c>
      <c r="AY467" s="239" t="s">
        <v>123</v>
      </c>
    </row>
    <row r="468" spans="2:65" s="1" customFormat="1" ht="16.5" customHeight="1">
      <c r="B468" s="37"/>
      <c r="C468" s="203" t="s">
        <v>641</v>
      </c>
      <c r="D468" s="203" t="s">
        <v>125</v>
      </c>
      <c r="E468" s="204" t="s">
        <v>642</v>
      </c>
      <c r="F468" s="205" t="s">
        <v>643</v>
      </c>
      <c r="G468" s="206" t="s">
        <v>392</v>
      </c>
      <c r="H468" s="207">
        <v>0.013</v>
      </c>
      <c r="I468" s="208"/>
      <c r="J468" s="209">
        <f>ROUND(I468*H468,2)</f>
        <v>0</v>
      </c>
      <c r="K468" s="205" t="s">
        <v>129</v>
      </c>
      <c r="L468" s="42"/>
      <c r="M468" s="210" t="s">
        <v>28</v>
      </c>
      <c r="N468" s="211" t="s">
        <v>47</v>
      </c>
      <c r="O468" s="78"/>
      <c r="P468" s="212">
        <f>O468*H468</f>
        <v>0</v>
      </c>
      <c r="Q468" s="212">
        <v>0</v>
      </c>
      <c r="R468" s="212">
        <f>Q468*H468</f>
        <v>0</v>
      </c>
      <c r="S468" s="212">
        <v>0</v>
      </c>
      <c r="T468" s="213">
        <f>S468*H468</f>
        <v>0</v>
      </c>
      <c r="AR468" s="16" t="s">
        <v>241</v>
      </c>
      <c r="AT468" s="16" t="s">
        <v>125</v>
      </c>
      <c r="AU468" s="16" t="s">
        <v>84</v>
      </c>
      <c r="AY468" s="16" t="s">
        <v>123</v>
      </c>
      <c r="BE468" s="214">
        <f>IF(N468="základní",J468,0)</f>
        <v>0</v>
      </c>
      <c r="BF468" s="214">
        <f>IF(N468="snížená",J468,0)</f>
        <v>0</v>
      </c>
      <c r="BG468" s="214">
        <f>IF(N468="zákl. přenesená",J468,0)</f>
        <v>0</v>
      </c>
      <c r="BH468" s="214">
        <f>IF(N468="sníž. přenesená",J468,0)</f>
        <v>0</v>
      </c>
      <c r="BI468" s="214">
        <f>IF(N468="nulová",J468,0)</f>
        <v>0</v>
      </c>
      <c r="BJ468" s="16" t="s">
        <v>130</v>
      </c>
      <c r="BK468" s="214">
        <f>ROUND(I468*H468,2)</f>
        <v>0</v>
      </c>
      <c r="BL468" s="16" t="s">
        <v>241</v>
      </c>
      <c r="BM468" s="16" t="s">
        <v>644</v>
      </c>
    </row>
    <row r="469" spans="2:47" s="1" customFormat="1" ht="12">
      <c r="B469" s="37"/>
      <c r="C469" s="38"/>
      <c r="D469" s="215" t="s">
        <v>132</v>
      </c>
      <c r="E469" s="38"/>
      <c r="F469" s="216" t="s">
        <v>645</v>
      </c>
      <c r="G469" s="38"/>
      <c r="H469" s="38"/>
      <c r="I469" s="129"/>
      <c r="J469" s="38"/>
      <c r="K469" s="38"/>
      <c r="L469" s="42"/>
      <c r="M469" s="217"/>
      <c r="N469" s="78"/>
      <c r="O469" s="78"/>
      <c r="P469" s="78"/>
      <c r="Q469" s="78"/>
      <c r="R469" s="78"/>
      <c r="S469" s="78"/>
      <c r="T469" s="79"/>
      <c r="AT469" s="16" t="s">
        <v>132</v>
      </c>
      <c r="AU469" s="16" t="s">
        <v>84</v>
      </c>
    </row>
    <row r="470" spans="2:47" s="1" customFormat="1" ht="12">
      <c r="B470" s="37"/>
      <c r="C470" s="38"/>
      <c r="D470" s="215" t="s">
        <v>134</v>
      </c>
      <c r="E470" s="38"/>
      <c r="F470" s="218" t="s">
        <v>646</v>
      </c>
      <c r="G470" s="38"/>
      <c r="H470" s="38"/>
      <c r="I470" s="129"/>
      <c r="J470" s="38"/>
      <c r="K470" s="38"/>
      <c r="L470" s="42"/>
      <c r="M470" s="261"/>
      <c r="N470" s="262"/>
      <c r="O470" s="262"/>
      <c r="P470" s="262"/>
      <c r="Q470" s="262"/>
      <c r="R470" s="262"/>
      <c r="S470" s="262"/>
      <c r="T470" s="263"/>
      <c r="AT470" s="16" t="s">
        <v>134</v>
      </c>
      <c r="AU470" s="16" t="s">
        <v>84</v>
      </c>
    </row>
    <row r="471" spans="2:12" s="1" customFormat="1" ht="6.95" customHeight="1">
      <c r="B471" s="56"/>
      <c r="C471" s="57"/>
      <c r="D471" s="57"/>
      <c r="E471" s="57"/>
      <c r="F471" s="57"/>
      <c r="G471" s="57"/>
      <c r="H471" s="57"/>
      <c r="I471" s="153"/>
      <c r="J471" s="57"/>
      <c r="K471" s="57"/>
      <c r="L471" s="42"/>
    </row>
  </sheetData>
  <sheetProtection password="CC35" sheet="1" objects="1" scenarios="1" formatColumns="0" formatRows="0" autoFilter="0"/>
  <autoFilter ref="C90:K470"/>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5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87</v>
      </c>
    </row>
    <row r="3" spans="2:46" ht="6.95" customHeight="1">
      <c r="B3" s="123"/>
      <c r="C3" s="124"/>
      <c r="D3" s="124"/>
      <c r="E3" s="124"/>
      <c r="F3" s="124"/>
      <c r="G3" s="124"/>
      <c r="H3" s="124"/>
      <c r="I3" s="125"/>
      <c r="J3" s="124"/>
      <c r="K3" s="124"/>
      <c r="L3" s="19"/>
      <c r="AT3" s="16" t="s">
        <v>84</v>
      </c>
    </row>
    <row r="4" spans="2:46" ht="24.95" customHeight="1">
      <c r="B4" s="19"/>
      <c r="D4" s="126" t="s">
        <v>88</v>
      </c>
      <c r="L4" s="19"/>
      <c r="M4" s="23" t="s">
        <v>10</v>
      </c>
      <c r="AT4" s="16" t="s">
        <v>35</v>
      </c>
    </row>
    <row r="5" spans="2:12" ht="6.95" customHeight="1">
      <c r="B5" s="19"/>
      <c r="L5" s="19"/>
    </row>
    <row r="6" spans="2:12" ht="12" customHeight="1">
      <c r="B6" s="19"/>
      <c r="D6" s="127" t="s">
        <v>16</v>
      </c>
      <c r="L6" s="19"/>
    </row>
    <row r="7" spans="2:12" ht="16.5" customHeight="1">
      <c r="B7" s="19"/>
      <c r="E7" s="128" t="str">
        <f>'Rekapitulace stavby'!K6</f>
        <v>DVT Drahobudický, Drahobudice, oprava opevnění, ř. km 3,575 - 3,610</v>
      </c>
      <c r="F7" s="127"/>
      <c r="G7" s="127"/>
      <c r="H7" s="127"/>
      <c r="L7" s="19"/>
    </row>
    <row r="8" spans="2:12" s="1" customFormat="1" ht="12" customHeight="1">
      <c r="B8" s="42"/>
      <c r="D8" s="127" t="s">
        <v>89</v>
      </c>
      <c r="I8" s="129"/>
      <c r="L8" s="42"/>
    </row>
    <row r="9" spans="2:12" s="1" customFormat="1" ht="36.95" customHeight="1">
      <c r="B9" s="42"/>
      <c r="E9" s="130" t="s">
        <v>647</v>
      </c>
      <c r="F9" s="1"/>
      <c r="G9" s="1"/>
      <c r="H9" s="1"/>
      <c r="I9" s="129"/>
      <c r="L9" s="42"/>
    </row>
    <row r="10" spans="2:12" s="1" customFormat="1" ht="12">
      <c r="B10" s="42"/>
      <c r="I10" s="129"/>
      <c r="L10" s="42"/>
    </row>
    <row r="11" spans="2:12" s="1" customFormat="1" ht="12" customHeight="1">
      <c r="B11" s="42"/>
      <c r="D11" s="127" t="s">
        <v>18</v>
      </c>
      <c r="F11" s="16" t="s">
        <v>19</v>
      </c>
      <c r="I11" s="131" t="s">
        <v>20</v>
      </c>
      <c r="J11" s="16" t="s">
        <v>21</v>
      </c>
      <c r="L11" s="42"/>
    </row>
    <row r="12" spans="2:12" s="1" customFormat="1" ht="12" customHeight="1">
      <c r="B12" s="42"/>
      <c r="D12" s="127" t="s">
        <v>22</v>
      </c>
      <c r="F12" s="16" t="s">
        <v>23</v>
      </c>
      <c r="I12" s="131" t="s">
        <v>24</v>
      </c>
      <c r="J12" s="132" t="str">
        <f>'Rekapitulace stavby'!AN8</f>
        <v>2.4.2019</v>
      </c>
      <c r="L12" s="42"/>
    </row>
    <row r="13" spans="2:12" s="1" customFormat="1" ht="10.8" customHeight="1">
      <c r="B13" s="42"/>
      <c r="I13" s="129"/>
      <c r="L13" s="42"/>
    </row>
    <row r="14" spans="2:12" s="1" customFormat="1" ht="12" customHeight="1">
      <c r="B14" s="42"/>
      <c r="D14" s="127" t="s">
        <v>26</v>
      </c>
      <c r="I14" s="131" t="s">
        <v>27</v>
      </c>
      <c r="J14" s="16" t="s">
        <v>28</v>
      </c>
      <c r="L14" s="42"/>
    </row>
    <row r="15" spans="2:12" s="1" customFormat="1" ht="18" customHeight="1">
      <c r="B15" s="42"/>
      <c r="E15" s="16" t="s">
        <v>29</v>
      </c>
      <c r="I15" s="131" t="s">
        <v>30</v>
      </c>
      <c r="J15" s="16" t="s">
        <v>28</v>
      </c>
      <c r="L15" s="42"/>
    </row>
    <row r="16" spans="2:12" s="1" customFormat="1" ht="6.95" customHeight="1">
      <c r="B16" s="42"/>
      <c r="I16" s="129"/>
      <c r="L16" s="42"/>
    </row>
    <row r="17" spans="2:12" s="1" customFormat="1" ht="12" customHeight="1">
      <c r="B17" s="42"/>
      <c r="D17" s="127" t="s">
        <v>31</v>
      </c>
      <c r="I17" s="131" t="s">
        <v>27</v>
      </c>
      <c r="J17" s="32" t="str">
        <f>'Rekapitulace stavby'!AN13</f>
        <v>Vyplň údaj</v>
      </c>
      <c r="L17" s="42"/>
    </row>
    <row r="18" spans="2:12" s="1" customFormat="1" ht="18" customHeight="1">
      <c r="B18" s="42"/>
      <c r="E18" s="32" t="str">
        <f>'Rekapitulace stavby'!E14</f>
        <v>Vyplň údaj</v>
      </c>
      <c r="F18" s="16"/>
      <c r="G18" s="16"/>
      <c r="H18" s="16"/>
      <c r="I18" s="131" t="s">
        <v>30</v>
      </c>
      <c r="J18" s="32" t="str">
        <f>'Rekapitulace stavby'!AN14</f>
        <v>Vyplň údaj</v>
      </c>
      <c r="L18" s="42"/>
    </row>
    <row r="19" spans="2:12" s="1" customFormat="1" ht="6.95" customHeight="1">
      <c r="B19" s="42"/>
      <c r="I19" s="129"/>
      <c r="L19" s="42"/>
    </row>
    <row r="20" spans="2:12" s="1" customFormat="1" ht="12" customHeight="1">
      <c r="B20" s="42"/>
      <c r="D20" s="127" t="s">
        <v>33</v>
      </c>
      <c r="I20" s="131" t="s">
        <v>27</v>
      </c>
      <c r="J20" s="16" t="s">
        <v>28</v>
      </c>
      <c r="L20" s="42"/>
    </row>
    <row r="21" spans="2:12" s="1" customFormat="1" ht="18" customHeight="1">
      <c r="B21" s="42"/>
      <c r="E21" s="16" t="s">
        <v>34</v>
      </c>
      <c r="I21" s="131" t="s">
        <v>30</v>
      </c>
      <c r="J21" s="16" t="s">
        <v>28</v>
      </c>
      <c r="L21" s="42"/>
    </row>
    <row r="22" spans="2:12" s="1" customFormat="1" ht="6.95" customHeight="1">
      <c r="B22" s="42"/>
      <c r="I22" s="129"/>
      <c r="L22" s="42"/>
    </row>
    <row r="23" spans="2:12" s="1" customFormat="1" ht="12" customHeight="1">
      <c r="B23" s="42"/>
      <c r="D23" s="127" t="s">
        <v>36</v>
      </c>
      <c r="I23" s="131" t="s">
        <v>27</v>
      </c>
      <c r="J23" s="16" t="s">
        <v>28</v>
      </c>
      <c r="L23" s="42"/>
    </row>
    <row r="24" spans="2:12" s="1" customFormat="1" ht="18" customHeight="1">
      <c r="B24" s="42"/>
      <c r="E24" s="16" t="s">
        <v>37</v>
      </c>
      <c r="I24" s="131" t="s">
        <v>30</v>
      </c>
      <c r="J24" s="16" t="s">
        <v>28</v>
      </c>
      <c r="L24" s="42"/>
    </row>
    <row r="25" spans="2:12" s="1" customFormat="1" ht="6.95" customHeight="1">
      <c r="B25" s="42"/>
      <c r="I25" s="129"/>
      <c r="L25" s="42"/>
    </row>
    <row r="26" spans="2:12" s="1" customFormat="1" ht="12" customHeight="1">
      <c r="B26" s="42"/>
      <c r="D26" s="127" t="s">
        <v>38</v>
      </c>
      <c r="I26" s="129"/>
      <c r="L26" s="42"/>
    </row>
    <row r="27" spans="2:12" s="6" customFormat="1" ht="22.5" customHeight="1">
      <c r="B27" s="133"/>
      <c r="E27" s="134" t="s">
        <v>91</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40</v>
      </c>
      <c r="I30" s="129"/>
      <c r="J30" s="138">
        <f>ROUND(J84,2)</f>
        <v>0</v>
      </c>
      <c r="L30" s="42"/>
    </row>
    <row r="31" spans="2:12" s="1" customFormat="1" ht="6.95" customHeight="1">
      <c r="B31" s="42"/>
      <c r="D31" s="70"/>
      <c r="E31" s="70"/>
      <c r="F31" s="70"/>
      <c r="G31" s="70"/>
      <c r="H31" s="70"/>
      <c r="I31" s="136"/>
      <c r="J31" s="70"/>
      <c r="K31" s="70"/>
      <c r="L31" s="42"/>
    </row>
    <row r="32" spans="2:12" s="1" customFormat="1" ht="14.4" customHeight="1">
      <c r="B32" s="42"/>
      <c r="F32" s="139" t="s">
        <v>42</v>
      </c>
      <c r="I32" s="140" t="s">
        <v>41</v>
      </c>
      <c r="J32" s="139" t="s">
        <v>43</v>
      </c>
      <c r="L32" s="42"/>
    </row>
    <row r="33" spans="2:12" s="1" customFormat="1" ht="14.4" customHeight="1" hidden="1">
      <c r="B33" s="42"/>
      <c r="D33" s="127" t="s">
        <v>44</v>
      </c>
      <c r="E33" s="127" t="s">
        <v>45</v>
      </c>
      <c r="F33" s="141">
        <f>ROUND((SUM(BE84:BE150)),2)</f>
        <v>0</v>
      </c>
      <c r="I33" s="142">
        <v>0.21</v>
      </c>
      <c r="J33" s="141">
        <f>ROUND(((SUM(BE84:BE150))*I33),2)</f>
        <v>0</v>
      </c>
      <c r="L33" s="42"/>
    </row>
    <row r="34" spans="2:12" s="1" customFormat="1" ht="14.4" customHeight="1" hidden="1">
      <c r="B34" s="42"/>
      <c r="E34" s="127" t="s">
        <v>46</v>
      </c>
      <c r="F34" s="141">
        <f>ROUND((SUM(BF84:BF150)),2)</f>
        <v>0</v>
      </c>
      <c r="I34" s="142">
        <v>0.15</v>
      </c>
      <c r="J34" s="141">
        <f>ROUND(((SUM(BF84:BF150))*I34),2)</f>
        <v>0</v>
      </c>
      <c r="L34" s="42"/>
    </row>
    <row r="35" spans="2:12" s="1" customFormat="1" ht="14.4" customHeight="1">
      <c r="B35" s="42"/>
      <c r="D35" s="127" t="s">
        <v>44</v>
      </c>
      <c r="E35" s="127" t="s">
        <v>47</v>
      </c>
      <c r="F35" s="141">
        <f>ROUND((SUM(BG84:BG150)),2)</f>
        <v>0</v>
      </c>
      <c r="I35" s="142">
        <v>0.21</v>
      </c>
      <c r="J35" s="141">
        <f>0</f>
        <v>0</v>
      </c>
      <c r="L35" s="42"/>
    </row>
    <row r="36" spans="2:12" s="1" customFormat="1" ht="14.4" customHeight="1">
      <c r="B36" s="42"/>
      <c r="E36" s="127" t="s">
        <v>48</v>
      </c>
      <c r="F36" s="141">
        <f>ROUND((SUM(BH84:BH150)),2)</f>
        <v>0</v>
      </c>
      <c r="I36" s="142">
        <v>0.15</v>
      </c>
      <c r="J36" s="141">
        <f>0</f>
        <v>0</v>
      </c>
      <c r="L36" s="42"/>
    </row>
    <row r="37" spans="2:12" s="1" customFormat="1" ht="14.4" customHeight="1" hidden="1">
      <c r="B37" s="42"/>
      <c r="E37" s="127" t="s">
        <v>49</v>
      </c>
      <c r="F37" s="141">
        <f>ROUND((SUM(BI84:BI150)),2)</f>
        <v>0</v>
      </c>
      <c r="I37" s="142">
        <v>0</v>
      </c>
      <c r="J37" s="141">
        <f>0</f>
        <v>0</v>
      </c>
      <c r="L37" s="42"/>
    </row>
    <row r="38" spans="2:12" s="1" customFormat="1" ht="6.95" customHeight="1">
      <c r="B38" s="42"/>
      <c r="I38" s="129"/>
      <c r="L38" s="42"/>
    </row>
    <row r="39" spans="2:12" s="1" customFormat="1" ht="25.4" customHeight="1">
      <c r="B39" s="42"/>
      <c r="C39" s="143"/>
      <c r="D39" s="144" t="s">
        <v>50</v>
      </c>
      <c r="E39" s="145"/>
      <c r="F39" s="145"/>
      <c r="G39" s="146" t="s">
        <v>51</v>
      </c>
      <c r="H39" s="147" t="s">
        <v>52</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92</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16</v>
      </c>
      <c r="D47" s="38"/>
      <c r="E47" s="38"/>
      <c r="F47" s="38"/>
      <c r="G47" s="38"/>
      <c r="H47" s="38"/>
      <c r="I47" s="129"/>
      <c r="J47" s="38"/>
      <c r="K47" s="38"/>
      <c r="L47" s="42"/>
    </row>
    <row r="48" spans="2:12" s="1" customFormat="1" ht="16.5" customHeight="1">
      <c r="B48" s="37"/>
      <c r="C48" s="38"/>
      <c r="D48" s="38"/>
      <c r="E48" s="157" t="str">
        <f>E7</f>
        <v>DVT Drahobudický, Drahobudice, oprava opevnění, ř. km 3,575 - 3,610</v>
      </c>
      <c r="F48" s="31"/>
      <c r="G48" s="31"/>
      <c r="H48" s="31"/>
      <c r="I48" s="129"/>
      <c r="J48" s="38"/>
      <c r="K48" s="38"/>
      <c r="L48" s="42"/>
    </row>
    <row r="49" spans="2:12" s="1" customFormat="1" ht="12" customHeight="1">
      <c r="B49" s="37"/>
      <c r="C49" s="31" t="s">
        <v>89</v>
      </c>
      <c r="D49" s="38"/>
      <c r="E49" s="38"/>
      <c r="F49" s="38"/>
      <c r="G49" s="38"/>
      <c r="H49" s="38"/>
      <c r="I49" s="129"/>
      <c r="J49" s="38"/>
      <c r="K49" s="38"/>
      <c r="L49" s="42"/>
    </row>
    <row r="50" spans="2:12" s="1" customFormat="1" ht="16.5" customHeight="1">
      <c r="B50" s="37"/>
      <c r="C50" s="38"/>
      <c r="D50" s="38"/>
      <c r="E50" s="63" t="str">
        <f>E9</f>
        <v>VON - Vedlejší a ostatní náklady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22</v>
      </c>
      <c r="D52" s="38"/>
      <c r="E52" s="38"/>
      <c r="F52" s="26" t="str">
        <f>F12</f>
        <v>Drahobudice</v>
      </c>
      <c r="G52" s="38"/>
      <c r="H52" s="38"/>
      <c r="I52" s="131" t="s">
        <v>24</v>
      </c>
      <c r="J52" s="66" t="str">
        <f>IF(J12="","",J12)</f>
        <v>2.4.2019</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26</v>
      </c>
      <c r="D54" s="38"/>
      <c r="E54" s="38"/>
      <c r="F54" s="26" t="str">
        <f>E15</f>
        <v>Povodí Labe, státní podnik, závod Pardubice</v>
      </c>
      <c r="G54" s="38"/>
      <c r="H54" s="38"/>
      <c r="I54" s="131" t="s">
        <v>33</v>
      </c>
      <c r="J54" s="35" t="str">
        <f>E21</f>
        <v>Povodí Labe, státní podnik, OIČ, Hradec Králové</v>
      </c>
      <c r="K54" s="38"/>
      <c r="L54" s="42"/>
    </row>
    <row r="55" spans="2:12" s="1" customFormat="1" ht="13.65" customHeight="1">
      <c r="B55" s="37"/>
      <c r="C55" s="31" t="s">
        <v>31</v>
      </c>
      <c r="D55" s="38"/>
      <c r="E55" s="38"/>
      <c r="F55" s="26" t="str">
        <f>IF(E18="","",E18)</f>
        <v>Vyplň údaj</v>
      </c>
      <c r="G55" s="38"/>
      <c r="H55" s="38"/>
      <c r="I55" s="131" t="s">
        <v>36</v>
      </c>
      <c r="J55" s="35" t="str">
        <f>E24</f>
        <v>Ing. Eva Morkesová</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93</v>
      </c>
      <c r="D57" s="159"/>
      <c r="E57" s="159"/>
      <c r="F57" s="159"/>
      <c r="G57" s="159"/>
      <c r="H57" s="159"/>
      <c r="I57" s="160"/>
      <c r="J57" s="161" t="s">
        <v>94</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72</v>
      </c>
      <c r="D59" s="38"/>
      <c r="E59" s="38"/>
      <c r="F59" s="38"/>
      <c r="G59" s="38"/>
      <c r="H59" s="38"/>
      <c r="I59" s="129"/>
      <c r="J59" s="96">
        <f>J84</f>
        <v>0</v>
      </c>
      <c r="K59" s="38"/>
      <c r="L59" s="42"/>
      <c r="AU59" s="16" t="s">
        <v>95</v>
      </c>
    </row>
    <row r="60" spans="2:12" s="7" customFormat="1" ht="24.95" customHeight="1">
      <c r="B60" s="163"/>
      <c r="C60" s="164"/>
      <c r="D60" s="165" t="s">
        <v>648</v>
      </c>
      <c r="E60" s="166"/>
      <c r="F60" s="166"/>
      <c r="G60" s="166"/>
      <c r="H60" s="166"/>
      <c r="I60" s="167"/>
      <c r="J60" s="168">
        <f>J85</f>
        <v>0</v>
      </c>
      <c r="K60" s="164"/>
      <c r="L60" s="169"/>
    </row>
    <row r="61" spans="2:12" s="8" customFormat="1" ht="19.9" customHeight="1">
      <c r="B61" s="170"/>
      <c r="C61" s="171"/>
      <c r="D61" s="172" t="s">
        <v>649</v>
      </c>
      <c r="E61" s="173"/>
      <c r="F61" s="173"/>
      <c r="G61" s="173"/>
      <c r="H61" s="173"/>
      <c r="I61" s="174"/>
      <c r="J61" s="175">
        <f>J86</f>
        <v>0</v>
      </c>
      <c r="K61" s="171"/>
      <c r="L61" s="176"/>
    </row>
    <row r="62" spans="2:12" s="8" customFormat="1" ht="19.9" customHeight="1">
      <c r="B62" s="170"/>
      <c r="C62" s="171"/>
      <c r="D62" s="172" t="s">
        <v>650</v>
      </c>
      <c r="E62" s="173"/>
      <c r="F62" s="173"/>
      <c r="G62" s="173"/>
      <c r="H62" s="173"/>
      <c r="I62" s="174"/>
      <c r="J62" s="175">
        <f>J106</f>
        <v>0</v>
      </c>
      <c r="K62" s="171"/>
      <c r="L62" s="176"/>
    </row>
    <row r="63" spans="2:12" s="8" customFormat="1" ht="19.9" customHeight="1">
      <c r="B63" s="170"/>
      <c r="C63" s="171"/>
      <c r="D63" s="172" t="s">
        <v>651</v>
      </c>
      <c r="E63" s="173"/>
      <c r="F63" s="173"/>
      <c r="G63" s="173"/>
      <c r="H63" s="173"/>
      <c r="I63" s="174"/>
      <c r="J63" s="175">
        <f>J115</f>
        <v>0</v>
      </c>
      <c r="K63" s="171"/>
      <c r="L63" s="176"/>
    </row>
    <row r="64" spans="2:12" s="8" customFormat="1" ht="19.9" customHeight="1">
      <c r="B64" s="170"/>
      <c r="C64" s="171"/>
      <c r="D64" s="172" t="s">
        <v>652</v>
      </c>
      <c r="E64" s="173"/>
      <c r="F64" s="173"/>
      <c r="G64" s="173"/>
      <c r="H64" s="173"/>
      <c r="I64" s="174"/>
      <c r="J64" s="175">
        <f>J122</f>
        <v>0</v>
      </c>
      <c r="K64" s="171"/>
      <c r="L64" s="176"/>
    </row>
    <row r="65" spans="2:12" s="1" customFormat="1" ht="21.8" customHeight="1">
      <c r="B65" s="37"/>
      <c r="C65" s="38"/>
      <c r="D65" s="38"/>
      <c r="E65" s="38"/>
      <c r="F65" s="38"/>
      <c r="G65" s="38"/>
      <c r="H65" s="38"/>
      <c r="I65" s="129"/>
      <c r="J65" s="38"/>
      <c r="K65" s="38"/>
      <c r="L65" s="42"/>
    </row>
    <row r="66" spans="2:12" s="1" customFormat="1" ht="6.95" customHeight="1">
      <c r="B66" s="56"/>
      <c r="C66" s="57"/>
      <c r="D66" s="57"/>
      <c r="E66" s="57"/>
      <c r="F66" s="57"/>
      <c r="G66" s="57"/>
      <c r="H66" s="57"/>
      <c r="I66" s="153"/>
      <c r="J66" s="57"/>
      <c r="K66" s="57"/>
      <c r="L66" s="42"/>
    </row>
    <row r="70" spans="2:12" s="1" customFormat="1" ht="6.95" customHeight="1">
      <c r="B70" s="58"/>
      <c r="C70" s="59"/>
      <c r="D70" s="59"/>
      <c r="E70" s="59"/>
      <c r="F70" s="59"/>
      <c r="G70" s="59"/>
      <c r="H70" s="59"/>
      <c r="I70" s="156"/>
      <c r="J70" s="59"/>
      <c r="K70" s="59"/>
      <c r="L70" s="42"/>
    </row>
    <row r="71" spans="2:12" s="1" customFormat="1" ht="24.95" customHeight="1">
      <c r="B71" s="37"/>
      <c r="C71" s="22" t="s">
        <v>108</v>
      </c>
      <c r="D71" s="38"/>
      <c r="E71" s="38"/>
      <c r="F71" s="38"/>
      <c r="G71" s="38"/>
      <c r="H71" s="38"/>
      <c r="I71" s="129"/>
      <c r="J71" s="38"/>
      <c r="K71" s="38"/>
      <c r="L71" s="42"/>
    </row>
    <row r="72" spans="2:12" s="1" customFormat="1" ht="6.95" customHeight="1">
      <c r="B72" s="37"/>
      <c r="C72" s="38"/>
      <c r="D72" s="38"/>
      <c r="E72" s="38"/>
      <c r="F72" s="38"/>
      <c r="G72" s="38"/>
      <c r="H72" s="38"/>
      <c r="I72" s="129"/>
      <c r="J72" s="38"/>
      <c r="K72" s="38"/>
      <c r="L72" s="42"/>
    </row>
    <row r="73" spans="2:12" s="1" customFormat="1" ht="12" customHeight="1">
      <c r="B73" s="37"/>
      <c r="C73" s="31" t="s">
        <v>16</v>
      </c>
      <c r="D73" s="38"/>
      <c r="E73" s="38"/>
      <c r="F73" s="38"/>
      <c r="G73" s="38"/>
      <c r="H73" s="38"/>
      <c r="I73" s="129"/>
      <c r="J73" s="38"/>
      <c r="K73" s="38"/>
      <c r="L73" s="42"/>
    </row>
    <row r="74" spans="2:12" s="1" customFormat="1" ht="16.5" customHeight="1">
      <c r="B74" s="37"/>
      <c r="C74" s="38"/>
      <c r="D74" s="38"/>
      <c r="E74" s="157" t="str">
        <f>E7</f>
        <v>DVT Drahobudický, Drahobudice, oprava opevnění, ř. km 3,575 - 3,610</v>
      </c>
      <c r="F74" s="31"/>
      <c r="G74" s="31"/>
      <c r="H74" s="31"/>
      <c r="I74" s="129"/>
      <c r="J74" s="38"/>
      <c r="K74" s="38"/>
      <c r="L74" s="42"/>
    </row>
    <row r="75" spans="2:12" s="1" customFormat="1" ht="12" customHeight="1">
      <c r="B75" s="37"/>
      <c r="C75" s="31" t="s">
        <v>89</v>
      </c>
      <c r="D75" s="38"/>
      <c r="E75" s="38"/>
      <c r="F75" s="38"/>
      <c r="G75" s="38"/>
      <c r="H75" s="38"/>
      <c r="I75" s="129"/>
      <c r="J75" s="38"/>
      <c r="K75" s="38"/>
      <c r="L75" s="42"/>
    </row>
    <row r="76" spans="2:12" s="1" customFormat="1" ht="16.5" customHeight="1">
      <c r="B76" s="37"/>
      <c r="C76" s="38"/>
      <c r="D76" s="38"/>
      <c r="E76" s="63" t="str">
        <f>E9</f>
        <v>VON - Vedlejší a ostatní náklady</v>
      </c>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22</v>
      </c>
      <c r="D78" s="38"/>
      <c r="E78" s="38"/>
      <c r="F78" s="26" t="str">
        <f>F12</f>
        <v>Drahobudice</v>
      </c>
      <c r="G78" s="38"/>
      <c r="H78" s="38"/>
      <c r="I78" s="131" t="s">
        <v>24</v>
      </c>
      <c r="J78" s="66" t="str">
        <f>IF(J12="","",J12)</f>
        <v>2.4.2019</v>
      </c>
      <c r="K78" s="38"/>
      <c r="L78" s="42"/>
    </row>
    <row r="79" spans="2:12" s="1" customFormat="1" ht="6.95" customHeight="1">
      <c r="B79" s="37"/>
      <c r="C79" s="38"/>
      <c r="D79" s="38"/>
      <c r="E79" s="38"/>
      <c r="F79" s="38"/>
      <c r="G79" s="38"/>
      <c r="H79" s="38"/>
      <c r="I79" s="129"/>
      <c r="J79" s="38"/>
      <c r="K79" s="38"/>
      <c r="L79" s="42"/>
    </row>
    <row r="80" spans="2:12" s="1" customFormat="1" ht="24.9" customHeight="1">
      <c r="B80" s="37"/>
      <c r="C80" s="31" t="s">
        <v>26</v>
      </c>
      <c r="D80" s="38"/>
      <c r="E80" s="38"/>
      <c r="F80" s="26" t="str">
        <f>E15</f>
        <v>Povodí Labe, státní podnik, závod Pardubice</v>
      </c>
      <c r="G80" s="38"/>
      <c r="H80" s="38"/>
      <c r="I80" s="131" t="s">
        <v>33</v>
      </c>
      <c r="J80" s="35" t="str">
        <f>E21</f>
        <v>Povodí Labe, státní podnik, OIČ, Hradec Králové</v>
      </c>
      <c r="K80" s="38"/>
      <c r="L80" s="42"/>
    </row>
    <row r="81" spans="2:12" s="1" customFormat="1" ht="13.65" customHeight="1">
      <c r="B81" s="37"/>
      <c r="C81" s="31" t="s">
        <v>31</v>
      </c>
      <c r="D81" s="38"/>
      <c r="E81" s="38"/>
      <c r="F81" s="26" t="str">
        <f>IF(E18="","",E18)</f>
        <v>Vyplň údaj</v>
      </c>
      <c r="G81" s="38"/>
      <c r="H81" s="38"/>
      <c r="I81" s="131" t="s">
        <v>36</v>
      </c>
      <c r="J81" s="35" t="str">
        <f>E24</f>
        <v>Ing. Eva Morkesová</v>
      </c>
      <c r="K81" s="38"/>
      <c r="L81" s="42"/>
    </row>
    <row r="82" spans="2:12" s="1" customFormat="1" ht="10.3" customHeight="1">
      <c r="B82" s="37"/>
      <c r="C82" s="38"/>
      <c r="D82" s="38"/>
      <c r="E82" s="38"/>
      <c r="F82" s="38"/>
      <c r="G82" s="38"/>
      <c r="H82" s="38"/>
      <c r="I82" s="129"/>
      <c r="J82" s="38"/>
      <c r="K82" s="38"/>
      <c r="L82" s="42"/>
    </row>
    <row r="83" spans="2:20" s="9" customFormat="1" ht="29.25" customHeight="1">
      <c r="B83" s="177"/>
      <c r="C83" s="178" t="s">
        <v>109</v>
      </c>
      <c r="D83" s="179" t="s">
        <v>59</v>
      </c>
      <c r="E83" s="179" t="s">
        <v>55</v>
      </c>
      <c r="F83" s="179" t="s">
        <v>56</v>
      </c>
      <c r="G83" s="179" t="s">
        <v>110</v>
      </c>
      <c r="H83" s="179" t="s">
        <v>111</v>
      </c>
      <c r="I83" s="180" t="s">
        <v>112</v>
      </c>
      <c r="J83" s="179" t="s">
        <v>94</v>
      </c>
      <c r="K83" s="181" t="s">
        <v>113</v>
      </c>
      <c r="L83" s="182"/>
      <c r="M83" s="86" t="s">
        <v>28</v>
      </c>
      <c r="N83" s="87" t="s">
        <v>44</v>
      </c>
      <c r="O83" s="87" t="s">
        <v>114</v>
      </c>
      <c r="P83" s="87" t="s">
        <v>115</v>
      </c>
      <c r="Q83" s="87" t="s">
        <v>116</v>
      </c>
      <c r="R83" s="87" t="s">
        <v>117</v>
      </c>
      <c r="S83" s="87" t="s">
        <v>118</v>
      </c>
      <c r="T83" s="88" t="s">
        <v>119</v>
      </c>
    </row>
    <row r="84" spans="2:63" s="1" customFormat="1" ht="22.8" customHeight="1">
      <c r="B84" s="37"/>
      <c r="C84" s="93" t="s">
        <v>120</v>
      </c>
      <c r="D84" s="38"/>
      <c r="E84" s="38"/>
      <c r="F84" s="38"/>
      <c r="G84" s="38"/>
      <c r="H84" s="38"/>
      <c r="I84" s="129"/>
      <c r="J84" s="183">
        <f>BK84</f>
        <v>0</v>
      </c>
      <c r="K84" s="38"/>
      <c r="L84" s="42"/>
      <c r="M84" s="89"/>
      <c r="N84" s="90"/>
      <c r="O84" s="90"/>
      <c r="P84" s="184">
        <f>P85</f>
        <v>0</v>
      </c>
      <c r="Q84" s="90"/>
      <c r="R84" s="184">
        <f>R85</f>
        <v>0</v>
      </c>
      <c r="S84" s="90"/>
      <c r="T84" s="185">
        <f>T85</f>
        <v>0</v>
      </c>
      <c r="AT84" s="16" t="s">
        <v>73</v>
      </c>
      <c r="AU84" s="16" t="s">
        <v>95</v>
      </c>
      <c r="BK84" s="186">
        <f>BK85</f>
        <v>0</v>
      </c>
    </row>
    <row r="85" spans="2:63" s="10" customFormat="1" ht="25.9" customHeight="1">
      <c r="B85" s="187"/>
      <c r="C85" s="188"/>
      <c r="D85" s="189" t="s">
        <v>73</v>
      </c>
      <c r="E85" s="190" t="s">
        <v>653</v>
      </c>
      <c r="F85" s="190" t="s">
        <v>654</v>
      </c>
      <c r="G85" s="188"/>
      <c r="H85" s="188"/>
      <c r="I85" s="191"/>
      <c r="J85" s="192">
        <f>BK85</f>
        <v>0</v>
      </c>
      <c r="K85" s="188"/>
      <c r="L85" s="193"/>
      <c r="M85" s="194"/>
      <c r="N85" s="195"/>
      <c r="O85" s="195"/>
      <c r="P85" s="196">
        <f>P86+P106+P115+P122</f>
        <v>0</v>
      </c>
      <c r="Q85" s="195"/>
      <c r="R85" s="196">
        <f>R86+R106+R115+R122</f>
        <v>0</v>
      </c>
      <c r="S85" s="195"/>
      <c r="T85" s="197">
        <f>T86+T106+T115+T122</f>
        <v>0</v>
      </c>
      <c r="AR85" s="198" t="s">
        <v>130</v>
      </c>
      <c r="AT85" s="199" t="s">
        <v>73</v>
      </c>
      <c r="AU85" s="199" t="s">
        <v>74</v>
      </c>
      <c r="AY85" s="198" t="s">
        <v>123</v>
      </c>
      <c r="BK85" s="200">
        <f>BK86+BK106+BK115+BK122</f>
        <v>0</v>
      </c>
    </row>
    <row r="86" spans="2:63" s="10" customFormat="1" ht="22.8" customHeight="1">
      <c r="B86" s="187"/>
      <c r="C86" s="188"/>
      <c r="D86" s="189" t="s">
        <v>73</v>
      </c>
      <c r="E86" s="201" t="s">
        <v>655</v>
      </c>
      <c r="F86" s="201" t="s">
        <v>656</v>
      </c>
      <c r="G86" s="188"/>
      <c r="H86" s="188"/>
      <c r="I86" s="191"/>
      <c r="J86" s="202">
        <f>BK86</f>
        <v>0</v>
      </c>
      <c r="K86" s="188"/>
      <c r="L86" s="193"/>
      <c r="M86" s="194"/>
      <c r="N86" s="195"/>
      <c r="O86" s="195"/>
      <c r="P86" s="196">
        <f>SUM(P87:P105)</f>
        <v>0</v>
      </c>
      <c r="Q86" s="195"/>
      <c r="R86" s="196">
        <f>SUM(R87:R105)</f>
        <v>0</v>
      </c>
      <c r="S86" s="195"/>
      <c r="T86" s="197">
        <f>SUM(T87:T105)</f>
        <v>0</v>
      </c>
      <c r="AR86" s="198" t="s">
        <v>130</v>
      </c>
      <c r="AT86" s="199" t="s">
        <v>73</v>
      </c>
      <c r="AU86" s="199" t="s">
        <v>82</v>
      </c>
      <c r="AY86" s="198" t="s">
        <v>123</v>
      </c>
      <c r="BK86" s="200">
        <f>SUM(BK87:BK105)</f>
        <v>0</v>
      </c>
    </row>
    <row r="87" spans="2:65" s="1" customFormat="1" ht="16.5" customHeight="1">
      <c r="B87" s="37"/>
      <c r="C87" s="203" t="s">
        <v>82</v>
      </c>
      <c r="D87" s="203" t="s">
        <v>125</v>
      </c>
      <c r="E87" s="204" t="s">
        <v>657</v>
      </c>
      <c r="F87" s="205" t="s">
        <v>658</v>
      </c>
      <c r="G87" s="206" t="s">
        <v>659</v>
      </c>
      <c r="H87" s="207">
        <v>1</v>
      </c>
      <c r="I87" s="208"/>
      <c r="J87" s="209">
        <f>ROUND(I87*H87,2)</f>
        <v>0</v>
      </c>
      <c r="K87" s="205" t="s">
        <v>28</v>
      </c>
      <c r="L87" s="42"/>
      <c r="M87" s="210" t="s">
        <v>28</v>
      </c>
      <c r="N87" s="211" t="s">
        <v>47</v>
      </c>
      <c r="O87" s="78"/>
      <c r="P87" s="212">
        <f>O87*H87</f>
        <v>0</v>
      </c>
      <c r="Q87" s="212">
        <v>0</v>
      </c>
      <c r="R87" s="212">
        <f>Q87*H87</f>
        <v>0</v>
      </c>
      <c r="S87" s="212">
        <v>0</v>
      </c>
      <c r="T87" s="213">
        <f>S87*H87</f>
        <v>0</v>
      </c>
      <c r="AR87" s="16" t="s">
        <v>660</v>
      </c>
      <c r="AT87" s="16" t="s">
        <v>125</v>
      </c>
      <c r="AU87" s="16" t="s">
        <v>84</v>
      </c>
      <c r="AY87" s="16" t="s">
        <v>123</v>
      </c>
      <c r="BE87" s="214">
        <f>IF(N87="základní",J87,0)</f>
        <v>0</v>
      </c>
      <c r="BF87" s="214">
        <f>IF(N87="snížená",J87,0)</f>
        <v>0</v>
      </c>
      <c r="BG87" s="214">
        <f>IF(N87="zákl. přenesená",J87,0)</f>
        <v>0</v>
      </c>
      <c r="BH87" s="214">
        <f>IF(N87="sníž. přenesená",J87,0)</f>
        <v>0</v>
      </c>
      <c r="BI87" s="214">
        <f>IF(N87="nulová",J87,0)</f>
        <v>0</v>
      </c>
      <c r="BJ87" s="16" t="s">
        <v>130</v>
      </c>
      <c r="BK87" s="214">
        <f>ROUND(I87*H87,2)</f>
        <v>0</v>
      </c>
      <c r="BL87" s="16" t="s">
        <v>660</v>
      </c>
      <c r="BM87" s="16" t="s">
        <v>661</v>
      </c>
    </row>
    <row r="88" spans="2:47" s="1" customFormat="1" ht="12">
      <c r="B88" s="37"/>
      <c r="C88" s="38"/>
      <c r="D88" s="215" t="s">
        <v>132</v>
      </c>
      <c r="E88" s="38"/>
      <c r="F88" s="216" t="s">
        <v>658</v>
      </c>
      <c r="G88" s="38"/>
      <c r="H88" s="38"/>
      <c r="I88" s="129"/>
      <c r="J88" s="38"/>
      <c r="K88" s="38"/>
      <c r="L88" s="42"/>
      <c r="M88" s="217"/>
      <c r="N88" s="78"/>
      <c r="O88" s="78"/>
      <c r="P88" s="78"/>
      <c r="Q88" s="78"/>
      <c r="R88" s="78"/>
      <c r="S88" s="78"/>
      <c r="T88" s="79"/>
      <c r="AT88" s="16" t="s">
        <v>132</v>
      </c>
      <c r="AU88" s="16" t="s">
        <v>84</v>
      </c>
    </row>
    <row r="89" spans="2:51" s="11" customFormat="1" ht="12">
      <c r="B89" s="219"/>
      <c r="C89" s="220"/>
      <c r="D89" s="215" t="s">
        <v>136</v>
      </c>
      <c r="E89" s="221" t="s">
        <v>28</v>
      </c>
      <c r="F89" s="222" t="s">
        <v>662</v>
      </c>
      <c r="G89" s="220"/>
      <c r="H89" s="221" t="s">
        <v>28</v>
      </c>
      <c r="I89" s="223"/>
      <c r="J89" s="220"/>
      <c r="K89" s="220"/>
      <c r="L89" s="224"/>
      <c r="M89" s="225"/>
      <c r="N89" s="226"/>
      <c r="O89" s="226"/>
      <c r="P89" s="226"/>
      <c r="Q89" s="226"/>
      <c r="R89" s="226"/>
      <c r="S89" s="226"/>
      <c r="T89" s="227"/>
      <c r="AT89" s="228" t="s">
        <v>136</v>
      </c>
      <c r="AU89" s="228" t="s">
        <v>84</v>
      </c>
      <c r="AV89" s="11" t="s">
        <v>82</v>
      </c>
      <c r="AW89" s="11" t="s">
        <v>35</v>
      </c>
      <c r="AX89" s="11" t="s">
        <v>74</v>
      </c>
      <c r="AY89" s="228" t="s">
        <v>123</v>
      </c>
    </row>
    <row r="90" spans="2:51" s="11" customFormat="1" ht="12">
      <c r="B90" s="219"/>
      <c r="C90" s="220"/>
      <c r="D90" s="215" t="s">
        <v>136</v>
      </c>
      <c r="E90" s="221" t="s">
        <v>28</v>
      </c>
      <c r="F90" s="222" t="s">
        <v>663</v>
      </c>
      <c r="G90" s="220"/>
      <c r="H90" s="221" t="s">
        <v>28</v>
      </c>
      <c r="I90" s="223"/>
      <c r="J90" s="220"/>
      <c r="K90" s="220"/>
      <c r="L90" s="224"/>
      <c r="M90" s="225"/>
      <c r="N90" s="226"/>
      <c r="O90" s="226"/>
      <c r="P90" s="226"/>
      <c r="Q90" s="226"/>
      <c r="R90" s="226"/>
      <c r="S90" s="226"/>
      <c r="T90" s="227"/>
      <c r="AT90" s="228" t="s">
        <v>136</v>
      </c>
      <c r="AU90" s="228" t="s">
        <v>84</v>
      </c>
      <c r="AV90" s="11" t="s">
        <v>82</v>
      </c>
      <c r="AW90" s="11" t="s">
        <v>35</v>
      </c>
      <c r="AX90" s="11" t="s">
        <v>74</v>
      </c>
      <c r="AY90" s="228" t="s">
        <v>123</v>
      </c>
    </row>
    <row r="91" spans="2:51" s="11" customFormat="1" ht="12">
      <c r="B91" s="219"/>
      <c r="C91" s="220"/>
      <c r="D91" s="215" t="s">
        <v>136</v>
      </c>
      <c r="E91" s="221" t="s">
        <v>28</v>
      </c>
      <c r="F91" s="222" t="s">
        <v>664</v>
      </c>
      <c r="G91" s="220"/>
      <c r="H91" s="221" t="s">
        <v>28</v>
      </c>
      <c r="I91" s="223"/>
      <c r="J91" s="220"/>
      <c r="K91" s="220"/>
      <c r="L91" s="224"/>
      <c r="M91" s="225"/>
      <c r="N91" s="226"/>
      <c r="O91" s="226"/>
      <c r="P91" s="226"/>
      <c r="Q91" s="226"/>
      <c r="R91" s="226"/>
      <c r="S91" s="226"/>
      <c r="T91" s="227"/>
      <c r="AT91" s="228" t="s">
        <v>136</v>
      </c>
      <c r="AU91" s="228" t="s">
        <v>84</v>
      </c>
      <c r="AV91" s="11" t="s">
        <v>82</v>
      </c>
      <c r="AW91" s="11" t="s">
        <v>35</v>
      </c>
      <c r="AX91" s="11" t="s">
        <v>74</v>
      </c>
      <c r="AY91" s="228" t="s">
        <v>123</v>
      </c>
    </row>
    <row r="92" spans="2:51" s="11" customFormat="1" ht="12">
      <c r="B92" s="219"/>
      <c r="C92" s="220"/>
      <c r="D92" s="215" t="s">
        <v>136</v>
      </c>
      <c r="E92" s="221" t="s">
        <v>28</v>
      </c>
      <c r="F92" s="222" t="s">
        <v>665</v>
      </c>
      <c r="G92" s="220"/>
      <c r="H92" s="221" t="s">
        <v>28</v>
      </c>
      <c r="I92" s="223"/>
      <c r="J92" s="220"/>
      <c r="K92" s="220"/>
      <c r="L92" s="224"/>
      <c r="M92" s="225"/>
      <c r="N92" s="226"/>
      <c r="O92" s="226"/>
      <c r="P92" s="226"/>
      <c r="Q92" s="226"/>
      <c r="R92" s="226"/>
      <c r="S92" s="226"/>
      <c r="T92" s="227"/>
      <c r="AT92" s="228" t="s">
        <v>136</v>
      </c>
      <c r="AU92" s="228" t="s">
        <v>84</v>
      </c>
      <c r="AV92" s="11" t="s">
        <v>82</v>
      </c>
      <c r="AW92" s="11" t="s">
        <v>35</v>
      </c>
      <c r="AX92" s="11" t="s">
        <v>74</v>
      </c>
      <c r="AY92" s="228" t="s">
        <v>123</v>
      </c>
    </row>
    <row r="93" spans="2:51" s="11" customFormat="1" ht="12">
      <c r="B93" s="219"/>
      <c r="C93" s="220"/>
      <c r="D93" s="215" t="s">
        <v>136</v>
      </c>
      <c r="E93" s="221" t="s">
        <v>28</v>
      </c>
      <c r="F93" s="222" t="s">
        <v>666</v>
      </c>
      <c r="G93" s="220"/>
      <c r="H93" s="221" t="s">
        <v>28</v>
      </c>
      <c r="I93" s="223"/>
      <c r="J93" s="220"/>
      <c r="K93" s="220"/>
      <c r="L93" s="224"/>
      <c r="M93" s="225"/>
      <c r="N93" s="226"/>
      <c r="O93" s="226"/>
      <c r="P93" s="226"/>
      <c r="Q93" s="226"/>
      <c r="R93" s="226"/>
      <c r="S93" s="226"/>
      <c r="T93" s="227"/>
      <c r="AT93" s="228" t="s">
        <v>136</v>
      </c>
      <c r="AU93" s="228" t="s">
        <v>84</v>
      </c>
      <c r="AV93" s="11" t="s">
        <v>82</v>
      </c>
      <c r="AW93" s="11" t="s">
        <v>35</v>
      </c>
      <c r="AX93" s="11" t="s">
        <v>74</v>
      </c>
      <c r="AY93" s="228" t="s">
        <v>123</v>
      </c>
    </row>
    <row r="94" spans="2:51" s="11" customFormat="1" ht="12">
      <c r="B94" s="219"/>
      <c r="C94" s="220"/>
      <c r="D94" s="215" t="s">
        <v>136</v>
      </c>
      <c r="E94" s="221" t="s">
        <v>28</v>
      </c>
      <c r="F94" s="222" t="s">
        <v>667</v>
      </c>
      <c r="G94" s="220"/>
      <c r="H94" s="221" t="s">
        <v>28</v>
      </c>
      <c r="I94" s="223"/>
      <c r="J94" s="220"/>
      <c r="K94" s="220"/>
      <c r="L94" s="224"/>
      <c r="M94" s="225"/>
      <c r="N94" s="226"/>
      <c r="O94" s="226"/>
      <c r="P94" s="226"/>
      <c r="Q94" s="226"/>
      <c r="R94" s="226"/>
      <c r="S94" s="226"/>
      <c r="T94" s="227"/>
      <c r="AT94" s="228" t="s">
        <v>136</v>
      </c>
      <c r="AU94" s="228" t="s">
        <v>84</v>
      </c>
      <c r="AV94" s="11" t="s">
        <v>82</v>
      </c>
      <c r="AW94" s="11" t="s">
        <v>35</v>
      </c>
      <c r="AX94" s="11" t="s">
        <v>74</v>
      </c>
      <c r="AY94" s="228" t="s">
        <v>123</v>
      </c>
    </row>
    <row r="95" spans="2:51" s="12" customFormat="1" ht="12">
      <c r="B95" s="229"/>
      <c r="C95" s="230"/>
      <c r="D95" s="215" t="s">
        <v>136</v>
      </c>
      <c r="E95" s="231" t="s">
        <v>28</v>
      </c>
      <c r="F95" s="232" t="s">
        <v>82</v>
      </c>
      <c r="G95" s="230"/>
      <c r="H95" s="233">
        <v>1</v>
      </c>
      <c r="I95" s="234"/>
      <c r="J95" s="230"/>
      <c r="K95" s="230"/>
      <c r="L95" s="235"/>
      <c r="M95" s="236"/>
      <c r="N95" s="237"/>
      <c r="O95" s="237"/>
      <c r="P95" s="237"/>
      <c r="Q95" s="237"/>
      <c r="R95" s="237"/>
      <c r="S95" s="237"/>
      <c r="T95" s="238"/>
      <c r="AT95" s="239" t="s">
        <v>136</v>
      </c>
      <c r="AU95" s="239" t="s">
        <v>84</v>
      </c>
      <c r="AV95" s="12" t="s">
        <v>84</v>
      </c>
      <c r="AW95" s="12" t="s">
        <v>35</v>
      </c>
      <c r="AX95" s="12" t="s">
        <v>82</v>
      </c>
      <c r="AY95" s="239" t="s">
        <v>123</v>
      </c>
    </row>
    <row r="96" spans="2:65" s="1" customFormat="1" ht="16.5" customHeight="1">
      <c r="B96" s="37"/>
      <c r="C96" s="203" t="s">
        <v>84</v>
      </c>
      <c r="D96" s="203" t="s">
        <v>125</v>
      </c>
      <c r="E96" s="204" t="s">
        <v>668</v>
      </c>
      <c r="F96" s="205" t="s">
        <v>669</v>
      </c>
      <c r="G96" s="206" t="s">
        <v>659</v>
      </c>
      <c r="H96" s="207">
        <v>1</v>
      </c>
      <c r="I96" s="208"/>
      <c r="J96" s="209">
        <f>ROUND(I96*H96,2)</f>
        <v>0</v>
      </c>
      <c r="K96" s="205" t="s">
        <v>28</v>
      </c>
      <c r="L96" s="42"/>
      <c r="M96" s="210" t="s">
        <v>28</v>
      </c>
      <c r="N96" s="211" t="s">
        <v>47</v>
      </c>
      <c r="O96" s="78"/>
      <c r="P96" s="212">
        <f>O96*H96</f>
        <v>0</v>
      </c>
      <c r="Q96" s="212">
        <v>0</v>
      </c>
      <c r="R96" s="212">
        <f>Q96*H96</f>
        <v>0</v>
      </c>
      <c r="S96" s="212">
        <v>0</v>
      </c>
      <c r="T96" s="213">
        <f>S96*H96</f>
        <v>0</v>
      </c>
      <c r="AR96" s="16" t="s">
        <v>660</v>
      </c>
      <c r="AT96" s="16" t="s">
        <v>125</v>
      </c>
      <c r="AU96" s="16" t="s">
        <v>84</v>
      </c>
      <c r="AY96" s="16" t="s">
        <v>123</v>
      </c>
      <c r="BE96" s="214">
        <f>IF(N96="základní",J96,0)</f>
        <v>0</v>
      </c>
      <c r="BF96" s="214">
        <f>IF(N96="snížená",J96,0)</f>
        <v>0</v>
      </c>
      <c r="BG96" s="214">
        <f>IF(N96="zákl. přenesená",J96,0)</f>
        <v>0</v>
      </c>
      <c r="BH96" s="214">
        <f>IF(N96="sníž. přenesená",J96,0)</f>
        <v>0</v>
      </c>
      <c r="BI96" s="214">
        <f>IF(N96="nulová",J96,0)</f>
        <v>0</v>
      </c>
      <c r="BJ96" s="16" t="s">
        <v>130</v>
      </c>
      <c r="BK96" s="214">
        <f>ROUND(I96*H96,2)</f>
        <v>0</v>
      </c>
      <c r="BL96" s="16" t="s">
        <v>660</v>
      </c>
      <c r="BM96" s="16" t="s">
        <v>670</v>
      </c>
    </row>
    <row r="97" spans="2:47" s="1" customFormat="1" ht="12">
      <c r="B97" s="37"/>
      <c r="C97" s="38"/>
      <c r="D97" s="215" t="s">
        <v>132</v>
      </c>
      <c r="E97" s="38"/>
      <c r="F97" s="216" t="s">
        <v>671</v>
      </c>
      <c r="G97" s="38"/>
      <c r="H97" s="38"/>
      <c r="I97" s="129"/>
      <c r="J97" s="38"/>
      <c r="K97" s="38"/>
      <c r="L97" s="42"/>
      <c r="M97" s="217"/>
      <c r="N97" s="78"/>
      <c r="O97" s="78"/>
      <c r="P97" s="78"/>
      <c r="Q97" s="78"/>
      <c r="R97" s="78"/>
      <c r="S97" s="78"/>
      <c r="T97" s="79"/>
      <c r="AT97" s="16" t="s">
        <v>132</v>
      </c>
      <c r="AU97" s="16" t="s">
        <v>84</v>
      </c>
    </row>
    <row r="98" spans="2:51" s="11" customFormat="1" ht="12">
      <c r="B98" s="219"/>
      <c r="C98" s="220"/>
      <c r="D98" s="215" t="s">
        <v>136</v>
      </c>
      <c r="E98" s="221" t="s">
        <v>28</v>
      </c>
      <c r="F98" s="222" t="s">
        <v>672</v>
      </c>
      <c r="G98" s="220"/>
      <c r="H98" s="221" t="s">
        <v>28</v>
      </c>
      <c r="I98" s="223"/>
      <c r="J98" s="220"/>
      <c r="K98" s="220"/>
      <c r="L98" s="224"/>
      <c r="M98" s="225"/>
      <c r="N98" s="226"/>
      <c r="O98" s="226"/>
      <c r="P98" s="226"/>
      <c r="Q98" s="226"/>
      <c r="R98" s="226"/>
      <c r="S98" s="226"/>
      <c r="T98" s="227"/>
      <c r="AT98" s="228" t="s">
        <v>136</v>
      </c>
      <c r="AU98" s="228" t="s">
        <v>84</v>
      </c>
      <c r="AV98" s="11" t="s">
        <v>82</v>
      </c>
      <c r="AW98" s="11" t="s">
        <v>35</v>
      </c>
      <c r="AX98" s="11" t="s">
        <v>74</v>
      </c>
      <c r="AY98" s="228" t="s">
        <v>123</v>
      </c>
    </row>
    <row r="99" spans="2:51" s="11" customFormat="1" ht="12">
      <c r="B99" s="219"/>
      <c r="C99" s="220"/>
      <c r="D99" s="215" t="s">
        <v>136</v>
      </c>
      <c r="E99" s="221" t="s">
        <v>28</v>
      </c>
      <c r="F99" s="222" t="s">
        <v>673</v>
      </c>
      <c r="G99" s="220"/>
      <c r="H99" s="221" t="s">
        <v>28</v>
      </c>
      <c r="I99" s="223"/>
      <c r="J99" s="220"/>
      <c r="K99" s="220"/>
      <c r="L99" s="224"/>
      <c r="M99" s="225"/>
      <c r="N99" s="226"/>
      <c r="O99" s="226"/>
      <c r="P99" s="226"/>
      <c r="Q99" s="226"/>
      <c r="R99" s="226"/>
      <c r="S99" s="226"/>
      <c r="T99" s="227"/>
      <c r="AT99" s="228" t="s">
        <v>136</v>
      </c>
      <c r="AU99" s="228" t="s">
        <v>84</v>
      </c>
      <c r="AV99" s="11" t="s">
        <v>82</v>
      </c>
      <c r="AW99" s="11" t="s">
        <v>35</v>
      </c>
      <c r="AX99" s="11" t="s">
        <v>74</v>
      </c>
      <c r="AY99" s="228" t="s">
        <v>123</v>
      </c>
    </row>
    <row r="100" spans="2:51" s="12" customFormat="1" ht="12">
      <c r="B100" s="229"/>
      <c r="C100" s="230"/>
      <c r="D100" s="215" t="s">
        <v>136</v>
      </c>
      <c r="E100" s="231" t="s">
        <v>28</v>
      </c>
      <c r="F100" s="232" t="s">
        <v>82</v>
      </c>
      <c r="G100" s="230"/>
      <c r="H100" s="233">
        <v>1</v>
      </c>
      <c r="I100" s="234"/>
      <c r="J100" s="230"/>
      <c r="K100" s="230"/>
      <c r="L100" s="235"/>
      <c r="M100" s="236"/>
      <c r="N100" s="237"/>
      <c r="O100" s="237"/>
      <c r="P100" s="237"/>
      <c r="Q100" s="237"/>
      <c r="R100" s="237"/>
      <c r="S100" s="237"/>
      <c r="T100" s="238"/>
      <c r="AT100" s="239" t="s">
        <v>136</v>
      </c>
      <c r="AU100" s="239" t="s">
        <v>84</v>
      </c>
      <c r="AV100" s="12" t="s">
        <v>84</v>
      </c>
      <c r="AW100" s="12" t="s">
        <v>35</v>
      </c>
      <c r="AX100" s="12" t="s">
        <v>82</v>
      </c>
      <c r="AY100" s="239" t="s">
        <v>123</v>
      </c>
    </row>
    <row r="101" spans="2:65" s="1" customFormat="1" ht="16.5" customHeight="1">
      <c r="B101" s="37"/>
      <c r="C101" s="203" t="s">
        <v>145</v>
      </c>
      <c r="D101" s="203" t="s">
        <v>125</v>
      </c>
      <c r="E101" s="204" t="s">
        <v>674</v>
      </c>
      <c r="F101" s="205" t="s">
        <v>675</v>
      </c>
      <c r="G101" s="206" t="s">
        <v>659</v>
      </c>
      <c r="H101" s="207">
        <v>1</v>
      </c>
      <c r="I101" s="208"/>
      <c r="J101" s="209">
        <f>ROUND(I101*H101,2)</f>
        <v>0</v>
      </c>
      <c r="K101" s="205" t="s">
        <v>28</v>
      </c>
      <c r="L101" s="42"/>
      <c r="M101" s="210" t="s">
        <v>28</v>
      </c>
      <c r="N101" s="211" t="s">
        <v>47</v>
      </c>
      <c r="O101" s="78"/>
      <c r="P101" s="212">
        <f>O101*H101</f>
        <v>0</v>
      </c>
      <c r="Q101" s="212">
        <v>0</v>
      </c>
      <c r="R101" s="212">
        <f>Q101*H101</f>
        <v>0</v>
      </c>
      <c r="S101" s="212">
        <v>0</v>
      </c>
      <c r="T101" s="213">
        <f>S101*H101</f>
        <v>0</v>
      </c>
      <c r="AR101" s="16" t="s">
        <v>660</v>
      </c>
      <c r="AT101" s="16" t="s">
        <v>125</v>
      </c>
      <c r="AU101" s="16" t="s">
        <v>84</v>
      </c>
      <c r="AY101" s="16" t="s">
        <v>123</v>
      </c>
      <c r="BE101" s="214">
        <f>IF(N101="základní",J101,0)</f>
        <v>0</v>
      </c>
      <c r="BF101" s="214">
        <f>IF(N101="snížená",J101,0)</f>
        <v>0</v>
      </c>
      <c r="BG101" s="214">
        <f>IF(N101="zákl. přenesená",J101,0)</f>
        <v>0</v>
      </c>
      <c r="BH101" s="214">
        <f>IF(N101="sníž. přenesená",J101,0)</f>
        <v>0</v>
      </c>
      <c r="BI101" s="214">
        <f>IF(N101="nulová",J101,0)</f>
        <v>0</v>
      </c>
      <c r="BJ101" s="16" t="s">
        <v>130</v>
      </c>
      <c r="BK101" s="214">
        <f>ROUND(I101*H101,2)</f>
        <v>0</v>
      </c>
      <c r="BL101" s="16" t="s">
        <v>660</v>
      </c>
      <c r="BM101" s="16" t="s">
        <v>676</v>
      </c>
    </row>
    <row r="102" spans="2:47" s="1" customFormat="1" ht="12">
      <c r="B102" s="37"/>
      <c r="C102" s="38"/>
      <c r="D102" s="215" t="s">
        <v>132</v>
      </c>
      <c r="E102" s="38"/>
      <c r="F102" s="216" t="s">
        <v>677</v>
      </c>
      <c r="G102" s="38"/>
      <c r="H102" s="38"/>
      <c r="I102" s="129"/>
      <c r="J102" s="38"/>
      <c r="K102" s="38"/>
      <c r="L102" s="42"/>
      <c r="M102" s="217"/>
      <c r="N102" s="78"/>
      <c r="O102" s="78"/>
      <c r="P102" s="78"/>
      <c r="Q102" s="78"/>
      <c r="R102" s="78"/>
      <c r="S102" s="78"/>
      <c r="T102" s="79"/>
      <c r="AT102" s="16" t="s">
        <v>132</v>
      </c>
      <c r="AU102" s="16" t="s">
        <v>84</v>
      </c>
    </row>
    <row r="103" spans="2:51" s="11" customFormat="1" ht="12">
      <c r="B103" s="219"/>
      <c r="C103" s="220"/>
      <c r="D103" s="215" t="s">
        <v>136</v>
      </c>
      <c r="E103" s="221" t="s">
        <v>28</v>
      </c>
      <c r="F103" s="222" t="s">
        <v>678</v>
      </c>
      <c r="G103" s="220"/>
      <c r="H103" s="221" t="s">
        <v>28</v>
      </c>
      <c r="I103" s="223"/>
      <c r="J103" s="220"/>
      <c r="K103" s="220"/>
      <c r="L103" s="224"/>
      <c r="M103" s="225"/>
      <c r="N103" s="226"/>
      <c r="O103" s="226"/>
      <c r="P103" s="226"/>
      <c r="Q103" s="226"/>
      <c r="R103" s="226"/>
      <c r="S103" s="226"/>
      <c r="T103" s="227"/>
      <c r="AT103" s="228" t="s">
        <v>136</v>
      </c>
      <c r="AU103" s="228" t="s">
        <v>84</v>
      </c>
      <c r="AV103" s="11" t="s">
        <v>82</v>
      </c>
      <c r="AW103" s="11" t="s">
        <v>35</v>
      </c>
      <c r="AX103" s="11" t="s">
        <v>74</v>
      </c>
      <c r="AY103" s="228" t="s">
        <v>123</v>
      </c>
    </row>
    <row r="104" spans="2:51" s="11" customFormat="1" ht="12">
      <c r="B104" s="219"/>
      <c r="C104" s="220"/>
      <c r="D104" s="215" t="s">
        <v>136</v>
      </c>
      <c r="E104" s="221" t="s">
        <v>28</v>
      </c>
      <c r="F104" s="222" t="s">
        <v>679</v>
      </c>
      <c r="G104" s="220"/>
      <c r="H104" s="221" t="s">
        <v>28</v>
      </c>
      <c r="I104" s="223"/>
      <c r="J104" s="220"/>
      <c r="K104" s="220"/>
      <c r="L104" s="224"/>
      <c r="M104" s="225"/>
      <c r="N104" s="226"/>
      <c r="O104" s="226"/>
      <c r="P104" s="226"/>
      <c r="Q104" s="226"/>
      <c r="R104" s="226"/>
      <c r="S104" s="226"/>
      <c r="T104" s="227"/>
      <c r="AT104" s="228" t="s">
        <v>136</v>
      </c>
      <c r="AU104" s="228" t="s">
        <v>84</v>
      </c>
      <c r="AV104" s="11" t="s">
        <v>82</v>
      </c>
      <c r="AW104" s="11" t="s">
        <v>35</v>
      </c>
      <c r="AX104" s="11" t="s">
        <v>74</v>
      </c>
      <c r="AY104" s="228" t="s">
        <v>123</v>
      </c>
    </row>
    <row r="105" spans="2:51" s="12" customFormat="1" ht="12">
      <c r="B105" s="229"/>
      <c r="C105" s="230"/>
      <c r="D105" s="215" t="s">
        <v>136</v>
      </c>
      <c r="E105" s="231" t="s">
        <v>28</v>
      </c>
      <c r="F105" s="232" t="s">
        <v>82</v>
      </c>
      <c r="G105" s="230"/>
      <c r="H105" s="233">
        <v>1</v>
      </c>
      <c r="I105" s="234"/>
      <c r="J105" s="230"/>
      <c r="K105" s="230"/>
      <c r="L105" s="235"/>
      <c r="M105" s="236"/>
      <c r="N105" s="237"/>
      <c r="O105" s="237"/>
      <c r="P105" s="237"/>
      <c r="Q105" s="237"/>
      <c r="R105" s="237"/>
      <c r="S105" s="237"/>
      <c r="T105" s="238"/>
      <c r="AT105" s="239" t="s">
        <v>136</v>
      </c>
      <c r="AU105" s="239" t="s">
        <v>84</v>
      </c>
      <c r="AV105" s="12" t="s">
        <v>84</v>
      </c>
      <c r="AW105" s="12" t="s">
        <v>35</v>
      </c>
      <c r="AX105" s="12" t="s">
        <v>82</v>
      </c>
      <c r="AY105" s="239" t="s">
        <v>123</v>
      </c>
    </row>
    <row r="106" spans="2:63" s="10" customFormat="1" ht="22.8" customHeight="1">
      <c r="B106" s="187"/>
      <c r="C106" s="188"/>
      <c r="D106" s="189" t="s">
        <v>73</v>
      </c>
      <c r="E106" s="201" t="s">
        <v>680</v>
      </c>
      <c r="F106" s="201" t="s">
        <v>681</v>
      </c>
      <c r="G106" s="188"/>
      <c r="H106" s="188"/>
      <c r="I106" s="191"/>
      <c r="J106" s="202">
        <f>BK106</f>
        <v>0</v>
      </c>
      <c r="K106" s="188"/>
      <c r="L106" s="193"/>
      <c r="M106" s="194"/>
      <c r="N106" s="195"/>
      <c r="O106" s="195"/>
      <c r="P106" s="196">
        <f>SUM(P107:P114)</f>
        <v>0</v>
      </c>
      <c r="Q106" s="195"/>
      <c r="R106" s="196">
        <f>SUM(R107:R114)</f>
        <v>0</v>
      </c>
      <c r="S106" s="195"/>
      <c r="T106" s="197">
        <f>SUM(T107:T114)</f>
        <v>0</v>
      </c>
      <c r="AR106" s="198" t="s">
        <v>130</v>
      </c>
      <c r="AT106" s="199" t="s">
        <v>73</v>
      </c>
      <c r="AU106" s="199" t="s">
        <v>82</v>
      </c>
      <c r="AY106" s="198" t="s">
        <v>123</v>
      </c>
      <c r="BK106" s="200">
        <f>SUM(BK107:BK114)</f>
        <v>0</v>
      </c>
    </row>
    <row r="107" spans="2:65" s="1" customFormat="1" ht="16.5" customHeight="1">
      <c r="B107" s="37"/>
      <c r="C107" s="203" t="s">
        <v>130</v>
      </c>
      <c r="D107" s="203" t="s">
        <v>125</v>
      </c>
      <c r="E107" s="204" t="s">
        <v>682</v>
      </c>
      <c r="F107" s="205" t="s">
        <v>683</v>
      </c>
      <c r="G107" s="206" t="s">
        <v>317</v>
      </c>
      <c r="H107" s="207">
        <v>1</v>
      </c>
      <c r="I107" s="208"/>
      <c r="J107" s="209">
        <f>ROUND(I107*H107,2)</f>
        <v>0</v>
      </c>
      <c r="K107" s="205" t="s">
        <v>28</v>
      </c>
      <c r="L107" s="42"/>
      <c r="M107" s="210" t="s">
        <v>28</v>
      </c>
      <c r="N107" s="211" t="s">
        <v>47</v>
      </c>
      <c r="O107" s="78"/>
      <c r="P107" s="212">
        <f>O107*H107</f>
        <v>0</v>
      </c>
      <c r="Q107" s="212">
        <v>0</v>
      </c>
      <c r="R107" s="212">
        <f>Q107*H107</f>
        <v>0</v>
      </c>
      <c r="S107" s="212">
        <v>0</v>
      </c>
      <c r="T107" s="213">
        <f>S107*H107</f>
        <v>0</v>
      </c>
      <c r="AR107" s="16" t="s">
        <v>684</v>
      </c>
      <c r="AT107" s="16" t="s">
        <v>125</v>
      </c>
      <c r="AU107" s="16" t="s">
        <v>84</v>
      </c>
      <c r="AY107" s="16" t="s">
        <v>123</v>
      </c>
      <c r="BE107" s="214">
        <f>IF(N107="základní",J107,0)</f>
        <v>0</v>
      </c>
      <c r="BF107" s="214">
        <f>IF(N107="snížená",J107,0)</f>
        <v>0</v>
      </c>
      <c r="BG107" s="214">
        <f>IF(N107="zákl. přenesená",J107,0)</f>
        <v>0</v>
      </c>
      <c r="BH107" s="214">
        <f>IF(N107="sníž. přenesená",J107,0)</f>
        <v>0</v>
      </c>
      <c r="BI107" s="214">
        <f>IF(N107="nulová",J107,0)</f>
        <v>0</v>
      </c>
      <c r="BJ107" s="16" t="s">
        <v>130</v>
      </c>
      <c r="BK107" s="214">
        <f>ROUND(I107*H107,2)</f>
        <v>0</v>
      </c>
      <c r="BL107" s="16" t="s">
        <v>684</v>
      </c>
      <c r="BM107" s="16" t="s">
        <v>685</v>
      </c>
    </row>
    <row r="108" spans="2:47" s="1" customFormat="1" ht="12">
      <c r="B108" s="37"/>
      <c r="C108" s="38"/>
      <c r="D108" s="215" t="s">
        <v>132</v>
      </c>
      <c r="E108" s="38"/>
      <c r="F108" s="216" t="s">
        <v>686</v>
      </c>
      <c r="G108" s="38"/>
      <c r="H108" s="38"/>
      <c r="I108" s="129"/>
      <c r="J108" s="38"/>
      <c r="K108" s="38"/>
      <c r="L108" s="42"/>
      <c r="M108" s="217"/>
      <c r="N108" s="78"/>
      <c r="O108" s="78"/>
      <c r="P108" s="78"/>
      <c r="Q108" s="78"/>
      <c r="R108" s="78"/>
      <c r="S108" s="78"/>
      <c r="T108" s="79"/>
      <c r="AT108" s="16" t="s">
        <v>132</v>
      </c>
      <c r="AU108" s="16" t="s">
        <v>84</v>
      </c>
    </row>
    <row r="109" spans="2:65" s="1" customFormat="1" ht="22.5" customHeight="1">
      <c r="B109" s="37"/>
      <c r="C109" s="203" t="s">
        <v>160</v>
      </c>
      <c r="D109" s="203" t="s">
        <v>125</v>
      </c>
      <c r="E109" s="204" t="s">
        <v>687</v>
      </c>
      <c r="F109" s="205" t="s">
        <v>688</v>
      </c>
      <c r="G109" s="206" t="s">
        <v>317</v>
      </c>
      <c r="H109" s="207">
        <v>1</v>
      </c>
      <c r="I109" s="208"/>
      <c r="J109" s="209">
        <f>ROUND(I109*H109,2)</f>
        <v>0</v>
      </c>
      <c r="K109" s="205" t="s">
        <v>28</v>
      </c>
      <c r="L109" s="42"/>
      <c r="M109" s="210" t="s">
        <v>28</v>
      </c>
      <c r="N109" s="211" t="s">
        <v>47</v>
      </c>
      <c r="O109" s="78"/>
      <c r="P109" s="212">
        <f>O109*H109</f>
        <v>0</v>
      </c>
      <c r="Q109" s="212">
        <v>0</v>
      </c>
      <c r="R109" s="212">
        <f>Q109*H109</f>
        <v>0</v>
      </c>
      <c r="S109" s="212">
        <v>0</v>
      </c>
      <c r="T109" s="213">
        <f>S109*H109</f>
        <v>0</v>
      </c>
      <c r="AR109" s="16" t="s">
        <v>684</v>
      </c>
      <c r="AT109" s="16" t="s">
        <v>125</v>
      </c>
      <c r="AU109" s="16" t="s">
        <v>84</v>
      </c>
      <c r="AY109" s="16" t="s">
        <v>123</v>
      </c>
      <c r="BE109" s="214">
        <f>IF(N109="základní",J109,0)</f>
        <v>0</v>
      </c>
      <c r="BF109" s="214">
        <f>IF(N109="snížená",J109,0)</f>
        <v>0</v>
      </c>
      <c r="BG109" s="214">
        <f>IF(N109="zákl. přenesená",J109,0)</f>
        <v>0</v>
      </c>
      <c r="BH109" s="214">
        <f>IF(N109="sníž. přenesená",J109,0)</f>
        <v>0</v>
      </c>
      <c r="BI109" s="214">
        <f>IF(N109="nulová",J109,0)</f>
        <v>0</v>
      </c>
      <c r="BJ109" s="16" t="s">
        <v>130</v>
      </c>
      <c r="BK109" s="214">
        <f>ROUND(I109*H109,2)</f>
        <v>0</v>
      </c>
      <c r="BL109" s="16" t="s">
        <v>684</v>
      </c>
      <c r="BM109" s="16" t="s">
        <v>689</v>
      </c>
    </row>
    <row r="110" spans="2:47" s="1" customFormat="1" ht="12">
      <c r="B110" s="37"/>
      <c r="C110" s="38"/>
      <c r="D110" s="215" t="s">
        <v>132</v>
      </c>
      <c r="E110" s="38"/>
      <c r="F110" s="216" t="s">
        <v>688</v>
      </c>
      <c r="G110" s="38"/>
      <c r="H110" s="38"/>
      <c r="I110" s="129"/>
      <c r="J110" s="38"/>
      <c r="K110" s="38"/>
      <c r="L110" s="42"/>
      <c r="M110" s="217"/>
      <c r="N110" s="78"/>
      <c r="O110" s="78"/>
      <c r="P110" s="78"/>
      <c r="Q110" s="78"/>
      <c r="R110" s="78"/>
      <c r="S110" s="78"/>
      <c r="T110" s="79"/>
      <c r="AT110" s="16" t="s">
        <v>132</v>
      </c>
      <c r="AU110" s="16" t="s">
        <v>84</v>
      </c>
    </row>
    <row r="111" spans="2:65" s="1" customFormat="1" ht="16.5" customHeight="1">
      <c r="B111" s="37"/>
      <c r="C111" s="203" t="s">
        <v>169</v>
      </c>
      <c r="D111" s="203" t="s">
        <v>125</v>
      </c>
      <c r="E111" s="204" t="s">
        <v>690</v>
      </c>
      <c r="F111" s="205" t="s">
        <v>691</v>
      </c>
      <c r="G111" s="206" t="s">
        <v>659</v>
      </c>
      <c r="H111" s="207">
        <v>1</v>
      </c>
      <c r="I111" s="208"/>
      <c r="J111" s="209">
        <f>ROUND(I111*H111,2)</f>
        <v>0</v>
      </c>
      <c r="K111" s="205" t="s">
        <v>28</v>
      </c>
      <c r="L111" s="42"/>
      <c r="M111" s="210" t="s">
        <v>28</v>
      </c>
      <c r="N111" s="211" t="s">
        <v>47</v>
      </c>
      <c r="O111" s="78"/>
      <c r="P111" s="212">
        <f>O111*H111</f>
        <v>0</v>
      </c>
      <c r="Q111" s="212">
        <v>0</v>
      </c>
      <c r="R111" s="212">
        <f>Q111*H111</f>
        <v>0</v>
      </c>
      <c r="S111" s="212">
        <v>0</v>
      </c>
      <c r="T111" s="213">
        <f>S111*H111</f>
        <v>0</v>
      </c>
      <c r="AR111" s="16" t="s">
        <v>660</v>
      </c>
      <c r="AT111" s="16" t="s">
        <v>125</v>
      </c>
      <c r="AU111" s="16" t="s">
        <v>84</v>
      </c>
      <c r="AY111" s="16" t="s">
        <v>123</v>
      </c>
      <c r="BE111" s="214">
        <f>IF(N111="základní",J111,0)</f>
        <v>0</v>
      </c>
      <c r="BF111" s="214">
        <f>IF(N111="snížená",J111,0)</f>
        <v>0</v>
      </c>
      <c r="BG111" s="214">
        <f>IF(N111="zákl. přenesená",J111,0)</f>
        <v>0</v>
      </c>
      <c r="BH111" s="214">
        <f>IF(N111="sníž. přenesená",J111,0)</f>
        <v>0</v>
      </c>
      <c r="BI111" s="214">
        <f>IF(N111="nulová",J111,0)</f>
        <v>0</v>
      </c>
      <c r="BJ111" s="16" t="s">
        <v>130</v>
      </c>
      <c r="BK111" s="214">
        <f>ROUND(I111*H111,2)</f>
        <v>0</v>
      </c>
      <c r="BL111" s="16" t="s">
        <v>660</v>
      </c>
      <c r="BM111" s="16" t="s">
        <v>692</v>
      </c>
    </row>
    <row r="112" spans="2:47" s="1" customFormat="1" ht="12">
      <c r="B112" s="37"/>
      <c r="C112" s="38"/>
      <c r="D112" s="215" t="s">
        <v>132</v>
      </c>
      <c r="E112" s="38"/>
      <c r="F112" s="216" t="s">
        <v>691</v>
      </c>
      <c r="G112" s="38"/>
      <c r="H112" s="38"/>
      <c r="I112" s="129"/>
      <c r="J112" s="38"/>
      <c r="K112" s="38"/>
      <c r="L112" s="42"/>
      <c r="M112" s="217"/>
      <c r="N112" s="78"/>
      <c r="O112" s="78"/>
      <c r="P112" s="78"/>
      <c r="Q112" s="78"/>
      <c r="R112" s="78"/>
      <c r="S112" s="78"/>
      <c r="T112" s="79"/>
      <c r="AT112" s="16" t="s">
        <v>132</v>
      </c>
      <c r="AU112" s="16" t="s">
        <v>84</v>
      </c>
    </row>
    <row r="113" spans="2:51" s="11" customFormat="1" ht="12">
      <c r="B113" s="219"/>
      <c r="C113" s="220"/>
      <c r="D113" s="215" t="s">
        <v>136</v>
      </c>
      <c r="E113" s="221" t="s">
        <v>28</v>
      </c>
      <c r="F113" s="222" t="s">
        <v>693</v>
      </c>
      <c r="G113" s="220"/>
      <c r="H113" s="221" t="s">
        <v>28</v>
      </c>
      <c r="I113" s="223"/>
      <c r="J113" s="220"/>
      <c r="K113" s="220"/>
      <c r="L113" s="224"/>
      <c r="M113" s="225"/>
      <c r="N113" s="226"/>
      <c r="O113" s="226"/>
      <c r="P113" s="226"/>
      <c r="Q113" s="226"/>
      <c r="R113" s="226"/>
      <c r="S113" s="226"/>
      <c r="T113" s="227"/>
      <c r="AT113" s="228" t="s">
        <v>136</v>
      </c>
      <c r="AU113" s="228" t="s">
        <v>84</v>
      </c>
      <c r="AV113" s="11" t="s">
        <v>82</v>
      </c>
      <c r="AW113" s="11" t="s">
        <v>35</v>
      </c>
      <c r="AX113" s="11" t="s">
        <v>74</v>
      </c>
      <c r="AY113" s="228" t="s">
        <v>123</v>
      </c>
    </row>
    <row r="114" spans="2:51" s="12" customFormat="1" ht="12">
      <c r="B114" s="229"/>
      <c r="C114" s="230"/>
      <c r="D114" s="215" t="s">
        <v>136</v>
      </c>
      <c r="E114" s="231" t="s">
        <v>28</v>
      </c>
      <c r="F114" s="232" t="s">
        <v>82</v>
      </c>
      <c r="G114" s="230"/>
      <c r="H114" s="233">
        <v>1</v>
      </c>
      <c r="I114" s="234"/>
      <c r="J114" s="230"/>
      <c r="K114" s="230"/>
      <c r="L114" s="235"/>
      <c r="M114" s="236"/>
      <c r="N114" s="237"/>
      <c r="O114" s="237"/>
      <c r="P114" s="237"/>
      <c r="Q114" s="237"/>
      <c r="R114" s="237"/>
      <c r="S114" s="237"/>
      <c r="T114" s="238"/>
      <c r="AT114" s="239" t="s">
        <v>136</v>
      </c>
      <c r="AU114" s="239" t="s">
        <v>84</v>
      </c>
      <c r="AV114" s="12" t="s">
        <v>84</v>
      </c>
      <c r="AW114" s="12" t="s">
        <v>35</v>
      </c>
      <c r="AX114" s="12" t="s">
        <v>82</v>
      </c>
      <c r="AY114" s="239" t="s">
        <v>123</v>
      </c>
    </row>
    <row r="115" spans="2:63" s="10" customFormat="1" ht="22.8" customHeight="1">
      <c r="B115" s="187"/>
      <c r="C115" s="188"/>
      <c r="D115" s="189" t="s">
        <v>73</v>
      </c>
      <c r="E115" s="201" t="s">
        <v>694</v>
      </c>
      <c r="F115" s="201" t="s">
        <v>695</v>
      </c>
      <c r="G115" s="188"/>
      <c r="H115" s="188"/>
      <c r="I115" s="191"/>
      <c r="J115" s="202">
        <f>BK115</f>
        <v>0</v>
      </c>
      <c r="K115" s="188"/>
      <c r="L115" s="193"/>
      <c r="M115" s="194"/>
      <c r="N115" s="195"/>
      <c r="O115" s="195"/>
      <c r="P115" s="196">
        <f>SUM(P116:P121)</f>
        <v>0</v>
      </c>
      <c r="Q115" s="195"/>
      <c r="R115" s="196">
        <f>SUM(R116:R121)</f>
        <v>0</v>
      </c>
      <c r="S115" s="195"/>
      <c r="T115" s="197">
        <f>SUM(T116:T121)</f>
        <v>0</v>
      </c>
      <c r="AR115" s="198" t="s">
        <v>130</v>
      </c>
      <c r="AT115" s="199" t="s">
        <v>73</v>
      </c>
      <c r="AU115" s="199" t="s">
        <v>82</v>
      </c>
      <c r="AY115" s="198" t="s">
        <v>123</v>
      </c>
      <c r="BK115" s="200">
        <f>SUM(BK116:BK121)</f>
        <v>0</v>
      </c>
    </row>
    <row r="116" spans="2:65" s="1" customFormat="1" ht="16.5" customHeight="1">
      <c r="B116" s="37"/>
      <c r="C116" s="203" t="s">
        <v>176</v>
      </c>
      <c r="D116" s="203" t="s">
        <v>125</v>
      </c>
      <c r="E116" s="204" t="s">
        <v>696</v>
      </c>
      <c r="F116" s="205" t="s">
        <v>697</v>
      </c>
      <c r="G116" s="206" t="s">
        <v>659</v>
      </c>
      <c r="H116" s="207">
        <v>1</v>
      </c>
      <c r="I116" s="208"/>
      <c r="J116" s="209">
        <f>ROUND(I116*H116,2)</f>
        <v>0</v>
      </c>
      <c r="K116" s="205" t="s">
        <v>28</v>
      </c>
      <c r="L116" s="42"/>
      <c r="M116" s="210" t="s">
        <v>28</v>
      </c>
      <c r="N116" s="211" t="s">
        <v>47</v>
      </c>
      <c r="O116" s="78"/>
      <c r="P116" s="212">
        <f>O116*H116</f>
        <v>0</v>
      </c>
      <c r="Q116" s="212">
        <v>0</v>
      </c>
      <c r="R116" s="212">
        <f>Q116*H116</f>
        <v>0</v>
      </c>
      <c r="S116" s="212">
        <v>0</v>
      </c>
      <c r="T116" s="213">
        <f>S116*H116</f>
        <v>0</v>
      </c>
      <c r="AR116" s="16" t="s">
        <v>698</v>
      </c>
      <c r="AT116" s="16" t="s">
        <v>125</v>
      </c>
      <c r="AU116" s="16" t="s">
        <v>84</v>
      </c>
      <c r="AY116" s="16" t="s">
        <v>123</v>
      </c>
      <c r="BE116" s="214">
        <f>IF(N116="základní",J116,0)</f>
        <v>0</v>
      </c>
      <c r="BF116" s="214">
        <f>IF(N116="snížená",J116,0)</f>
        <v>0</v>
      </c>
      <c r="BG116" s="214">
        <f>IF(N116="zákl. přenesená",J116,0)</f>
        <v>0</v>
      </c>
      <c r="BH116" s="214">
        <f>IF(N116="sníž. přenesená",J116,0)</f>
        <v>0</v>
      </c>
      <c r="BI116" s="214">
        <f>IF(N116="nulová",J116,0)</f>
        <v>0</v>
      </c>
      <c r="BJ116" s="16" t="s">
        <v>130</v>
      </c>
      <c r="BK116" s="214">
        <f>ROUND(I116*H116,2)</f>
        <v>0</v>
      </c>
      <c r="BL116" s="16" t="s">
        <v>698</v>
      </c>
      <c r="BM116" s="16" t="s">
        <v>699</v>
      </c>
    </row>
    <row r="117" spans="2:47" s="1" customFormat="1" ht="12">
      <c r="B117" s="37"/>
      <c r="C117" s="38"/>
      <c r="D117" s="215" t="s">
        <v>132</v>
      </c>
      <c r="E117" s="38"/>
      <c r="F117" s="216" t="s">
        <v>697</v>
      </c>
      <c r="G117" s="38"/>
      <c r="H117" s="38"/>
      <c r="I117" s="129"/>
      <c r="J117" s="38"/>
      <c r="K117" s="38"/>
      <c r="L117" s="42"/>
      <c r="M117" s="217"/>
      <c r="N117" s="78"/>
      <c r="O117" s="78"/>
      <c r="P117" s="78"/>
      <c r="Q117" s="78"/>
      <c r="R117" s="78"/>
      <c r="S117" s="78"/>
      <c r="T117" s="79"/>
      <c r="AT117" s="16" t="s">
        <v>132</v>
      </c>
      <c r="AU117" s="16" t="s">
        <v>84</v>
      </c>
    </row>
    <row r="118" spans="2:51" s="11" customFormat="1" ht="12">
      <c r="B118" s="219"/>
      <c r="C118" s="220"/>
      <c r="D118" s="215" t="s">
        <v>136</v>
      </c>
      <c r="E118" s="221" t="s">
        <v>28</v>
      </c>
      <c r="F118" s="222" t="s">
        <v>700</v>
      </c>
      <c r="G118" s="220"/>
      <c r="H118" s="221" t="s">
        <v>28</v>
      </c>
      <c r="I118" s="223"/>
      <c r="J118" s="220"/>
      <c r="K118" s="220"/>
      <c r="L118" s="224"/>
      <c r="M118" s="225"/>
      <c r="N118" s="226"/>
      <c r="O118" s="226"/>
      <c r="P118" s="226"/>
      <c r="Q118" s="226"/>
      <c r="R118" s="226"/>
      <c r="S118" s="226"/>
      <c r="T118" s="227"/>
      <c r="AT118" s="228" t="s">
        <v>136</v>
      </c>
      <c r="AU118" s="228" t="s">
        <v>84</v>
      </c>
      <c r="AV118" s="11" t="s">
        <v>82</v>
      </c>
      <c r="AW118" s="11" t="s">
        <v>35</v>
      </c>
      <c r="AX118" s="11" t="s">
        <v>74</v>
      </c>
      <c r="AY118" s="228" t="s">
        <v>123</v>
      </c>
    </row>
    <row r="119" spans="2:51" s="12" customFormat="1" ht="12">
      <c r="B119" s="229"/>
      <c r="C119" s="230"/>
      <c r="D119" s="215" t="s">
        <v>136</v>
      </c>
      <c r="E119" s="231" t="s">
        <v>28</v>
      </c>
      <c r="F119" s="232" t="s">
        <v>82</v>
      </c>
      <c r="G119" s="230"/>
      <c r="H119" s="233">
        <v>1</v>
      </c>
      <c r="I119" s="234"/>
      <c r="J119" s="230"/>
      <c r="K119" s="230"/>
      <c r="L119" s="235"/>
      <c r="M119" s="236"/>
      <c r="N119" s="237"/>
      <c r="O119" s="237"/>
      <c r="P119" s="237"/>
      <c r="Q119" s="237"/>
      <c r="R119" s="237"/>
      <c r="S119" s="237"/>
      <c r="T119" s="238"/>
      <c r="AT119" s="239" t="s">
        <v>136</v>
      </c>
      <c r="AU119" s="239" t="s">
        <v>84</v>
      </c>
      <c r="AV119" s="12" t="s">
        <v>84</v>
      </c>
      <c r="AW119" s="12" t="s">
        <v>35</v>
      </c>
      <c r="AX119" s="12" t="s">
        <v>82</v>
      </c>
      <c r="AY119" s="239" t="s">
        <v>123</v>
      </c>
    </row>
    <row r="120" spans="2:65" s="1" customFormat="1" ht="16.5" customHeight="1">
      <c r="B120" s="37"/>
      <c r="C120" s="203" t="s">
        <v>184</v>
      </c>
      <c r="D120" s="203" t="s">
        <v>125</v>
      </c>
      <c r="E120" s="204" t="s">
        <v>701</v>
      </c>
      <c r="F120" s="205" t="s">
        <v>702</v>
      </c>
      <c r="G120" s="206" t="s">
        <v>659</v>
      </c>
      <c r="H120" s="207">
        <v>1</v>
      </c>
      <c r="I120" s="208"/>
      <c r="J120" s="209">
        <f>ROUND(I120*H120,2)</f>
        <v>0</v>
      </c>
      <c r="K120" s="205" t="s">
        <v>28</v>
      </c>
      <c r="L120" s="42"/>
      <c r="M120" s="210" t="s">
        <v>28</v>
      </c>
      <c r="N120" s="211" t="s">
        <v>47</v>
      </c>
      <c r="O120" s="78"/>
      <c r="P120" s="212">
        <f>O120*H120</f>
        <v>0</v>
      </c>
      <c r="Q120" s="212">
        <v>0</v>
      </c>
      <c r="R120" s="212">
        <f>Q120*H120</f>
        <v>0</v>
      </c>
      <c r="S120" s="212">
        <v>0</v>
      </c>
      <c r="T120" s="213">
        <f>S120*H120</f>
        <v>0</v>
      </c>
      <c r="AR120" s="16" t="s">
        <v>698</v>
      </c>
      <c r="AT120" s="16" t="s">
        <v>125</v>
      </c>
      <c r="AU120" s="16" t="s">
        <v>84</v>
      </c>
      <c r="AY120" s="16" t="s">
        <v>123</v>
      </c>
      <c r="BE120" s="214">
        <f>IF(N120="základní",J120,0)</f>
        <v>0</v>
      </c>
      <c r="BF120" s="214">
        <f>IF(N120="snížená",J120,0)</f>
        <v>0</v>
      </c>
      <c r="BG120" s="214">
        <f>IF(N120="zákl. přenesená",J120,0)</f>
        <v>0</v>
      </c>
      <c r="BH120" s="214">
        <f>IF(N120="sníž. přenesená",J120,0)</f>
        <v>0</v>
      </c>
      <c r="BI120" s="214">
        <f>IF(N120="nulová",J120,0)</f>
        <v>0</v>
      </c>
      <c r="BJ120" s="16" t="s">
        <v>130</v>
      </c>
      <c r="BK120" s="214">
        <f>ROUND(I120*H120,2)</f>
        <v>0</v>
      </c>
      <c r="BL120" s="16" t="s">
        <v>698</v>
      </c>
      <c r="BM120" s="16" t="s">
        <v>703</v>
      </c>
    </row>
    <row r="121" spans="2:47" s="1" customFormat="1" ht="12">
      <c r="B121" s="37"/>
      <c r="C121" s="38"/>
      <c r="D121" s="215" t="s">
        <v>132</v>
      </c>
      <c r="E121" s="38"/>
      <c r="F121" s="216" t="s">
        <v>702</v>
      </c>
      <c r="G121" s="38"/>
      <c r="H121" s="38"/>
      <c r="I121" s="129"/>
      <c r="J121" s="38"/>
      <c r="K121" s="38"/>
      <c r="L121" s="42"/>
      <c r="M121" s="217"/>
      <c r="N121" s="78"/>
      <c r="O121" s="78"/>
      <c r="P121" s="78"/>
      <c r="Q121" s="78"/>
      <c r="R121" s="78"/>
      <c r="S121" s="78"/>
      <c r="T121" s="79"/>
      <c r="AT121" s="16" t="s">
        <v>132</v>
      </c>
      <c r="AU121" s="16" t="s">
        <v>84</v>
      </c>
    </row>
    <row r="122" spans="2:63" s="10" customFormat="1" ht="22.8" customHeight="1">
      <c r="B122" s="187"/>
      <c r="C122" s="188"/>
      <c r="D122" s="189" t="s">
        <v>73</v>
      </c>
      <c r="E122" s="201" t="s">
        <v>704</v>
      </c>
      <c r="F122" s="201" t="s">
        <v>705</v>
      </c>
      <c r="G122" s="188"/>
      <c r="H122" s="188"/>
      <c r="I122" s="191"/>
      <c r="J122" s="202">
        <f>BK122</f>
        <v>0</v>
      </c>
      <c r="K122" s="188"/>
      <c r="L122" s="193"/>
      <c r="M122" s="194"/>
      <c r="N122" s="195"/>
      <c r="O122" s="195"/>
      <c r="P122" s="196">
        <f>SUM(P123:P150)</f>
        <v>0</v>
      </c>
      <c r="Q122" s="195"/>
      <c r="R122" s="196">
        <f>SUM(R123:R150)</f>
        <v>0</v>
      </c>
      <c r="S122" s="195"/>
      <c r="T122" s="197">
        <f>SUM(T123:T150)</f>
        <v>0</v>
      </c>
      <c r="AR122" s="198" t="s">
        <v>130</v>
      </c>
      <c r="AT122" s="199" t="s">
        <v>73</v>
      </c>
      <c r="AU122" s="199" t="s">
        <v>82</v>
      </c>
      <c r="AY122" s="198" t="s">
        <v>123</v>
      </c>
      <c r="BK122" s="200">
        <f>SUM(BK123:BK150)</f>
        <v>0</v>
      </c>
    </row>
    <row r="123" spans="2:65" s="1" customFormat="1" ht="22.5" customHeight="1">
      <c r="B123" s="37"/>
      <c r="C123" s="203" t="s">
        <v>192</v>
      </c>
      <c r="D123" s="203" t="s">
        <v>125</v>
      </c>
      <c r="E123" s="204" t="s">
        <v>706</v>
      </c>
      <c r="F123" s="205" t="s">
        <v>707</v>
      </c>
      <c r="G123" s="206" t="s">
        <v>659</v>
      </c>
      <c r="H123" s="207">
        <v>1</v>
      </c>
      <c r="I123" s="208"/>
      <c r="J123" s="209">
        <f>ROUND(I123*H123,2)</f>
        <v>0</v>
      </c>
      <c r="K123" s="205" t="s">
        <v>28</v>
      </c>
      <c r="L123" s="42"/>
      <c r="M123" s="210" t="s">
        <v>28</v>
      </c>
      <c r="N123" s="211" t="s">
        <v>47</v>
      </c>
      <c r="O123" s="78"/>
      <c r="P123" s="212">
        <f>O123*H123</f>
        <v>0</v>
      </c>
      <c r="Q123" s="212">
        <v>0</v>
      </c>
      <c r="R123" s="212">
        <f>Q123*H123</f>
        <v>0</v>
      </c>
      <c r="S123" s="212">
        <v>0</v>
      </c>
      <c r="T123" s="213">
        <f>S123*H123</f>
        <v>0</v>
      </c>
      <c r="AR123" s="16" t="s">
        <v>698</v>
      </c>
      <c r="AT123" s="16" t="s">
        <v>125</v>
      </c>
      <c r="AU123" s="16" t="s">
        <v>84</v>
      </c>
      <c r="AY123" s="16" t="s">
        <v>123</v>
      </c>
      <c r="BE123" s="214">
        <f>IF(N123="základní",J123,0)</f>
        <v>0</v>
      </c>
      <c r="BF123" s="214">
        <f>IF(N123="snížená",J123,0)</f>
        <v>0</v>
      </c>
      <c r="BG123" s="214">
        <f>IF(N123="zákl. přenesená",J123,0)</f>
        <v>0</v>
      </c>
      <c r="BH123" s="214">
        <f>IF(N123="sníž. přenesená",J123,0)</f>
        <v>0</v>
      </c>
      <c r="BI123" s="214">
        <f>IF(N123="nulová",J123,0)</f>
        <v>0</v>
      </c>
      <c r="BJ123" s="16" t="s">
        <v>130</v>
      </c>
      <c r="BK123" s="214">
        <f>ROUND(I123*H123,2)</f>
        <v>0</v>
      </c>
      <c r="BL123" s="16" t="s">
        <v>698</v>
      </c>
      <c r="BM123" s="16" t="s">
        <v>708</v>
      </c>
    </row>
    <row r="124" spans="2:47" s="1" customFormat="1" ht="12">
      <c r="B124" s="37"/>
      <c r="C124" s="38"/>
      <c r="D124" s="215" t="s">
        <v>132</v>
      </c>
      <c r="E124" s="38"/>
      <c r="F124" s="216" t="s">
        <v>707</v>
      </c>
      <c r="G124" s="38"/>
      <c r="H124" s="38"/>
      <c r="I124" s="129"/>
      <c r="J124" s="38"/>
      <c r="K124" s="38"/>
      <c r="L124" s="42"/>
      <c r="M124" s="217"/>
      <c r="N124" s="78"/>
      <c r="O124" s="78"/>
      <c r="P124" s="78"/>
      <c r="Q124" s="78"/>
      <c r="R124" s="78"/>
      <c r="S124" s="78"/>
      <c r="T124" s="79"/>
      <c r="AT124" s="16" t="s">
        <v>132</v>
      </c>
      <c r="AU124" s="16" t="s">
        <v>84</v>
      </c>
    </row>
    <row r="125" spans="2:65" s="1" customFormat="1" ht="22.5" customHeight="1">
      <c r="B125" s="37"/>
      <c r="C125" s="203" t="s">
        <v>200</v>
      </c>
      <c r="D125" s="203" t="s">
        <v>125</v>
      </c>
      <c r="E125" s="204" t="s">
        <v>709</v>
      </c>
      <c r="F125" s="205" t="s">
        <v>710</v>
      </c>
      <c r="G125" s="206" t="s">
        <v>659</v>
      </c>
      <c r="H125" s="207">
        <v>1</v>
      </c>
      <c r="I125" s="208"/>
      <c r="J125" s="209">
        <f>ROUND(I125*H125,2)</f>
        <v>0</v>
      </c>
      <c r="K125" s="205" t="s">
        <v>28</v>
      </c>
      <c r="L125" s="42"/>
      <c r="M125" s="210" t="s">
        <v>28</v>
      </c>
      <c r="N125" s="211" t="s">
        <v>47</v>
      </c>
      <c r="O125" s="78"/>
      <c r="P125" s="212">
        <f>O125*H125</f>
        <v>0</v>
      </c>
      <c r="Q125" s="212">
        <v>0</v>
      </c>
      <c r="R125" s="212">
        <f>Q125*H125</f>
        <v>0</v>
      </c>
      <c r="S125" s="212">
        <v>0</v>
      </c>
      <c r="T125" s="213">
        <f>S125*H125</f>
        <v>0</v>
      </c>
      <c r="AR125" s="16" t="s">
        <v>698</v>
      </c>
      <c r="AT125" s="16" t="s">
        <v>125</v>
      </c>
      <c r="AU125" s="16" t="s">
        <v>84</v>
      </c>
      <c r="AY125" s="16" t="s">
        <v>123</v>
      </c>
      <c r="BE125" s="214">
        <f>IF(N125="základní",J125,0)</f>
        <v>0</v>
      </c>
      <c r="BF125" s="214">
        <f>IF(N125="snížená",J125,0)</f>
        <v>0</v>
      </c>
      <c r="BG125" s="214">
        <f>IF(N125="zákl. přenesená",J125,0)</f>
        <v>0</v>
      </c>
      <c r="BH125" s="214">
        <f>IF(N125="sníž. přenesená",J125,0)</f>
        <v>0</v>
      </c>
      <c r="BI125" s="214">
        <f>IF(N125="nulová",J125,0)</f>
        <v>0</v>
      </c>
      <c r="BJ125" s="16" t="s">
        <v>130</v>
      </c>
      <c r="BK125" s="214">
        <f>ROUND(I125*H125,2)</f>
        <v>0</v>
      </c>
      <c r="BL125" s="16" t="s">
        <v>698</v>
      </c>
      <c r="BM125" s="16" t="s">
        <v>711</v>
      </c>
    </row>
    <row r="126" spans="2:47" s="1" customFormat="1" ht="12">
      <c r="B126" s="37"/>
      <c r="C126" s="38"/>
      <c r="D126" s="215" t="s">
        <v>132</v>
      </c>
      <c r="E126" s="38"/>
      <c r="F126" s="216" t="s">
        <v>710</v>
      </c>
      <c r="G126" s="38"/>
      <c r="H126" s="38"/>
      <c r="I126" s="129"/>
      <c r="J126" s="38"/>
      <c r="K126" s="38"/>
      <c r="L126" s="42"/>
      <c r="M126" s="217"/>
      <c r="N126" s="78"/>
      <c r="O126" s="78"/>
      <c r="P126" s="78"/>
      <c r="Q126" s="78"/>
      <c r="R126" s="78"/>
      <c r="S126" s="78"/>
      <c r="T126" s="79"/>
      <c r="AT126" s="16" t="s">
        <v>132</v>
      </c>
      <c r="AU126" s="16" t="s">
        <v>84</v>
      </c>
    </row>
    <row r="127" spans="2:65" s="1" customFormat="1" ht="16.5" customHeight="1">
      <c r="B127" s="37"/>
      <c r="C127" s="203" t="s">
        <v>208</v>
      </c>
      <c r="D127" s="203" t="s">
        <v>125</v>
      </c>
      <c r="E127" s="204" t="s">
        <v>712</v>
      </c>
      <c r="F127" s="205" t="s">
        <v>713</v>
      </c>
      <c r="G127" s="206" t="s">
        <v>659</v>
      </c>
      <c r="H127" s="207">
        <v>1</v>
      </c>
      <c r="I127" s="208"/>
      <c r="J127" s="209">
        <f>ROUND(I127*H127,2)</f>
        <v>0</v>
      </c>
      <c r="K127" s="205" t="s">
        <v>28</v>
      </c>
      <c r="L127" s="42"/>
      <c r="M127" s="210" t="s">
        <v>28</v>
      </c>
      <c r="N127" s="211" t="s">
        <v>47</v>
      </c>
      <c r="O127" s="78"/>
      <c r="P127" s="212">
        <f>O127*H127</f>
        <v>0</v>
      </c>
      <c r="Q127" s="212">
        <v>0</v>
      </c>
      <c r="R127" s="212">
        <f>Q127*H127</f>
        <v>0</v>
      </c>
      <c r="S127" s="212">
        <v>0</v>
      </c>
      <c r="T127" s="213">
        <f>S127*H127</f>
        <v>0</v>
      </c>
      <c r="AR127" s="16" t="s">
        <v>698</v>
      </c>
      <c r="AT127" s="16" t="s">
        <v>125</v>
      </c>
      <c r="AU127" s="16" t="s">
        <v>84</v>
      </c>
      <c r="AY127" s="16" t="s">
        <v>123</v>
      </c>
      <c r="BE127" s="214">
        <f>IF(N127="základní",J127,0)</f>
        <v>0</v>
      </c>
      <c r="BF127" s="214">
        <f>IF(N127="snížená",J127,0)</f>
        <v>0</v>
      </c>
      <c r="BG127" s="214">
        <f>IF(N127="zákl. přenesená",J127,0)</f>
        <v>0</v>
      </c>
      <c r="BH127" s="214">
        <f>IF(N127="sníž. přenesená",J127,0)</f>
        <v>0</v>
      </c>
      <c r="BI127" s="214">
        <f>IF(N127="nulová",J127,0)</f>
        <v>0</v>
      </c>
      <c r="BJ127" s="16" t="s">
        <v>130</v>
      </c>
      <c r="BK127" s="214">
        <f>ROUND(I127*H127,2)</f>
        <v>0</v>
      </c>
      <c r="BL127" s="16" t="s">
        <v>698</v>
      </c>
      <c r="BM127" s="16" t="s">
        <v>714</v>
      </c>
    </row>
    <row r="128" spans="2:47" s="1" customFormat="1" ht="12">
      <c r="B128" s="37"/>
      <c r="C128" s="38"/>
      <c r="D128" s="215" t="s">
        <v>132</v>
      </c>
      <c r="E128" s="38"/>
      <c r="F128" s="216" t="s">
        <v>715</v>
      </c>
      <c r="G128" s="38"/>
      <c r="H128" s="38"/>
      <c r="I128" s="129"/>
      <c r="J128" s="38"/>
      <c r="K128" s="38"/>
      <c r="L128" s="42"/>
      <c r="M128" s="217"/>
      <c r="N128" s="78"/>
      <c r="O128" s="78"/>
      <c r="P128" s="78"/>
      <c r="Q128" s="78"/>
      <c r="R128" s="78"/>
      <c r="S128" s="78"/>
      <c r="T128" s="79"/>
      <c r="AT128" s="16" t="s">
        <v>132</v>
      </c>
      <c r="AU128" s="16" t="s">
        <v>84</v>
      </c>
    </row>
    <row r="129" spans="2:65" s="1" customFormat="1" ht="16.5" customHeight="1">
      <c r="B129" s="37"/>
      <c r="C129" s="203" t="s">
        <v>214</v>
      </c>
      <c r="D129" s="203" t="s">
        <v>125</v>
      </c>
      <c r="E129" s="204" t="s">
        <v>716</v>
      </c>
      <c r="F129" s="205" t="s">
        <v>717</v>
      </c>
      <c r="G129" s="206" t="s">
        <v>659</v>
      </c>
      <c r="H129" s="207">
        <v>1</v>
      </c>
      <c r="I129" s="208"/>
      <c r="J129" s="209">
        <f>ROUND(I129*H129,2)</f>
        <v>0</v>
      </c>
      <c r="K129" s="205" t="s">
        <v>28</v>
      </c>
      <c r="L129" s="42"/>
      <c r="M129" s="210" t="s">
        <v>28</v>
      </c>
      <c r="N129" s="211" t="s">
        <v>47</v>
      </c>
      <c r="O129" s="78"/>
      <c r="P129" s="212">
        <f>O129*H129</f>
        <v>0</v>
      </c>
      <c r="Q129" s="212">
        <v>0</v>
      </c>
      <c r="R129" s="212">
        <f>Q129*H129</f>
        <v>0</v>
      </c>
      <c r="S129" s="212">
        <v>0</v>
      </c>
      <c r="T129" s="213">
        <f>S129*H129</f>
        <v>0</v>
      </c>
      <c r="AR129" s="16" t="s">
        <v>698</v>
      </c>
      <c r="AT129" s="16" t="s">
        <v>125</v>
      </c>
      <c r="AU129" s="16" t="s">
        <v>84</v>
      </c>
      <c r="AY129" s="16" t="s">
        <v>123</v>
      </c>
      <c r="BE129" s="214">
        <f>IF(N129="základní",J129,0)</f>
        <v>0</v>
      </c>
      <c r="BF129" s="214">
        <f>IF(N129="snížená",J129,0)</f>
        <v>0</v>
      </c>
      <c r="BG129" s="214">
        <f>IF(N129="zákl. přenesená",J129,0)</f>
        <v>0</v>
      </c>
      <c r="BH129" s="214">
        <f>IF(N129="sníž. přenesená",J129,0)</f>
        <v>0</v>
      </c>
      <c r="BI129" s="214">
        <f>IF(N129="nulová",J129,0)</f>
        <v>0</v>
      </c>
      <c r="BJ129" s="16" t="s">
        <v>130</v>
      </c>
      <c r="BK129" s="214">
        <f>ROUND(I129*H129,2)</f>
        <v>0</v>
      </c>
      <c r="BL129" s="16" t="s">
        <v>698</v>
      </c>
      <c r="BM129" s="16" t="s">
        <v>718</v>
      </c>
    </row>
    <row r="130" spans="2:47" s="1" customFormat="1" ht="12">
      <c r="B130" s="37"/>
      <c r="C130" s="38"/>
      <c r="D130" s="215" t="s">
        <v>132</v>
      </c>
      <c r="E130" s="38"/>
      <c r="F130" s="216" t="s">
        <v>717</v>
      </c>
      <c r="G130" s="38"/>
      <c r="H130" s="38"/>
      <c r="I130" s="129"/>
      <c r="J130" s="38"/>
      <c r="K130" s="38"/>
      <c r="L130" s="42"/>
      <c r="M130" s="217"/>
      <c r="N130" s="78"/>
      <c r="O130" s="78"/>
      <c r="P130" s="78"/>
      <c r="Q130" s="78"/>
      <c r="R130" s="78"/>
      <c r="S130" s="78"/>
      <c r="T130" s="79"/>
      <c r="AT130" s="16" t="s">
        <v>132</v>
      </c>
      <c r="AU130" s="16" t="s">
        <v>84</v>
      </c>
    </row>
    <row r="131" spans="2:65" s="1" customFormat="1" ht="16.5" customHeight="1">
      <c r="B131" s="37"/>
      <c r="C131" s="203" t="s">
        <v>222</v>
      </c>
      <c r="D131" s="203" t="s">
        <v>125</v>
      </c>
      <c r="E131" s="204" t="s">
        <v>719</v>
      </c>
      <c r="F131" s="205" t="s">
        <v>720</v>
      </c>
      <c r="G131" s="206" t="s">
        <v>659</v>
      </c>
      <c r="H131" s="207">
        <v>1</v>
      </c>
      <c r="I131" s="208"/>
      <c r="J131" s="209">
        <f>ROUND(I131*H131,2)</f>
        <v>0</v>
      </c>
      <c r="K131" s="205" t="s">
        <v>28</v>
      </c>
      <c r="L131" s="42"/>
      <c r="M131" s="210" t="s">
        <v>28</v>
      </c>
      <c r="N131" s="211" t="s">
        <v>47</v>
      </c>
      <c r="O131" s="78"/>
      <c r="P131" s="212">
        <f>O131*H131</f>
        <v>0</v>
      </c>
      <c r="Q131" s="212">
        <v>0</v>
      </c>
      <c r="R131" s="212">
        <f>Q131*H131</f>
        <v>0</v>
      </c>
      <c r="S131" s="212">
        <v>0</v>
      </c>
      <c r="T131" s="213">
        <f>S131*H131</f>
        <v>0</v>
      </c>
      <c r="AR131" s="16" t="s">
        <v>698</v>
      </c>
      <c r="AT131" s="16" t="s">
        <v>125</v>
      </c>
      <c r="AU131" s="16" t="s">
        <v>84</v>
      </c>
      <c r="AY131" s="16" t="s">
        <v>123</v>
      </c>
      <c r="BE131" s="214">
        <f>IF(N131="základní",J131,0)</f>
        <v>0</v>
      </c>
      <c r="BF131" s="214">
        <f>IF(N131="snížená",J131,0)</f>
        <v>0</v>
      </c>
      <c r="BG131" s="214">
        <f>IF(N131="zákl. přenesená",J131,0)</f>
        <v>0</v>
      </c>
      <c r="BH131" s="214">
        <f>IF(N131="sníž. přenesená",J131,0)</f>
        <v>0</v>
      </c>
      <c r="BI131" s="214">
        <f>IF(N131="nulová",J131,0)</f>
        <v>0</v>
      </c>
      <c r="BJ131" s="16" t="s">
        <v>130</v>
      </c>
      <c r="BK131" s="214">
        <f>ROUND(I131*H131,2)</f>
        <v>0</v>
      </c>
      <c r="BL131" s="16" t="s">
        <v>698</v>
      </c>
      <c r="BM131" s="16" t="s">
        <v>721</v>
      </c>
    </row>
    <row r="132" spans="2:47" s="1" customFormat="1" ht="12">
      <c r="B132" s="37"/>
      <c r="C132" s="38"/>
      <c r="D132" s="215" t="s">
        <v>132</v>
      </c>
      <c r="E132" s="38"/>
      <c r="F132" s="216" t="s">
        <v>720</v>
      </c>
      <c r="G132" s="38"/>
      <c r="H132" s="38"/>
      <c r="I132" s="129"/>
      <c r="J132" s="38"/>
      <c r="K132" s="38"/>
      <c r="L132" s="42"/>
      <c r="M132" s="217"/>
      <c r="N132" s="78"/>
      <c r="O132" s="78"/>
      <c r="P132" s="78"/>
      <c r="Q132" s="78"/>
      <c r="R132" s="78"/>
      <c r="S132" s="78"/>
      <c r="T132" s="79"/>
      <c r="AT132" s="16" t="s">
        <v>132</v>
      </c>
      <c r="AU132" s="16" t="s">
        <v>84</v>
      </c>
    </row>
    <row r="133" spans="2:65" s="1" customFormat="1" ht="16.5" customHeight="1">
      <c r="B133" s="37"/>
      <c r="C133" s="203" t="s">
        <v>228</v>
      </c>
      <c r="D133" s="203" t="s">
        <v>125</v>
      </c>
      <c r="E133" s="204" t="s">
        <v>722</v>
      </c>
      <c r="F133" s="205" t="s">
        <v>723</v>
      </c>
      <c r="G133" s="206" t="s">
        <v>659</v>
      </c>
      <c r="H133" s="207">
        <v>1</v>
      </c>
      <c r="I133" s="208"/>
      <c r="J133" s="209">
        <f>ROUND(I133*H133,2)</f>
        <v>0</v>
      </c>
      <c r="K133" s="205" t="s">
        <v>28</v>
      </c>
      <c r="L133" s="42"/>
      <c r="M133" s="210" t="s">
        <v>28</v>
      </c>
      <c r="N133" s="211" t="s">
        <v>47</v>
      </c>
      <c r="O133" s="78"/>
      <c r="P133" s="212">
        <f>O133*H133</f>
        <v>0</v>
      </c>
      <c r="Q133" s="212">
        <v>0</v>
      </c>
      <c r="R133" s="212">
        <f>Q133*H133</f>
        <v>0</v>
      </c>
      <c r="S133" s="212">
        <v>0</v>
      </c>
      <c r="T133" s="213">
        <f>S133*H133</f>
        <v>0</v>
      </c>
      <c r="AR133" s="16" t="s">
        <v>698</v>
      </c>
      <c r="AT133" s="16" t="s">
        <v>125</v>
      </c>
      <c r="AU133" s="16" t="s">
        <v>84</v>
      </c>
      <c r="AY133" s="16" t="s">
        <v>123</v>
      </c>
      <c r="BE133" s="214">
        <f>IF(N133="základní",J133,0)</f>
        <v>0</v>
      </c>
      <c r="BF133" s="214">
        <f>IF(N133="snížená",J133,0)</f>
        <v>0</v>
      </c>
      <c r="BG133" s="214">
        <f>IF(N133="zákl. přenesená",J133,0)</f>
        <v>0</v>
      </c>
      <c r="BH133" s="214">
        <f>IF(N133="sníž. přenesená",J133,0)</f>
        <v>0</v>
      </c>
      <c r="BI133" s="214">
        <f>IF(N133="nulová",J133,0)</f>
        <v>0</v>
      </c>
      <c r="BJ133" s="16" t="s">
        <v>130</v>
      </c>
      <c r="BK133" s="214">
        <f>ROUND(I133*H133,2)</f>
        <v>0</v>
      </c>
      <c r="BL133" s="16" t="s">
        <v>698</v>
      </c>
      <c r="BM133" s="16" t="s">
        <v>724</v>
      </c>
    </row>
    <row r="134" spans="2:47" s="1" customFormat="1" ht="12">
      <c r="B134" s="37"/>
      <c r="C134" s="38"/>
      <c r="D134" s="215" t="s">
        <v>132</v>
      </c>
      <c r="E134" s="38"/>
      <c r="F134" s="216" t="s">
        <v>723</v>
      </c>
      <c r="G134" s="38"/>
      <c r="H134" s="38"/>
      <c r="I134" s="129"/>
      <c r="J134" s="38"/>
      <c r="K134" s="38"/>
      <c r="L134" s="42"/>
      <c r="M134" s="217"/>
      <c r="N134" s="78"/>
      <c r="O134" s="78"/>
      <c r="P134" s="78"/>
      <c r="Q134" s="78"/>
      <c r="R134" s="78"/>
      <c r="S134" s="78"/>
      <c r="T134" s="79"/>
      <c r="AT134" s="16" t="s">
        <v>132</v>
      </c>
      <c r="AU134" s="16" t="s">
        <v>84</v>
      </c>
    </row>
    <row r="135" spans="2:65" s="1" customFormat="1" ht="16.5" customHeight="1">
      <c r="B135" s="37"/>
      <c r="C135" s="203" t="s">
        <v>8</v>
      </c>
      <c r="D135" s="203" t="s">
        <v>125</v>
      </c>
      <c r="E135" s="204" t="s">
        <v>725</v>
      </c>
      <c r="F135" s="205" t="s">
        <v>726</v>
      </c>
      <c r="G135" s="206" t="s">
        <v>659</v>
      </c>
      <c r="H135" s="207">
        <v>1</v>
      </c>
      <c r="I135" s="208"/>
      <c r="J135" s="209">
        <f>ROUND(I135*H135,2)</f>
        <v>0</v>
      </c>
      <c r="K135" s="205" t="s">
        <v>28</v>
      </c>
      <c r="L135" s="42"/>
      <c r="M135" s="210" t="s">
        <v>28</v>
      </c>
      <c r="N135" s="211" t="s">
        <v>47</v>
      </c>
      <c r="O135" s="78"/>
      <c r="P135" s="212">
        <f>O135*H135</f>
        <v>0</v>
      </c>
      <c r="Q135" s="212">
        <v>0</v>
      </c>
      <c r="R135" s="212">
        <f>Q135*H135</f>
        <v>0</v>
      </c>
      <c r="S135" s="212">
        <v>0</v>
      </c>
      <c r="T135" s="213">
        <f>S135*H135</f>
        <v>0</v>
      </c>
      <c r="AR135" s="16" t="s">
        <v>698</v>
      </c>
      <c r="AT135" s="16" t="s">
        <v>125</v>
      </c>
      <c r="AU135" s="16" t="s">
        <v>84</v>
      </c>
      <c r="AY135" s="16" t="s">
        <v>123</v>
      </c>
      <c r="BE135" s="214">
        <f>IF(N135="základní",J135,0)</f>
        <v>0</v>
      </c>
      <c r="BF135" s="214">
        <f>IF(N135="snížená",J135,0)</f>
        <v>0</v>
      </c>
      <c r="BG135" s="214">
        <f>IF(N135="zákl. přenesená",J135,0)</f>
        <v>0</v>
      </c>
      <c r="BH135" s="214">
        <f>IF(N135="sníž. přenesená",J135,0)</f>
        <v>0</v>
      </c>
      <c r="BI135" s="214">
        <f>IF(N135="nulová",J135,0)</f>
        <v>0</v>
      </c>
      <c r="BJ135" s="16" t="s">
        <v>130</v>
      </c>
      <c r="BK135" s="214">
        <f>ROUND(I135*H135,2)</f>
        <v>0</v>
      </c>
      <c r="BL135" s="16" t="s">
        <v>698</v>
      </c>
      <c r="BM135" s="16" t="s">
        <v>727</v>
      </c>
    </row>
    <row r="136" spans="2:47" s="1" customFormat="1" ht="12">
      <c r="B136" s="37"/>
      <c r="C136" s="38"/>
      <c r="D136" s="215" t="s">
        <v>132</v>
      </c>
      <c r="E136" s="38"/>
      <c r="F136" s="216" t="s">
        <v>728</v>
      </c>
      <c r="G136" s="38"/>
      <c r="H136" s="38"/>
      <c r="I136" s="129"/>
      <c r="J136" s="38"/>
      <c r="K136" s="38"/>
      <c r="L136" s="42"/>
      <c r="M136" s="217"/>
      <c r="N136" s="78"/>
      <c r="O136" s="78"/>
      <c r="P136" s="78"/>
      <c r="Q136" s="78"/>
      <c r="R136" s="78"/>
      <c r="S136" s="78"/>
      <c r="T136" s="79"/>
      <c r="AT136" s="16" t="s">
        <v>132</v>
      </c>
      <c r="AU136" s="16" t="s">
        <v>84</v>
      </c>
    </row>
    <row r="137" spans="2:51" s="11" customFormat="1" ht="12">
      <c r="B137" s="219"/>
      <c r="C137" s="220"/>
      <c r="D137" s="215" t="s">
        <v>136</v>
      </c>
      <c r="E137" s="221" t="s">
        <v>28</v>
      </c>
      <c r="F137" s="222" t="s">
        <v>729</v>
      </c>
      <c r="G137" s="220"/>
      <c r="H137" s="221" t="s">
        <v>28</v>
      </c>
      <c r="I137" s="223"/>
      <c r="J137" s="220"/>
      <c r="K137" s="220"/>
      <c r="L137" s="224"/>
      <c r="M137" s="225"/>
      <c r="N137" s="226"/>
      <c r="O137" s="226"/>
      <c r="P137" s="226"/>
      <c r="Q137" s="226"/>
      <c r="R137" s="226"/>
      <c r="S137" s="226"/>
      <c r="T137" s="227"/>
      <c r="AT137" s="228" t="s">
        <v>136</v>
      </c>
      <c r="AU137" s="228" t="s">
        <v>84</v>
      </c>
      <c r="AV137" s="11" t="s">
        <v>82</v>
      </c>
      <c r="AW137" s="11" t="s">
        <v>35</v>
      </c>
      <c r="AX137" s="11" t="s">
        <v>74</v>
      </c>
      <c r="AY137" s="228" t="s">
        <v>123</v>
      </c>
    </row>
    <row r="138" spans="2:51" s="11" customFormat="1" ht="12">
      <c r="B138" s="219"/>
      <c r="C138" s="220"/>
      <c r="D138" s="215" t="s">
        <v>136</v>
      </c>
      <c r="E138" s="221" t="s">
        <v>28</v>
      </c>
      <c r="F138" s="222" t="s">
        <v>730</v>
      </c>
      <c r="G138" s="220"/>
      <c r="H138" s="221" t="s">
        <v>28</v>
      </c>
      <c r="I138" s="223"/>
      <c r="J138" s="220"/>
      <c r="K138" s="220"/>
      <c r="L138" s="224"/>
      <c r="M138" s="225"/>
      <c r="N138" s="226"/>
      <c r="O138" s="226"/>
      <c r="P138" s="226"/>
      <c r="Q138" s="226"/>
      <c r="R138" s="226"/>
      <c r="S138" s="226"/>
      <c r="T138" s="227"/>
      <c r="AT138" s="228" t="s">
        <v>136</v>
      </c>
      <c r="AU138" s="228" t="s">
        <v>84</v>
      </c>
      <c r="AV138" s="11" t="s">
        <v>82</v>
      </c>
      <c r="AW138" s="11" t="s">
        <v>35</v>
      </c>
      <c r="AX138" s="11" t="s">
        <v>74</v>
      </c>
      <c r="AY138" s="228" t="s">
        <v>123</v>
      </c>
    </row>
    <row r="139" spans="2:51" s="11" customFormat="1" ht="12">
      <c r="B139" s="219"/>
      <c r="C139" s="220"/>
      <c r="D139" s="215" t="s">
        <v>136</v>
      </c>
      <c r="E139" s="221" t="s">
        <v>28</v>
      </c>
      <c r="F139" s="222" t="s">
        <v>731</v>
      </c>
      <c r="G139" s="220"/>
      <c r="H139" s="221" t="s">
        <v>28</v>
      </c>
      <c r="I139" s="223"/>
      <c r="J139" s="220"/>
      <c r="K139" s="220"/>
      <c r="L139" s="224"/>
      <c r="M139" s="225"/>
      <c r="N139" s="226"/>
      <c r="O139" s="226"/>
      <c r="P139" s="226"/>
      <c r="Q139" s="226"/>
      <c r="R139" s="226"/>
      <c r="S139" s="226"/>
      <c r="T139" s="227"/>
      <c r="AT139" s="228" t="s">
        <v>136</v>
      </c>
      <c r="AU139" s="228" t="s">
        <v>84</v>
      </c>
      <c r="AV139" s="11" t="s">
        <v>82</v>
      </c>
      <c r="AW139" s="11" t="s">
        <v>35</v>
      </c>
      <c r="AX139" s="11" t="s">
        <v>74</v>
      </c>
      <c r="AY139" s="228" t="s">
        <v>123</v>
      </c>
    </row>
    <row r="140" spans="2:51" s="12" customFormat="1" ht="12">
      <c r="B140" s="229"/>
      <c r="C140" s="230"/>
      <c r="D140" s="215" t="s">
        <v>136</v>
      </c>
      <c r="E140" s="231" t="s">
        <v>28</v>
      </c>
      <c r="F140" s="232" t="s">
        <v>82</v>
      </c>
      <c r="G140" s="230"/>
      <c r="H140" s="233">
        <v>1</v>
      </c>
      <c r="I140" s="234"/>
      <c r="J140" s="230"/>
      <c r="K140" s="230"/>
      <c r="L140" s="235"/>
      <c r="M140" s="236"/>
      <c r="N140" s="237"/>
      <c r="O140" s="237"/>
      <c r="P140" s="237"/>
      <c r="Q140" s="237"/>
      <c r="R140" s="237"/>
      <c r="S140" s="237"/>
      <c r="T140" s="238"/>
      <c r="AT140" s="239" t="s">
        <v>136</v>
      </c>
      <c r="AU140" s="239" t="s">
        <v>84</v>
      </c>
      <c r="AV140" s="12" t="s">
        <v>84</v>
      </c>
      <c r="AW140" s="12" t="s">
        <v>35</v>
      </c>
      <c r="AX140" s="12" t="s">
        <v>82</v>
      </c>
      <c r="AY140" s="239" t="s">
        <v>123</v>
      </c>
    </row>
    <row r="141" spans="2:65" s="1" customFormat="1" ht="16.5" customHeight="1">
      <c r="B141" s="37"/>
      <c r="C141" s="203" t="s">
        <v>241</v>
      </c>
      <c r="D141" s="203" t="s">
        <v>125</v>
      </c>
      <c r="E141" s="204" t="s">
        <v>732</v>
      </c>
      <c r="F141" s="205" t="s">
        <v>733</v>
      </c>
      <c r="G141" s="206" t="s">
        <v>659</v>
      </c>
      <c r="H141" s="207">
        <v>1</v>
      </c>
      <c r="I141" s="208"/>
      <c r="J141" s="209">
        <f>ROUND(I141*H141,2)</f>
        <v>0</v>
      </c>
      <c r="K141" s="205" t="s">
        <v>28</v>
      </c>
      <c r="L141" s="42"/>
      <c r="M141" s="210" t="s">
        <v>28</v>
      </c>
      <c r="N141" s="211" t="s">
        <v>47</v>
      </c>
      <c r="O141" s="78"/>
      <c r="P141" s="212">
        <f>O141*H141</f>
        <v>0</v>
      </c>
      <c r="Q141" s="212">
        <v>0</v>
      </c>
      <c r="R141" s="212">
        <f>Q141*H141</f>
        <v>0</v>
      </c>
      <c r="S141" s="212">
        <v>0</v>
      </c>
      <c r="T141" s="213">
        <f>S141*H141</f>
        <v>0</v>
      </c>
      <c r="AR141" s="16" t="s">
        <v>698</v>
      </c>
      <c r="AT141" s="16" t="s">
        <v>125</v>
      </c>
      <c r="AU141" s="16" t="s">
        <v>84</v>
      </c>
      <c r="AY141" s="16" t="s">
        <v>123</v>
      </c>
      <c r="BE141" s="214">
        <f>IF(N141="základní",J141,0)</f>
        <v>0</v>
      </c>
      <c r="BF141" s="214">
        <f>IF(N141="snížená",J141,0)</f>
        <v>0</v>
      </c>
      <c r="BG141" s="214">
        <f>IF(N141="zákl. přenesená",J141,0)</f>
        <v>0</v>
      </c>
      <c r="BH141" s="214">
        <f>IF(N141="sníž. přenesená",J141,0)</f>
        <v>0</v>
      </c>
      <c r="BI141" s="214">
        <f>IF(N141="nulová",J141,0)</f>
        <v>0</v>
      </c>
      <c r="BJ141" s="16" t="s">
        <v>130</v>
      </c>
      <c r="BK141" s="214">
        <f>ROUND(I141*H141,2)</f>
        <v>0</v>
      </c>
      <c r="BL141" s="16" t="s">
        <v>698</v>
      </c>
      <c r="BM141" s="16" t="s">
        <v>734</v>
      </c>
    </row>
    <row r="142" spans="2:47" s="1" customFormat="1" ht="12">
      <c r="B142" s="37"/>
      <c r="C142" s="38"/>
      <c r="D142" s="215" t="s">
        <v>132</v>
      </c>
      <c r="E142" s="38"/>
      <c r="F142" s="216" t="s">
        <v>733</v>
      </c>
      <c r="G142" s="38"/>
      <c r="H142" s="38"/>
      <c r="I142" s="129"/>
      <c r="J142" s="38"/>
      <c r="K142" s="38"/>
      <c r="L142" s="42"/>
      <c r="M142" s="217"/>
      <c r="N142" s="78"/>
      <c r="O142" s="78"/>
      <c r="P142" s="78"/>
      <c r="Q142" s="78"/>
      <c r="R142" s="78"/>
      <c r="S142" s="78"/>
      <c r="T142" s="79"/>
      <c r="AT142" s="16" t="s">
        <v>132</v>
      </c>
      <c r="AU142" s="16" t="s">
        <v>84</v>
      </c>
    </row>
    <row r="143" spans="2:51" s="11" customFormat="1" ht="12">
      <c r="B143" s="219"/>
      <c r="C143" s="220"/>
      <c r="D143" s="215" t="s">
        <v>136</v>
      </c>
      <c r="E143" s="221" t="s">
        <v>28</v>
      </c>
      <c r="F143" s="222" t="s">
        <v>735</v>
      </c>
      <c r="G143" s="220"/>
      <c r="H143" s="221" t="s">
        <v>28</v>
      </c>
      <c r="I143" s="223"/>
      <c r="J143" s="220"/>
      <c r="K143" s="220"/>
      <c r="L143" s="224"/>
      <c r="M143" s="225"/>
      <c r="N143" s="226"/>
      <c r="O143" s="226"/>
      <c r="P143" s="226"/>
      <c r="Q143" s="226"/>
      <c r="R143" s="226"/>
      <c r="S143" s="226"/>
      <c r="T143" s="227"/>
      <c r="AT143" s="228" t="s">
        <v>136</v>
      </c>
      <c r="AU143" s="228" t="s">
        <v>84</v>
      </c>
      <c r="AV143" s="11" t="s">
        <v>82</v>
      </c>
      <c r="AW143" s="11" t="s">
        <v>35</v>
      </c>
      <c r="AX143" s="11" t="s">
        <v>74</v>
      </c>
      <c r="AY143" s="228" t="s">
        <v>123</v>
      </c>
    </row>
    <row r="144" spans="2:51" s="12" customFormat="1" ht="12">
      <c r="B144" s="229"/>
      <c r="C144" s="230"/>
      <c r="D144" s="215" t="s">
        <v>136</v>
      </c>
      <c r="E144" s="231" t="s">
        <v>28</v>
      </c>
      <c r="F144" s="232" t="s">
        <v>82</v>
      </c>
      <c r="G144" s="230"/>
      <c r="H144" s="233">
        <v>1</v>
      </c>
      <c r="I144" s="234"/>
      <c r="J144" s="230"/>
      <c r="K144" s="230"/>
      <c r="L144" s="235"/>
      <c r="M144" s="236"/>
      <c r="N144" s="237"/>
      <c r="O144" s="237"/>
      <c r="P144" s="237"/>
      <c r="Q144" s="237"/>
      <c r="R144" s="237"/>
      <c r="S144" s="237"/>
      <c r="T144" s="238"/>
      <c r="AT144" s="239" t="s">
        <v>136</v>
      </c>
      <c r="AU144" s="239" t="s">
        <v>84</v>
      </c>
      <c r="AV144" s="12" t="s">
        <v>84</v>
      </c>
      <c r="AW144" s="12" t="s">
        <v>35</v>
      </c>
      <c r="AX144" s="12" t="s">
        <v>82</v>
      </c>
      <c r="AY144" s="239" t="s">
        <v>123</v>
      </c>
    </row>
    <row r="145" spans="2:65" s="1" customFormat="1" ht="16.5" customHeight="1">
      <c r="B145" s="37"/>
      <c r="C145" s="203" t="s">
        <v>247</v>
      </c>
      <c r="D145" s="203" t="s">
        <v>125</v>
      </c>
      <c r="E145" s="204" t="s">
        <v>736</v>
      </c>
      <c r="F145" s="205" t="s">
        <v>737</v>
      </c>
      <c r="G145" s="206" t="s">
        <v>659</v>
      </c>
      <c r="H145" s="207">
        <v>1</v>
      </c>
      <c r="I145" s="208"/>
      <c r="J145" s="209">
        <f>ROUND(I145*H145,2)</f>
        <v>0</v>
      </c>
      <c r="K145" s="205" t="s">
        <v>28</v>
      </c>
      <c r="L145" s="42"/>
      <c r="M145" s="210" t="s">
        <v>28</v>
      </c>
      <c r="N145" s="211" t="s">
        <v>47</v>
      </c>
      <c r="O145" s="78"/>
      <c r="P145" s="212">
        <f>O145*H145</f>
        <v>0</v>
      </c>
      <c r="Q145" s="212">
        <v>0</v>
      </c>
      <c r="R145" s="212">
        <f>Q145*H145</f>
        <v>0</v>
      </c>
      <c r="S145" s="212">
        <v>0</v>
      </c>
      <c r="T145" s="213">
        <f>S145*H145</f>
        <v>0</v>
      </c>
      <c r="AR145" s="16" t="s">
        <v>698</v>
      </c>
      <c r="AT145" s="16" t="s">
        <v>125</v>
      </c>
      <c r="AU145" s="16" t="s">
        <v>84</v>
      </c>
      <c r="AY145" s="16" t="s">
        <v>123</v>
      </c>
      <c r="BE145" s="214">
        <f>IF(N145="základní",J145,0)</f>
        <v>0</v>
      </c>
      <c r="BF145" s="214">
        <f>IF(N145="snížená",J145,0)</f>
        <v>0</v>
      </c>
      <c r="BG145" s="214">
        <f>IF(N145="zákl. přenesená",J145,0)</f>
        <v>0</v>
      </c>
      <c r="BH145" s="214">
        <f>IF(N145="sníž. přenesená",J145,0)</f>
        <v>0</v>
      </c>
      <c r="BI145" s="214">
        <f>IF(N145="nulová",J145,0)</f>
        <v>0</v>
      </c>
      <c r="BJ145" s="16" t="s">
        <v>130</v>
      </c>
      <c r="BK145" s="214">
        <f>ROUND(I145*H145,2)</f>
        <v>0</v>
      </c>
      <c r="BL145" s="16" t="s">
        <v>698</v>
      </c>
      <c r="BM145" s="16" t="s">
        <v>738</v>
      </c>
    </row>
    <row r="146" spans="2:47" s="1" customFormat="1" ht="12">
      <c r="B146" s="37"/>
      <c r="C146" s="38"/>
      <c r="D146" s="215" t="s">
        <v>132</v>
      </c>
      <c r="E146" s="38"/>
      <c r="F146" s="216" t="s">
        <v>737</v>
      </c>
      <c r="G146" s="38"/>
      <c r="H146" s="38"/>
      <c r="I146" s="129"/>
      <c r="J146" s="38"/>
      <c r="K146" s="38"/>
      <c r="L146" s="42"/>
      <c r="M146" s="217"/>
      <c r="N146" s="78"/>
      <c r="O146" s="78"/>
      <c r="P146" s="78"/>
      <c r="Q146" s="78"/>
      <c r="R146" s="78"/>
      <c r="S146" s="78"/>
      <c r="T146" s="79"/>
      <c r="AT146" s="16" t="s">
        <v>132</v>
      </c>
      <c r="AU146" s="16" t="s">
        <v>84</v>
      </c>
    </row>
    <row r="147" spans="2:65" s="1" customFormat="1" ht="16.5" customHeight="1">
      <c r="B147" s="37"/>
      <c r="C147" s="203" t="s">
        <v>252</v>
      </c>
      <c r="D147" s="203" t="s">
        <v>125</v>
      </c>
      <c r="E147" s="204" t="s">
        <v>739</v>
      </c>
      <c r="F147" s="205" t="s">
        <v>740</v>
      </c>
      <c r="G147" s="206" t="s">
        <v>659</v>
      </c>
      <c r="H147" s="207">
        <v>1</v>
      </c>
      <c r="I147" s="208"/>
      <c r="J147" s="209">
        <f>ROUND(I147*H147,2)</f>
        <v>0</v>
      </c>
      <c r="K147" s="205" t="s">
        <v>28</v>
      </c>
      <c r="L147" s="42"/>
      <c r="M147" s="210" t="s">
        <v>28</v>
      </c>
      <c r="N147" s="211" t="s">
        <v>47</v>
      </c>
      <c r="O147" s="78"/>
      <c r="P147" s="212">
        <f>O147*H147</f>
        <v>0</v>
      </c>
      <c r="Q147" s="212">
        <v>0</v>
      </c>
      <c r="R147" s="212">
        <f>Q147*H147</f>
        <v>0</v>
      </c>
      <c r="S147" s="212">
        <v>0</v>
      </c>
      <c r="T147" s="213">
        <f>S147*H147</f>
        <v>0</v>
      </c>
      <c r="AR147" s="16" t="s">
        <v>698</v>
      </c>
      <c r="AT147" s="16" t="s">
        <v>125</v>
      </c>
      <c r="AU147" s="16" t="s">
        <v>84</v>
      </c>
      <c r="AY147" s="16" t="s">
        <v>123</v>
      </c>
      <c r="BE147" s="214">
        <f>IF(N147="základní",J147,0)</f>
        <v>0</v>
      </c>
      <c r="BF147" s="214">
        <f>IF(N147="snížená",J147,0)</f>
        <v>0</v>
      </c>
      <c r="BG147" s="214">
        <f>IF(N147="zákl. přenesená",J147,0)</f>
        <v>0</v>
      </c>
      <c r="BH147" s="214">
        <f>IF(N147="sníž. přenesená",J147,0)</f>
        <v>0</v>
      </c>
      <c r="BI147" s="214">
        <f>IF(N147="nulová",J147,0)</f>
        <v>0</v>
      </c>
      <c r="BJ147" s="16" t="s">
        <v>130</v>
      </c>
      <c r="BK147" s="214">
        <f>ROUND(I147*H147,2)</f>
        <v>0</v>
      </c>
      <c r="BL147" s="16" t="s">
        <v>698</v>
      </c>
      <c r="BM147" s="16" t="s">
        <v>741</v>
      </c>
    </row>
    <row r="148" spans="2:47" s="1" customFormat="1" ht="12">
      <c r="B148" s="37"/>
      <c r="C148" s="38"/>
      <c r="D148" s="215" t="s">
        <v>132</v>
      </c>
      <c r="E148" s="38"/>
      <c r="F148" s="216" t="s">
        <v>740</v>
      </c>
      <c r="G148" s="38"/>
      <c r="H148" s="38"/>
      <c r="I148" s="129"/>
      <c r="J148" s="38"/>
      <c r="K148" s="38"/>
      <c r="L148" s="42"/>
      <c r="M148" s="217"/>
      <c r="N148" s="78"/>
      <c r="O148" s="78"/>
      <c r="P148" s="78"/>
      <c r="Q148" s="78"/>
      <c r="R148" s="78"/>
      <c r="S148" s="78"/>
      <c r="T148" s="79"/>
      <c r="AT148" s="16" t="s">
        <v>132</v>
      </c>
      <c r="AU148" s="16" t="s">
        <v>84</v>
      </c>
    </row>
    <row r="149" spans="2:51" s="11" customFormat="1" ht="12">
      <c r="B149" s="219"/>
      <c r="C149" s="220"/>
      <c r="D149" s="215" t="s">
        <v>136</v>
      </c>
      <c r="E149" s="221" t="s">
        <v>28</v>
      </c>
      <c r="F149" s="222" t="s">
        <v>742</v>
      </c>
      <c r="G149" s="220"/>
      <c r="H149" s="221" t="s">
        <v>28</v>
      </c>
      <c r="I149" s="223"/>
      <c r="J149" s="220"/>
      <c r="K149" s="220"/>
      <c r="L149" s="224"/>
      <c r="M149" s="225"/>
      <c r="N149" s="226"/>
      <c r="O149" s="226"/>
      <c r="P149" s="226"/>
      <c r="Q149" s="226"/>
      <c r="R149" s="226"/>
      <c r="S149" s="226"/>
      <c r="T149" s="227"/>
      <c r="AT149" s="228" t="s">
        <v>136</v>
      </c>
      <c r="AU149" s="228" t="s">
        <v>84</v>
      </c>
      <c r="AV149" s="11" t="s">
        <v>82</v>
      </c>
      <c r="AW149" s="11" t="s">
        <v>35</v>
      </c>
      <c r="AX149" s="11" t="s">
        <v>74</v>
      </c>
      <c r="AY149" s="228" t="s">
        <v>123</v>
      </c>
    </row>
    <row r="150" spans="2:51" s="12" customFormat="1" ht="12">
      <c r="B150" s="229"/>
      <c r="C150" s="230"/>
      <c r="D150" s="215" t="s">
        <v>136</v>
      </c>
      <c r="E150" s="231" t="s">
        <v>28</v>
      </c>
      <c r="F150" s="232" t="s">
        <v>82</v>
      </c>
      <c r="G150" s="230"/>
      <c r="H150" s="233">
        <v>1</v>
      </c>
      <c r="I150" s="234"/>
      <c r="J150" s="230"/>
      <c r="K150" s="230"/>
      <c r="L150" s="235"/>
      <c r="M150" s="264"/>
      <c r="N150" s="265"/>
      <c r="O150" s="265"/>
      <c r="P150" s="265"/>
      <c r="Q150" s="265"/>
      <c r="R150" s="265"/>
      <c r="S150" s="265"/>
      <c r="T150" s="266"/>
      <c r="AT150" s="239" t="s">
        <v>136</v>
      </c>
      <c r="AU150" s="239" t="s">
        <v>84</v>
      </c>
      <c r="AV150" s="12" t="s">
        <v>84</v>
      </c>
      <c r="AW150" s="12" t="s">
        <v>35</v>
      </c>
      <c r="AX150" s="12" t="s">
        <v>82</v>
      </c>
      <c r="AY150" s="239" t="s">
        <v>123</v>
      </c>
    </row>
    <row r="151" spans="2:12" s="1" customFormat="1" ht="6.95" customHeight="1">
      <c r="B151" s="56"/>
      <c r="C151" s="57"/>
      <c r="D151" s="57"/>
      <c r="E151" s="57"/>
      <c r="F151" s="57"/>
      <c r="G151" s="57"/>
      <c r="H151" s="57"/>
      <c r="I151" s="153"/>
      <c r="J151" s="57"/>
      <c r="K151" s="57"/>
      <c r="L151" s="42"/>
    </row>
  </sheetData>
  <sheetProtection password="CC35" sheet="1" objects="1" scenarios="1" formatColumns="0" formatRows="0" autoFilter="0"/>
  <autoFilter ref="C83:K15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ht="37.5" customHeight="1"/>
    <row r="2" spans="2:11" ht="7.5" customHeight="1">
      <c r="B2" s="268"/>
      <c r="C2" s="269"/>
      <c r="D2" s="269"/>
      <c r="E2" s="269"/>
      <c r="F2" s="269"/>
      <c r="G2" s="269"/>
      <c r="H2" s="269"/>
      <c r="I2" s="269"/>
      <c r="J2" s="269"/>
      <c r="K2" s="270"/>
    </row>
    <row r="3" spans="2:11" s="14" customFormat="1" ht="45" customHeight="1">
      <c r="B3" s="271"/>
      <c r="C3" s="272" t="s">
        <v>743</v>
      </c>
      <c r="D3" s="272"/>
      <c r="E3" s="272"/>
      <c r="F3" s="272"/>
      <c r="G3" s="272"/>
      <c r="H3" s="272"/>
      <c r="I3" s="272"/>
      <c r="J3" s="272"/>
      <c r="K3" s="273"/>
    </row>
    <row r="4" spans="2:11" ht="25.5" customHeight="1">
      <c r="B4" s="274"/>
      <c r="C4" s="275" t="s">
        <v>744</v>
      </c>
      <c r="D4" s="275"/>
      <c r="E4" s="275"/>
      <c r="F4" s="275"/>
      <c r="G4" s="275"/>
      <c r="H4" s="275"/>
      <c r="I4" s="275"/>
      <c r="J4" s="275"/>
      <c r="K4" s="276"/>
    </row>
    <row r="5" spans="2:11" ht="5.25" customHeight="1">
      <c r="B5" s="274"/>
      <c r="C5" s="277"/>
      <c r="D5" s="277"/>
      <c r="E5" s="277"/>
      <c r="F5" s="277"/>
      <c r="G5" s="277"/>
      <c r="H5" s="277"/>
      <c r="I5" s="277"/>
      <c r="J5" s="277"/>
      <c r="K5" s="276"/>
    </row>
    <row r="6" spans="2:11" ht="15" customHeight="1">
      <c r="B6" s="274"/>
      <c r="C6" s="278" t="s">
        <v>745</v>
      </c>
      <c r="D6" s="278"/>
      <c r="E6" s="278"/>
      <c r="F6" s="278"/>
      <c r="G6" s="278"/>
      <c r="H6" s="278"/>
      <c r="I6" s="278"/>
      <c r="J6" s="278"/>
      <c r="K6" s="276"/>
    </row>
    <row r="7" spans="2:11" ht="15" customHeight="1">
      <c r="B7" s="279"/>
      <c r="C7" s="278" t="s">
        <v>746</v>
      </c>
      <c r="D7" s="278"/>
      <c r="E7" s="278"/>
      <c r="F7" s="278"/>
      <c r="G7" s="278"/>
      <c r="H7" s="278"/>
      <c r="I7" s="278"/>
      <c r="J7" s="278"/>
      <c r="K7" s="276"/>
    </row>
    <row r="8" spans="2:11" ht="12.75" customHeight="1">
      <c r="B8" s="279"/>
      <c r="C8" s="278"/>
      <c r="D8" s="278"/>
      <c r="E8" s="278"/>
      <c r="F8" s="278"/>
      <c r="G8" s="278"/>
      <c r="H8" s="278"/>
      <c r="I8" s="278"/>
      <c r="J8" s="278"/>
      <c r="K8" s="276"/>
    </row>
    <row r="9" spans="2:11" ht="15" customHeight="1">
      <c r="B9" s="279"/>
      <c r="C9" s="278" t="s">
        <v>747</v>
      </c>
      <c r="D9" s="278"/>
      <c r="E9" s="278"/>
      <c r="F9" s="278"/>
      <c r="G9" s="278"/>
      <c r="H9" s="278"/>
      <c r="I9" s="278"/>
      <c r="J9" s="278"/>
      <c r="K9" s="276"/>
    </row>
    <row r="10" spans="2:11" ht="15" customHeight="1">
      <c r="B10" s="279"/>
      <c r="C10" s="278"/>
      <c r="D10" s="278" t="s">
        <v>748</v>
      </c>
      <c r="E10" s="278"/>
      <c r="F10" s="278"/>
      <c r="G10" s="278"/>
      <c r="H10" s="278"/>
      <c r="I10" s="278"/>
      <c r="J10" s="278"/>
      <c r="K10" s="276"/>
    </row>
    <row r="11" spans="2:11" ht="15" customHeight="1">
      <c r="B11" s="279"/>
      <c r="C11" s="280"/>
      <c r="D11" s="278" t="s">
        <v>749</v>
      </c>
      <c r="E11" s="278"/>
      <c r="F11" s="278"/>
      <c r="G11" s="278"/>
      <c r="H11" s="278"/>
      <c r="I11" s="278"/>
      <c r="J11" s="278"/>
      <c r="K11" s="276"/>
    </row>
    <row r="12" spans="2:11" ht="15" customHeight="1">
      <c r="B12" s="279"/>
      <c r="C12" s="280"/>
      <c r="D12" s="278"/>
      <c r="E12" s="278"/>
      <c r="F12" s="278"/>
      <c r="G12" s="278"/>
      <c r="H12" s="278"/>
      <c r="I12" s="278"/>
      <c r="J12" s="278"/>
      <c r="K12" s="276"/>
    </row>
    <row r="13" spans="2:11" ht="15" customHeight="1">
      <c r="B13" s="279"/>
      <c r="C13" s="280"/>
      <c r="D13" s="281" t="s">
        <v>750</v>
      </c>
      <c r="E13" s="278"/>
      <c r="F13" s="278"/>
      <c r="G13" s="278"/>
      <c r="H13" s="278"/>
      <c r="I13" s="278"/>
      <c r="J13" s="278"/>
      <c r="K13" s="276"/>
    </row>
    <row r="14" spans="2:11" ht="12.75" customHeight="1">
      <c r="B14" s="279"/>
      <c r="C14" s="280"/>
      <c r="D14" s="280"/>
      <c r="E14" s="280"/>
      <c r="F14" s="280"/>
      <c r="G14" s="280"/>
      <c r="H14" s="280"/>
      <c r="I14" s="280"/>
      <c r="J14" s="280"/>
      <c r="K14" s="276"/>
    </row>
    <row r="15" spans="2:11" ht="15" customHeight="1">
      <c r="B15" s="279"/>
      <c r="C15" s="280"/>
      <c r="D15" s="278" t="s">
        <v>751</v>
      </c>
      <c r="E15" s="278"/>
      <c r="F15" s="278"/>
      <c r="G15" s="278"/>
      <c r="H15" s="278"/>
      <c r="I15" s="278"/>
      <c r="J15" s="278"/>
      <c r="K15" s="276"/>
    </row>
    <row r="16" spans="2:11" ht="15" customHeight="1">
      <c r="B16" s="279"/>
      <c r="C16" s="280"/>
      <c r="D16" s="278" t="s">
        <v>752</v>
      </c>
      <c r="E16" s="278"/>
      <c r="F16" s="278"/>
      <c r="G16" s="278"/>
      <c r="H16" s="278"/>
      <c r="I16" s="278"/>
      <c r="J16" s="278"/>
      <c r="K16" s="276"/>
    </row>
    <row r="17" spans="2:11" ht="15" customHeight="1">
      <c r="B17" s="279"/>
      <c r="C17" s="280"/>
      <c r="D17" s="278" t="s">
        <v>753</v>
      </c>
      <c r="E17" s="278"/>
      <c r="F17" s="278"/>
      <c r="G17" s="278"/>
      <c r="H17" s="278"/>
      <c r="I17" s="278"/>
      <c r="J17" s="278"/>
      <c r="K17" s="276"/>
    </row>
    <row r="18" spans="2:11" ht="15" customHeight="1">
      <c r="B18" s="279"/>
      <c r="C18" s="280"/>
      <c r="D18" s="280"/>
      <c r="E18" s="282" t="s">
        <v>81</v>
      </c>
      <c r="F18" s="278" t="s">
        <v>754</v>
      </c>
      <c r="G18" s="278"/>
      <c r="H18" s="278"/>
      <c r="I18" s="278"/>
      <c r="J18" s="278"/>
      <c r="K18" s="276"/>
    </row>
    <row r="19" spans="2:11" ht="15" customHeight="1">
      <c r="B19" s="279"/>
      <c r="C19" s="280"/>
      <c r="D19" s="280"/>
      <c r="E19" s="282" t="s">
        <v>755</v>
      </c>
      <c r="F19" s="278" t="s">
        <v>756</v>
      </c>
      <c r="G19" s="278"/>
      <c r="H19" s="278"/>
      <c r="I19" s="278"/>
      <c r="J19" s="278"/>
      <c r="K19" s="276"/>
    </row>
    <row r="20" spans="2:11" ht="15" customHeight="1">
      <c r="B20" s="279"/>
      <c r="C20" s="280"/>
      <c r="D20" s="280"/>
      <c r="E20" s="282" t="s">
        <v>757</v>
      </c>
      <c r="F20" s="278" t="s">
        <v>758</v>
      </c>
      <c r="G20" s="278"/>
      <c r="H20" s="278"/>
      <c r="I20" s="278"/>
      <c r="J20" s="278"/>
      <c r="K20" s="276"/>
    </row>
    <row r="21" spans="2:11" ht="15" customHeight="1">
      <c r="B21" s="279"/>
      <c r="C21" s="280"/>
      <c r="D21" s="280"/>
      <c r="E21" s="282" t="s">
        <v>85</v>
      </c>
      <c r="F21" s="278" t="s">
        <v>86</v>
      </c>
      <c r="G21" s="278"/>
      <c r="H21" s="278"/>
      <c r="I21" s="278"/>
      <c r="J21" s="278"/>
      <c r="K21" s="276"/>
    </row>
    <row r="22" spans="2:11" ht="15" customHeight="1">
      <c r="B22" s="279"/>
      <c r="C22" s="280"/>
      <c r="D22" s="280"/>
      <c r="E22" s="282" t="s">
        <v>653</v>
      </c>
      <c r="F22" s="278" t="s">
        <v>759</v>
      </c>
      <c r="G22" s="278"/>
      <c r="H22" s="278"/>
      <c r="I22" s="278"/>
      <c r="J22" s="278"/>
      <c r="K22" s="276"/>
    </row>
    <row r="23" spans="2:11" ht="15" customHeight="1">
      <c r="B23" s="279"/>
      <c r="C23" s="280"/>
      <c r="D23" s="280"/>
      <c r="E23" s="282" t="s">
        <v>760</v>
      </c>
      <c r="F23" s="278" t="s">
        <v>761</v>
      </c>
      <c r="G23" s="278"/>
      <c r="H23" s="278"/>
      <c r="I23" s="278"/>
      <c r="J23" s="278"/>
      <c r="K23" s="276"/>
    </row>
    <row r="24" spans="2:11" ht="12.75" customHeight="1">
      <c r="B24" s="279"/>
      <c r="C24" s="280"/>
      <c r="D24" s="280"/>
      <c r="E24" s="280"/>
      <c r="F24" s="280"/>
      <c r="G24" s="280"/>
      <c r="H24" s="280"/>
      <c r="I24" s="280"/>
      <c r="J24" s="280"/>
      <c r="K24" s="276"/>
    </row>
    <row r="25" spans="2:11" ht="15" customHeight="1">
      <c r="B25" s="279"/>
      <c r="C25" s="278" t="s">
        <v>762</v>
      </c>
      <c r="D25" s="278"/>
      <c r="E25" s="278"/>
      <c r="F25" s="278"/>
      <c r="G25" s="278"/>
      <c r="H25" s="278"/>
      <c r="I25" s="278"/>
      <c r="J25" s="278"/>
      <c r="K25" s="276"/>
    </row>
    <row r="26" spans="2:11" ht="15" customHeight="1">
      <c r="B26" s="279"/>
      <c r="C26" s="278" t="s">
        <v>763</v>
      </c>
      <c r="D26" s="278"/>
      <c r="E26" s="278"/>
      <c r="F26" s="278"/>
      <c r="G26" s="278"/>
      <c r="H26" s="278"/>
      <c r="I26" s="278"/>
      <c r="J26" s="278"/>
      <c r="K26" s="276"/>
    </row>
    <row r="27" spans="2:11" ht="15" customHeight="1">
      <c r="B27" s="279"/>
      <c r="C27" s="278"/>
      <c r="D27" s="278" t="s">
        <v>764</v>
      </c>
      <c r="E27" s="278"/>
      <c r="F27" s="278"/>
      <c r="G27" s="278"/>
      <c r="H27" s="278"/>
      <c r="I27" s="278"/>
      <c r="J27" s="278"/>
      <c r="K27" s="276"/>
    </row>
    <row r="28" spans="2:11" ht="15" customHeight="1">
      <c r="B28" s="279"/>
      <c r="C28" s="280"/>
      <c r="D28" s="278" t="s">
        <v>765</v>
      </c>
      <c r="E28" s="278"/>
      <c r="F28" s="278"/>
      <c r="G28" s="278"/>
      <c r="H28" s="278"/>
      <c r="I28" s="278"/>
      <c r="J28" s="278"/>
      <c r="K28" s="276"/>
    </row>
    <row r="29" spans="2:11" ht="12.75" customHeight="1">
      <c r="B29" s="279"/>
      <c r="C29" s="280"/>
      <c r="D29" s="280"/>
      <c r="E29" s="280"/>
      <c r="F29" s="280"/>
      <c r="G29" s="280"/>
      <c r="H29" s="280"/>
      <c r="I29" s="280"/>
      <c r="J29" s="280"/>
      <c r="K29" s="276"/>
    </row>
    <row r="30" spans="2:11" ht="15" customHeight="1">
      <c r="B30" s="279"/>
      <c r="C30" s="280"/>
      <c r="D30" s="278" t="s">
        <v>766</v>
      </c>
      <c r="E30" s="278"/>
      <c r="F30" s="278"/>
      <c r="G30" s="278"/>
      <c r="H30" s="278"/>
      <c r="I30" s="278"/>
      <c r="J30" s="278"/>
      <c r="K30" s="276"/>
    </row>
    <row r="31" spans="2:11" ht="15" customHeight="1">
      <c r="B31" s="279"/>
      <c r="C31" s="280"/>
      <c r="D31" s="278" t="s">
        <v>767</v>
      </c>
      <c r="E31" s="278"/>
      <c r="F31" s="278"/>
      <c r="G31" s="278"/>
      <c r="H31" s="278"/>
      <c r="I31" s="278"/>
      <c r="J31" s="278"/>
      <c r="K31" s="276"/>
    </row>
    <row r="32" spans="2:11" ht="12.75" customHeight="1">
      <c r="B32" s="279"/>
      <c r="C32" s="280"/>
      <c r="D32" s="280"/>
      <c r="E32" s="280"/>
      <c r="F32" s="280"/>
      <c r="G32" s="280"/>
      <c r="H32" s="280"/>
      <c r="I32" s="280"/>
      <c r="J32" s="280"/>
      <c r="K32" s="276"/>
    </row>
    <row r="33" spans="2:11" ht="15" customHeight="1">
      <c r="B33" s="279"/>
      <c r="C33" s="280"/>
      <c r="D33" s="278" t="s">
        <v>768</v>
      </c>
      <c r="E33" s="278"/>
      <c r="F33" s="278"/>
      <c r="G33" s="278"/>
      <c r="H33" s="278"/>
      <c r="I33" s="278"/>
      <c r="J33" s="278"/>
      <c r="K33" s="276"/>
    </row>
    <row r="34" spans="2:11" ht="15" customHeight="1">
      <c r="B34" s="279"/>
      <c r="C34" s="280"/>
      <c r="D34" s="278" t="s">
        <v>769</v>
      </c>
      <c r="E34" s="278"/>
      <c r="F34" s="278"/>
      <c r="G34" s="278"/>
      <c r="H34" s="278"/>
      <c r="I34" s="278"/>
      <c r="J34" s="278"/>
      <c r="K34" s="276"/>
    </row>
    <row r="35" spans="2:11" ht="15" customHeight="1">
      <c r="B35" s="279"/>
      <c r="C35" s="280"/>
      <c r="D35" s="278" t="s">
        <v>770</v>
      </c>
      <c r="E35" s="278"/>
      <c r="F35" s="278"/>
      <c r="G35" s="278"/>
      <c r="H35" s="278"/>
      <c r="I35" s="278"/>
      <c r="J35" s="278"/>
      <c r="K35" s="276"/>
    </row>
    <row r="36" spans="2:11" ht="15" customHeight="1">
      <c r="B36" s="279"/>
      <c r="C36" s="280"/>
      <c r="D36" s="278"/>
      <c r="E36" s="281" t="s">
        <v>109</v>
      </c>
      <c r="F36" s="278"/>
      <c r="G36" s="278" t="s">
        <v>771</v>
      </c>
      <c r="H36" s="278"/>
      <c r="I36" s="278"/>
      <c r="J36" s="278"/>
      <c r="K36" s="276"/>
    </row>
    <row r="37" spans="2:11" ht="30.75" customHeight="1">
      <c r="B37" s="279"/>
      <c r="C37" s="280"/>
      <c r="D37" s="278"/>
      <c r="E37" s="281" t="s">
        <v>772</v>
      </c>
      <c r="F37" s="278"/>
      <c r="G37" s="278" t="s">
        <v>773</v>
      </c>
      <c r="H37" s="278"/>
      <c r="I37" s="278"/>
      <c r="J37" s="278"/>
      <c r="K37" s="276"/>
    </row>
    <row r="38" spans="2:11" ht="15" customHeight="1">
      <c r="B38" s="279"/>
      <c r="C38" s="280"/>
      <c r="D38" s="278"/>
      <c r="E38" s="281" t="s">
        <v>55</v>
      </c>
      <c r="F38" s="278"/>
      <c r="G38" s="278" t="s">
        <v>774</v>
      </c>
      <c r="H38" s="278"/>
      <c r="I38" s="278"/>
      <c r="J38" s="278"/>
      <c r="K38" s="276"/>
    </row>
    <row r="39" spans="2:11" ht="15" customHeight="1">
      <c r="B39" s="279"/>
      <c r="C39" s="280"/>
      <c r="D39" s="278"/>
      <c r="E39" s="281" t="s">
        <v>56</v>
      </c>
      <c r="F39" s="278"/>
      <c r="G39" s="278" t="s">
        <v>775</v>
      </c>
      <c r="H39" s="278"/>
      <c r="I39" s="278"/>
      <c r="J39" s="278"/>
      <c r="K39" s="276"/>
    </row>
    <row r="40" spans="2:11" ht="15" customHeight="1">
      <c r="B40" s="279"/>
      <c r="C40" s="280"/>
      <c r="D40" s="278"/>
      <c r="E40" s="281" t="s">
        <v>110</v>
      </c>
      <c r="F40" s="278"/>
      <c r="G40" s="278" t="s">
        <v>776</v>
      </c>
      <c r="H40" s="278"/>
      <c r="I40" s="278"/>
      <c r="J40" s="278"/>
      <c r="K40" s="276"/>
    </row>
    <row r="41" spans="2:11" ht="15" customHeight="1">
      <c r="B41" s="279"/>
      <c r="C41" s="280"/>
      <c r="D41" s="278"/>
      <c r="E41" s="281" t="s">
        <v>111</v>
      </c>
      <c r="F41" s="278"/>
      <c r="G41" s="278" t="s">
        <v>777</v>
      </c>
      <c r="H41" s="278"/>
      <c r="I41" s="278"/>
      <c r="J41" s="278"/>
      <c r="K41" s="276"/>
    </row>
    <row r="42" spans="2:11" ht="15" customHeight="1">
      <c r="B42" s="279"/>
      <c r="C42" s="280"/>
      <c r="D42" s="278"/>
      <c r="E42" s="281" t="s">
        <v>778</v>
      </c>
      <c r="F42" s="278"/>
      <c r="G42" s="278" t="s">
        <v>779</v>
      </c>
      <c r="H42" s="278"/>
      <c r="I42" s="278"/>
      <c r="J42" s="278"/>
      <c r="K42" s="276"/>
    </row>
    <row r="43" spans="2:11" ht="15" customHeight="1">
      <c r="B43" s="279"/>
      <c r="C43" s="280"/>
      <c r="D43" s="278"/>
      <c r="E43" s="281"/>
      <c r="F43" s="278"/>
      <c r="G43" s="278" t="s">
        <v>780</v>
      </c>
      <c r="H43" s="278"/>
      <c r="I43" s="278"/>
      <c r="J43" s="278"/>
      <c r="K43" s="276"/>
    </row>
    <row r="44" spans="2:11" ht="15" customHeight="1">
      <c r="B44" s="279"/>
      <c r="C44" s="280"/>
      <c r="D44" s="278"/>
      <c r="E44" s="281" t="s">
        <v>781</v>
      </c>
      <c r="F44" s="278"/>
      <c r="G44" s="278" t="s">
        <v>782</v>
      </c>
      <c r="H44" s="278"/>
      <c r="I44" s="278"/>
      <c r="J44" s="278"/>
      <c r="K44" s="276"/>
    </row>
    <row r="45" spans="2:11" ht="15" customHeight="1">
      <c r="B45" s="279"/>
      <c r="C45" s="280"/>
      <c r="D45" s="278"/>
      <c r="E45" s="281" t="s">
        <v>113</v>
      </c>
      <c r="F45" s="278"/>
      <c r="G45" s="278" t="s">
        <v>783</v>
      </c>
      <c r="H45" s="278"/>
      <c r="I45" s="278"/>
      <c r="J45" s="278"/>
      <c r="K45" s="276"/>
    </row>
    <row r="46" spans="2:11" ht="12.75" customHeight="1">
      <c r="B46" s="279"/>
      <c r="C46" s="280"/>
      <c r="D46" s="278"/>
      <c r="E46" s="278"/>
      <c r="F46" s="278"/>
      <c r="G46" s="278"/>
      <c r="H46" s="278"/>
      <c r="I46" s="278"/>
      <c r="J46" s="278"/>
      <c r="K46" s="276"/>
    </row>
    <row r="47" spans="2:11" ht="15" customHeight="1">
      <c r="B47" s="279"/>
      <c r="C47" s="280"/>
      <c r="D47" s="278" t="s">
        <v>784</v>
      </c>
      <c r="E47" s="278"/>
      <c r="F47" s="278"/>
      <c r="G47" s="278"/>
      <c r="H47" s="278"/>
      <c r="I47" s="278"/>
      <c r="J47" s="278"/>
      <c r="K47" s="276"/>
    </row>
    <row r="48" spans="2:11" ht="15" customHeight="1">
      <c r="B48" s="279"/>
      <c r="C48" s="280"/>
      <c r="D48" s="280"/>
      <c r="E48" s="278" t="s">
        <v>785</v>
      </c>
      <c r="F48" s="278"/>
      <c r="G48" s="278"/>
      <c r="H48" s="278"/>
      <c r="I48" s="278"/>
      <c r="J48" s="278"/>
      <c r="K48" s="276"/>
    </row>
    <row r="49" spans="2:11" ht="15" customHeight="1">
      <c r="B49" s="279"/>
      <c r="C49" s="280"/>
      <c r="D49" s="280"/>
      <c r="E49" s="278" t="s">
        <v>786</v>
      </c>
      <c r="F49" s="278"/>
      <c r="G49" s="278"/>
      <c r="H49" s="278"/>
      <c r="I49" s="278"/>
      <c r="J49" s="278"/>
      <c r="K49" s="276"/>
    </row>
    <row r="50" spans="2:11" ht="15" customHeight="1">
      <c r="B50" s="279"/>
      <c r="C50" s="280"/>
      <c r="D50" s="280"/>
      <c r="E50" s="278" t="s">
        <v>787</v>
      </c>
      <c r="F50" s="278"/>
      <c r="G50" s="278"/>
      <c r="H50" s="278"/>
      <c r="I50" s="278"/>
      <c r="J50" s="278"/>
      <c r="K50" s="276"/>
    </row>
    <row r="51" spans="2:11" ht="15" customHeight="1">
      <c r="B51" s="279"/>
      <c r="C51" s="280"/>
      <c r="D51" s="278" t="s">
        <v>788</v>
      </c>
      <c r="E51" s="278"/>
      <c r="F51" s="278"/>
      <c r="G51" s="278"/>
      <c r="H51" s="278"/>
      <c r="I51" s="278"/>
      <c r="J51" s="278"/>
      <c r="K51" s="276"/>
    </row>
    <row r="52" spans="2:11" ht="25.5" customHeight="1">
      <c r="B52" s="274"/>
      <c r="C52" s="275" t="s">
        <v>789</v>
      </c>
      <c r="D52" s="275"/>
      <c r="E52" s="275"/>
      <c r="F52" s="275"/>
      <c r="G52" s="275"/>
      <c r="H52" s="275"/>
      <c r="I52" s="275"/>
      <c r="J52" s="275"/>
      <c r="K52" s="276"/>
    </row>
    <row r="53" spans="2:11" ht="5.25" customHeight="1">
      <c r="B53" s="274"/>
      <c r="C53" s="277"/>
      <c r="D53" s="277"/>
      <c r="E53" s="277"/>
      <c r="F53" s="277"/>
      <c r="G53" s="277"/>
      <c r="H53" s="277"/>
      <c r="I53" s="277"/>
      <c r="J53" s="277"/>
      <c r="K53" s="276"/>
    </row>
    <row r="54" spans="2:11" ht="15" customHeight="1">
      <c r="B54" s="274"/>
      <c r="C54" s="278" t="s">
        <v>790</v>
      </c>
      <c r="D54" s="278"/>
      <c r="E54" s="278"/>
      <c r="F54" s="278"/>
      <c r="G54" s="278"/>
      <c r="H54" s="278"/>
      <c r="I54" s="278"/>
      <c r="J54" s="278"/>
      <c r="K54" s="276"/>
    </row>
    <row r="55" spans="2:11" ht="15" customHeight="1">
      <c r="B55" s="274"/>
      <c r="C55" s="278" t="s">
        <v>791</v>
      </c>
      <c r="D55" s="278"/>
      <c r="E55" s="278"/>
      <c r="F55" s="278"/>
      <c r="G55" s="278"/>
      <c r="H55" s="278"/>
      <c r="I55" s="278"/>
      <c r="J55" s="278"/>
      <c r="K55" s="276"/>
    </row>
    <row r="56" spans="2:11" ht="12.75" customHeight="1">
      <c r="B56" s="274"/>
      <c r="C56" s="278"/>
      <c r="D56" s="278"/>
      <c r="E56" s="278"/>
      <c r="F56" s="278"/>
      <c r="G56" s="278"/>
      <c r="H56" s="278"/>
      <c r="I56" s="278"/>
      <c r="J56" s="278"/>
      <c r="K56" s="276"/>
    </row>
    <row r="57" spans="2:11" ht="15" customHeight="1">
      <c r="B57" s="274"/>
      <c r="C57" s="278" t="s">
        <v>792</v>
      </c>
      <c r="D57" s="278"/>
      <c r="E57" s="278"/>
      <c r="F57" s="278"/>
      <c r="G57" s="278"/>
      <c r="H57" s="278"/>
      <c r="I57" s="278"/>
      <c r="J57" s="278"/>
      <c r="K57" s="276"/>
    </row>
    <row r="58" spans="2:11" ht="15" customHeight="1">
      <c r="B58" s="274"/>
      <c r="C58" s="280"/>
      <c r="D58" s="278" t="s">
        <v>793</v>
      </c>
      <c r="E58" s="278"/>
      <c r="F58" s="278"/>
      <c r="G58" s="278"/>
      <c r="H58" s="278"/>
      <c r="I58" s="278"/>
      <c r="J58" s="278"/>
      <c r="K58" s="276"/>
    </row>
    <row r="59" spans="2:11" ht="15" customHeight="1">
      <c r="B59" s="274"/>
      <c r="C59" s="280"/>
      <c r="D59" s="278" t="s">
        <v>794</v>
      </c>
      <c r="E59" s="278"/>
      <c r="F59" s="278"/>
      <c r="G59" s="278"/>
      <c r="H59" s="278"/>
      <c r="I59" s="278"/>
      <c r="J59" s="278"/>
      <c r="K59" s="276"/>
    </row>
    <row r="60" spans="2:11" ht="15" customHeight="1">
      <c r="B60" s="274"/>
      <c r="C60" s="280"/>
      <c r="D60" s="278" t="s">
        <v>795</v>
      </c>
      <c r="E60" s="278"/>
      <c r="F60" s="278"/>
      <c r="G60" s="278"/>
      <c r="H60" s="278"/>
      <c r="I60" s="278"/>
      <c r="J60" s="278"/>
      <c r="K60" s="276"/>
    </row>
    <row r="61" spans="2:11" ht="15" customHeight="1">
      <c r="B61" s="274"/>
      <c r="C61" s="280"/>
      <c r="D61" s="278" t="s">
        <v>796</v>
      </c>
      <c r="E61" s="278"/>
      <c r="F61" s="278"/>
      <c r="G61" s="278"/>
      <c r="H61" s="278"/>
      <c r="I61" s="278"/>
      <c r="J61" s="278"/>
      <c r="K61" s="276"/>
    </row>
    <row r="62" spans="2:11" ht="15" customHeight="1">
      <c r="B62" s="274"/>
      <c r="C62" s="280"/>
      <c r="D62" s="283" t="s">
        <v>797</v>
      </c>
      <c r="E62" s="283"/>
      <c r="F62" s="283"/>
      <c r="G62" s="283"/>
      <c r="H62" s="283"/>
      <c r="I62" s="283"/>
      <c r="J62" s="283"/>
      <c r="K62" s="276"/>
    </row>
    <row r="63" spans="2:11" ht="15" customHeight="1">
      <c r="B63" s="274"/>
      <c r="C63" s="280"/>
      <c r="D63" s="278" t="s">
        <v>798</v>
      </c>
      <c r="E63" s="278"/>
      <c r="F63" s="278"/>
      <c r="G63" s="278"/>
      <c r="H63" s="278"/>
      <c r="I63" s="278"/>
      <c r="J63" s="278"/>
      <c r="K63" s="276"/>
    </row>
    <row r="64" spans="2:11" ht="12.75" customHeight="1">
      <c r="B64" s="274"/>
      <c r="C64" s="280"/>
      <c r="D64" s="280"/>
      <c r="E64" s="284"/>
      <c r="F64" s="280"/>
      <c r="G64" s="280"/>
      <c r="H64" s="280"/>
      <c r="I64" s="280"/>
      <c r="J64" s="280"/>
      <c r="K64" s="276"/>
    </row>
    <row r="65" spans="2:11" ht="15" customHeight="1">
      <c r="B65" s="274"/>
      <c r="C65" s="280"/>
      <c r="D65" s="278" t="s">
        <v>799</v>
      </c>
      <c r="E65" s="278"/>
      <c r="F65" s="278"/>
      <c r="G65" s="278"/>
      <c r="H65" s="278"/>
      <c r="I65" s="278"/>
      <c r="J65" s="278"/>
      <c r="K65" s="276"/>
    </row>
    <row r="66" spans="2:11" ht="15" customHeight="1">
      <c r="B66" s="274"/>
      <c r="C66" s="280"/>
      <c r="D66" s="283" t="s">
        <v>800</v>
      </c>
      <c r="E66" s="283"/>
      <c r="F66" s="283"/>
      <c r="G66" s="283"/>
      <c r="H66" s="283"/>
      <c r="I66" s="283"/>
      <c r="J66" s="283"/>
      <c r="K66" s="276"/>
    </row>
    <row r="67" spans="2:11" ht="15" customHeight="1">
      <c r="B67" s="274"/>
      <c r="C67" s="280"/>
      <c r="D67" s="278" t="s">
        <v>801</v>
      </c>
      <c r="E67" s="278"/>
      <c r="F67" s="278"/>
      <c r="G67" s="278"/>
      <c r="H67" s="278"/>
      <c r="I67" s="278"/>
      <c r="J67" s="278"/>
      <c r="K67" s="276"/>
    </row>
    <row r="68" spans="2:11" ht="15" customHeight="1">
      <c r="B68" s="274"/>
      <c r="C68" s="280"/>
      <c r="D68" s="278" t="s">
        <v>802</v>
      </c>
      <c r="E68" s="278"/>
      <c r="F68" s="278"/>
      <c r="G68" s="278"/>
      <c r="H68" s="278"/>
      <c r="I68" s="278"/>
      <c r="J68" s="278"/>
      <c r="K68" s="276"/>
    </row>
    <row r="69" spans="2:11" ht="15" customHeight="1">
      <c r="B69" s="274"/>
      <c r="C69" s="280"/>
      <c r="D69" s="278" t="s">
        <v>803</v>
      </c>
      <c r="E69" s="278"/>
      <c r="F69" s="278"/>
      <c r="G69" s="278"/>
      <c r="H69" s="278"/>
      <c r="I69" s="278"/>
      <c r="J69" s="278"/>
      <c r="K69" s="276"/>
    </row>
    <row r="70" spans="2:11" ht="15" customHeight="1">
      <c r="B70" s="274"/>
      <c r="C70" s="280"/>
      <c r="D70" s="278" t="s">
        <v>804</v>
      </c>
      <c r="E70" s="278"/>
      <c r="F70" s="278"/>
      <c r="G70" s="278"/>
      <c r="H70" s="278"/>
      <c r="I70" s="278"/>
      <c r="J70" s="278"/>
      <c r="K70" s="276"/>
    </row>
    <row r="71" spans="2:11" ht="12.75" customHeight="1">
      <c r="B71" s="285"/>
      <c r="C71" s="286"/>
      <c r="D71" s="286"/>
      <c r="E71" s="286"/>
      <c r="F71" s="286"/>
      <c r="G71" s="286"/>
      <c r="H71" s="286"/>
      <c r="I71" s="286"/>
      <c r="J71" s="286"/>
      <c r="K71" s="287"/>
    </row>
    <row r="72" spans="2:11" ht="18.75" customHeight="1">
      <c r="B72" s="288"/>
      <c r="C72" s="288"/>
      <c r="D72" s="288"/>
      <c r="E72" s="288"/>
      <c r="F72" s="288"/>
      <c r="G72" s="288"/>
      <c r="H72" s="288"/>
      <c r="I72" s="288"/>
      <c r="J72" s="288"/>
      <c r="K72" s="289"/>
    </row>
    <row r="73" spans="2:11" ht="18.75" customHeight="1">
      <c r="B73" s="289"/>
      <c r="C73" s="289"/>
      <c r="D73" s="289"/>
      <c r="E73" s="289"/>
      <c r="F73" s="289"/>
      <c r="G73" s="289"/>
      <c r="H73" s="289"/>
      <c r="I73" s="289"/>
      <c r="J73" s="289"/>
      <c r="K73" s="289"/>
    </row>
    <row r="74" spans="2:11" ht="7.5" customHeight="1">
      <c r="B74" s="290"/>
      <c r="C74" s="291"/>
      <c r="D74" s="291"/>
      <c r="E74" s="291"/>
      <c r="F74" s="291"/>
      <c r="G74" s="291"/>
      <c r="H74" s="291"/>
      <c r="I74" s="291"/>
      <c r="J74" s="291"/>
      <c r="K74" s="292"/>
    </row>
    <row r="75" spans="2:11" ht="45" customHeight="1">
      <c r="B75" s="293"/>
      <c r="C75" s="294" t="s">
        <v>805</v>
      </c>
      <c r="D75" s="294"/>
      <c r="E75" s="294"/>
      <c r="F75" s="294"/>
      <c r="G75" s="294"/>
      <c r="H75" s="294"/>
      <c r="I75" s="294"/>
      <c r="J75" s="294"/>
      <c r="K75" s="295"/>
    </row>
    <row r="76" spans="2:11" ht="17.25" customHeight="1">
      <c r="B76" s="293"/>
      <c r="C76" s="296" t="s">
        <v>806</v>
      </c>
      <c r="D76" s="296"/>
      <c r="E76" s="296"/>
      <c r="F76" s="296" t="s">
        <v>807</v>
      </c>
      <c r="G76" s="297"/>
      <c r="H76" s="296" t="s">
        <v>56</v>
      </c>
      <c r="I76" s="296" t="s">
        <v>59</v>
      </c>
      <c r="J76" s="296" t="s">
        <v>808</v>
      </c>
      <c r="K76" s="295"/>
    </row>
    <row r="77" spans="2:11" ht="17.25" customHeight="1">
      <c r="B77" s="293"/>
      <c r="C77" s="298" t="s">
        <v>809</v>
      </c>
      <c r="D77" s="298"/>
      <c r="E77" s="298"/>
      <c r="F77" s="299" t="s">
        <v>810</v>
      </c>
      <c r="G77" s="300"/>
      <c r="H77" s="298"/>
      <c r="I77" s="298"/>
      <c r="J77" s="298" t="s">
        <v>811</v>
      </c>
      <c r="K77" s="295"/>
    </row>
    <row r="78" spans="2:11" ht="5.25" customHeight="1">
      <c r="B78" s="293"/>
      <c r="C78" s="301"/>
      <c r="D78" s="301"/>
      <c r="E78" s="301"/>
      <c r="F78" s="301"/>
      <c r="G78" s="302"/>
      <c r="H78" s="301"/>
      <c r="I78" s="301"/>
      <c r="J78" s="301"/>
      <c r="K78" s="295"/>
    </row>
    <row r="79" spans="2:11" ht="15" customHeight="1">
      <c r="B79" s="293"/>
      <c r="C79" s="281" t="s">
        <v>55</v>
      </c>
      <c r="D79" s="301"/>
      <c r="E79" s="301"/>
      <c r="F79" s="303" t="s">
        <v>812</v>
      </c>
      <c r="G79" s="302"/>
      <c r="H79" s="281" t="s">
        <v>813</v>
      </c>
      <c r="I79" s="281" t="s">
        <v>814</v>
      </c>
      <c r="J79" s="281">
        <v>20</v>
      </c>
      <c r="K79" s="295"/>
    </row>
    <row r="80" spans="2:11" ht="15" customHeight="1">
      <c r="B80" s="293"/>
      <c r="C80" s="281" t="s">
        <v>815</v>
      </c>
      <c r="D80" s="281"/>
      <c r="E80" s="281"/>
      <c r="F80" s="303" t="s">
        <v>812</v>
      </c>
      <c r="G80" s="302"/>
      <c r="H80" s="281" t="s">
        <v>816</v>
      </c>
      <c r="I80" s="281" t="s">
        <v>814</v>
      </c>
      <c r="J80" s="281">
        <v>120</v>
      </c>
      <c r="K80" s="295"/>
    </row>
    <row r="81" spans="2:11" ht="15" customHeight="1">
      <c r="B81" s="304"/>
      <c r="C81" s="281" t="s">
        <v>817</v>
      </c>
      <c r="D81" s="281"/>
      <c r="E81" s="281"/>
      <c r="F81" s="303" t="s">
        <v>818</v>
      </c>
      <c r="G81" s="302"/>
      <c r="H81" s="281" t="s">
        <v>819</v>
      </c>
      <c r="I81" s="281" t="s">
        <v>814</v>
      </c>
      <c r="J81" s="281">
        <v>50</v>
      </c>
      <c r="K81" s="295"/>
    </row>
    <row r="82" spans="2:11" ht="15" customHeight="1">
      <c r="B82" s="304"/>
      <c r="C82" s="281" t="s">
        <v>820</v>
      </c>
      <c r="D82" s="281"/>
      <c r="E82" s="281"/>
      <c r="F82" s="303" t="s">
        <v>812</v>
      </c>
      <c r="G82" s="302"/>
      <c r="H82" s="281" t="s">
        <v>821</v>
      </c>
      <c r="I82" s="281" t="s">
        <v>822</v>
      </c>
      <c r="J82" s="281"/>
      <c r="K82" s="295"/>
    </row>
    <row r="83" spans="2:11" ht="15" customHeight="1">
      <c r="B83" s="304"/>
      <c r="C83" s="305" t="s">
        <v>823</v>
      </c>
      <c r="D83" s="305"/>
      <c r="E83" s="305"/>
      <c r="F83" s="306" t="s">
        <v>818</v>
      </c>
      <c r="G83" s="305"/>
      <c r="H83" s="305" t="s">
        <v>824</v>
      </c>
      <c r="I83" s="305" t="s">
        <v>814</v>
      </c>
      <c r="J83" s="305">
        <v>15</v>
      </c>
      <c r="K83" s="295"/>
    </row>
    <row r="84" spans="2:11" ht="15" customHeight="1">
      <c r="B84" s="304"/>
      <c r="C84" s="305" t="s">
        <v>825</v>
      </c>
      <c r="D84" s="305"/>
      <c r="E84" s="305"/>
      <c r="F84" s="306" t="s">
        <v>818</v>
      </c>
      <c r="G84" s="305"/>
      <c r="H84" s="305" t="s">
        <v>826</v>
      </c>
      <c r="I84" s="305" t="s">
        <v>814</v>
      </c>
      <c r="J84" s="305">
        <v>15</v>
      </c>
      <c r="K84" s="295"/>
    </row>
    <row r="85" spans="2:11" ht="15" customHeight="1">
      <c r="B85" s="304"/>
      <c r="C85" s="305" t="s">
        <v>827</v>
      </c>
      <c r="D85" s="305"/>
      <c r="E85" s="305"/>
      <c r="F85" s="306" t="s">
        <v>818</v>
      </c>
      <c r="G85" s="305"/>
      <c r="H85" s="305" t="s">
        <v>828</v>
      </c>
      <c r="I85" s="305" t="s">
        <v>814</v>
      </c>
      <c r="J85" s="305">
        <v>20</v>
      </c>
      <c r="K85" s="295"/>
    </row>
    <row r="86" spans="2:11" ht="15" customHeight="1">
      <c r="B86" s="304"/>
      <c r="C86" s="305" t="s">
        <v>829</v>
      </c>
      <c r="D86" s="305"/>
      <c r="E86" s="305"/>
      <c r="F86" s="306" t="s">
        <v>818</v>
      </c>
      <c r="G86" s="305"/>
      <c r="H86" s="305" t="s">
        <v>830</v>
      </c>
      <c r="I86" s="305" t="s">
        <v>814</v>
      </c>
      <c r="J86" s="305">
        <v>20</v>
      </c>
      <c r="K86" s="295"/>
    </row>
    <row r="87" spans="2:11" ht="15" customHeight="1">
      <c r="B87" s="304"/>
      <c r="C87" s="281" t="s">
        <v>831</v>
      </c>
      <c r="D87" s="281"/>
      <c r="E87" s="281"/>
      <c r="F87" s="303" t="s">
        <v>818</v>
      </c>
      <c r="G87" s="302"/>
      <c r="H87" s="281" t="s">
        <v>832</v>
      </c>
      <c r="I87" s="281" t="s">
        <v>814</v>
      </c>
      <c r="J87" s="281">
        <v>50</v>
      </c>
      <c r="K87" s="295"/>
    </row>
    <row r="88" spans="2:11" ht="15" customHeight="1">
      <c r="B88" s="304"/>
      <c r="C88" s="281" t="s">
        <v>833</v>
      </c>
      <c r="D88" s="281"/>
      <c r="E88" s="281"/>
      <c r="F88" s="303" t="s">
        <v>818</v>
      </c>
      <c r="G88" s="302"/>
      <c r="H88" s="281" t="s">
        <v>834</v>
      </c>
      <c r="I88" s="281" t="s">
        <v>814</v>
      </c>
      <c r="J88" s="281">
        <v>20</v>
      </c>
      <c r="K88" s="295"/>
    </row>
    <row r="89" spans="2:11" ht="15" customHeight="1">
      <c r="B89" s="304"/>
      <c r="C89" s="281" t="s">
        <v>835</v>
      </c>
      <c r="D89" s="281"/>
      <c r="E89" s="281"/>
      <c r="F89" s="303" t="s">
        <v>818</v>
      </c>
      <c r="G89" s="302"/>
      <c r="H89" s="281" t="s">
        <v>836</v>
      </c>
      <c r="I89" s="281" t="s">
        <v>814</v>
      </c>
      <c r="J89" s="281">
        <v>20</v>
      </c>
      <c r="K89" s="295"/>
    </row>
    <row r="90" spans="2:11" ht="15" customHeight="1">
      <c r="B90" s="304"/>
      <c r="C90" s="281" t="s">
        <v>837</v>
      </c>
      <c r="D90" s="281"/>
      <c r="E90" s="281"/>
      <c r="F90" s="303" t="s">
        <v>818</v>
      </c>
      <c r="G90" s="302"/>
      <c r="H90" s="281" t="s">
        <v>838</v>
      </c>
      <c r="I90" s="281" t="s">
        <v>814</v>
      </c>
      <c r="J90" s="281">
        <v>50</v>
      </c>
      <c r="K90" s="295"/>
    </row>
    <row r="91" spans="2:11" ht="15" customHeight="1">
      <c r="B91" s="304"/>
      <c r="C91" s="281" t="s">
        <v>839</v>
      </c>
      <c r="D91" s="281"/>
      <c r="E91" s="281"/>
      <c r="F91" s="303" t="s">
        <v>818</v>
      </c>
      <c r="G91" s="302"/>
      <c r="H91" s="281" t="s">
        <v>839</v>
      </c>
      <c r="I91" s="281" t="s">
        <v>814</v>
      </c>
      <c r="J91" s="281">
        <v>50</v>
      </c>
      <c r="K91" s="295"/>
    </row>
    <row r="92" spans="2:11" ht="15" customHeight="1">
      <c r="B92" s="304"/>
      <c r="C92" s="281" t="s">
        <v>840</v>
      </c>
      <c r="D92" s="281"/>
      <c r="E92" s="281"/>
      <c r="F92" s="303" t="s">
        <v>818</v>
      </c>
      <c r="G92" s="302"/>
      <c r="H92" s="281" t="s">
        <v>841</v>
      </c>
      <c r="I92" s="281" t="s">
        <v>814</v>
      </c>
      <c r="J92" s="281">
        <v>255</v>
      </c>
      <c r="K92" s="295"/>
    </row>
    <row r="93" spans="2:11" ht="15" customHeight="1">
      <c r="B93" s="304"/>
      <c r="C93" s="281" t="s">
        <v>842</v>
      </c>
      <c r="D93" s="281"/>
      <c r="E93" s="281"/>
      <c r="F93" s="303" t="s">
        <v>812</v>
      </c>
      <c r="G93" s="302"/>
      <c r="H93" s="281" t="s">
        <v>843</v>
      </c>
      <c r="I93" s="281" t="s">
        <v>844</v>
      </c>
      <c r="J93" s="281"/>
      <c r="K93" s="295"/>
    </row>
    <row r="94" spans="2:11" ht="15" customHeight="1">
      <c r="B94" s="304"/>
      <c r="C94" s="281" t="s">
        <v>845</v>
      </c>
      <c r="D94" s="281"/>
      <c r="E94" s="281"/>
      <c r="F94" s="303" t="s">
        <v>812</v>
      </c>
      <c r="G94" s="302"/>
      <c r="H94" s="281" t="s">
        <v>846</v>
      </c>
      <c r="I94" s="281" t="s">
        <v>847</v>
      </c>
      <c r="J94" s="281"/>
      <c r="K94" s="295"/>
    </row>
    <row r="95" spans="2:11" ht="15" customHeight="1">
      <c r="B95" s="304"/>
      <c r="C95" s="281" t="s">
        <v>848</v>
      </c>
      <c r="D95" s="281"/>
      <c r="E95" s="281"/>
      <c r="F95" s="303" t="s">
        <v>812</v>
      </c>
      <c r="G95" s="302"/>
      <c r="H95" s="281" t="s">
        <v>848</v>
      </c>
      <c r="I95" s="281" t="s">
        <v>847</v>
      </c>
      <c r="J95" s="281"/>
      <c r="K95" s="295"/>
    </row>
    <row r="96" spans="2:11" ht="15" customHeight="1">
      <c r="B96" s="304"/>
      <c r="C96" s="281" t="s">
        <v>40</v>
      </c>
      <c r="D96" s="281"/>
      <c r="E96" s="281"/>
      <c r="F96" s="303" t="s">
        <v>812</v>
      </c>
      <c r="G96" s="302"/>
      <c r="H96" s="281" t="s">
        <v>849</v>
      </c>
      <c r="I96" s="281" t="s">
        <v>847</v>
      </c>
      <c r="J96" s="281"/>
      <c r="K96" s="295"/>
    </row>
    <row r="97" spans="2:11" ht="15" customHeight="1">
      <c r="B97" s="304"/>
      <c r="C97" s="281" t="s">
        <v>50</v>
      </c>
      <c r="D97" s="281"/>
      <c r="E97" s="281"/>
      <c r="F97" s="303" t="s">
        <v>812</v>
      </c>
      <c r="G97" s="302"/>
      <c r="H97" s="281" t="s">
        <v>850</v>
      </c>
      <c r="I97" s="281" t="s">
        <v>847</v>
      </c>
      <c r="J97" s="281"/>
      <c r="K97" s="295"/>
    </row>
    <row r="98" spans="2:11" ht="15" customHeight="1">
      <c r="B98" s="307"/>
      <c r="C98" s="308"/>
      <c r="D98" s="308"/>
      <c r="E98" s="308"/>
      <c r="F98" s="308"/>
      <c r="G98" s="308"/>
      <c r="H98" s="308"/>
      <c r="I98" s="308"/>
      <c r="J98" s="308"/>
      <c r="K98" s="309"/>
    </row>
    <row r="99" spans="2:11" ht="18.75" customHeight="1">
      <c r="B99" s="310"/>
      <c r="C99" s="311"/>
      <c r="D99" s="311"/>
      <c r="E99" s="311"/>
      <c r="F99" s="311"/>
      <c r="G99" s="311"/>
      <c r="H99" s="311"/>
      <c r="I99" s="311"/>
      <c r="J99" s="311"/>
      <c r="K99" s="310"/>
    </row>
    <row r="100" spans="2:11" ht="18.75" customHeight="1">
      <c r="B100" s="289"/>
      <c r="C100" s="289"/>
      <c r="D100" s="289"/>
      <c r="E100" s="289"/>
      <c r="F100" s="289"/>
      <c r="G100" s="289"/>
      <c r="H100" s="289"/>
      <c r="I100" s="289"/>
      <c r="J100" s="289"/>
      <c r="K100" s="289"/>
    </row>
    <row r="101" spans="2:11" ht="7.5" customHeight="1">
      <c r="B101" s="290"/>
      <c r="C101" s="291"/>
      <c r="D101" s="291"/>
      <c r="E101" s="291"/>
      <c r="F101" s="291"/>
      <c r="G101" s="291"/>
      <c r="H101" s="291"/>
      <c r="I101" s="291"/>
      <c r="J101" s="291"/>
      <c r="K101" s="292"/>
    </row>
    <row r="102" spans="2:11" ht="45" customHeight="1">
      <c r="B102" s="293"/>
      <c r="C102" s="294" t="s">
        <v>851</v>
      </c>
      <c r="D102" s="294"/>
      <c r="E102" s="294"/>
      <c r="F102" s="294"/>
      <c r="G102" s="294"/>
      <c r="H102" s="294"/>
      <c r="I102" s="294"/>
      <c r="J102" s="294"/>
      <c r="K102" s="295"/>
    </row>
    <row r="103" spans="2:11" ht="17.25" customHeight="1">
      <c r="B103" s="293"/>
      <c r="C103" s="296" t="s">
        <v>806</v>
      </c>
      <c r="D103" s="296"/>
      <c r="E103" s="296"/>
      <c r="F103" s="296" t="s">
        <v>807</v>
      </c>
      <c r="G103" s="297"/>
      <c r="H103" s="296" t="s">
        <v>56</v>
      </c>
      <c r="I103" s="296" t="s">
        <v>59</v>
      </c>
      <c r="J103" s="296" t="s">
        <v>808</v>
      </c>
      <c r="K103" s="295"/>
    </row>
    <row r="104" spans="2:11" ht="17.25" customHeight="1">
      <c r="B104" s="293"/>
      <c r="C104" s="298" t="s">
        <v>809</v>
      </c>
      <c r="D104" s="298"/>
      <c r="E104" s="298"/>
      <c r="F104" s="299" t="s">
        <v>810</v>
      </c>
      <c r="G104" s="300"/>
      <c r="H104" s="298"/>
      <c r="I104" s="298"/>
      <c r="J104" s="298" t="s">
        <v>811</v>
      </c>
      <c r="K104" s="295"/>
    </row>
    <row r="105" spans="2:11" ht="5.25" customHeight="1">
      <c r="B105" s="293"/>
      <c r="C105" s="296"/>
      <c r="D105" s="296"/>
      <c r="E105" s="296"/>
      <c r="F105" s="296"/>
      <c r="G105" s="312"/>
      <c r="H105" s="296"/>
      <c r="I105" s="296"/>
      <c r="J105" s="296"/>
      <c r="K105" s="295"/>
    </row>
    <row r="106" spans="2:11" ht="15" customHeight="1">
      <c r="B106" s="293"/>
      <c r="C106" s="281" t="s">
        <v>55</v>
      </c>
      <c r="D106" s="301"/>
      <c r="E106" s="301"/>
      <c r="F106" s="303" t="s">
        <v>812</v>
      </c>
      <c r="G106" s="312"/>
      <c r="H106" s="281" t="s">
        <v>852</v>
      </c>
      <c r="I106" s="281" t="s">
        <v>814</v>
      </c>
      <c r="J106" s="281">
        <v>20</v>
      </c>
      <c r="K106" s="295"/>
    </row>
    <row r="107" spans="2:11" ht="15" customHeight="1">
      <c r="B107" s="293"/>
      <c r="C107" s="281" t="s">
        <v>815</v>
      </c>
      <c r="D107" s="281"/>
      <c r="E107" s="281"/>
      <c r="F107" s="303" t="s">
        <v>812</v>
      </c>
      <c r="G107" s="281"/>
      <c r="H107" s="281" t="s">
        <v>852</v>
      </c>
      <c r="I107" s="281" t="s">
        <v>814</v>
      </c>
      <c r="J107" s="281">
        <v>120</v>
      </c>
      <c r="K107" s="295"/>
    </row>
    <row r="108" spans="2:11" ht="15" customHeight="1">
      <c r="B108" s="304"/>
      <c r="C108" s="281" t="s">
        <v>817</v>
      </c>
      <c r="D108" s="281"/>
      <c r="E108" s="281"/>
      <c r="F108" s="303" t="s">
        <v>818</v>
      </c>
      <c r="G108" s="281"/>
      <c r="H108" s="281" t="s">
        <v>852</v>
      </c>
      <c r="I108" s="281" t="s">
        <v>814</v>
      </c>
      <c r="J108" s="281">
        <v>50</v>
      </c>
      <c r="K108" s="295"/>
    </row>
    <row r="109" spans="2:11" ht="15" customHeight="1">
      <c r="B109" s="304"/>
      <c r="C109" s="281" t="s">
        <v>820</v>
      </c>
      <c r="D109" s="281"/>
      <c r="E109" s="281"/>
      <c r="F109" s="303" t="s">
        <v>812</v>
      </c>
      <c r="G109" s="281"/>
      <c r="H109" s="281" t="s">
        <v>852</v>
      </c>
      <c r="I109" s="281" t="s">
        <v>822</v>
      </c>
      <c r="J109" s="281"/>
      <c r="K109" s="295"/>
    </row>
    <row r="110" spans="2:11" ht="15" customHeight="1">
      <c r="B110" s="304"/>
      <c r="C110" s="281" t="s">
        <v>831</v>
      </c>
      <c r="D110" s="281"/>
      <c r="E110" s="281"/>
      <c r="F110" s="303" t="s">
        <v>818</v>
      </c>
      <c r="G110" s="281"/>
      <c r="H110" s="281" t="s">
        <v>852</v>
      </c>
      <c r="I110" s="281" t="s">
        <v>814</v>
      </c>
      <c r="J110" s="281">
        <v>50</v>
      </c>
      <c r="K110" s="295"/>
    </row>
    <row r="111" spans="2:11" ht="15" customHeight="1">
      <c r="B111" s="304"/>
      <c r="C111" s="281" t="s">
        <v>839</v>
      </c>
      <c r="D111" s="281"/>
      <c r="E111" s="281"/>
      <c r="F111" s="303" t="s">
        <v>818</v>
      </c>
      <c r="G111" s="281"/>
      <c r="H111" s="281" t="s">
        <v>852</v>
      </c>
      <c r="I111" s="281" t="s">
        <v>814</v>
      </c>
      <c r="J111" s="281">
        <v>50</v>
      </c>
      <c r="K111" s="295"/>
    </row>
    <row r="112" spans="2:11" ht="15" customHeight="1">
      <c r="B112" s="304"/>
      <c r="C112" s="281" t="s">
        <v>837</v>
      </c>
      <c r="D112" s="281"/>
      <c r="E112" s="281"/>
      <c r="F112" s="303" t="s">
        <v>818</v>
      </c>
      <c r="G112" s="281"/>
      <c r="H112" s="281" t="s">
        <v>852</v>
      </c>
      <c r="I112" s="281" t="s">
        <v>814</v>
      </c>
      <c r="J112" s="281">
        <v>50</v>
      </c>
      <c r="K112" s="295"/>
    </row>
    <row r="113" spans="2:11" ht="15" customHeight="1">
      <c r="B113" s="304"/>
      <c r="C113" s="281" t="s">
        <v>55</v>
      </c>
      <c r="D113" s="281"/>
      <c r="E113" s="281"/>
      <c r="F113" s="303" t="s">
        <v>812</v>
      </c>
      <c r="G113" s="281"/>
      <c r="H113" s="281" t="s">
        <v>853</v>
      </c>
      <c r="I113" s="281" t="s">
        <v>814</v>
      </c>
      <c r="J113" s="281">
        <v>20</v>
      </c>
      <c r="K113" s="295"/>
    </row>
    <row r="114" spans="2:11" ht="15" customHeight="1">
      <c r="B114" s="304"/>
      <c r="C114" s="281" t="s">
        <v>854</v>
      </c>
      <c r="D114" s="281"/>
      <c r="E114" s="281"/>
      <c r="F114" s="303" t="s">
        <v>812</v>
      </c>
      <c r="G114" s="281"/>
      <c r="H114" s="281" t="s">
        <v>855</v>
      </c>
      <c r="I114" s="281" t="s">
        <v>814</v>
      </c>
      <c r="J114" s="281">
        <v>120</v>
      </c>
      <c r="K114" s="295"/>
    </row>
    <row r="115" spans="2:11" ht="15" customHeight="1">
      <c r="B115" s="304"/>
      <c r="C115" s="281" t="s">
        <v>40</v>
      </c>
      <c r="D115" s="281"/>
      <c r="E115" s="281"/>
      <c r="F115" s="303" t="s">
        <v>812</v>
      </c>
      <c r="G115" s="281"/>
      <c r="H115" s="281" t="s">
        <v>856</v>
      </c>
      <c r="I115" s="281" t="s">
        <v>847</v>
      </c>
      <c r="J115" s="281"/>
      <c r="K115" s="295"/>
    </row>
    <row r="116" spans="2:11" ht="15" customHeight="1">
      <c r="B116" s="304"/>
      <c r="C116" s="281" t="s">
        <v>50</v>
      </c>
      <c r="D116" s="281"/>
      <c r="E116" s="281"/>
      <c r="F116" s="303" t="s">
        <v>812</v>
      </c>
      <c r="G116" s="281"/>
      <c r="H116" s="281" t="s">
        <v>857</v>
      </c>
      <c r="I116" s="281" t="s">
        <v>847</v>
      </c>
      <c r="J116" s="281"/>
      <c r="K116" s="295"/>
    </row>
    <row r="117" spans="2:11" ht="15" customHeight="1">
      <c r="B117" s="304"/>
      <c r="C117" s="281" t="s">
        <v>59</v>
      </c>
      <c r="D117" s="281"/>
      <c r="E117" s="281"/>
      <c r="F117" s="303" t="s">
        <v>812</v>
      </c>
      <c r="G117" s="281"/>
      <c r="H117" s="281" t="s">
        <v>858</v>
      </c>
      <c r="I117" s="281" t="s">
        <v>859</v>
      </c>
      <c r="J117" s="281"/>
      <c r="K117" s="295"/>
    </row>
    <row r="118" spans="2:11" ht="15" customHeight="1">
      <c r="B118" s="307"/>
      <c r="C118" s="313"/>
      <c r="D118" s="313"/>
      <c r="E118" s="313"/>
      <c r="F118" s="313"/>
      <c r="G118" s="313"/>
      <c r="H118" s="313"/>
      <c r="I118" s="313"/>
      <c r="J118" s="313"/>
      <c r="K118" s="309"/>
    </row>
    <row r="119" spans="2:11" ht="18.75" customHeight="1">
      <c r="B119" s="314"/>
      <c r="C119" s="278"/>
      <c r="D119" s="278"/>
      <c r="E119" s="278"/>
      <c r="F119" s="315"/>
      <c r="G119" s="278"/>
      <c r="H119" s="278"/>
      <c r="I119" s="278"/>
      <c r="J119" s="278"/>
      <c r="K119" s="314"/>
    </row>
    <row r="120" spans="2:11" ht="18.75" customHeight="1">
      <c r="B120" s="289"/>
      <c r="C120" s="289"/>
      <c r="D120" s="289"/>
      <c r="E120" s="289"/>
      <c r="F120" s="289"/>
      <c r="G120" s="289"/>
      <c r="H120" s="289"/>
      <c r="I120" s="289"/>
      <c r="J120" s="289"/>
      <c r="K120" s="289"/>
    </row>
    <row r="121" spans="2:11" ht="7.5" customHeight="1">
      <c r="B121" s="316"/>
      <c r="C121" s="317"/>
      <c r="D121" s="317"/>
      <c r="E121" s="317"/>
      <c r="F121" s="317"/>
      <c r="G121" s="317"/>
      <c r="H121" s="317"/>
      <c r="I121" s="317"/>
      <c r="J121" s="317"/>
      <c r="K121" s="318"/>
    </row>
    <row r="122" spans="2:11" ht="45" customHeight="1">
      <c r="B122" s="319"/>
      <c r="C122" s="272" t="s">
        <v>860</v>
      </c>
      <c r="D122" s="272"/>
      <c r="E122" s="272"/>
      <c r="F122" s="272"/>
      <c r="G122" s="272"/>
      <c r="H122" s="272"/>
      <c r="I122" s="272"/>
      <c r="J122" s="272"/>
      <c r="K122" s="320"/>
    </row>
    <row r="123" spans="2:11" ht="17.25" customHeight="1">
      <c r="B123" s="321"/>
      <c r="C123" s="296" t="s">
        <v>806</v>
      </c>
      <c r="D123" s="296"/>
      <c r="E123" s="296"/>
      <c r="F123" s="296" t="s">
        <v>807</v>
      </c>
      <c r="G123" s="297"/>
      <c r="H123" s="296" t="s">
        <v>56</v>
      </c>
      <c r="I123" s="296" t="s">
        <v>59</v>
      </c>
      <c r="J123" s="296" t="s">
        <v>808</v>
      </c>
      <c r="K123" s="322"/>
    </row>
    <row r="124" spans="2:11" ht="17.25" customHeight="1">
      <c r="B124" s="321"/>
      <c r="C124" s="298" t="s">
        <v>809</v>
      </c>
      <c r="D124" s="298"/>
      <c r="E124" s="298"/>
      <c r="F124" s="299" t="s">
        <v>810</v>
      </c>
      <c r="G124" s="300"/>
      <c r="H124" s="298"/>
      <c r="I124" s="298"/>
      <c r="J124" s="298" t="s">
        <v>811</v>
      </c>
      <c r="K124" s="322"/>
    </row>
    <row r="125" spans="2:11" ht="5.25" customHeight="1">
      <c r="B125" s="323"/>
      <c r="C125" s="301"/>
      <c r="D125" s="301"/>
      <c r="E125" s="301"/>
      <c r="F125" s="301"/>
      <c r="G125" s="281"/>
      <c r="H125" s="301"/>
      <c r="I125" s="301"/>
      <c r="J125" s="301"/>
      <c r="K125" s="324"/>
    </row>
    <row r="126" spans="2:11" ht="15" customHeight="1">
      <c r="B126" s="323"/>
      <c r="C126" s="281" t="s">
        <v>815</v>
      </c>
      <c r="D126" s="301"/>
      <c r="E126" s="301"/>
      <c r="F126" s="303" t="s">
        <v>812</v>
      </c>
      <c r="G126" s="281"/>
      <c r="H126" s="281" t="s">
        <v>852</v>
      </c>
      <c r="I126" s="281" t="s">
        <v>814</v>
      </c>
      <c r="J126" s="281">
        <v>120</v>
      </c>
      <c r="K126" s="325"/>
    </row>
    <row r="127" spans="2:11" ht="15" customHeight="1">
      <c r="B127" s="323"/>
      <c r="C127" s="281" t="s">
        <v>861</v>
      </c>
      <c r="D127" s="281"/>
      <c r="E127" s="281"/>
      <c r="F127" s="303" t="s">
        <v>812</v>
      </c>
      <c r="G127" s="281"/>
      <c r="H127" s="281" t="s">
        <v>862</v>
      </c>
      <c r="I127" s="281" t="s">
        <v>814</v>
      </c>
      <c r="J127" s="281" t="s">
        <v>863</v>
      </c>
      <c r="K127" s="325"/>
    </row>
    <row r="128" spans="2:11" ht="15" customHeight="1">
      <c r="B128" s="323"/>
      <c r="C128" s="281" t="s">
        <v>760</v>
      </c>
      <c r="D128" s="281"/>
      <c r="E128" s="281"/>
      <c r="F128" s="303" t="s">
        <v>812</v>
      </c>
      <c r="G128" s="281"/>
      <c r="H128" s="281" t="s">
        <v>864</v>
      </c>
      <c r="I128" s="281" t="s">
        <v>814</v>
      </c>
      <c r="J128" s="281" t="s">
        <v>863</v>
      </c>
      <c r="K128" s="325"/>
    </row>
    <row r="129" spans="2:11" ht="15" customHeight="1">
      <c r="B129" s="323"/>
      <c r="C129" s="281" t="s">
        <v>823</v>
      </c>
      <c r="D129" s="281"/>
      <c r="E129" s="281"/>
      <c r="F129" s="303" t="s">
        <v>818</v>
      </c>
      <c r="G129" s="281"/>
      <c r="H129" s="281" t="s">
        <v>824</v>
      </c>
      <c r="I129" s="281" t="s">
        <v>814</v>
      </c>
      <c r="J129" s="281">
        <v>15</v>
      </c>
      <c r="K129" s="325"/>
    </row>
    <row r="130" spans="2:11" ht="15" customHeight="1">
      <c r="B130" s="323"/>
      <c r="C130" s="305" t="s">
        <v>825</v>
      </c>
      <c r="D130" s="305"/>
      <c r="E130" s="305"/>
      <c r="F130" s="306" t="s">
        <v>818</v>
      </c>
      <c r="G130" s="305"/>
      <c r="H130" s="305" t="s">
        <v>826</v>
      </c>
      <c r="I130" s="305" t="s">
        <v>814</v>
      </c>
      <c r="J130" s="305">
        <v>15</v>
      </c>
      <c r="K130" s="325"/>
    </row>
    <row r="131" spans="2:11" ht="15" customHeight="1">
      <c r="B131" s="323"/>
      <c r="C131" s="305" t="s">
        <v>827</v>
      </c>
      <c r="D131" s="305"/>
      <c r="E131" s="305"/>
      <c r="F131" s="306" t="s">
        <v>818</v>
      </c>
      <c r="G131" s="305"/>
      <c r="H131" s="305" t="s">
        <v>828</v>
      </c>
      <c r="I131" s="305" t="s">
        <v>814</v>
      </c>
      <c r="J131" s="305">
        <v>20</v>
      </c>
      <c r="K131" s="325"/>
    </row>
    <row r="132" spans="2:11" ht="15" customHeight="1">
      <c r="B132" s="323"/>
      <c r="C132" s="305" t="s">
        <v>829</v>
      </c>
      <c r="D132" s="305"/>
      <c r="E132" s="305"/>
      <c r="F132" s="306" t="s">
        <v>818</v>
      </c>
      <c r="G132" s="305"/>
      <c r="H132" s="305" t="s">
        <v>830</v>
      </c>
      <c r="I132" s="305" t="s">
        <v>814</v>
      </c>
      <c r="J132" s="305">
        <v>20</v>
      </c>
      <c r="K132" s="325"/>
    </row>
    <row r="133" spans="2:11" ht="15" customHeight="1">
      <c r="B133" s="323"/>
      <c r="C133" s="281" t="s">
        <v>817</v>
      </c>
      <c r="D133" s="281"/>
      <c r="E133" s="281"/>
      <c r="F133" s="303" t="s">
        <v>818</v>
      </c>
      <c r="G133" s="281"/>
      <c r="H133" s="281" t="s">
        <v>852</v>
      </c>
      <c r="I133" s="281" t="s">
        <v>814</v>
      </c>
      <c r="J133" s="281">
        <v>50</v>
      </c>
      <c r="K133" s="325"/>
    </row>
    <row r="134" spans="2:11" ht="15" customHeight="1">
      <c r="B134" s="323"/>
      <c r="C134" s="281" t="s">
        <v>831</v>
      </c>
      <c r="D134" s="281"/>
      <c r="E134" s="281"/>
      <c r="F134" s="303" t="s">
        <v>818</v>
      </c>
      <c r="G134" s="281"/>
      <c r="H134" s="281" t="s">
        <v>852</v>
      </c>
      <c r="I134" s="281" t="s">
        <v>814</v>
      </c>
      <c r="J134" s="281">
        <v>50</v>
      </c>
      <c r="K134" s="325"/>
    </row>
    <row r="135" spans="2:11" ht="15" customHeight="1">
      <c r="B135" s="323"/>
      <c r="C135" s="281" t="s">
        <v>837</v>
      </c>
      <c r="D135" s="281"/>
      <c r="E135" s="281"/>
      <c r="F135" s="303" t="s">
        <v>818</v>
      </c>
      <c r="G135" s="281"/>
      <c r="H135" s="281" t="s">
        <v>852</v>
      </c>
      <c r="I135" s="281" t="s">
        <v>814</v>
      </c>
      <c r="J135" s="281">
        <v>50</v>
      </c>
      <c r="K135" s="325"/>
    </row>
    <row r="136" spans="2:11" ht="15" customHeight="1">
      <c r="B136" s="323"/>
      <c r="C136" s="281" t="s">
        <v>839</v>
      </c>
      <c r="D136" s="281"/>
      <c r="E136" s="281"/>
      <c r="F136" s="303" t="s">
        <v>818</v>
      </c>
      <c r="G136" s="281"/>
      <c r="H136" s="281" t="s">
        <v>852</v>
      </c>
      <c r="I136" s="281" t="s">
        <v>814</v>
      </c>
      <c r="J136" s="281">
        <v>50</v>
      </c>
      <c r="K136" s="325"/>
    </row>
    <row r="137" spans="2:11" ht="15" customHeight="1">
      <c r="B137" s="323"/>
      <c r="C137" s="281" t="s">
        <v>840</v>
      </c>
      <c r="D137" s="281"/>
      <c r="E137" s="281"/>
      <c r="F137" s="303" t="s">
        <v>818</v>
      </c>
      <c r="G137" s="281"/>
      <c r="H137" s="281" t="s">
        <v>865</v>
      </c>
      <c r="I137" s="281" t="s">
        <v>814</v>
      </c>
      <c r="J137" s="281">
        <v>255</v>
      </c>
      <c r="K137" s="325"/>
    </row>
    <row r="138" spans="2:11" ht="15" customHeight="1">
      <c r="B138" s="323"/>
      <c r="C138" s="281" t="s">
        <v>842</v>
      </c>
      <c r="D138" s="281"/>
      <c r="E138" s="281"/>
      <c r="F138" s="303" t="s">
        <v>812</v>
      </c>
      <c r="G138" s="281"/>
      <c r="H138" s="281" t="s">
        <v>866</v>
      </c>
      <c r="I138" s="281" t="s">
        <v>844</v>
      </c>
      <c r="J138" s="281"/>
      <c r="K138" s="325"/>
    </row>
    <row r="139" spans="2:11" ht="15" customHeight="1">
      <c r="B139" s="323"/>
      <c r="C139" s="281" t="s">
        <v>845</v>
      </c>
      <c r="D139" s="281"/>
      <c r="E139" s="281"/>
      <c r="F139" s="303" t="s">
        <v>812</v>
      </c>
      <c r="G139" s="281"/>
      <c r="H139" s="281" t="s">
        <v>867</v>
      </c>
      <c r="I139" s="281" t="s">
        <v>847</v>
      </c>
      <c r="J139" s="281"/>
      <c r="K139" s="325"/>
    </row>
    <row r="140" spans="2:11" ht="15" customHeight="1">
      <c r="B140" s="323"/>
      <c r="C140" s="281" t="s">
        <v>848</v>
      </c>
      <c r="D140" s="281"/>
      <c r="E140" s="281"/>
      <c r="F140" s="303" t="s">
        <v>812</v>
      </c>
      <c r="G140" s="281"/>
      <c r="H140" s="281" t="s">
        <v>848</v>
      </c>
      <c r="I140" s="281" t="s">
        <v>847</v>
      </c>
      <c r="J140" s="281"/>
      <c r="K140" s="325"/>
    </row>
    <row r="141" spans="2:11" ht="15" customHeight="1">
      <c r="B141" s="323"/>
      <c r="C141" s="281" t="s">
        <v>40</v>
      </c>
      <c r="D141" s="281"/>
      <c r="E141" s="281"/>
      <c r="F141" s="303" t="s">
        <v>812</v>
      </c>
      <c r="G141" s="281"/>
      <c r="H141" s="281" t="s">
        <v>868</v>
      </c>
      <c r="I141" s="281" t="s">
        <v>847</v>
      </c>
      <c r="J141" s="281"/>
      <c r="K141" s="325"/>
    </row>
    <row r="142" spans="2:11" ht="15" customHeight="1">
      <c r="B142" s="323"/>
      <c r="C142" s="281" t="s">
        <v>869</v>
      </c>
      <c r="D142" s="281"/>
      <c r="E142" s="281"/>
      <c r="F142" s="303" t="s">
        <v>812</v>
      </c>
      <c r="G142" s="281"/>
      <c r="H142" s="281" t="s">
        <v>870</v>
      </c>
      <c r="I142" s="281" t="s">
        <v>847</v>
      </c>
      <c r="J142" s="281"/>
      <c r="K142" s="325"/>
    </row>
    <row r="143" spans="2:11" ht="15" customHeight="1">
      <c r="B143" s="326"/>
      <c r="C143" s="327"/>
      <c r="D143" s="327"/>
      <c r="E143" s="327"/>
      <c r="F143" s="327"/>
      <c r="G143" s="327"/>
      <c r="H143" s="327"/>
      <c r="I143" s="327"/>
      <c r="J143" s="327"/>
      <c r="K143" s="328"/>
    </row>
    <row r="144" spans="2:11" ht="18.75" customHeight="1">
      <c r="B144" s="278"/>
      <c r="C144" s="278"/>
      <c r="D144" s="278"/>
      <c r="E144" s="278"/>
      <c r="F144" s="315"/>
      <c r="G144" s="278"/>
      <c r="H144" s="278"/>
      <c r="I144" s="278"/>
      <c r="J144" s="278"/>
      <c r="K144" s="278"/>
    </row>
    <row r="145" spans="2:11" ht="18.75" customHeight="1">
      <c r="B145" s="289"/>
      <c r="C145" s="289"/>
      <c r="D145" s="289"/>
      <c r="E145" s="289"/>
      <c r="F145" s="289"/>
      <c r="G145" s="289"/>
      <c r="H145" s="289"/>
      <c r="I145" s="289"/>
      <c r="J145" s="289"/>
      <c r="K145" s="289"/>
    </row>
    <row r="146" spans="2:11" ht="7.5" customHeight="1">
      <c r="B146" s="290"/>
      <c r="C146" s="291"/>
      <c r="D146" s="291"/>
      <c r="E146" s="291"/>
      <c r="F146" s="291"/>
      <c r="G146" s="291"/>
      <c r="H146" s="291"/>
      <c r="I146" s="291"/>
      <c r="J146" s="291"/>
      <c r="K146" s="292"/>
    </row>
    <row r="147" spans="2:11" ht="45" customHeight="1">
      <c r="B147" s="293"/>
      <c r="C147" s="294" t="s">
        <v>871</v>
      </c>
      <c r="D147" s="294"/>
      <c r="E147" s="294"/>
      <c r="F147" s="294"/>
      <c r="G147" s="294"/>
      <c r="H147" s="294"/>
      <c r="I147" s="294"/>
      <c r="J147" s="294"/>
      <c r="K147" s="295"/>
    </row>
    <row r="148" spans="2:11" ht="17.25" customHeight="1">
      <c r="B148" s="293"/>
      <c r="C148" s="296" t="s">
        <v>806</v>
      </c>
      <c r="D148" s="296"/>
      <c r="E148" s="296"/>
      <c r="F148" s="296" t="s">
        <v>807</v>
      </c>
      <c r="G148" s="297"/>
      <c r="H148" s="296" t="s">
        <v>56</v>
      </c>
      <c r="I148" s="296" t="s">
        <v>59</v>
      </c>
      <c r="J148" s="296" t="s">
        <v>808</v>
      </c>
      <c r="K148" s="295"/>
    </row>
    <row r="149" spans="2:11" ht="17.25" customHeight="1">
      <c r="B149" s="293"/>
      <c r="C149" s="298" t="s">
        <v>809</v>
      </c>
      <c r="D149" s="298"/>
      <c r="E149" s="298"/>
      <c r="F149" s="299" t="s">
        <v>810</v>
      </c>
      <c r="G149" s="300"/>
      <c r="H149" s="298"/>
      <c r="I149" s="298"/>
      <c r="J149" s="298" t="s">
        <v>811</v>
      </c>
      <c r="K149" s="295"/>
    </row>
    <row r="150" spans="2:11" ht="5.25" customHeight="1">
      <c r="B150" s="304"/>
      <c r="C150" s="301"/>
      <c r="D150" s="301"/>
      <c r="E150" s="301"/>
      <c r="F150" s="301"/>
      <c r="G150" s="302"/>
      <c r="H150" s="301"/>
      <c r="I150" s="301"/>
      <c r="J150" s="301"/>
      <c r="K150" s="325"/>
    </row>
    <row r="151" spans="2:11" ht="15" customHeight="1">
      <c r="B151" s="304"/>
      <c r="C151" s="329" t="s">
        <v>815</v>
      </c>
      <c r="D151" s="281"/>
      <c r="E151" s="281"/>
      <c r="F151" s="330" t="s">
        <v>812</v>
      </c>
      <c r="G151" s="281"/>
      <c r="H151" s="329" t="s">
        <v>852</v>
      </c>
      <c r="I151" s="329" t="s">
        <v>814</v>
      </c>
      <c r="J151" s="329">
        <v>120</v>
      </c>
      <c r="K151" s="325"/>
    </row>
    <row r="152" spans="2:11" ht="15" customHeight="1">
      <c r="B152" s="304"/>
      <c r="C152" s="329" t="s">
        <v>861</v>
      </c>
      <c r="D152" s="281"/>
      <c r="E152" s="281"/>
      <c r="F152" s="330" t="s">
        <v>812</v>
      </c>
      <c r="G152" s="281"/>
      <c r="H152" s="329" t="s">
        <v>872</v>
      </c>
      <c r="I152" s="329" t="s">
        <v>814</v>
      </c>
      <c r="J152" s="329" t="s">
        <v>863</v>
      </c>
      <c r="K152" s="325"/>
    </row>
    <row r="153" spans="2:11" ht="15" customHeight="1">
      <c r="B153" s="304"/>
      <c r="C153" s="329" t="s">
        <v>760</v>
      </c>
      <c r="D153" s="281"/>
      <c r="E153" s="281"/>
      <c r="F153" s="330" t="s">
        <v>812</v>
      </c>
      <c r="G153" s="281"/>
      <c r="H153" s="329" t="s">
        <v>873</v>
      </c>
      <c r="I153" s="329" t="s">
        <v>814</v>
      </c>
      <c r="J153" s="329" t="s">
        <v>863</v>
      </c>
      <c r="K153" s="325"/>
    </row>
    <row r="154" spans="2:11" ht="15" customHeight="1">
      <c r="B154" s="304"/>
      <c r="C154" s="329" t="s">
        <v>817</v>
      </c>
      <c r="D154" s="281"/>
      <c r="E154" s="281"/>
      <c r="F154" s="330" t="s">
        <v>818</v>
      </c>
      <c r="G154" s="281"/>
      <c r="H154" s="329" t="s">
        <v>852</v>
      </c>
      <c r="I154" s="329" t="s">
        <v>814</v>
      </c>
      <c r="J154" s="329">
        <v>50</v>
      </c>
      <c r="K154" s="325"/>
    </row>
    <row r="155" spans="2:11" ht="15" customHeight="1">
      <c r="B155" s="304"/>
      <c r="C155" s="329" t="s">
        <v>820</v>
      </c>
      <c r="D155" s="281"/>
      <c r="E155" s="281"/>
      <c r="F155" s="330" t="s">
        <v>812</v>
      </c>
      <c r="G155" s="281"/>
      <c r="H155" s="329" t="s">
        <v>852</v>
      </c>
      <c r="I155" s="329" t="s">
        <v>822</v>
      </c>
      <c r="J155" s="329"/>
      <c r="K155" s="325"/>
    </row>
    <row r="156" spans="2:11" ht="15" customHeight="1">
      <c r="B156" s="304"/>
      <c r="C156" s="329" t="s">
        <v>831</v>
      </c>
      <c r="D156" s="281"/>
      <c r="E156" s="281"/>
      <c r="F156" s="330" t="s">
        <v>818</v>
      </c>
      <c r="G156" s="281"/>
      <c r="H156" s="329" t="s">
        <v>852</v>
      </c>
      <c r="I156" s="329" t="s">
        <v>814</v>
      </c>
      <c r="J156" s="329">
        <v>50</v>
      </c>
      <c r="K156" s="325"/>
    </row>
    <row r="157" spans="2:11" ht="15" customHeight="1">
      <c r="B157" s="304"/>
      <c r="C157" s="329" t="s">
        <v>839</v>
      </c>
      <c r="D157" s="281"/>
      <c r="E157" s="281"/>
      <c r="F157" s="330" t="s">
        <v>818</v>
      </c>
      <c r="G157" s="281"/>
      <c r="H157" s="329" t="s">
        <v>852</v>
      </c>
      <c r="I157" s="329" t="s">
        <v>814</v>
      </c>
      <c r="J157" s="329">
        <v>50</v>
      </c>
      <c r="K157" s="325"/>
    </row>
    <row r="158" spans="2:11" ht="15" customHeight="1">
      <c r="B158" s="304"/>
      <c r="C158" s="329" t="s">
        <v>837</v>
      </c>
      <c r="D158" s="281"/>
      <c r="E158" s="281"/>
      <c r="F158" s="330" t="s">
        <v>818</v>
      </c>
      <c r="G158" s="281"/>
      <c r="H158" s="329" t="s">
        <v>852</v>
      </c>
      <c r="I158" s="329" t="s">
        <v>814</v>
      </c>
      <c r="J158" s="329">
        <v>50</v>
      </c>
      <c r="K158" s="325"/>
    </row>
    <row r="159" spans="2:11" ht="15" customHeight="1">
      <c r="B159" s="304"/>
      <c r="C159" s="329" t="s">
        <v>93</v>
      </c>
      <c r="D159" s="281"/>
      <c r="E159" s="281"/>
      <c r="F159" s="330" t="s">
        <v>812</v>
      </c>
      <c r="G159" s="281"/>
      <c r="H159" s="329" t="s">
        <v>874</v>
      </c>
      <c r="I159" s="329" t="s">
        <v>814</v>
      </c>
      <c r="J159" s="329" t="s">
        <v>875</v>
      </c>
      <c r="K159" s="325"/>
    </row>
    <row r="160" spans="2:11" ht="15" customHeight="1">
      <c r="B160" s="304"/>
      <c r="C160" s="329" t="s">
        <v>876</v>
      </c>
      <c r="D160" s="281"/>
      <c r="E160" s="281"/>
      <c r="F160" s="330" t="s">
        <v>812</v>
      </c>
      <c r="G160" s="281"/>
      <c r="H160" s="329" t="s">
        <v>877</v>
      </c>
      <c r="I160" s="329" t="s">
        <v>847</v>
      </c>
      <c r="J160" s="329"/>
      <c r="K160" s="325"/>
    </row>
    <row r="161" spans="2:11" ht="15" customHeight="1">
      <c r="B161" s="331"/>
      <c r="C161" s="313"/>
      <c r="D161" s="313"/>
      <c r="E161" s="313"/>
      <c r="F161" s="313"/>
      <c r="G161" s="313"/>
      <c r="H161" s="313"/>
      <c r="I161" s="313"/>
      <c r="J161" s="313"/>
      <c r="K161" s="332"/>
    </row>
    <row r="162" spans="2:11" ht="18.75" customHeight="1">
      <c r="B162" s="278"/>
      <c r="C162" s="281"/>
      <c r="D162" s="281"/>
      <c r="E162" s="281"/>
      <c r="F162" s="303"/>
      <c r="G162" s="281"/>
      <c r="H162" s="281"/>
      <c r="I162" s="281"/>
      <c r="J162" s="281"/>
      <c r="K162" s="278"/>
    </row>
    <row r="163" spans="2:11" ht="18.75" customHeight="1">
      <c r="B163" s="289"/>
      <c r="C163" s="289"/>
      <c r="D163" s="289"/>
      <c r="E163" s="289"/>
      <c r="F163" s="289"/>
      <c r="G163" s="289"/>
      <c r="H163" s="289"/>
      <c r="I163" s="289"/>
      <c r="J163" s="289"/>
      <c r="K163" s="289"/>
    </row>
    <row r="164" spans="2:11" ht="7.5" customHeight="1">
      <c r="B164" s="268"/>
      <c r="C164" s="269"/>
      <c r="D164" s="269"/>
      <c r="E164" s="269"/>
      <c r="F164" s="269"/>
      <c r="G164" s="269"/>
      <c r="H164" s="269"/>
      <c r="I164" s="269"/>
      <c r="J164" s="269"/>
      <c r="K164" s="270"/>
    </row>
    <row r="165" spans="2:11" ht="45" customHeight="1">
      <c r="B165" s="271"/>
      <c r="C165" s="272" t="s">
        <v>878</v>
      </c>
      <c r="D165" s="272"/>
      <c r="E165" s="272"/>
      <c r="F165" s="272"/>
      <c r="G165" s="272"/>
      <c r="H165" s="272"/>
      <c r="I165" s="272"/>
      <c r="J165" s="272"/>
      <c r="K165" s="273"/>
    </row>
    <row r="166" spans="2:11" ht="17.25" customHeight="1">
      <c r="B166" s="271"/>
      <c r="C166" s="296" t="s">
        <v>806</v>
      </c>
      <c r="D166" s="296"/>
      <c r="E166" s="296"/>
      <c r="F166" s="296" t="s">
        <v>807</v>
      </c>
      <c r="G166" s="333"/>
      <c r="H166" s="334" t="s">
        <v>56</v>
      </c>
      <c r="I166" s="334" t="s">
        <v>59</v>
      </c>
      <c r="J166" s="296" t="s">
        <v>808</v>
      </c>
      <c r="K166" s="273"/>
    </row>
    <row r="167" spans="2:11" ht="17.25" customHeight="1">
      <c r="B167" s="274"/>
      <c r="C167" s="298" t="s">
        <v>809</v>
      </c>
      <c r="D167" s="298"/>
      <c r="E167" s="298"/>
      <c r="F167" s="299" t="s">
        <v>810</v>
      </c>
      <c r="G167" s="335"/>
      <c r="H167" s="336"/>
      <c r="I167" s="336"/>
      <c r="J167" s="298" t="s">
        <v>811</v>
      </c>
      <c r="K167" s="276"/>
    </row>
    <row r="168" spans="2:11" ht="5.25" customHeight="1">
      <c r="B168" s="304"/>
      <c r="C168" s="301"/>
      <c r="D168" s="301"/>
      <c r="E168" s="301"/>
      <c r="F168" s="301"/>
      <c r="G168" s="302"/>
      <c r="H168" s="301"/>
      <c r="I168" s="301"/>
      <c r="J168" s="301"/>
      <c r="K168" s="325"/>
    </row>
    <row r="169" spans="2:11" ht="15" customHeight="1">
      <c r="B169" s="304"/>
      <c r="C169" s="281" t="s">
        <v>815</v>
      </c>
      <c r="D169" s="281"/>
      <c r="E169" s="281"/>
      <c r="F169" s="303" t="s">
        <v>812</v>
      </c>
      <c r="G169" s="281"/>
      <c r="H169" s="281" t="s">
        <v>852</v>
      </c>
      <c r="I169" s="281" t="s">
        <v>814</v>
      </c>
      <c r="J169" s="281">
        <v>120</v>
      </c>
      <c r="K169" s="325"/>
    </row>
    <row r="170" spans="2:11" ht="15" customHeight="1">
      <c r="B170" s="304"/>
      <c r="C170" s="281" t="s">
        <v>861</v>
      </c>
      <c r="D170" s="281"/>
      <c r="E170" s="281"/>
      <c r="F170" s="303" t="s">
        <v>812</v>
      </c>
      <c r="G170" s="281"/>
      <c r="H170" s="281" t="s">
        <v>862</v>
      </c>
      <c r="I170" s="281" t="s">
        <v>814</v>
      </c>
      <c r="J170" s="281" t="s">
        <v>863</v>
      </c>
      <c r="K170" s="325"/>
    </row>
    <row r="171" spans="2:11" ht="15" customHeight="1">
      <c r="B171" s="304"/>
      <c r="C171" s="281" t="s">
        <v>760</v>
      </c>
      <c r="D171" s="281"/>
      <c r="E171" s="281"/>
      <c r="F171" s="303" t="s">
        <v>812</v>
      </c>
      <c r="G171" s="281"/>
      <c r="H171" s="281" t="s">
        <v>879</v>
      </c>
      <c r="I171" s="281" t="s">
        <v>814</v>
      </c>
      <c r="J171" s="281" t="s">
        <v>863</v>
      </c>
      <c r="K171" s="325"/>
    </row>
    <row r="172" spans="2:11" ht="15" customHeight="1">
      <c r="B172" s="304"/>
      <c r="C172" s="281" t="s">
        <v>817</v>
      </c>
      <c r="D172" s="281"/>
      <c r="E172" s="281"/>
      <c r="F172" s="303" t="s">
        <v>818</v>
      </c>
      <c r="G172" s="281"/>
      <c r="H172" s="281" t="s">
        <v>879</v>
      </c>
      <c r="I172" s="281" t="s">
        <v>814</v>
      </c>
      <c r="J172" s="281">
        <v>50</v>
      </c>
      <c r="K172" s="325"/>
    </row>
    <row r="173" spans="2:11" ht="15" customHeight="1">
      <c r="B173" s="304"/>
      <c r="C173" s="281" t="s">
        <v>820</v>
      </c>
      <c r="D173" s="281"/>
      <c r="E173" s="281"/>
      <c r="F173" s="303" t="s">
        <v>812</v>
      </c>
      <c r="G173" s="281"/>
      <c r="H173" s="281" t="s">
        <v>879</v>
      </c>
      <c r="I173" s="281" t="s">
        <v>822</v>
      </c>
      <c r="J173" s="281"/>
      <c r="K173" s="325"/>
    </row>
    <row r="174" spans="2:11" ht="15" customHeight="1">
      <c r="B174" s="304"/>
      <c r="C174" s="281" t="s">
        <v>831</v>
      </c>
      <c r="D174" s="281"/>
      <c r="E174" s="281"/>
      <c r="F174" s="303" t="s">
        <v>818</v>
      </c>
      <c r="G174" s="281"/>
      <c r="H174" s="281" t="s">
        <v>879</v>
      </c>
      <c r="I174" s="281" t="s">
        <v>814</v>
      </c>
      <c r="J174" s="281">
        <v>50</v>
      </c>
      <c r="K174" s="325"/>
    </row>
    <row r="175" spans="2:11" ht="15" customHeight="1">
      <c r="B175" s="304"/>
      <c r="C175" s="281" t="s">
        <v>839</v>
      </c>
      <c r="D175" s="281"/>
      <c r="E175" s="281"/>
      <c r="F175" s="303" t="s">
        <v>818</v>
      </c>
      <c r="G175" s="281"/>
      <c r="H175" s="281" t="s">
        <v>879</v>
      </c>
      <c r="I175" s="281" t="s">
        <v>814</v>
      </c>
      <c r="J175" s="281">
        <v>50</v>
      </c>
      <c r="K175" s="325"/>
    </row>
    <row r="176" spans="2:11" ht="15" customHeight="1">
      <c r="B176" s="304"/>
      <c r="C176" s="281" t="s">
        <v>837</v>
      </c>
      <c r="D176" s="281"/>
      <c r="E176" s="281"/>
      <c r="F176" s="303" t="s">
        <v>818</v>
      </c>
      <c r="G176" s="281"/>
      <c r="H176" s="281" t="s">
        <v>879</v>
      </c>
      <c r="I176" s="281" t="s">
        <v>814</v>
      </c>
      <c r="J176" s="281">
        <v>50</v>
      </c>
      <c r="K176" s="325"/>
    </row>
    <row r="177" spans="2:11" ht="15" customHeight="1">
      <c r="B177" s="304"/>
      <c r="C177" s="281" t="s">
        <v>109</v>
      </c>
      <c r="D177" s="281"/>
      <c r="E177" s="281"/>
      <c r="F177" s="303" t="s">
        <v>812</v>
      </c>
      <c r="G177" s="281"/>
      <c r="H177" s="281" t="s">
        <v>880</v>
      </c>
      <c r="I177" s="281" t="s">
        <v>881</v>
      </c>
      <c r="J177" s="281"/>
      <c r="K177" s="325"/>
    </row>
    <row r="178" spans="2:11" ht="15" customHeight="1">
      <c r="B178" s="304"/>
      <c r="C178" s="281" t="s">
        <v>59</v>
      </c>
      <c r="D178" s="281"/>
      <c r="E178" s="281"/>
      <c r="F178" s="303" t="s">
        <v>812</v>
      </c>
      <c r="G178" s="281"/>
      <c r="H178" s="281" t="s">
        <v>882</v>
      </c>
      <c r="I178" s="281" t="s">
        <v>883</v>
      </c>
      <c r="J178" s="281">
        <v>1</v>
      </c>
      <c r="K178" s="325"/>
    </row>
    <row r="179" spans="2:11" ht="15" customHeight="1">
      <c r="B179" s="304"/>
      <c r="C179" s="281" t="s">
        <v>55</v>
      </c>
      <c r="D179" s="281"/>
      <c r="E179" s="281"/>
      <c r="F179" s="303" t="s">
        <v>812</v>
      </c>
      <c r="G179" s="281"/>
      <c r="H179" s="281" t="s">
        <v>884</v>
      </c>
      <c r="I179" s="281" t="s">
        <v>814</v>
      </c>
      <c r="J179" s="281">
        <v>20</v>
      </c>
      <c r="K179" s="325"/>
    </row>
    <row r="180" spans="2:11" ht="15" customHeight="1">
      <c r="B180" s="304"/>
      <c r="C180" s="281" t="s">
        <v>56</v>
      </c>
      <c r="D180" s="281"/>
      <c r="E180" s="281"/>
      <c r="F180" s="303" t="s">
        <v>812</v>
      </c>
      <c r="G180" s="281"/>
      <c r="H180" s="281" t="s">
        <v>885</v>
      </c>
      <c r="I180" s="281" t="s">
        <v>814</v>
      </c>
      <c r="J180" s="281">
        <v>255</v>
      </c>
      <c r="K180" s="325"/>
    </row>
    <row r="181" spans="2:11" ht="15" customHeight="1">
      <c r="B181" s="304"/>
      <c r="C181" s="281" t="s">
        <v>110</v>
      </c>
      <c r="D181" s="281"/>
      <c r="E181" s="281"/>
      <c r="F181" s="303" t="s">
        <v>812</v>
      </c>
      <c r="G181" s="281"/>
      <c r="H181" s="281" t="s">
        <v>776</v>
      </c>
      <c r="I181" s="281" t="s">
        <v>814</v>
      </c>
      <c r="J181" s="281">
        <v>10</v>
      </c>
      <c r="K181" s="325"/>
    </row>
    <row r="182" spans="2:11" ht="15" customHeight="1">
      <c r="B182" s="304"/>
      <c r="C182" s="281" t="s">
        <v>111</v>
      </c>
      <c r="D182" s="281"/>
      <c r="E182" s="281"/>
      <c r="F182" s="303" t="s">
        <v>812</v>
      </c>
      <c r="G182" s="281"/>
      <c r="H182" s="281" t="s">
        <v>886</v>
      </c>
      <c r="I182" s="281" t="s">
        <v>847</v>
      </c>
      <c r="J182" s="281"/>
      <c r="K182" s="325"/>
    </row>
    <row r="183" spans="2:11" ht="15" customHeight="1">
      <c r="B183" s="304"/>
      <c r="C183" s="281" t="s">
        <v>887</v>
      </c>
      <c r="D183" s="281"/>
      <c r="E183" s="281"/>
      <c r="F183" s="303" t="s">
        <v>812</v>
      </c>
      <c r="G183" s="281"/>
      <c r="H183" s="281" t="s">
        <v>888</v>
      </c>
      <c r="I183" s="281" t="s">
        <v>847</v>
      </c>
      <c r="J183" s="281"/>
      <c r="K183" s="325"/>
    </row>
    <row r="184" spans="2:11" ht="15" customHeight="1">
      <c r="B184" s="304"/>
      <c r="C184" s="281" t="s">
        <v>876</v>
      </c>
      <c r="D184" s="281"/>
      <c r="E184" s="281"/>
      <c r="F184" s="303" t="s">
        <v>812</v>
      </c>
      <c r="G184" s="281"/>
      <c r="H184" s="281" t="s">
        <v>889</v>
      </c>
      <c r="I184" s="281" t="s">
        <v>847</v>
      </c>
      <c r="J184" s="281"/>
      <c r="K184" s="325"/>
    </row>
    <row r="185" spans="2:11" ht="15" customHeight="1">
      <c r="B185" s="304"/>
      <c r="C185" s="281" t="s">
        <v>113</v>
      </c>
      <c r="D185" s="281"/>
      <c r="E185" s="281"/>
      <c r="F185" s="303" t="s">
        <v>818</v>
      </c>
      <c r="G185" s="281"/>
      <c r="H185" s="281" t="s">
        <v>890</v>
      </c>
      <c r="I185" s="281" t="s">
        <v>814</v>
      </c>
      <c r="J185" s="281">
        <v>50</v>
      </c>
      <c r="K185" s="325"/>
    </row>
    <row r="186" spans="2:11" ht="15" customHeight="1">
      <c r="B186" s="304"/>
      <c r="C186" s="281" t="s">
        <v>891</v>
      </c>
      <c r="D186" s="281"/>
      <c r="E186" s="281"/>
      <c r="F186" s="303" t="s">
        <v>818</v>
      </c>
      <c r="G186" s="281"/>
      <c r="H186" s="281" t="s">
        <v>892</v>
      </c>
      <c r="I186" s="281" t="s">
        <v>893</v>
      </c>
      <c r="J186" s="281"/>
      <c r="K186" s="325"/>
    </row>
    <row r="187" spans="2:11" ht="15" customHeight="1">
      <c r="B187" s="304"/>
      <c r="C187" s="281" t="s">
        <v>894</v>
      </c>
      <c r="D187" s="281"/>
      <c r="E187" s="281"/>
      <c r="F187" s="303" t="s">
        <v>818</v>
      </c>
      <c r="G187" s="281"/>
      <c r="H187" s="281" t="s">
        <v>895</v>
      </c>
      <c r="I187" s="281" t="s">
        <v>893</v>
      </c>
      <c r="J187" s="281"/>
      <c r="K187" s="325"/>
    </row>
    <row r="188" spans="2:11" ht="15" customHeight="1">
      <c r="B188" s="304"/>
      <c r="C188" s="281" t="s">
        <v>896</v>
      </c>
      <c r="D188" s="281"/>
      <c r="E188" s="281"/>
      <c r="F188" s="303" t="s">
        <v>818</v>
      </c>
      <c r="G188" s="281"/>
      <c r="H188" s="281" t="s">
        <v>897</v>
      </c>
      <c r="I188" s="281" t="s">
        <v>893</v>
      </c>
      <c r="J188" s="281"/>
      <c r="K188" s="325"/>
    </row>
    <row r="189" spans="2:11" ht="15" customHeight="1">
      <c r="B189" s="304"/>
      <c r="C189" s="337" t="s">
        <v>898</v>
      </c>
      <c r="D189" s="281"/>
      <c r="E189" s="281"/>
      <c r="F189" s="303" t="s">
        <v>818</v>
      </c>
      <c r="G189" s="281"/>
      <c r="H189" s="281" t="s">
        <v>899</v>
      </c>
      <c r="I189" s="281" t="s">
        <v>900</v>
      </c>
      <c r="J189" s="338" t="s">
        <v>901</v>
      </c>
      <c r="K189" s="325"/>
    </row>
    <row r="190" spans="2:11" ht="15" customHeight="1">
      <c r="B190" s="304"/>
      <c r="C190" s="288" t="s">
        <v>44</v>
      </c>
      <c r="D190" s="281"/>
      <c r="E190" s="281"/>
      <c r="F190" s="303" t="s">
        <v>812</v>
      </c>
      <c r="G190" s="281"/>
      <c r="H190" s="278" t="s">
        <v>902</v>
      </c>
      <c r="I190" s="281" t="s">
        <v>903</v>
      </c>
      <c r="J190" s="281"/>
      <c r="K190" s="325"/>
    </row>
    <row r="191" spans="2:11" ht="15" customHeight="1">
      <c r="B191" s="304"/>
      <c r="C191" s="288" t="s">
        <v>904</v>
      </c>
      <c r="D191" s="281"/>
      <c r="E191" s="281"/>
      <c r="F191" s="303" t="s">
        <v>812</v>
      </c>
      <c r="G191" s="281"/>
      <c r="H191" s="281" t="s">
        <v>905</v>
      </c>
      <c r="I191" s="281" t="s">
        <v>847</v>
      </c>
      <c r="J191" s="281"/>
      <c r="K191" s="325"/>
    </row>
    <row r="192" spans="2:11" ht="15" customHeight="1">
      <c r="B192" s="304"/>
      <c r="C192" s="288" t="s">
        <v>906</v>
      </c>
      <c r="D192" s="281"/>
      <c r="E192" s="281"/>
      <c r="F192" s="303" t="s">
        <v>812</v>
      </c>
      <c r="G192" s="281"/>
      <c r="H192" s="281" t="s">
        <v>907</v>
      </c>
      <c r="I192" s="281" t="s">
        <v>847</v>
      </c>
      <c r="J192" s="281"/>
      <c r="K192" s="325"/>
    </row>
    <row r="193" spans="2:11" ht="15" customHeight="1">
      <c r="B193" s="304"/>
      <c r="C193" s="288" t="s">
        <v>908</v>
      </c>
      <c r="D193" s="281"/>
      <c r="E193" s="281"/>
      <c r="F193" s="303" t="s">
        <v>818</v>
      </c>
      <c r="G193" s="281"/>
      <c r="H193" s="281" t="s">
        <v>909</v>
      </c>
      <c r="I193" s="281" t="s">
        <v>847</v>
      </c>
      <c r="J193" s="281"/>
      <c r="K193" s="325"/>
    </row>
    <row r="194" spans="2:11" ht="15" customHeight="1">
      <c r="B194" s="331"/>
      <c r="C194" s="339"/>
      <c r="D194" s="313"/>
      <c r="E194" s="313"/>
      <c r="F194" s="313"/>
      <c r="G194" s="313"/>
      <c r="H194" s="313"/>
      <c r="I194" s="313"/>
      <c r="J194" s="313"/>
      <c r="K194" s="332"/>
    </row>
    <row r="195" spans="2:11" ht="18.75" customHeight="1">
      <c r="B195" s="278"/>
      <c r="C195" s="281"/>
      <c r="D195" s="281"/>
      <c r="E195" s="281"/>
      <c r="F195" s="303"/>
      <c r="G195" s="281"/>
      <c r="H195" s="281"/>
      <c r="I195" s="281"/>
      <c r="J195" s="281"/>
      <c r="K195" s="278"/>
    </row>
    <row r="196" spans="2:11" ht="18.75" customHeight="1">
      <c r="B196" s="278"/>
      <c r="C196" s="281"/>
      <c r="D196" s="281"/>
      <c r="E196" s="281"/>
      <c r="F196" s="303"/>
      <c r="G196" s="281"/>
      <c r="H196" s="281"/>
      <c r="I196" s="281"/>
      <c r="J196" s="281"/>
      <c r="K196" s="278"/>
    </row>
    <row r="197" spans="2:11" ht="18.75" customHeight="1">
      <c r="B197" s="289"/>
      <c r="C197" s="289"/>
      <c r="D197" s="289"/>
      <c r="E197" s="289"/>
      <c r="F197" s="289"/>
      <c r="G197" s="289"/>
      <c r="H197" s="289"/>
      <c r="I197" s="289"/>
      <c r="J197" s="289"/>
      <c r="K197" s="289"/>
    </row>
    <row r="198" spans="2:11" ht="13.5">
      <c r="B198" s="268"/>
      <c r="C198" s="269"/>
      <c r="D198" s="269"/>
      <c r="E198" s="269"/>
      <c r="F198" s="269"/>
      <c r="G198" s="269"/>
      <c r="H198" s="269"/>
      <c r="I198" s="269"/>
      <c r="J198" s="269"/>
      <c r="K198" s="270"/>
    </row>
    <row r="199" spans="2:11" ht="21">
      <c r="B199" s="271"/>
      <c r="C199" s="272" t="s">
        <v>910</v>
      </c>
      <c r="D199" s="272"/>
      <c r="E199" s="272"/>
      <c r="F199" s="272"/>
      <c r="G199" s="272"/>
      <c r="H199" s="272"/>
      <c r="I199" s="272"/>
      <c r="J199" s="272"/>
      <c r="K199" s="273"/>
    </row>
    <row r="200" spans="2:11" ht="25.5" customHeight="1">
      <c r="B200" s="271"/>
      <c r="C200" s="340" t="s">
        <v>911</v>
      </c>
      <c r="D200" s="340"/>
      <c r="E200" s="340"/>
      <c r="F200" s="340" t="s">
        <v>912</v>
      </c>
      <c r="G200" s="341"/>
      <c r="H200" s="340" t="s">
        <v>913</v>
      </c>
      <c r="I200" s="340"/>
      <c r="J200" s="340"/>
      <c r="K200" s="273"/>
    </row>
    <row r="201" spans="2:11" ht="5.25" customHeight="1">
      <c r="B201" s="304"/>
      <c r="C201" s="301"/>
      <c r="D201" s="301"/>
      <c r="E201" s="301"/>
      <c r="F201" s="301"/>
      <c r="G201" s="281"/>
      <c r="H201" s="301"/>
      <c r="I201" s="301"/>
      <c r="J201" s="301"/>
      <c r="K201" s="325"/>
    </row>
    <row r="202" spans="2:11" ht="15" customHeight="1">
      <c r="B202" s="304"/>
      <c r="C202" s="281" t="s">
        <v>903</v>
      </c>
      <c r="D202" s="281"/>
      <c r="E202" s="281"/>
      <c r="F202" s="303" t="s">
        <v>45</v>
      </c>
      <c r="G202" s="281"/>
      <c r="H202" s="281" t="s">
        <v>914</v>
      </c>
      <c r="I202" s="281"/>
      <c r="J202" s="281"/>
      <c r="K202" s="325"/>
    </row>
    <row r="203" spans="2:11" ht="15" customHeight="1">
      <c r="B203" s="304"/>
      <c r="C203" s="310"/>
      <c r="D203" s="281"/>
      <c r="E203" s="281"/>
      <c r="F203" s="303" t="s">
        <v>46</v>
      </c>
      <c r="G203" s="281"/>
      <c r="H203" s="281" t="s">
        <v>915</v>
      </c>
      <c r="I203" s="281"/>
      <c r="J203" s="281"/>
      <c r="K203" s="325"/>
    </row>
    <row r="204" spans="2:11" ht="15" customHeight="1">
      <c r="B204" s="304"/>
      <c r="C204" s="310"/>
      <c r="D204" s="281"/>
      <c r="E204" s="281"/>
      <c r="F204" s="303" t="s">
        <v>49</v>
      </c>
      <c r="G204" s="281"/>
      <c r="H204" s="281" t="s">
        <v>916</v>
      </c>
      <c r="I204" s="281"/>
      <c r="J204" s="281"/>
      <c r="K204" s="325"/>
    </row>
    <row r="205" spans="2:11" ht="15" customHeight="1">
      <c r="B205" s="304"/>
      <c r="C205" s="281"/>
      <c r="D205" s="281"/>
      <c r="E205" s="281"/>
      <c r="F205" s="303" t="s">
        <v>47</v>
      </c>
      <c r="G205" s="281"/>
      <c r="H205" s="281" t="s">
        <v>917</v>
      </c>
      <c r="I205" s="281"/>
      <c r="J205" s="281"/>
      <c r="K205" s="325"/>
    </row>
    <row r="206" spans="2:11" ht="15" customHeight="1">
      <c r="B206" s="304"/>
      <c r="C206" s="281"/>
      <c r="D206" s="281"/>
      <c r="E206" s="281"/>
      <c r="F206" s="303" t="s">
        <v>48</v>
      </c>
      <c r="G206" s="281"/>
      <c r="H206" s="281" t="s">
        <v>918</v>
      </c>
      <c r="I206" s="281"/>
      <c r="J206" s="281"/>
      <c r="K206" s="325"/>
    </row>
    <row r="207" spans="2:11" ht="15" customHeight="1">
      <c r="B207" s="304"/>
      <c r="C207" s="281"/>
      <c r="D207" s="281"/>
      <c r="E207" s="281"/>
      <c r="F207" s="303"/>
      <c r="G207" s="281"/>
      <c r="H207" s="281"/>
      <c r="I207" s="281"/>
      <c r="J207" s="281"/>
      <c r="K207" s="325"/>
    </row>
    <row r="208" spans="2:11" ht="15" customHeight="1">
      <c r="B208" s="304"/>
      <c r="C208" s="281" t="s">
        <v>859</v>
      </c>
      <c r="D208" s="281"/>
      <c r="E208" s="281"/>
      <c r="F208" s="303" t="s">
        <v>81</v>
      </c>
      <c r="G208" s="281"/>
      <c r="H208" s="281" t="s">
        <v>919</v>
      </c>
      <c r="I208" s="281"/>
      <c r="J208" s="281"/>
      <c r="K208" s="325"/>
    </row>
    <row r="209" spans="2:11" ht="15" customHeight="1">
      <c r="B209" s="304"/>
      <c r="C209" s="310"/>
      <c r="D209" s="281"/>
      <c r="E209" s="281"/>
      <c r="F209" s="303" t="s">
        <v>757</v>
      </c>
      <c r="G209" s="281"/>
      <c r="H209" s="281" t="s">
        <v>758</v>
      </c>
      <c r="I209" s="281"/>
      <c r="J209" s="281"/>
      <c r="K209" s="325"/>
    </row>
    <row r="210" spans="2:11" ht="15" customHeight="1">
      <c r="B210" s="304"/>
      <c r="C210" s="281"/>
      <c r="D210" s="281"/>
      <c r="E210" s="281"/>
      <c r="F210" s="303" t="s">
        <v>755</v>
      </c>
      <c r="G210" s="281"/>
      <c r="H210" s="281" t="s">
        <v>920</v>
      </c>
      <c r="I210" s="281"/>
      <c r="J210" s="281"/>
      <c r="K210" s="325"/>
    </row>
    <row r="211" spans="2:11" ht="15" customHeight="1">
      <c r="B211" s="342"/>
      <c r="C211" s="310"/>
      <c r="D211" s="310"/>
      <c r="E211" s="310"/>
      <c r="F211" s="303" t="s">
        <v>85</v>
      </c>
      <c r="G211" s="288"/>
      <c r="H211" s="329" t="s">
        <v>86</v>
      </c>
      <c r="I211" s="329"/>
      <c r="J211" s="329"/>
      <c r="K211" s="343"/>
    </row>
    <row r="212" spans="2:11" ht="15" customHeight="1">
      <c r="B212" s="342"/>
      <c r="C212" s="310"/>
      <c r="D212" s="310"/>
      <c r="E212" s="310"/>
      <c r="F212" s="303" t="s">
        <v>653</v>
      </c>
      <c r="G212" s="288"/>
      <c r="H212" s="329" t="s">
        <v>705</v>
      </c>
      <c r="I212" s="329"/>
      <c r="J212" s="329"/>
      <c r="K212" s="343"/>
    </row>
    <row r="213" spans="2:11" ht="15" customHeight="1">
      <c r="B213" s="342"/>
      <c r="C213" s="310"/>
      <c r="D213" s="310"/>
      <c r="E213" s="310"/>
      <c r="F213" s="344"/>
      <c r="G213" s="288"/>
      <c r="H213" s="345"/>
      <c r="I213" s="345"/>
      <c r="J213" s="345"/>
      <c r="K213" s="343"/>
    </row>
    <row r="214" spans="2:11" ht="15" customHeight="1">
      <c r="B214" s="342"/>
      <c r="C214" s="281" t="s">
        <v>883</v>
      </c>
      <c r="D214" s="310"/>
      <c r="E214" s="310"/>
      <c r="F214" s="303">
        <v>1</v>
      </c>
      <c r="G214" s="288"/>
      <c r="H214" s="329" t="s">
        <v>921</v>
      </c>
      <c r="I214" s="329"/>
      <c r="J214" s="329"/>
      <c r="K214" s="343"/>
    </row>
    <row r="215" spans="2:11" ht="15" customHeight="1">
      <c r="B215" s="342"/>
      <c r="C215" s="310"/>
      <c r="D215" s="310"/>
      <c r="E215" s="310"/>
      <c r="F215" s="303">
        <v>2</v>
      </c>
      <c r="G215" s="288"/>
      <c r="H215" s="329" t="s">
        <v>922</v>
      </c>
      <c r="I215" s="329"/>
      <c r="J215" s="329"/>
      <c r="K215" s="343"/>
    </row>
    <row r="216" spans="2:11" ht="15" customHeight="1">
      <c r="B216" s="342"/>
      <c r="C216" s="310"/>
      <c r="D216" s="310"/>
      <c r="E216" s="310"/>
      <c r="F216" s="303">
        <v>3</v>
      </c>
      <c r="G216" s="288"/>
      <c r="H216" s="329" t="s">
        <v>923</v>
      </c>
      <c r="I216" s="329"/>
      <c r="J216" s="329"/>
      <c r="K216" s="343"/>
    </row>
    <row r="217" spans="2:11" ht="15" customHeight="1">
      <c r="B217" s="342"/>
      <c r="C217" s="310"/>
      <c r="D217" s="310"/>
      <c r="E217" s="310"/>
      <c r="F217" s="303">
        <v>4</v>
      </c>
      <c r="G217" s="288"/>
      <c r="H217" s="329" t="s">
        <v>924</v>
      </c>
      <c r="I217" s="329"/>
      <c r="J217" s="329"/>
      <c r="K217" s="343"/>
    </row>
    <row r="218" spans="2:11" ht="12.75" customHeight="1">
      <c r="B218" s="346"/>
      <c r="C218" s="347"/>
      <c r="D218" s="347"/>
      <c r="E218" s="347"/>
      <c r="F218" s="347"/>
      <c r="G218" s="347"/>
      <c r="H218" s="347"/>
      <c r="I218" s="347"/>
      <c r="J218" s="347"/>
      <c r="K218" s="348"/>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Ing. Eva Morkesová</cp:lastModifiedBy>
  <dcterms:created xsi:type="dcterms:W3CDTF">2019-06-05T07:45:02Z</dcterms:created>
  <dcterms:modified xsi:type="dcterms:W3CDTF">2019-06-05T07:45:05Z</dcterms:modified>
  <cp:category/>
  <cp:version/>
  <cp:contentType/>
  <cp:contentStatus/>
</cp:coreProperties>
</file>