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00" sheetId="2" r:id="rId2"/>
    <sheet name="00.1" sheetId="3" r:id="rId3"/>
    <sheet name="PS 01.1" sheetId="4" r:id="rId4"/>
    <sheet name="PS 01.2" sheetId="5" r:id="rId5"/>
    <sheet name="PS 01.3" sheetId="6" r:id="rId6"/>
    <sheet name="PS 02.1" sheetId="7" r:id="rId7"/>
    <sheet name="SO 01.1" sheetId="8" r:id="rId8"/>
    <sheet name="SO 01.2" sheetId="9" r:id="rId9"/>
    <sheet name="SO 01.3" sheetId="10" r:id="rId10"/>
    <sheet name="SO 01.4" sheetId="11" r:id="rId11"/>
    <sheet name="SO 01.5" sheetId="12" r:id="rId12"/>
    <sheet name="SO 01.7" sheetId="13" r:id="rId13"/>
    <sheet name="SO 01.8" sheetId="14" r:id="rId14"/>
    <sheet name="SO 01.9" sheetId="15" r:id="rId15"/>
    <sheet name="SO 02" sheetId="16" r:id="rId16"/>
    <sheet name="SO 03" sheetId="17" r:id="rId17"/>
    <sheet name="SO 04" sheetId="18" r:id="rId18"/>
    <sheet name="SO 05.1" sheetId="19" r:id="rId19"/>
    <sheet name="SO 05.2" sheetId="20" r:id="rId20"/>
    <sheet name="SO 05.3" sheetId="21" r:id="rId21"/>
    <sheet name="SO 05.4" sheetId="22" r:id="rId22"/>
    <sheet name="SO 05.5" sheetId="23" r:id="rId23"/>
    <sheet name="SO 06" sheetId="24" r:id="rId24"/>
  </sheets>
  <definedNames/>
  <calcPr fullCalcOnLoad="1"/>
</workbook>
</file>

<file path=xl/sharedStrings.xml><?xml version="1.0" encoding="utf-8"?>
<sst xmlns="http://schemas.openxmlformats.org/spreadsheetml/2006/main" count="8988" uniqueCount="2585">
  <si>
    <t>Soupis objektů s DPH</t>
  </si>
  <si>
    <t>Stavba:14UL01014 - BEČVA, JEZ HRANICE - ZKAPACITNĚNÍ JEZU A RYBÍ PŘECHOD</t>
  </si>
  <si>
    <t>Varianta:ZŘ - Základní řešení</t>
  </si>
  <si>
    <t>Odbytová cena:</t>
  </si>
  <si>
    <t>OC+DPH:</t>
  </si>
  <si>
    <t>Sazba 1</t>
  </si>
  <si>
    <t>Sazba 2</t>
  </si>
  <si>
    <t>Sazba 3</t>
  </si>
  <si>
    <t>Objekt</t>
  </si>
  <si>
    <t>Popis</t>
  </si>
  <si>
    <t>OC</t>
  </si>
  <si>
    <t>DPH</t>
  </si>
  <si>
    <t>OC+DPH</t>
  </si>
  <si>
    <t>Aspe</t>
  </si>
  <si>
    <t>Příloha k formuláři pro ocenění nabídky</t>
  </si>
  <si>
    <t>Stavba</t>
  </si>
  <si>
    <t>číslo a název SO</t>
  </si>
  <si>
    <t>číslo a název rozpočtu:</t>
  </si>
  <si>
    <t>14UL01014</t>
  </si>
  <si>
    <t>BEČVA, JEZ HRANICE - ZKAPACITNĚNÍ JEZU A RYBÍ PŘECHOD</t>
  </si>
  <si>
    <t>00</t>
  </si>
  <si>
    <t>VEDLĚJŠÍ A OSTATNÍ NÁKLADY</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</si>
  <si>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</si>
  <si>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</si>
  <si>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</si>
  <si>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</si>
  <si>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</si>
  <si>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</si>
  <si>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</si>
  <si>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</si>
  <si>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</si>
  <si>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</si>
  <si>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</si>
  <si>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</si>
  <si>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</si>
  <si>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</si>
  <si>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</si>
  <si>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</si>
  <si>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</si>
  <si>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</si>
  <si>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</si>
  <si>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</si>
  <si>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</si>
  <si>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</si>
  <si>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</si>
  <si>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2017_OTSKP-SPK</t>
  </si>
  <si>
    <t>02620.a</t>
  </si>
  <si>
    <t/>
  </si>
  <si>
    <t>ZKOUŠENÍ KONSTRUKCÍ A PRACÍ NEZÁVISLOU ZKUŠEBNOU
Zajištění veškerých předepsaných rozborů, atestů, zkoušek a revizí dle příslušných norem a dalších předpisů a nařízení platných v ČR, kterými bude prokázáno dosažení předepsané kvality a parametrů dokončeného díla</t>
  </si>
  <si>
    <t xml:space="preserve">KPL       </t>
  </si>
  <si>
    <t>1=1,000 [A]</t>
  </si>
  <si>
    <t>zahrnuje veškeré náklady spojené s objednatelem požadovanými zkouškami</t>
  </si>
  <si>
    <t>027111.a</t>
  </si>
  <si>
    <t>OPRAVA KOMUNIKACÍ POŠKOZENÝCH V RÁMCI STAVBY
vyfrézování vozovky, očištění a nahrazení novými vrstvami
předpokládaná skladba opravované komunikace:
ACO 11+ 50/70 - 40mm
PS-C C50B5 - 0,2kg/m2
ACL16+ 50/70 - 60mm
PS-C C50B5 - 0,3kg/m2</t>
  </si>
  <si>
    <t xml:space="preserve">M2        </t>
  </si>
  <si>
    <t>předpoklad: 900,00*6,00=5 400,000 [A]</t>
  </si>
  <si>
    <t>zahrnuje veškeré náklady spojené s objednatelem požadovanými zařízeními</t>
  </si>
  <si>
    <t>027121</t>
  </si>
  <si>
    <t>PROVIZORNÍ PŘÍSTUPOVÉ CESTY - ZŘÍZENÍ</t>
  </si>
  <si>
    <t>Provizorní panelovou cestu na sjezd do stavební jámy: 3,00*200,00=600,000 [A]
Provizorní manipulační plocha na zapatkování jařábu: 250,00m2=250,000 [B]
Celkem: A+B=850,000 [C]</t>
  </si>
  <si>
    <t>027123</t>
  </si>
  <si>
    <t>PROVIZORNÍ PŘÍSTUPOVÉ CESTY - ZRUŠENÍ</t>
  </si>
  <si>
    <t>dle zřízení přístupových cest: 850,00m2=850,000 [A]</t>
  </si>
  <si>
    <t>02760</t>
  </si>
  <si>
    <t>POMOC PRÁCE ZŘÍZ NEBO ZAJIŠŤ JÍMKY, STAV JÁMY A ŠACHTY
ZAHRAZENÍ PROVIZORNÍM HRAZENÍM, VYČERPÁNÍ A VYČIŠTĚNÍ PROSTORU</t>
  </si>
  <si>
    <t>02851.a</t>
  </si>
  <si>
    <t>OSTATNÍ POŽADAVKY - VYTYČENÍ PODZEMNÍCH ZAŘÍZENÍ
Zajištění vytýčení veškerých podzemních zařízení, případně jejich ověření u majitelů a správců</t>
  </si>
  <si>
    <t>zahrnuje veškeré náklady spojené s objednatelem požadovanými pracemi</t>
  </si>
  <si>
    <t>02851.b</t>
  </si>
  <si>
    <t>OSTATNÍ POŽADAVKY - ŠETŘENÍ O PODZEMNÍCH SÍTÍCH
Zajištění šetření o podzemních sítích vč. zajištění nových vyjádření v případě, že před realizací pozbyly platnosti</t>
  </si>
  <si>
    <t>02911.a</t>
  </si>
  <si>
    <t>OSTATNÍ POŽADAVKY - GEODETICKÉ ZAMĚŘENÍ
Vypracování geodetického zaměření skutečného stavu</t>
  </si>
  <si>
    <t>02911.b</t>
  </si>
  <si>
    <t>OSTATNÍ POŽADAVKY - GEODETICKÉ ZAMĚŘENÍ
Zajištění veškerých geodetických prací souvisejících s realizací díla vč. vytyčení stavebních objektů</t>
  </si>
  <si>
    <t>02920.a</t>
  </si>
  <si>
    <t>OSTATNÍ POŽADAVKY - OCHRANA ŽIVOTNÍHO PROSTŘEDÍ
Odborné odlovení rybí obsádky z prostoru staveniště</t>
  </si>
  <si>
    <t>2=2,000 [A]</t>
  </si>
  <si>
    <t>02920.b</t>
  </si>
  <si>
    <t>OSTATNÍ POŽADAVKY - OCHRANA ŽIVOTNÍHO PROSTŘEDÍ
transfer živočichů</t>
  </si>
  <si>
    <t>02940.a</t>
  </si>
  <si>
    <t>OSTATNÍ POŽADAVKY - VYPRACOVÁNÍ DOKUMENTACE
VYPRACOVÁNÍ PLÁNU OPATŘENÍ PRO PŘÍPAD HAVÁRIE
Zhotovitelem vypracovaný plán opatření pro případ úniku závadných látek (např. ropné produkty, cementové výluhy, odpadní vody z těsnících clon, atd.)</t>
  </si>
  <si>
    <t>02940.b</t>
  </si>
  <si>
    <t>OSTATNÍ POŽADAVKY - VYPRACOVÁNÍ DOKUMENTACE
ZPRACOVÁNÍ POVODŇOVÉHO PLÁNU STAVBY
Dle §71 zákona č.254/2001 Sb. včetně zajištění schválení příslušnými orgány správy a Povodím Labe, státní podnik</t>
  </si>
  <si>
    <t>02940.c</t>
  </si>
  <si>
    <t>OSTATNÍ POŽADAVKY - VYPRACOVÁNÍ DOKUMENTACE
DÍLENSKÁ DOKUMENTACE (OCELOVÉ PRVKY, TĚSNĚNÍ ATD.)</t>
  </si>
  <si>
    <t>02940.d</t>
  </si>
  <si>
    <t>OSTATNÍ POŽADAVKY - VYPRACOVÁNÍ DOKUMENTACE
výrobní dokumentace</t>
  </si>
  <si>
    <t>02943</t>
  </si>
  <si>
    <t>OSTATNÍ POŽADAVKY - VYPRACOVÁNÍ RDS</t>
  </si>
  <si>
    <t>02944</t>
  </si>
  <si>
    <t>OSTAT POŽADAVKY - DOKUMENTACE SKUTEČ PROVEDENÍ V DIGIT FORMĚ</t>
  </si>
  <si>
    <t>02945</t>
  </si>
  <si>
    <t>OSTAT POŽADAVKY - GEOMETRICKÝ PLÁN
GP na oddělení pozemků nebo zřízení služebnosti, každý ve 14 vyhotoveních</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</si>
  <si>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</si>
  <si>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</si>
  <si>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
Zajištění fotodokumentace veškerých konstrukcí, které budou v průběhu výstavby skryty nebo zakryty</t>
  </si>
  <si>
    <t>položka zahrnuje:
- fotodokumentaci zadavatelem požadovaného děje a konstrukcí v požadovaných časových intervalech
- zadavatelem specifikované výstupy (fotografie v papírovém a digitálním formátu) v požadovaném počtu</t>
  </si>
  <si>
    <t>02950.a</t>
  </si>
  <si>
    <t>OSTATNÍ POŽADAVKY - POSUDKY, KONTROLY, REVIZNÍ ZPRÁVY
ZAJIŠTĚNÍ KONTROLNÍHO A ZKUŠEBNÍHO PLÁNU STAVBY</t>
  </si>
  <si>
    <t>02991</t>
  </si>
  <si>
    <t>OSTATNÍ POŽADAVKY - INFORMAČNÍ TABULE
Publicita – hliníková tabule 1,5x2,0m na sloupcích</t>
  </si>
  <si>
    <t xml:space="preserve">KUS       </t>
  </si>
  <si>
    <t>2ks=2,000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</si>
  <si>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</si>
  <si>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</si>
  <si>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
Zajištění kompletního zařízení staveniště a jeho připojení na sítě
- zajištění místnosti pro TDI v ZS vč. jejího vybavení
- zajištění ohlášení všech staveb zařízení staveniště dle §104 odst.(2) zákona č.183/2006 Sb.
- zajištění následné likvidace všech objektů ZS včetně připojení na sítě
- zajištění zřízení a odstranění dočasných komunikací, sjezdů a nájezdů pro realizaci stavby
- zajištění podmínek pro použití přístupových komunikací dotčených stavbou s příslušnými vlastníky či správci a zajištění jejich splnění
- zízení čisticích zón před výjezdem z obvodu staveniště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v jeho bezprostřední blízkosti pro poškození během realizace stavby
- obnova stávajících asf. komunikací a nezpevněných cest v případě jejich poškození
- včetně nájmu ploch ZS</t>
  </si>
  <si>
    <t>zahrnuje objednatelem povolené náklady na pořízení (event. pronájem), provozování, udržování a likvidaci zhotovitelova zařízení</t>
  </si>
  <si>
    <t>Zemní práce</t>
  </si>
  <si>
    <t>11511</t>
  </si>
  <si>
    <t>ČERPÁNÍ VODY DO 500 L/MIN</t>
  </si>
  <si>
    <t xml:space="preserve">HOD       </t>
  </si>
  <si>
    <t>Předpoklad pro celou stavbu: 83hod=83,000 [A]</t>
  </si>
  <si>
    <t>Položka čerpání vody na povrchu zahrnuje i potrubí, pohotovost záložní čerpací soupravy a zřízení čerpací jímky. Součástí položky je také následná demontáž a likvidace těchto zařízení</t>
  </si>
  <si>
    <t>11512</t>
  </si>
  <si>
    <t>ČERPÁNÍ VODY DO 1000 L/MIN</t>
  </si>
  <si>
    <t>Předpoklad pro celou stavbu: 384hod=384,000 [A]</t>
  </si>
  <si>
    <t>11513</t>
  </si>
  <si>
    <t>ČERPÁNÍ VODY DO 2000 L/MIN</t>
  </si>
  <si>
    <t>Předpoklad pro celou stavbu: 2040hod=2 040,000 [A]</t>
  </si>
  <si>
    <t>11514</t>
  </si>
  <si>
    <t>ČERPÁNÍ VODY DO 4000 L/MIN</t>
  </si>
  <si>
    <t>Předpoklad pro celou stavbu: 3432hod=3 432,000 [A]</t>
  </si>
  <si>
    <t>17780.a</t>
  </si>
  <si>
    <t>ZEMNÍ HRÁZKY Z NAKUPOVANÝCH MATERIÁLŮ
VČ. ODSTRANĚNÍ</t>
  </si>
  <si>
    <t xml:space="preserve">M3        </t>
  </si>
  <si>
    <t>9,00m2*20,00+1,50m2*45,00=247,500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</si>
  <si>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</si>
  <si>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Základy</t>
  </si>
  <si>
    <t>23117A</t>
  </si>
  <si>
    <t>ŠTĚTOVÉ STĚNY BERANĚNÉ Z KOVOVÝCH DÍLCŮ TRVALÉ (PLOCHA)</t>
  </si>
  <si>
    <t>7.etapa: 100,00*11,00=1 100,000 [A]</t>
  </si>
  <si>
    <t>- zřízení stěny
- dodání štětovnic v požadované kvalitě,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</si>
  <si>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23217A</t>
  </si>
  <si>
    <t>ŠTĚTOVÉ STĚNY BERANĚNÉ Z KOVOVÝCH DÍLCŮ DOČASNÉ (PLOCHA)</t>
  </si>
  <si>
    <t>2. etapa: (41,60+8,80+16,40+20,80+22,40+6,00+22,80+13,20)*10,00=1 520,000 [A]
5. etapa: (101,60-22,80+6,00+80,80)*10,00=1 656,000 [B]
Celkem: A+B=3 176,000 [C]</t>
  </si>
  <si>
    <t>- zřízení stěny
- opotřebení štětovnic,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</si>
  <si>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237172</t>
  </si>
  <si>
    <t>ODŘEZÁNÍ ŠTĚTOVÝCH STĚN Z KOVOVÝCH DÍLCŮ</t>
  </si>
  <si>
    <t xml:space="preserve">M         </t>
  </si>
  <si>
    <t>7.etapa: 100,00=100,000 [A]</t>
  </si>
  <si>
    <t>položka zahrnuje odstranění stěn včetně odvozu a uložení na skládku</t>
  </si>
  <si>
    <t>23717A</t>
  </si>
  <si>
    <t>ODSTRANĚNÍ ŠTĚTOVÝCH STĚN Z KOVOVÝCH DÍLCŮ V PLOŠE</t>
  </si>
  <si>
    <t>C e l k e m</t>
  </si>
  <si>
    <t>Ostatní ve výkazu nespecifikované práce</t>
  </si>
  <si>
    <t>Vícepráce</t>
  </si>
  <si>
    <t>Vícepráce celkem</t>
  </si>
  <si>
    <t>Méněpráce</t>
  </si>
  <si>
    <t>Méněpráce celkem</t>
  </si>
  <si>
    <t>Celkem</t>
  </si>
  <si>
    <t>00.1</t>
  </si>
  <si>
    <t>PROJEKT MĚŘENÍ BĚHEM ZMĚNY STAVBY</t>
  </si>
  <si>
    <t>STAVEBNÍ PRÁCE A INSTALACE</t>
  </si>
  <si>
    <t>01</t>
  </si>
  <si>
    <t>Čepová značka (PŘEDPOKLAD)</t>
  </si>
  <si>
    <t xml:space="preserve">KS        </t>
  </si>
  <si>
    <t>4=4,000 [A]</t>
  </si>
  <si>
    <t>02</t>
  </si>
  <si>
    <t>Hřebové značky</t>
  </si>
  <si>
    <t>109=109,000 [A]</t>
  </si>
  <si>
    <t>03</t>
  </si>
  <si>
    <t>Směrové terče</t>
  </si>
  <si>
    <t>04</t>
  </si>
  <si>
    <t>Integrované zděře pro laser a terč</t>
  </si>
  <si>
    <t>05</t>
  </si>
  <si>
    <t>Klinometry</t>
  </si>
  <si>
    <t>10=10,000 [A]</t>
  </si>
  <si>
    <t>06</t>
  </si>
  <si>
    <t>Deformetry</t>
  </si>
  <si>
    <t>21=21,000 [A]</t>
  </si>
  <si>
    <t>07</t>
  </si>
  <si>
    <t>Centrační držák přístroje Leica</t>
  </si>
  <si>
    <t>08</t>
  </si>
  <si>
    <t>Kotvící tmely</t>
  </si>
  <si>
    <t>8=8,000 [A]</t>
  </si>
  <si>
    <t>09</t>
  </si>
  <si>
    <t>Spotřební materiál (vrtáky)</t>
  </si>
  <si>
    <t>3=3,000 [A]</t>
  </si>
  <si>
    <t>10</t>
  </si>
  <si>
    <t>Cestovné</t>
  </si>
  <si>
    <t>MĚŘÍCÍ PŘÍSTROJE</t>
  </si>
  <si>
    <t>11</t>
  </si>
  <si>
    <t>Náklonoměr</t>
  </si>
  <si>
    <t>12</t>
  </si>
  <si>
    <t>Deformetr</t>
  </si>
  <si>
    <t>PROVÁDĚNÁ MĚŘENÍ</t>
  </si>
  <si>
    <t>13</t>
  </si>
  <si>
    <t>Měření svislých posunů geodeticky (VPN) - ZZ</t>
  </si>
  <si>
    <t>14</t>
  </si>
  <si>
    <t>Měření VPN - etapa</t>
  </si>
  <si>
    <t>15</t>
  </si>
  <si>
    <t>Klinometry, konvergence - etapa
Deformetry, Stahování dat</t>
  </si>
  <si>
    <t>VYHODNOCENÍ MĚŘENÍ</t>
  </si>
  <si>
    <t>16</t>
  </si>
  <si>
    <t>Průběžné zpracování výsledků měření (4x ročně)</t>
  </si>
  <si>
    <t>17</t>
  </si>
  <si>
    <t>Vypracování závěrečné zprávy</t>
  </si>
  <si>
    <t>PS 01</t>
  </si>
  <si>
    <t>POHYBLIVÝ JEZ - STROJNÍ ČÁST</t>
  </si>
  <si>
    <t>PS 01.1</t>
  </si>
  <si>
    <t>1. Pole - Zdvižný segment</t>
  </si>
  <si>
    <t>Armatura zdiva</t>
  </si>
  <si>
    <t>1.1</t>
  </si>
  <si>
    <t>1.1.01</t>
  </si>
  <si>
    <t>Spodní práh
S 235 + NEREZ</t>
  </si>
  <si>
    <t xml:space="preserve">KG        </t>
  </si>
  <si>
    <t>1ks*490kg=490,000 [A]</t>
  </si>
  <si>
    <t>1.1.02</t>
  </si>
  <si>
    <t>Mezirám pohonu
S 355</t>
  </si>
  <si>
    <t>2ks*200kg=400,000 [A]</t>
  </si>
  <si>
    <t>1.1.03</t>
  </si>
  <si>
    <t>Opancéřování spodního prahu
NEREZ</t>
  </si>
  <si>
    <t>1ks*310kg=310,000 [A]</t>
  </si>
  <si>
    <t>1.1.04</t>
  </si>
  <si>
    <t>Spojovací materiál
S 235</t>
  </si>
  <si>
    <t>1ks *30kg=30,000 [A]</t>
  </si>
  <si>
    <t>Segment s klapkou</t>
  </si>
  <si>
    <t>1.2</t>
  </si>
  <si>
    <t>1.2.01</t>
  </si>
  <si>
    <t>Těleso segmentu - svařenec
S 355</t>
  </si>
  <si>
    <t>1ks * 14600kg=14 600,000 [A]</t>
  </si>
  <si>
    <t>1.2.02</t>
  </si>
  <si>
    <t>Rameno segmentu - svařenec
S 235</t>
  </si>
  <si>
    <t>2ks *1000kg=2 000,000 [A]</t>
  </si>
  <si>
    <t>1.2.03</t>
  </si>
  <si>
    <t>Těleso klapky - svařenec
S 355</t>
  </si>
  <si>
    <t>1ks *4800kg=4 800,000 [A]</t>
  </si>
  <si>
    <t>1.2.04</t>
  </si>
  <si>
    <t>Konzola ložisla segmentu
S 355</t>
  </si>
  <si>
    <t>2ks *105kg=210,000 [A]</t>
  </si>
  <si>
    <t>1.2.05</t>
  </si>
  <si>
    <t>Konzola ložiska klapky
S 355</t>
  </si>
  <si>
    <t>4ks *50kg=200,000 [A]</t>
  </si>
  <si>
    <t>1.2.06</t>
  </si>
  <si>
    <t>Čep ložiska segmentu
NEREZ</t>
  </si>
  <si>
    <t>2ks *55kg=110,000 [A]</t>
  </si>
  <si>
    <t>1.2.07</t>
  </si>
  <si>
    <t>Čep ložiska klapky
NEREZ</t>
  </si>
  <si>
    <t>4ks *2kg=8,000 [A]</t>
  </si>
  <si>
    <t>1.2.08</t>
  </si>
  <si>
    <t>Boční vodící kladka
S 235 + NEREZ</t>
  </si>
  <si>
    <t>4ks *30kg=120,000 [A]</t>
  </si>
  <si>
    <t>1.2.09</t>
  </si>
  <si>
    <t>Boční těsnění segmentu
S235, guma, spojovací mat. nerez</t>
  </si>
  <si>
    <t>2ks *126,80kg=253,600 [A]</t>
  </si>
  <si>
    <t>1.2.10</t>
  </si>
  <si>
    <t>Prahové těsnění segmentu
S235, guma, spojovací mat. nerez</t>
  </si>
  <si>
    <t>1ks *300kg=300,000 [A]</t>
  </si>
  <si>
    <t>1.2.11</t>
  </si>
  <si>
    <t>Boční těsnění klapky
S235, guma, spojovací mat. nerez</t>
  </si>
  <si>
    <t>2ks *26,44kg=52,880 [A]</t>
  </si>
  <si>
    <t>1.2.12</t>
  </si>
  <si>
    <t>Prahové těsnění klapky
S235, guma, spojovací mat. nerez</t>
  </si>
  <si>
    <t>1ks *330kg=330,000 [A]</t>
  </si>
  <si>
    <t>1.2.13</t>
  </si>
  <si>
    <t>Plastové obložení bočních štítů segmentu
PTFE, nerez spoj mat.</t>
  </si>
  <si>
    <t>2ks *10kg=20,000 [A]</t>
  </si>
  <si>
    <t>1.2.14</t>
  </si>
  <si>
    <t>Plastové obložení bočních štítů klapky
PTFE, nerez spoj mat.</t>
  </si>
  <si>
    <t>2ks *48kg=96,000 [A]</t>
  </si>
  <si>
    <t>1.2.15</t>
  </si>
  <si>
    <t>Odrazný trám segmentu
dub</t>
  </si>
  <si>
    <t>1ks*320kg=320,000 [A]</t>
  </si>
  <si>
    <t>1.2.16</t>
  </si>
  <si>
    <t>Samomazné pouzdro segmentu  - o 130
bronz + grafit</t>
  </si>
  <si>
    <t>4ks*4kg=16,000 [A]</t>
  </si>
  <si>
    <t>1.2.17</t>
  </si>
  <si>
    <t>Samomazné pouzdro klapky - boční - o 200
bronz + grafit,</t>
  </si>
  <si>
    <t>4ks*3kg=12,000 [A]</t>
  </si>
  <si>
    <t>1.2.18</t>
  </si>
  <si>
    <t>Samomazné pouzdro klapky - vnitřní - o 55
bronz + grafit,</t>
  </si>
  <si>
    <t>4ks*0,5kg=2,000 [A]</t>
  </si>
  <si>
    <t>Ovládací mechanismus</t>
  </si>
  <si>
    <t>1.3</t>
  </si>
  <si>
    <t>1.3.01</t>
  </si>
  <si>
    <t>Ovládání klapky (hřídel, páka, čep)
S 355, NEREZ</t>
  </si>
  <si>
    <t>2ks*315kg=630,000 [A]</t>
  </si>
  <si>
    <t>1.3.02</t>
  </si>
  <si>
    <t>Silová převodovka - 50 kNm, 300 kN</t>
  </si>
  <si>
    <t>2ks*950kg=1 900,000 [A]</t>
  </si>
  <si>
    <t>1.3.03</t>
  </si>
  <si>
    <t>Elektrický servomotor víceotáčkový - 3kW; s el. synchronizací</t>
  </si>
  <si>
    <t>2ks*90kg=180,000 [A]</t>
  </si>
  <si>
    <t>1.3.04</t>
  </si>
  <si>
    <t>Gallův řetěz s okem - 300 kN, 8500 mm
NEREZ</t>
  </si>
  <si>
    <t>2ks*900kg=1 800,000 [A]</t>
  </si>
  <si>
    <t>1.3.05</t>
  </si>
  <si>
    <t>Řetězové kolo
S 355</t>
  </si>
  <si>
    <t>2ks*160kg=320,000 [A]</t>
  </si>
  <si>
    <t>1.3.06</t>
  </si>
  <si>
    <t>Skluzavka řetězu
S 235</t>
  </si>
  <si>
    <t>2ks*35kg=70,000 [A]</t>
  </si>
  <si>
    <t>1.3.07</t>
  </si>
  <si>
    <t>Kryt řetězového kola
S 235</t>
  </si>
  <si>
    <t>2ks*20kg=40,000 [A]</t>
  </si>
  <si>
    <t>1.3.08</t>
  </si>
  <si>
    <t>Výsuvný čep mechanické aretace segmentu
S 355</t>
  </si>
  <si>
    <t>1.3.09</t>
  </si>
  <si>
    <t>Olejová náplň převodovky
převodový olej</t>
  </si>
  <si>
    <t>2ks*30kg=60,000 [A]</t>
  </si>
  <si>
    <t>Povrchová ochrana</t>
  </si>
  <si>
    <t>2.01</t>
  </si>
  <si>
    <t>Plochy ve styku s vodou nebo vlhkostí</t>
  </si>
  <si>
    <t>550m2=550,000 [A]</t>
  </si>
  <si>
    <t>2.02</t>
  </si>
  <si>
    <t>Dutina klapky - lanolinový aerosol</t>
  </si>
  <si>
    <t>45m2=45,000 [A]</t>
  </si>
  <si>
    <t>2.03</t>
  </si>
  <si>
    <t>Nátěry po montáži</t>
  </si>
  <si>
    <t>15m2=15,000 [A]</t>
  </si>
  <si>
    <t>Demontáž</t>
  </si>
  <si>
    <t>3.01</t>
  </si>
  <si>
    <t>Zahrazení jezového pole</t>
  </si>
  <si>
    <t>1kpl=1,000 [A]</t>
  </si>
  <si>
    <t>3.02</t>
  </si>
  <si>
    <t>Čerpání pole po dobu demontáže</t>
  </si>
  <si>
    <t>3.03</t>
  </si>
  <si>
    <t>Vlastní demontážní práce</t>
  </si>
  <si>
    <t>500hod=500,000 [A]</t>
  </si>
  <si>
    <t>3.04</t>
  </si>
  <si>
    <t>Použití mechanizace při montáži</t>
  </si>
  <si>
    <t xml:space="preserve">DEN       </t>
  </si>
  <si>
    <t>2dny=2,000 [A]</t>
  </si>
  <si>
    <t>3.05</t>
  </si>
  <si>
    <t>Dopravna demontovaných dílů</t>
  </si>
  <si>
    <t xml:space="preserve">SOUBOR    </t>
  </si>
  <si>
    <t>1soub.=1,000 [A]</t>
  </si>
  <si>
    <t>Montáž</t>
  </si>
  <si>
    <t>4.01</t>
  </si>
  <si>
    <t>Vyhrazení jezového pole</t>
  </si>
  <si>
    <t>4.02</t>
  </si>
  <si>
    <t>Čerpání pole po dobu montáže</t>
  </si>
  <si>
    <t>4.03</t>
  </si>
  <si>
    <t>Vlastní montážní práce</t>
  </si>
  <si>
    <t>950hod=950,000 [A]</t>
  </si>
  <si>
    <t>4.04</t>
  </si>
  <si>
    <t>Vybavení staveniště</t>
  </si>
  <si>
    <t xml:space="preserve">%         </t>
  </si>
  <si>
    <t>0,02%=0,020 [A]</t>
  </si>
  <si>
    <t>4.05</t>
  </si>
  <si>
    <t>3,50dnů=3,500 [A]</t>
  </si>
  <si>
    <t>4.06</t>
  </si>
  <si>
    <t>Dopravna technologie na stavbu</t>
  </si>
  <si>
    <t>1soub=1,000 [A]</t>
  </si>
  <si>
    <t>4.07</t>
  </si>
  <si>
    <t>Seřízení, nastavení, kontroly a zkoušky</t>
  </si>
  <si>
    <t>160hod=160,000 [A]</t>
  </si>
  <si>
    <t>PS 01.2</t>
  </si>
  <si>
    <t>2. Pole - Zdvižný segment</t>
  </si>
  <si>
    <t>PS 01.3</t>
  </si>
  <si>
    <t>3. Pole - Zdvižný segment</t>
  </si>
  <si>
    <t>Boční štít
S 235 + NEREZ</t>
  </si>
  <si>
    <t>2ks*390kg=780,000 [A]</t>
  </si>
  <si>
    <t>Konzola ložiska segmentu
S 235 + S 355</t>
  </si>
  <si>
    <t>2ks*370kg=740,000 [A]</t>
  </si>
  <si>
    <t>Kotvení konzoly ložiska
S 235</t>
  </si>
  <si>
    <t>1.1.05</t>
  </si>
  <si>
    <t>Rám pohonu
S 355</t>
  </si>
  <si>
    <t>2ks*250kg=500,000 [A]</t>
  </si>
  <si>
    <t>1.1.06</t>
  </si>
  <si>
    <t>1.1.07</t>
  </si>
  <si>
    <t>1ks*90kg=90,000 [A]</t>
  </si>
  <si>
    <t>1ks *14600kg=14 600,000 [A]</t>
  </si>
  <si>
    <t>1ks*300kg=300,000 [A]</t>
  </si>
  <si>
    <t>4ks *4kg=16,000 [A]</t>
  </si>
  <si>
    <t>Samomazné pouzdro klapky - boční - o 200
bronz + grafit</t>
  </si>
  <si>
    <t>4ks *3kg=12,000 [A]</t>
  </si>
  <si>
    <t>Samomazné pouzdro klapky - vnitřní - o 55
bronz + grafit</t>
  </si>
  <si>
    <t>4ks *0,50kg=2,000 [A]</t>
  </si>
  <si>
    <t>1ks *320kg=320,000 [A]</t>
  </si>
  <si>
    <t>2ks *315kg=630,000 [A]</t>
  </si>
  <si>
    <t>2ks *950kg=1 900,000 [A]</t>
  </si>
  <si>
    <t>2ks *90kg=180,000 [A]</t>
  </si>
  <si>
    <t>2ks *900kg=1 800,000 [A]</t>
  </si>
  <si>
    <t>2ks *160kg=320,000 [A]</t>
  </si>
  <si>
    <t>2ks *35kg=70,000 [A]</t>
  </si>
  <si>
    <t>2ks *20kg=40,000 [A]</t>
  </si>
  <si>
    <t>2ks *30kg=60,000 [A]</t>
  </si>
  <si>
    <t>1200hod=1 200,000 [A]</t>
  </si>
  <si>
    <t>4dny=4,000 [A]</t>
  </si>
  <si>
    <t>Dokumentace</t>
  </si>
  <si>
    <t>Výrobní dokumentace</t>
  </si>
  <si>
    <t>850hod=850,000 [A]</t>
  </si>
  <si>
    <t>Dokumentace skutečného provedení</t>
  </si>
  <si>
    <t>50hod=50,000 [A]</t>
  </si>
  <si>
    <t>PS 02</t>
  </si>
  <si>
    <t>POHYBLIVÝ JEZ - ELEKTRONICKÁ ČÁST</t>
  </si>
  <si>
    <t>PS 02.1</t>
  </si>
  <si>
    <t>DEMONTÁŽE STÁV.ELEKTROINSTALACE</t>
  </si>
  <si>
    <t>001</t>
  </si>
  <si>
    <t>Demontáže rozvaděčů 4 ks skříní</t>
  </si>
  <si>
    <t>002</t>
  </si>
  <si>
    <t>Rozvody elektro a elektrozařízení SEL</t>
  </si>
  <si>
    <t>ROZVÁDĚČE</t>
  </si>
  <si>
    <t>003</t>
  </si>
  <si>
    <t>+RM1  Rozváděč skříňový dle D.8.1.4</t>
  </si>
  <si>
    <t>004</t>
  </si>
  <si>
    <t>+RM2  Rozváděč skříňový dle D.8.1.5</t>
  </si>
  <si>
    <t>005</t>
  </si>
  <si>
    <t>+RM3  Rozváděč skříňový dle D.8.1.6</t>
  </si>
  <si>
    <t>006</t>
  </si>
  <si>
    <t>+RS4  Rozváděč skříňový dle D.8.1.7</t>
  </si>
  <si>
    <t>UZEMNĚNÍ A POSPOJOVÁNÍ</t>
  </si>
  <si>
    <t>007</t>
  </si>
  <si>
    <t>Plochý vodič ocelový zinkovaný
5052 DIN 30X4</t>
  </si>
  <si>
    <t>200,00m=200,000 [A]</t>
  </si>
  <si>
    <t>008</t>
  </si>
  <si>
    <t>Kruhový vodič ocelový pozinkovaný
RD 10</t>
  </si>
  <si>
    <t>252,00m=252,000 [A]</t>
  </si>
  <si>
    <t>009</t>
  </si>
  <si>
    <t>Křížová spojka pro ploché vodiče, FeZn
255 A-FL30 FT</t>
  </si>
  <si>
    <t>12ks=12,000 [A]</t>
  </si>
  <si>
    <t>010</t>
  </si>
  <si>
    <t>Křížová spojka pro kruhové vodiče O 8-10, FeZn
253 8X8</t>
  </si>
  <si>
    <t>48ks=48,000 [A]</t>
  </si>
  <si>
    <t>011</t>
  </si>
  <si>
    <t>Křížová svorka pro ploché a kruhové vodiče, FeZn
252 8-10XFL30 FT</t>
  </si>
  <si>
    <t>012</t>
  </si>
  <si>
    <t>Podélná svorka pro spojení drátu s armováním D10-20mm, ocel
259 A ST</t>
  </si>
  <si>
    <t>126ks=126,000 [A]</t>
  </si>
  <si>
    <t>013</t>
  </si>
  <si>
    <t>Příčná svorka pro spojení pásku s armováním D6-22 mm, ocel
250 A-FT</t>
  </si>
  <si>
    <t>50ks=50,000 [A]</t>
  </si>
  <si>
    <t>014</t>
  </si>
  <si>
    <t>Plastická protikorozní ochranná páska
356 50</t>
  </si>
  <si>
    <t>30ks=30,000 [A]</t>
  </si>
  <si>
    <t>015</t>
  </si>
  <si>
    <t>Přípojnice potenciálového vyrovnání s kovovou základnou, 100kA (10/350)
1809 M</t>
  </si>
  <si>
    <t>016</t>
  </si>
  <si>
    <t>Vodič s plastovou izolací - zelenožlutý
H07V-K 6 zž</t>
  </si>
  <si>
    <t>100,00m=100,000 [A]</t>
  </si>
  <si>
    <t>017</t>
  </si>
  <si>
    <t>Vodič s plastovou izolací - zelenožlutý
H07V-K 16 zž</t>
  </si>
  <si>
    <t>50,00m=50,000 [A]</t>
  </si>
  <si>
    <t>018</t>
  </si>
  <si>
    <t>Vodič s plastovou izolací - zelenožlutý
H07V-K 25 zž</t>
  </si>
  <si>
    <t>30,00m=30,000 [A]</t>
  </si>
  <si>
    <t>019</t>
  </si>
  <si>
    <t>Materiál pro potenciálové vyrovnání uvnitř objektů, pospojení (svorky, pásky, kabelové oka, příchytky, atd)</t>
  </si>
  <si>
    <t>OCHRANA PŘED BLESKEM - HROMOSVOD</t>
  </si>
  <si>
    <t>020</t>
  </si>
  <si>
    <t>1ks=1,000 [A]</t>
  </si>
  <si>
    <t>021</t>
  </si>
  <si>
    <t>Kruhový hliníkový vodič AlMgSi O 8mm
RD 8 ALU</t>
  </si>
  <si>
    <t>54,00m=54,000 [A]</t>
  </si>
  <si>
    <t>022</t>
  </si>
  <si>
    <t>Držák vedení O 8–10 mm s příložkou
113 Z8-10</t>
  </si>
  <si>
    <t>24ks=24,000 [A]</t>
  </si>
  <si>
    <t>023</t>
  </si>
  <si>
    <t>Držák jímacích tyčí a tyčových vývodů zemniče 16 mm
113 Z-16</t>
  </si>
  <si>
    <t>4ks=4,000 [A]</t>
  </si>
  <si>
    <t>024</t>
  </si>
  <si>
    <t>Rychlosvorka Vario, ALU, drát 8mm, Pro spoje T, křížové a paralelní spoje
249 8-10 ALU</t>
  </si>
  <si>
    <t>025</t>
  </si>
  <si>
    <t>Křížová svorka pro kruhové vodiče O 8–10 × O 16, FeZn
253 10X16</t>
  </si>
  <si>
    <t>026</t>
  </si>
  <si>
    <t>Lemová svorka O 8–10 mm do tloušťky plechu 10 mm
273 8-10</t>
  </si>
  <si>
    <t>36ks=36,000 [A]</t>
  </si>
  <si>
    <t>027</t>
  </si>
  <si>
    <t>Okapová svorka pro lem s tloušťkou 15–22 mm
262 A-DIN FT</t>
  </si>
  <si>
    <t>028</t>
  </si>
  <si>
    <t>Objímka okapového svodu
301 DIN-120</t>
  </si>
  <si>
    <t>029</t>
  </si>
  <si>
    <t>Rozpojovací díl uzavřený, pro kruhové vodiče O 8–10 na tyčových vývodech zemničů O 16
223 DIN ZN</t>
  </si>
  <si>
    <t>030</t>
  </si>
  <si>
    <t>Univerzální příchytka O 8–10 mm
324 S-FT</t>
  </si>
  <si>
    <t>031</t>
  </si>
  <si>
    <t>Rozpojovací díl pro O 8–10
233 8</t>
  </si>
  <si>
    <t>032</t>
  </si>
  <si>
    <t>tyčový vývod zemniče Plný materiál, O 16 mm
101 A-1500</t>
  </si>
  <si>
    <t>033</t>
  </si>
  <si>
    <t>Izolovaný jímací stožár pro vnitřně uložené vedení isCon
isFang IN 4000</t>
  </si>
  <si>
    <t>034</t>
  </si>
  <si>
    <t>Nosič isFang pro montáž na stěnu, vzdálenost 200–300 mm
isFang TW200</t>
  </si>
  <si>
    <t>035</t>
  </si>
  <si>
    <t>Držák vedení VA
isCon H 26 VA</t>
  </si>
  <si>
    <t>16ks=16,000 [A]</t>
  </si>
  <si>
    <t>036</t>
  </si>
  <si>
    <t>Střešní držák vodiče pro ploché střechy
165 MBG-8</t>
  </si>
  <si>
    <t>6ks=6,000 [A]</t>
  </si>
  <si>
    <t>037</t>
  </si>
  <si>
    <t>Univerzální adaptér pro střešní držák vodiče typu 165/MBG
165 MBG UH</t>
  </si>
  <si>
    <t>038</t>
  </si>
  <si>
    <t>Držák M vedení M-Quick PA
M-Quick M25 LGR</t>
  </si>
  <si>
    <t>039</t>
  </si>
  <si>
    <t>Připojovací prvek
isCon connect</t>
  </si>
  <si>
    <t>040</t>
  </si>
  <si>
    <t>Svorka pro připojení potenciálu k montáži na isFang
927 2 6-K</t>
  </si>
  <si>
    <t>041</t>
  </si>
  <si>
    <t>Připojovací deska pro jedno vedení isCon®
isCon AP1-16 VA</t>
  </si>
  <si>
    <t>042</t>
  </si>
  <si>
    <t>Pásková příchytka k upevnění vedení isCon® na izolované jímací stožáry
555 7.6x380 SWUV</t>
  </si>
  <si>
    <t xml:space="preserve">BAL       </t>
  </si>
  <si>
    <t>1bal=1,000 [A]</t>
  </si>
  <si>
    <t>043</t>
  </si>
  <si>
    <t>Univerzální rozpojovací díl
226 8-10</t>
  </si>
  <si>
    <t>044</t>
  </si>
  <si>
    <t>Svod isCon® ve světle šedé barvě
isCon 750 LGR</t>
  </si>
  <si>
    <t>045</t>
  </si>
  <si>
    <t>Výstražný štítek, CZ
isCon HWS</t>
  </si>
  <si>
    <t>046</t>
  </si>
  <si>
    <t>Pojízdná plošina</t>
  </si>
  <si>
    <t xml:space="preserve">SH        </t>
  </si>
  <si>
    <t>8sh=8,000 [A]</t>
  </si>
  <si>
    <t>047</t>
  </si>
  <si>
    <t>Lešení</t>
  </si>
  <si>
    <t>288,00m2=288,000 [A]</t>
  </si>
  <si>
    <t>048</t>
  </si>
  <si>
    <t>Podružný materiál</t>
  </si>
  <si>
    <t>5%=5,000 [A]</t>
  </si>
  <si>
    <t>RUČNÍ OVLADAČ +MS</t>
  </si>
  <si>
    <t>049</t>
  </si>
  <si>
    <t>Signálka s integrovanou LED, zelená, 22mm
XB5 AVM3</t>
  </si>
  <si>
    <t>050</t>
  </si>
  <si>
    <t>Signálka s integrovanou LED, bílá, 22mm
XB5 AVM1</t>
  </si>
  <si>
    <t>051</t>
  </si>
  <si>
    <t>Kompletní ovládač, 3 pozice, pevné, rukojeť černá
XB5 AD33</t>
  </si>
  <si>
    <t>052</t>
  </si>
  <si>
    <t>Ovládací skříň, prázdná, 4x otvor, použití ve ztíženém prostředí, IP66
XAL G04</t>
  </si>
  <si>
    <t>053</t>
  </si>
  <si>
    <t>Štítek bez symbolu
ZBY D06102</t>
  </si>
  <si>
    <t>054</t>
  </si>
  <si>
    <t>Kabelová vývodka M25, 13-18mm
M 25 x 1,5</t>
  </si>
  <si>
    <t>055</t>
  </si>
  <si>
    <t>Konektor - male 6 pin+PE, 16A
Han 6 ES-M</t>
  </si>
  <si>
    <t>056</t>
  </si>
  <si>
    <t>Kabelová vývodka M25, 13-18mm, brass, IP 68
M25x1,5</t>
  </si>
  <si>
    <t>057</t>
  </si>
  <si>
    <t>Kryt konektoru (male) IP65
Han 6B Hood Top Entry HC</t>
  </si>
  <si>
    <t>058</t>
  </si>
  <si>
    <t>Kabel s pryžovým pláštěm
H07RN-F 7x1,5</t>
  </si>
  <si>
    <t>15,00m=15,000 [A]</t>
  </si>
  <si>
    <t>059</t>
  </si>
  <si>
    <t>Ukončení žíly kabelu do průřezu 2,5 mm2</t>
  </si>
  <si>
    <t>14ks=14,000 [A]</t>
  </si>
  <si>
    <t>060</t>
  </si>
  <si>
    <t>Ukončení stínění-příplatek</t>
  </si>
  <si>
    <t>061</t>
  </si>
  <si>
    <t>Zkoušky kabelů silových</t>
  </si>
  <si>
    <t>KONEKTOR PRO PŘIPOJENÍ +MS</t>
  </si>
  <si>
    <t>062</t>
  </si>
  <si>
    <t>Kabelová vývodka M25, 9-16mm
M25x1,5</t>
  </si>
  <si>
    <t>3ks=3,000 [A]</t>
  </si>
  <si>
    <t>063</t>
  </si>
  <si>
    <t>Konektor - female 6 pin+PE, 16A
Han 6 ES-F</t>
  </si>
  <si>
    <t>064</t>
  </si>
  <si>
    <t>Kryt konektoru (female) IP65
Han 6B Hood  Coupler HC</t>
  </si>
  <si>
    <t>065</t>
  </si>
  <si>
    <t>Krytka konektoru
Han 6B Protect Cover-Die Cast-</t>
  </si>
  <si>
    <t>OVLÁDACÍ SKŘÍŇ +OS</t>
  </si>
  <si>
    <t>066</t>
  </si>
  <si>
    <t>067</t>
  </si>
  <si>
    <t>Ovládač stiskací, zelená, 1xZ
XB5 AA31</t>
  </si>
  <si>
    <t>068</t>
  </si>
  <si>
    <t>Hlavice ovladače - bílá
ZB5 AA1</t>
  </si>
  <si>
    <t>069</t>
  </si>
  <si>
    <t>Spojovací díl + spínací jednotka 1xV
ZB5 AZ102</t>
  </si>
  <si>
    <t>070</t>
  </si>
  <si>
    <t>071</t>
  </si>
  <si>
    <t>Signálka s integrovanou LED, oranžová, 22mm
XB5 AVM5</t>
  </si>
  <si>
    <t>072</t>
  </si>
  <si>
    <t>Rozvodnice polyesterové, univerzální IP66, vxšxh: 500x400x230mm, plné dveře, 3-bod. Zavírání
ARIA 54</t>
  </si>
  <si>
    <t>073</t>
  </si>
  <si>
    <t>Montážní rám</t>
  </si>
  <si>
    <t>074</t>
  </si>
  <si>
    <t>Závěsy pro připevnění, 4ks</t>
  </si>
  <si>
    <t xml:space="preserve">SADA      </t>
  </si>
  <si>
    <t>1sada=1,000 [A]</t>
  </si>
  <si>
    <t>075</t>
  </si>
  <si>
    <t>Ovládač s hřibovým knoflíkem a s aretací, červený, kompletní ovladač, 2xNC
XB5 AS8444</t>
  </si>
  <si>
    <t>076</t>
  </si>
  <si>
    <t>Kontakt 1xNC
ZBE1024</t>
  </si>
  <si>
    <t>077</t>
  </si>
  <si>
    <t>078</t>
  </si>
  <si>
    <t>Propojovací NN vodiče, propojovací lišty, návlačky, popisky
Vydrátování</t>
  </si>
  <si>
    <t>PŘECHODOVÁ SKŘÍŃKA +MX1, MX2</t>
  </si>
  <si>
    <t>079</t>
  </si>
  <si>
    <t>Držák štítku
UBE/D</t>
  </si>
  <si>
    <t>10ks=10,000 [A]</t>
  </si>
  <si>
    <t>080</t>
  </si>
  <si>
    <t>Svorka
ST 1,5</t>
  </si>
  <si>
    <t>180ks=180,000 [A]</t>
  </si>
  <si>
    <t>081</t>
  </si>
  <si>
    <t>Kryt svorek
D-ST 2,5</t>
  </si>
  <si>
    <t>082</t>
  </si>
  <si>
    <t>Koncovka
Clipfix 35-5</t>
  </si>
  <si>
    <t>083</t>
  </si>
  <si>
    <t>Svorka
ST 2,5</t>
  </si>
  <si>
    <t>084</t>
  </si>
  <si>
    <t>Kabelová krabicová rozvodka, IP66, vxšxh: 155x210x92mm, polykarbonát, RAL 7035
DK 1600 GZ</t>
  </si>
  <si>
    <t>085</t>
  </si>
  <si>
    <t>Nosná lišta pro montáž řadových svorek
DK TS 16</t>
  </si>
  <si>
    <t>086</t>
  </si>
  <si>
    <t>Kabelová vývodka M40, 22 - 32mm
M 40 x 1,5</t>
  </si>
  <si>
    <t>087</t>
  </si>
  <si>
    <t>Kabelová vývodka M20,  6 - 12mm
M 20 x 1,5</t>
  </si>
  <si>
    <t>088</t>
  </si>
  <si>
    <t>SKŘÍŇKA S PŘEPĚŤOVOU OCHRANOU PRO VO</t>
  </si>
  <si>
    <t>089</t>
  </si>
  <si>
    <t>090</t>
  </si>
  <si>
    <t>Svodič bleskových proudů, typ 1, Iimp 50 kA, Uc AC 264 V, výměnné moduly, se signalizací, jiskřiště
SJB-50E-1N-MZS</t>
  </si>
  <si>
    <t>091</t>
  </si>
  <si>
    <t>Rozvodnicová skříň, pro nástěnnou montáž, Plastová, průhledné dveře, počet řad 1, počet modulů v řade 8, krytí IP40
RZG-N-1T8</t>
  </si>
  <si>
    <t>092</t>
  </si>
  <si>
    <t>Svorkový blok 2 x 16 mm2 + 6 x 6 mm2
PD-RG-SB8</t>
  </si>
  <si>
    <t>093</t>
  </si>
  <si>
    <t>Držák svorkových bloků
PD-RG-DSB1-G</t>
  </si>
  <si>
    <t>094</t>
  </si>
  <si>
    <t>Svodič přepětí, typ 2, Imax 40 kA, Uc AC 350 V, výměnné moduly, varistor
SVC-350-1-MZ</t>
  </si>
  <si>
    <t>095</t>
  </si>
  <si>
    <t>ROZVÁDĚČ RS1</t>
  </si>
  <si>
    <t>096</t>
  </si>
  <si>
    <t>Vývodka PG 16
HSK-K PG16</t>
  </si>
  <si>
    <t>097</t>
  </si>
  <si>
    <t>Matice PG 16
GM-FS PG16</t>
  </si>
  <si>
    <t>098</t>
  </si>
  <si>
    <t>Vývodka PG 13,5
HSK-K PG13,5</t>
  </si>
  <si>
    <t>099</t>
  </si>
  <si>
    <t>Matice PG 13,5
GM-FS PG13,5</t>
  </si>
  <si>
    <t>100</t>
  </si>
  <si>
    <t>Vývodka PG 21
HSK-K PG21</t>
  </si>
  <si>
    <t>101</t>
  </si>
  <si>
    <t>Matice PG 21
GM-FS PG21</t>
  </si>
  <si>
    <t>102</t>
  </si>
  <si>
    <t>Plastová zapuštěná modulová rozvodnice, IP 40, průhledné dveře, 14 modulů
RZG-Z-1T14</t>
  </si>
  <si>
    <t>103</t>
  </si>
  <si>
    <t>Modulový vypínač 20A, 230V, 3pól
MSO-20-3</t>
  </si>
  <si>
    <t>104</t>
  </si>
  <si>
    <t>Proudový chránič s nadproudovou ochranou, In 16 A, Ue AC 230 V, charakteristika C, Idn 30 mA, 1+N-pól, Icn 10 kA
OLI-16C-1N-030AC</t>
  </si>
  <si>
    <t>105</t>
  </si>
  <si>
    <t>Jistič, In 16 A, Ue AC 230 V, charakteristika B, 1pól, Icn 10 kA
LTN-16B-1</t>
  </si>
  <si>
    <t>106</t>
  </si>
  <si>
    <t>Jistič, In 10 A, Ue AC 230 V, charakteristika B, 1pól, Icn 10 kA
LTN-10B-1</t>
  </si>
  <si>
    <t>107</t>
  </si>
  <si>
    <t>Jistič, In 6 A, Ue AC 230 V, charakteristika B, 1pól, Icn 10 kA
LTN-6B-1</t>
  </si>
  <si>
    <t>108</t>
  </si>
  <si>
    <t>109</t>
  </si>
  <si>
    <t>Svorkový blok 2 x 16 mm2 + 12 x 6 mm2
PD-RG-SB14</t>
  </si>
  <si>
    <t>110</t>
  </si>
  <si>
    <t>ELEKTROINSTALACE VNITŘNÍ</t>
  </si>
  <si>
    <t>111</t>
  </si>
  <si>
    <t>Interiérové zářivkové svítidlo 2x18W, opálový kryt
FALCON-218-OP</t>
  </si>
  <si>
    <t>112</t>
  </si>
  <si>
    <t>Zářivka L 18 W/840
LUMILUX T8</t>
  </si>
  <si>
    <t>113</t>
  </si>
  <si>
    <t>Zářivka L 36 W/840</t>
  </si>
  <si>
    <t>114</t>
  </si>
  <si>
    <t>Interiérové zářivkové svítidlo 2x36W, parabolická mřížka
FALCON-236-BAP</t>
  </si>
  <si>
    <t>115</t>
  </si>
  <si>
    <t>Průmyslové zářivkové svítidlo 2x36W
VIPET-I-PC-EP, 2x36W</t>
  </si>
  <si>
    <t>8ks=8,000 [A]</t>
  </si>
  <si>
    <t>116</t>
  </si>
  <si>
    <t>Spínač jednopólový, řazení 1
3559-A01345</t>
  </si>
  <si>
    <t>117</t>
  </si>
  <si>
    <t>Přepínač křížový
3559-A07345</t>
  </si>
  <si>
    <t>118</t>
  </si>
  <si>
    <t>Krabice pod omítku - plast, O 73, vč.zapojení
KU 68-1901 pod omítku</t>
  </si>
  <si>
    <t>119</t>
  </si>
  <si>
    <t>Rámeček pro elektroinstalační přístroje, jednonásobný
3901A-B10 B</t>
  </si>
  <si>
    <t>120</t>
  </si>
  <si>
    <t>Kryt spínače
3558A-A651 B</t>
  </si>
  <si>
    <t>121</t>
  </si>
  <si>
    <t>Zásuvková skříň 1x32A/400V CEE-zásuvka 5p., 2x16A/230V CEE-zásuvka 3p., hl. vypínač 63A, pr. chránič 30mA
Mi-78248 ZP</t>
  </si>
  <si>
    <t>122</t>
  </si>
  <si>
    <t>Zásuvka jednonásobná s ochranným kolíkem 16A/230V
5518A-A2359 B</t>
  </si>
  <si>
    <t>7ks=7,000 [A]</t>
  </si>
  <si>
    <t>123</t>
  </si>
  <si>
    <t>Rámeček pro elektroinstalační přístroje, dvojnásobný
3901A-B20 B</t>
  </si>
  <si>
    <t>124</t>
  </si>
  <si>
    <t>Drátěný žlab 60x60
DZ 60x60</t>
  </si>
  <si>
    <t>41,00m=41,000 [A]</t>
  </si>
  <si>
    <t>125</t>
  </si>
  <si>
    <t>Rychlospojka pro spojení žlabů s výškou bočnice 60mm
DZRS/B</t>
  </si>
  <si>
    <t>20ks=20,000 [A]</t>
  </si>
  <si>
    <t>126</t>
  </si>
  <si>
    <t>Závěs pro připevnění žlabu na stěnu
DZZ/B</t>
  </si>
  <si>
    <t>21ks=21,000 [A]</t>
  </si>
  <si>
    <t>127</t>
  </si>
  <si>
    <t>Trubková kotva , průměr 8mm, délka 75mm
KPO 8x77</t>
  </si>
  <si>
    <t>459ks=459,000 [A]</t>
  </si>
  <si>
    <t>128</t>
  </si>
  <si>
    <t>Elektroinstalační trubka plastová, průměr 16mm
1516E</t>
  </si>
  <si>
    <t>124,00m=124,000 [A]</t>
  </si>
  <si>
    <t>129</t>
  </si>
  <si>
    <t>Elektroinstalační trubka plastová, průměr 20mm
1520</t>
  </si>
  <si>
    <t>28,00m=28,000 [A]</t>
  </si>
  <si>
    <t>130</t>
  </si>
  <si>
    <t>Elektroinstalační trubka plastová, průměr 32mm
1532</t>
  </si>
  <si>
    <t>51,00m=51,000 [A]</t>
  </si>
  <si>
    <t>131</t>
  </si>
  <si>
    <t>Spojka pro elektroinstalační trubky plastová, průměr 16mm
0216E</t>
  </si>
  <si>
    <t>41ks=41,000 [A]</t>
  </si>
  <si>
    <t>132</t>
  </si>
  <si>
    <t>Spojka pro elektroinstalační trubky plastová, průměr 20mm
0220</t>
  </si>
  <si>
    <t>9ks=9,000 [A]</t>
  </si>
  <si>
    <t>133</t>
  </si>
  <si>
    <t>Spojka pro elektroinstalační trubky plastová, průměr 32mm
0232</t>
  </si>
  <si>
    <t>17ks=17,000 [A]</t>
  </si>
  <si>
    <t>134</t>
  </si>
  <si>
    <t>Příchytka pro elektroinstalační trubky plastová, průměr 16mm
5316E</t>
  </si>
  <si>
    <t>248ks=248,000 [A]</t>
  </si>
  <si>
    <t>135</t>
  </si>
  <si>
    <t>Příchytka pro elektroinstalační trubky plastová, průměr 20mm
5320</t>
  </si>
  <si>
    <t>55ks=55,000 [A]</t>
  </si>
  <si>
    <t>136</t>
  </si>
  <si>
    <t>Příchytka pro elektroinstalační trubky plastová, průměr 32mm
5332</t>
  </si>
  <si>
    <t>101ks=101,000 [A]</t>
  </si>
  <si>
    <t>137</t>
  </si>
  <si>
    <t>Přepínač střídavý, řazení 6, IP 54
3558N-C06510 B</t>
  </si>
  <si>
    <t>138</t>
  </si>
  <si>
    <t>Rozbočovací krabice - plast,  81x81mm, IP66
KSK80</t>
  </si>
  <si>
    <t>139</t>
  </si>
  <si>
    <t>72ks=72,000 [A]</t>
  </si>
  <si>
    <t>140</t>
  </si>
  <si>
    <t>141</t>
  </si>
  <si>
    <t>Svorka instalační 4 vodičová do 2,5mm2
2273-204</t>
  </si>
  <si>
    <t>142</t>
  </si>
  <si>
    <t>Zásuvka 32A, 400V,  5 pólů
11962</t>
  </si>
  <si>
    <t>143</t>
  </si>
  <si>
    <t>Svodič přepětí, stupeň T3, AC 230V
SVD-253-1N-MZS</t>
  </si>
  <si>
    <t>144</t>
  </si>
  <si>
    <t>Elektroinstalační trubka plastová, průměr 40mm
1540</t>
  </si>
  <si>
    <t>4,00m=4,000 [A]</t>
  </si>
  <si>
    <t>145</t>
  </si>
  <si>
    <t>Spojka pro elektroinstalační trubky plastová, průměr 40mm
0240</t>
  </si>
  <si>
    <t>146</t>
  </si>
  <si>
    <t>Příchytka pro elektroinstalační trubky plastová, průměr 40mm
5340</t>
  </si>
  <si>
    <t>147</t>
  </si>
  <si>
    <t>Elektroinstalační lišta hranatá
LHD 40x40</t>
  </si>
  <si>
    <t>20,00m=20,000 [A]</t>
  </si>
  <si>
    <t>148</t>
  </si>
  <si>
    <t>Elektroinstalační lišta - kryt spojovací
8642</t>
  </si>
  <si>
    <t>149</t>
  </si>
  <si>
    <t>Elektroinstalační lišta - kryt ohybový
8643</t>
  </si>
  <si>
    <t>150</t>
  </si>
  <si>
    <t>Elektroinstalační lišta - kryt odbočný
8644</t>
  </si>
  <si>
    <t>151</t>
  </si>
  <si>
    <t>Elektroinstalační lišta - roh vnitřní
8645</t>
  </si>
  <si>
    <t>152</t>
  </si>
  <si>
    <t>Protipožární ucpávky EI 60 (minerální vata + nátěr)
intumex CSP</t>
  </si>
  <si>
    <t>2m2=2,000 [A]</t>
  </si>
  <si>
    <t>153</t>
  </si>
  <si>
    <t>Pojízdné Lešení</t>
  </si>
  <si>
    <t xml:space="preserve">Sd        </t>
  </si>
  <si>
    <t>4sd=4,000 [A]</t>
  </si>
  <si>
    <t>154</t>
  </si>
  <si>
    <t>Drobný elektroinstalační materiál (štoubky, matice, štítky, …)</t>
  </si>
  <si>
    <t>ELEKTROINSTALACE VNĚJŠÍ</t>
  </si>
  <si>
    <t>155</t>
  </si>
  <si>
    <t>Krycí kabelová folie šíře 220mm</t>
  </si>
  <si>
    <t>7,00m=7,000 [A]</t>
  </si>
  <si>
    <t>156</t>
  </si>
  <si>
    <t>Plechový kryt pro světlomet</t>
  </si>
  <si>
    <t>157</t>
  </si>
  <si>
    <t>Asymetrický výbojkový světlomet 70W, prachotěsný a vodotěsný
STYLE AS 70 MH (TS)</t>
  </si>
  <si>
    <t>158</t>
  </si>
  <si>
    <t>Halogenidová výbojka HCI-TS 70W, patice RX7s
HCI-TS 70 W/830 WDL PB</t>
  </si>
  <si>
    <t>159</t>
  </si>
  <si>
    <t>Výložník na zeď 0,3m
JZP 1 - 300</t>
  </si>
  <si>
    <t>160</t>
  </si>
  <si>
    <t>Konzole pro stavitelné uchycení reflektoru
DZP</t>
  </si>
  <si>
    <t>161</t>
  </si>
  <si>
    <t>Ocelová trubka O 60mm, délka 3m, galvanicky zinkováno
S63W G</t>
  </si>
  <si>
    <t>162</t>
  </si>
  <si>
    <t>Profil U, rozměr 70x70mm, délka 200mm, žárově pozinkováno
US 7 20 FT</t>
  </si>
  <si>
    <t>163</t>
  </si>
  <si>
    <t>Příchytka pro trubky O 60mm, galvanicky zinkováno
605 63 G</t>
  </si>
  <si>
    <t>164</t>
  </si>
  <si>
    <t>Ochranná mřížka pro světlomet
OM STYLE</t>
  </si>
  <si>
    <t>165</t>
  </si>
  <si>
    <t>Průmyslové zářivkové svítidlo 2x23W
TURTLE 511 33 02</t>
  </si>
  <si>
    <t>166</t>
  </si>
  <si>
    <t>Kompaktní zářivka 23W, patice E27
DSST STICK 23 W/840 E27</t>
  </si>
  <si>
    <t>167</t>
  </si>
  <si>
    <t>Elektroinstalační trubka ocelová - žárově pozinkovaná, průměr 20mm, závitová, lakovaná
6020 ZN</t>
  </si>
  <si>
    <t>78,00m=78,000 [A]</t>
  </si>
  <si>
    <t>168</t>
  </si>
  <si>
    <t>Elektroinstalační trubka ocelová - žárově pozinkovaná, průměr 32mm, závitová, lakovaná
6032 ZN</t>
  </si>
  <si>
    <t>12,00m=12,000 [A]</t>
  </si>
  <si>
    <t>169</t>
  </si>
  <si>
    <t>Příchytka omega Al pro ocelové trubky průměru 20mm
5220 AL</t>
  </si>
  <si>
    <t>156ks=156,000 [A]</t>
  </si>
  <si>
    <t>170</t>
  </si>
  <si>
    <t>Příchytka omega Al pro ocelové trubky průměru 32mm
5232 AL</t>
  </si>
  <si>
    <t>171</t>
  </si>
  <si>
    <t>Vývodka rovná pro ocelové trubky průměru 20mm- vnější
4820</t>
  </si>
  <si>
    <t>25ks=25,000 [A]</t>
  </si>
  <si>
    <t>172</t>
  </si>
  <si>
    <t>Vývodka rovná pro ocelové trubky průměru 32mm- vnější
4832</t>
  </si>
  <si>
    <t>173</t>
  </si>
  <si>
    <t>Spínač jednopólový, řazení 1, IP 54
3558N-C01510 B</t>
  </si>
  <si>
    <t>11ks=11,000 [A]</t>
  </si>
  <si>
    <t>174</t>
  </si>
  <si>
    <t>15ks=15,000 [A]</t>
  </si>
  <si>
    <t>175</t>
  </si>
  <si>
    <t>60ks=60,000 [A]</t>
  </si>
  <si>
    <t>176</t>
  </si>
  <si>
    <t>177</t>
  </si>
  <si>
    <t>178</t>
  </si>
  <si>
    <t>Kovová chránička - pozink, průměr 11/14mm
MeC 101</t>
  </si>
  <si>
    <t>179</t>
  </si>
  <si>
    <t>Plastová krytka pro chráničku o vnějším průměru 14mm
AT 160</t>
  </si>
  <si>
    <t>180</t>
  </si>
  <si>
    <t>Příchytka oboustranná pro ohebnou trubku, průměr 18,5mm
3613 A</t>
  </si>
  <si>
    <t>181</t>
  </si>
  <si>
    <t>Ohebná dvouplášťová korugovaná chránička,Di 75mm, červená
KF 09075</t>
  </si>
  <si>
    <t>182</t>
  </si>
  <si>
    <t>16sh=16,000 [A]</t>
  </si>
  <si>
    <t>183</t>
  </si>
  <si>
    <t>KABELY</t>
  </si>
  <si>
    <t>184</t>
  </si>
  <si>
    <t>Kabel NN s PVC izolací
CYKY-J 19x1,5</t>
  </si>
  <si>
    <t>175,00m=175,000 [A]</t>
  </si>
  <si>
    <t>185</t>
  </si>
  <si>
    <t>Kabel NN s PVC izolací
CYKY-J 3x1,5</t>
  </si>
  <si>
    <t>302,00m=302,000 [A]</t>
  </si>
  <si>
    <t>186</t>
  </si>
  <si>
    <t>Kabel NN s PVC izolací
CYKY-J 3x2,5</t>
  </si>
  <si>
    <t>86,00m=86,000 [A]</t>
  </si>
  <si>
    <t>187</t>
  </si>
  <si>
    <t>Kabel NN s PVC izolací
CYKY-J 3x4</t>
  </si>
  <si>
    <t>9,00m=9,000 [A]</t>
  </si>
  <si>
    <t>188</t>
  </si>
  <si>
    <t>Kabel NN s PVC izolací
CYKY-J 4x2,5</t>
  </si>
  <si>
    <t>174,00m=174,000 [A]</t>
  </si>
  <si>
    <t>189</t>
  </si>
  <si>
    <t>Kabel NN s PVC izolací
CYKY-J 4x50</t>
  </si>
  <si>
    <t>45,00m=45,000 [A]</t>
  </si>
  <si>
    <t>190</t>
  </si>
  <si>
    <t>Kabel NN s PVC izolací
CYKY-J 5x16</t>
  </si>
  <si>
    <t>72,00m=72,000 [A]</t>
  </si>
  <si>
    <t>191</t>
  </si>
  <si>
    <t>Kabel NN s PVC izolací
CYKY-J 5x25</t>
  </si>
  <si>
    <t>102,00m=102,000 [A]</t>
  </si>
  <si>
    <t>192</t>
  </si>
  <si>
    <t>Kabel NN s PVC izolací
CYKY-J 5x4</t>
  </si>
  <si>
    <t>193</t>
  </si>
  <si>
    <t>Kabel NN s PVC izolací
CYKY-J 5x6</t>
  </si>
  <si>
    <t>61,00m=61,000 [A]</t>
  </si>
  <si>
    <t>194</t>
  </si>
  <si>
    <t>Kabel NN s PVC izolací
CYKY-O 3x1,5</t>
  </si>
  <si>
    <t>141,00m=141,000 [A]</t>
  </si>
  <si>
    <t>195</t>
  </si>
  <si>
    <t>Kabel NN s PVC izolací
CYKY-O 5x1,5</t>
  </si>
  <si>
    <t>68,00m=68,000 [A]</t>
  </si>
  <si>
    <t>196</t>
  </si>
  <si>
    <t>Kabel NN s PVC izolací, stíněný
CYKFY 37x1,5</t>
  </si>
  <si>
    <t>197</t>
  </si>
  <si>
    <t>Kabel NN s PVC izolací
CYKY-J 7x1,5</t>
  </si>
  <si>
    <t>198</t>
  </si>
  <si>
    <t>Kabel NN s PVC izolací, signalizační, stíněný
JQTQ 14x1</t>
  </si>
  <si>
    <t>199</t>
  </si>
  <si>
    <t>748ks=748,000 [A]</t>
  </si>
  <si>
    <t>200</t>
  </si>
  <si>
    <t>Ukončení žíly kabelu do průřezu 6 mm2</t>
  </si>
  <si>
    <t>70ks=70,000 [A]</t>
  </si>
  <si>
    <t>201</t>
  </si>
  <si>
    <t>Ukončení žíly kabelu do průřezu 16 mm2</t>
  </si>
  <si>
    <t>202</t>
  </si>
  <si>
    <t>Ukončení žíly kabelu do průřezu 25 mm2</t>
  </si>
  <si>
    <t>203</t>
  </si>
  <si>
    <t>Ukončení žíly kabelu do průřezu 50 mm2</t>
  </si>
  <si>
    <t>204</t>
  </si>
  <si>
    <t>205</t>
  </si>
  <si>
    <t>Kabelový štítek, nerez, včetně nerez pásků</t>
  </si>
  <si>
    <t>393ks=393,000 [A]</t>
  </si>
  <si>
    <t>206</t>
  </si>
  <si>
    <t>80ks=80,000 [A]</t>
  </si>
  <si>
    <t>207</t>
  </si>
  <si>
    <t>MaR</t>
  </si>
  <si>
    <t>208</t>
  </si>
  <si>
    <t>H7 - multikanálová záznamová a řídící jednotka +I/O moduly
H7 GR TA5 N</t>
  </si>
  <si>
    <t>211</t>
  </si>
  <si>
    <t>SW práce pro H7</t>
  </si>
  <si>
    <t>212</t>
  </si>
  <si>
    <t>SW práce pro velín PM Brno</t>
  </si>
  <si>
    <t>213</t>
  </si>
  <si>
    <t>snímač hladiny TSH22
TSH22-1-x   +   PUR kabel 15 m</t>
  </si>
  <si>
    <t>214</t>
  </si>
  <si>
    <t>Indikační sloupcové zobrazovače ORBIT MERET</t>
  </si>
  <si>
    <t>216</t>
  </si>
  <si>
    <t>kabeláž, kabely, kabelové trasy, příslušenství</t>
  </si>
  <si>
    <t>218</t>
  </si>
  <si>
    <t>zařízení EZS, typu paradox, snímače pohybu a uzamčení</t>
  </si>
  <si>
    <t>219</t>
  </si>
  <si>
    <t>materiál ostatní montážní ...</t>
  </si>
  <si>
    <t>VEDLEJŠÍ A OSTATNÍ</t>
  </si>
  <si>
    <t>220</t>
  </si>
  <si>
    <t>Revize elektro</t>
  </si>
  <si>
    <t>221</t>
  </si>
  <si>
    <t>Zajištění odborného stanoviska TIČR na VTZ zhotovitelem</t>
  </si>
  <si>
    <t>222</t>
  </si>
  <si>
    <t>Individuální a komplexní vyzkoušení</t>
  </si>
  <si>
    <t>223</t>
  </si>
  <si>
    <t>Dokumentace PTD</t>
  </si>
  <si>
    <t>224</t>
  </si>
  <si>
    <t>Dokumentace REDPEN</t>
  </si>
  <si>
    <t>225</t>
  </si>
  <si>
    <t>Školení obsluhy</t>
  </si>
  <si>
    <t>226</t>
  </si>
  <si>
    <t>Zkušební provoz</t>
  </si>
  <si>
    <t>227</t>
  </si>
  <si>
    <t>Likvidace odpadu</t>
  </si>
  <si>
    <t>SO 01</t>
  </si>
  <si>
    <t>NOVÉ JEZOVÉ POLE</t>
  </si>
  <si>
    <t>SO 01.1</t>
  </si>
  <si>
    <t>DEMOLICE OBJEKTŮ A PŘÍPRAVNÉ PRÁCE (PLECHOVÁ BOUDA, ZÁVORA)</t>
  </si>
  <si>
    <t>11090.a</t>
  </si>
  <si>
    <t>VŠEOBECNÉ VYKLIZENÍ OSTATNÍCH PLOCH
-          Přesun stávající plechové boudy (v místech zařízení staveniště) – přesun do 30 km – 2 x
-          Následné odstranění plechové boudy
-          Odstranění stávajících závor – 2 ks</t>
  </si>
  <si>
    <t>zahrnuje odstranění všech překážek pro uskutečnění stavby</t>
  </si>
  <si>
    <t>SO 01.2</t>
  </si>
  <si>
    <t>PRODLOUŽENÍ MOSTU</t>
  </si>
  <si>
    <t>014102</t>
  </si>
  <si>
    <t>POPLATKY ZA SKLÁDKU
VYBOURANÉ HMOTY</t>
  </si>
  <si>
    <t xml:space="preserve">T         </t>
  </si>
  <si>
    <t>dle pol. 96616: 38,910m3*2.5t/m3=97,275 [A]
dle pol. 97817: 116,343m2*0.005t/m2=0,582 [B]
dle pol. 11313: 11,634m3 *2,40t/m3=27,922 [C]
Celkem: A+B+C=125,779 [D]</t>
  </si>
  <si>
    <t>zahrnuje veškeré poplatky provozovateli skládky související s uložením odpadu na skládce.</t>
  </si>
  <si>
    <t>029412</t>
  </si>
  <si>
    <t>OSTATNÍ POŽADAVKY - VYPRACOVÁNÍ MOSTNÍHO LISTU</t>
  </si>
  <si>
    <t>02950</t>
  </si>
  <si>
    <t>OSTATNÍ POŽADAVKY - POSUDKY, KONTROLY, REVIZNÍ ZPRÁVY
protokoly k sanačním pracím</t>
  </si>
  <si>
    <t>02953</t>
  </si>
  <si>
    <t>OSTATNÍ POŽADAVKY - HLAVNÍ MOSTNÍ PROHLÍDKA
provedení 1. hlavní mostní prohlídky</t>
  </si>
  <si>
    <t>položka zahrnuje :
- úkony dle ČSN 73 6221
- provedení hlavní mostní prohlídky oprávněnou fyzickou nebo právnickou osobou
- vyhotovení záznamu (protokolu), který jednoznačně definuje stav mostu</t>
  </si>
  <si>
    <t>03730</t>
  </si>
  <si>
    <t>POMOC PRÁCE ZAJIŠŤ NEBO ZŘÍZ OCHRANU INŽENÝRSKÝCH SÍTÍ
ochrana stávajících inženýrských sítí v koordinaci s ostatními SO a PS (vyvěšení, podepření, přeložení apod.)</t>
  </si>
  <si>
    <t>zahrnuje objednatelem povolené náklady na požadovaná zařízení zhotovitele</t>
  </si>
  <si>
    <t>11313.a</t>
  </si>
  <si>
    <t>ODSTRANĚNÍ KRYTU ZPEVNĚNÝCH PLOCH S ASFALTOVÝM POJIVEM
ODVOZNÁ VZDÁLENOST DLE MOŽNOSTÍ UCHAZEČE</t>
  </si>
  <si>
    <t>0.1m*3.1m*37.53m=11,634 [A]; odstranění vozovky na mostě a na pilířích</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</si>
  <si>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</si>
  <si>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21341</t>
  </si>
  <si>
    <t>DRENÁŽNÍ VRSTVY Z PLASTBETONU (PLASTMALTY)</t>
  </si>
  <si>
    <t>0.15m*0.04m*55.5m*2+0.025m2*0.4m*4*3*2=0,906 [A]; odvodňovací proužek</t>
  </si>
  <si>
    <t>Položka zahrnuje:
- dodávku předepsaného materiálu pro drenážní vrstvu, včetně mimostaveništní a vnitrostaveništní dopravy
- provedení drenážní vrstvy předepsaných rozměrů a předepsaného tvaru</t>
  </si>
  <si>
    <t>261912</t>
  </si>
  <si>
    <t>VRTY PRO KOTVENÍ A INJEKTÁŽ TŘ V A VI NA POVRCHU D DO 16MM</t>
  </si>
  <si>
    <t>0.12m*296*2+0.25m*111*2=126,540 [A]; pro spřaženou desku na mostě
0.2m*80*2=32,000 [B]; pro kotvení mostního závěru
0.08m*2*5=0,800 [C]; pro kotvení podpěrné konstrukce kabelu VN
Celkem: A+B+C=159,340 [D]</t>
  </si>
  <si>
    <t>položka zahrnuje:
přemístění, montáž a demontáž vrtných souprav
svislou dopravu zeminy z vrtu
vodorovnou dopravu zeminy bez uložení na skládku
případně nutné pažení dočasné (včetně odpažení) i trvalé</t>
  </si>
  <si>
    <t>261916</t>
  </si>
  <si>
    <t>VRTY PRO KOTV, INJEKT, MIKROPIL NA POVR TŘ V A VI D DO 80MM</t>
  </si>
  <si>
    <t>4ks*2*2*0.85m=13,600 [A]; vrty pro odvodňovací trubičky</t>
  </si>
  <si>
    <t>Svislé konstrukce</t>
  </si>
  <si>
    <t>31717</t>
  </si>
  <si>
    <t>KOVOVÉ KONSTRUKCE PRO KOTVENÍ ŘÍMSY</t>
  </si>
  <si>
    <t>5.66kg*69ks=390,540 [A]; kotvení říms</t>
  </si>
  <si>
    <t>Položka zahrnuje dodávku (výrobu) kotevního prvku předepsaného tvaru a jeho osazení do předepsané polohy včetně nezbytných prací (vrty, zálivky apod.)</t>
  </si>
  <si>
    <t>317325</t>
  </si>
  <si>
    <t>ŘÍMSY ZE ŽELEZOBETONU DO C30/37 (B37)</t>
  </si>
  <si>
    <t>(8*1.2m+2*0.9m)*3*0.347m2+(0.5m*9)*3*0.21m2+(0.53m*4+0.7m*2)*0.046m2=14,864 [A]; římsy na povodní straně
(8*1.2m*3+2*1.6m+3*1.43m+0.9m+1.97m+1.44m)*0.347m2+(0.5m*9)*3*0.21m2+(0.53m+0.6m)*0.046m2=16,975 [B]; římsy na návodní straně
Celkem: A+B=31,839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</si>
  <si>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</si>
  <si>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</si>
  <si>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</si>
  <si>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4225.1kg/1000=4,225 [A]; výztuž říms viz výkres "Výztuž říms"</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</si>
  <si>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</si>
  <si>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334325</t>
  </si>
  <si>
    <t>MOSTNÍ PILÍŘE A STATIVA ZE ŽELEZOVÉHO BETONU DO C30/37 (B37)</t>
  </si>
  <si>
    <t>4.12m*0.3m*0.3m=0,371 [A]; dobetonávka mostního závěru na pravém pilíři
0.61m2*5=3,050 [B]; dobetonávka mostního závěru na říčních pilířích a levém pilíři
Celkem: A+B=3,421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</si>
  <si>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</si>
  <si>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348325</t>
  </si>
  <si>
    <t>ZÁBRADLÍ A ZÁBRADELNÍ ZÍDKY ZE ŽELEZOBETONU C30/37</t>
  </si>
  <si>
    <t>(2.4m+1.7m)*0.15m*1.1m=0,677 [A]; zábradelní zídky (výztuž je součástí položky výztuže říms)</t>
  </si>
  <si>
    <t>- dodání  čerstvého  betonu  (betonové  směsi)  požadované  kvality,  jeho  uložení  do požadovaného tvaru při jakékoliv hustotě výztuže, konzistenci čerstvého betonu a způsobu hutnění, ošetření a ochranu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výztuže, kotevních, doplňkových konstrukcí a vybavení,
- úpravy povrchu pro položení požadované izolace, povlaků a nátěrů, případně vyspravení,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případné zřízení spojovací vrstvy u základů,
- úpravy pro osazení zařízení ochrany konstrukce proti vlivu bludných proudů.</t>
  </si>
  <si>
    <t>Vodorovné konstrukce</t>
  </si>
  <si>
    <t>421325</t>
  </si>
  <si>
    <t>MOSTNÍ NOSNÉ DESKOVÉ KONSTRUKCE ZE ŽELEZOBETONU C30/37</t>
  </si>
  <si>
    <t>0.62m2*16.96m*2+0.94m2*17.3m=37,292 [A]; spřažená deska mostu (včetně kapes mostních závěrů)
0.62m2*0.3m*6=1,116 [B]; kapsy mostních závěrů na pilířích
Celkem: A+B=38,408 [C]</t>
  </si>
  <si>
    <t>421365</t>
  </si>
  <si>
    <t>VÝZTUŽ MOSTNÍ DESKOVÉ KONSTRUKCE Z OCELI 10505, B500B</t>
  </si>
  <si>
    <t>((124.5+1066.2)*2)kg/1000=2,381 [A]; výztuž spřažené desky ve stávajících polích - viz výkres ""Výztuž spřažené desky - stávající mostní pole""
1983.9kg/1000=1,984 [B]; výztuž spřažené desky v novém poli - viz výkres ""Výztuž spřažené desky - nové mostní pole""
65.8kg/1000=0,066 [C]; výztuž kapes mostních závěrů na stávajících pilířích - viz výkres ""Mostní závěry"""
Celkem: A+B+C=4,431 [D]</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</si>
  <si>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</si>
  <si>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424136</t>
  </si>
  <si>
    <t>MOSTNÍ NOSNÍKY Z DÍLCŮ Z PŘEDPJ BET DO C40/50 (B50)</t>
  </si>
  <si>
    <t>0.373m2*17.3m*4=25,812 [A]; mostní nosníky v novém poli</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</si>
  <si>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</si>
  <si>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42862</t>
  </si>
  <si>
    <t>MOSTNÍ LOŽISKA ELASTOMEROVÁ PRO ZATÍŽ DO 2,5MN</t>
  </si>
  <si>
    <t>4ks*2=8,000 [A]; ložiska v novém mostním poli</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</si>
  <si>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</si>
  <si>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Komunikace</t>
  </si>
  <si>
    <t>572213</t>
  </si>
  <si>
    <t>SPOJOVACÍ POSTŘIK Z EMULZE DO 0,5KG/M2</t>
  </si>
  <si>
    <t>(55.5m*3.1m+0.52m*(1.44m+1.97m))*2=347,646 [A]; vozovka - postřiky</t>
  </si>
  <si>
    <t>- dodání všech předepsaných materiálů pro postřiky v předepsaném množství
- provedení dle předepsaného technologického předpisu
- zřízení vrstvy bez rozlišení šířky, pokládání vrstvy po etapách
- úpravu napojení, ukončení</t>
  </si>
  <si>
    <t>574A33</t>
  </si>
  <si>
    <t>ASFALTOVÝ BETON PRO OBRUSNÉ VRSTVY ACO 11 TL. 40MM</t>
  </si>
  <si>
    <t>(55.5m*3.1m+0.52m*(1.44m+1.97m))*2=347,646 [A]; vozovka - obrus+podkladní vrstva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</si>
  <si>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</si>
  <si>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574C45</t>
  </si>
  <si>
    <t>ASFALTOVÝ BETON PRO LOŽNÍ VRSTVY ACL 16 TL. 50MM</t>
  </si>
  <si>
    <t>55.5m*2.45m+0.52m*(1.44m+1.97m)=137,748 [A]; vozovka - ložná vrstva</t>
  </si>
  <si>
    <t>575C53</t>
  </si>
  <si>
    <t>LITÝ ASFALT MA IV (OCHRANA MOSTNÍ IZOLACE) 11 TL. 40MM</t>
  </si>
  <si>
    <t>55.5m*0.175m*2=19,425 [A]; vozovka - odvodňovací proužek (včetně zálivky podél říms)</t>
  </si>
  <si>
    <t>Úpravy povrchů, podlahy, výplně otvorů</t>
  </si>
  <si>
    <t>626111</t>
  </si>
  <si>
    <t>REPROFILACE PODHLEDŮ, SVISLÝCH PLOCH SANAČNÍ MALTOU JEDNOVRST TL 10MM</t>
  </si>
  <si>
    <t>5.81m2*16.96m*2*(5%/100)=9,854 [A]; reprofilace stávající NK</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</si>
  <si>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</si>
  <si>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626112</t>
  </si>
  <si>
    <t>REPROFILACE PODHLEDŮ, SVISLÝCH PLOCH SANAČNÍ MALTOU JEDNOVRST TL 20MM</t>
  </si>
  <si>
    <t>5.81m2*16.96m*2*(1%/100)=1,971 [A]; reprofilace stávající NK</t>
  </si>
  <si>
    <t>62631</t>
  </si>
  <si>
    <t>SPOJOVACÍ MŮSTEK MEZI STARÝM A NOVÝM BETONEM</t>
  </si>
  <si>
    <t>5.81m2*16.96m*2*(6%/100)=11,825 [A]; adhezní můstek v místě reprofilace stávající NK</t>
  </si>
  <si>
    <t>62641</t>
  </si>
  <si>
    <t>SJEDNOCUJÍCÍ STĚRKA JEMNOU MALTOU TL CCA 2MM</t>
  </si>
  <si>
    <t>5.81m2*16.96m*2*(6%/100)=11,825 [A]; sjednocující stěrka pouze v místě reprofilace stávající NK</t>
  </si>
  <si>
    <t>62652</t>
  </si>
  <si>
    <t>OCHRANA VÝZTUŽE PŘI NEDOSTATEČNÉM KRYTÍ</t>
  </si>
  <si>
    <t>5.81m2*16.96m*2*(1%/100)=1,971 [A]; pasivace výztuže stávající NK</t>
  </si>
  <si>
    <t>položka zahrnuje:
dodávku veškerého materiálu potřebného pro předepsanou úpravu v předepsané kvalitě
položení vrstvy v předepsané tloušťce
potřebná lešení a podpěrné konstrukce</t>
  </si>
  <si>
    <t>Přidružená stavební výroba</t>
  </si>
  <si>
    <t>711442</t>
  </si>
  <si>
    <t>IZOLACE MOSTOVEK CELOPLOŠNÁ ASFALTOVÝMI PÁSY S PEČETÍCÍ VRSTVOU</t>
  </si>
  <si>
    <t>4.1m*55.5m=227,550 [A]; izolace na mostě</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</si>
  <si>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</si>
  <si>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</si>
  <si>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</si>
  <si>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0.6m*55.5m*2=66,600 [A]; ochrana izolace na mostě pod římsou</t>
  </si>
  <si>
    <t>položka zahrnuje:
- dodání  předepsaného ochranného materiálu
- zřízení ochrany izolace</t>
  </si>
  <si>
    <t>78382</t>
  </si>
  <si>
    <t>NÁTĚRY BETON KONSTR TYP S2 (OS-B)</t>
  </si>
  <si>
    <t>(0.165m*16.93m*2+0.245m*17.3m)*2=19,651 [A]; boční hrany spřahujících desek
1.7m*(17.3m+16.96m*2+55.5m)=181,424 [B]; římsy"
Celkem: A+B=201,075 [C]</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</si>
  <si>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</si>
  <si>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Potrubí</t>
  </si>
  <si>
    <t>87626</t>
  </si>
  <si>
    <t>CHRÁNIČKY Z TRUB PLAST DN DO 80MM</t>
  </si>
  <si>
    <t>4ks*2*0.31m=2,480 [A]; chráničky pro odvodňovací trubičky v novém poli
4ks*2*2*0.1m=1,600 [B]; chráničky pro odvodňovací trubičky ve stávajících polích"
Celkem: A+B=4,080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</si>
  <si>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</si>
  <si>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87633</t>
  </si>
  <si>
    <t>CHRÁNIČKY Z TRUB PLASTOVÝCH DN DO 150MM</t>
  </si>
  <si>
    <t>16.2m*3*3+55.1m*3=311,100 [A]; chráničky v římsách mostu</t>
  </si>
  <si>
    <t>87734</t>
  </si>
  <si>
    <t>CHRÁNIČKY PŮLENÉ Z TRUB PLAST DN DO 200MM</t>
  </si>
  <si>
    <t>16m=16,000 [A]; chránička kabelu VN</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</si>
  <si>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</si>
  <si>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Ostatní konstrukce a práce</t>
  </si>
  <si>
    <t>9112B1</t>
  </si>
  <si>
    <t>ZÁBRADLÍ MOSTNÍ SE SVISLOU VÝPLNÍ - DODÁVKA A MONTÁŽ</t>
  </si>
  <si>
    <t>16,30m*4+15,05m+2,10m*2+14,35m=98,800 [A]; zábradlí na římsách mostu</t>
  </si>
  <si>
    <t>položka zahrnuje:
dodání zábradlí včetně předepsané povrchové úpravy
kotvení sloupků, t.j. kotevní desky, šrouby z nerez oceli, vrty a zálivku, pokud zadávací dokumentace nestanoví jinak
případné nivelační hmoty pod kotevní desky</t>
  </si>
  <si>
    <t>9112B3</t>
  </si>
  <si>
    <t>ZÁBRADLÍ MOSTNÍ SE SVISLOU VÝPLNÍ - DEMONTÁŽ S PŘESUNEM</t>
  </si>
  <si>
    <t>31.15m+16.3m*2=63,750 [A]; odstranění zábradlí na mostě</t>
  </si>
  <si>
    <t>položka zahrnuje:
- demontáž a odstranění zařízení
- jeho odvoz na předepsané místo</t>
  </si>
  <si>
    <t>91271</t>
  </si>
  <si>
    <t>ZÁVORA MECHANICKÁ</t>
  </si>
  <si>
    <t>2ks=2,000 [A]; závory</t>
  </si>
  <si>
    <t>zahrnuje dodávku kompletního zařízení včetně nutných zemních prací a základových konstrukcí</t>
  </si>
  <si>
    <t>931325</t>
  </si>
  <si>
    <t>TĚSNĚNÍ DILATAČ SPAR ASF ZÁLIVKOU MODIFIK PRŮŘ DO 600MM2</t>
  </si>
  <si>
    <t>(16,96*4+17,30*2)*2=204,880 [A] zálivky v obrusné a ochranné vrstvě vozovky podél říms na mostě
(1,70+2,09+1,44+1,97)*2=14,400 [B] zálivky v obrusné a ochranné vrstvě vozovky podél říms na pilířích
(3,10*3*2+3,00+3,79*4)*2=73,520 [C] zálivky podél mostních závěrů ve vozovce
0,50*7+0,80*5=7,500 [D] zálivky podél mostních závěrů v římsách
Celkem: A+B+C+D=300,300 [E]</t>
  </si>
  <si>
    <t>položka zahrnuje dodávku a osazení předepsaného materiálu, očištění ploch spáry před úpravou, očištění okolí spáry po úpravě
nezahrnuje těsnící profil</t>
  </si>
  <si>
    <t>93135</t>
  </si>
  <si>
    <t>TĚSNĚNÍ DILATAČ SPAR PRYŽ PÁSKOU NEBO KRUH PROFILEM</t>
  </si>
  <si>
    <t>16,96*4+17,30*2=102,440 [A] předtěsnění v obrusné vrstvě vozovky podél říms na mostě
1,70+2,09+1,44+1,97=7,200 [B] předtěsnění v obrusné vrstvě vozovky podél říms na pilířích
Celkem: A+B=109,640 [C]</t>
  </si>
  <si>
    <t>položka zahrnuje dodávku a osazení předepsaného materiálu, očištění ploch spáry před úpravou, očištění okolí spáry po úpravě</t>
  </si>
  <si>
    <t>93151</t>
  </si>
  <si>
    <t>MOSTNÍ ZÁVĚRY POVRCHOVÉ POSUN DO 60MM</t>
  </si>
  <si>
    <t>4.1m*1ks+4.4m*5ks=26,100 [A]; mostní povrchové závěry</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</si>
  <si>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</si>
  <si>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93650</t>
  </si>
  <si>
    <t>DROBNÉ DOPLŇK KONSTR KOVOVÉ</t>
  </si>
  <si>
    <t>5kg*5ks=25,000 [A]; pomocná konstrukce pro vedení kabelů VN, včetně kotev a objímky nebo sedla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</si>
  <si>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</si>
  <si>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936541</t>
  </si>
  <si>
    <t>MOSTNÍ ODVODŇOVACÍ TRUBKA (POVRCHŮ IZOLACE) Z NEREZ OCELI</t>
  </si>
  <si>
    <t>4ks*2*3=24,000 [A]; odvodňovací trubičky</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</si>
  <si>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</si>
  <si>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938543</t>
  </si>
  <si>
    <t>OČIŠTĚNÍ BETON KONSTR OTRYSKÁNÍM TLAK VODOU DO 1000 BARŮ</t>
  </si>
  <si>
    <t>5.8m*17m*2=197,200 [A]; očištění betonových povrchů mostních nosníků
4m*37.53m=150,120 [B]; očištění betonových povrchů mostovky"
Celkem: A+B=347,320 [C]</t>
  </si>
  <si>
    <t>položka zahrnuje očištění předepsaným způsobem včetně odklizení vzniklého odpadu</t>
  </si>
  <si>
    <t>96616.a</t>
  </si>
  <si>
    <t>BOURÁNÍ KONSTRUKCÍ ZE ŽELEZOBETONU
ODVOZNÁ VZDÁLENOST DLE MOŽNOSTÍ UCHAZEČE</t>
  </si>
  <si>
    <t>1.12m2*17m*2=38,080 [A]; odstranění spřahují desky a říms na mostech
(0.1+0.25)m2*1.5m=0,525 [B]; odstranění římsy na středním pilíři
0.15m*1.85m*1.1m=0,305 [C]; odstranění zábradelních zídek"
Celkem: A+B+C=38,910 [D]</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</si>
  <si>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</si>
  <si>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96618.a</t>
  </si>
  <si>
    <t>BOURÁNÍ KONSTRUKCÍ KOVOVÝCH
ODVOZNÁ VZDÁLENOST DLE MOŽNOSTÍ UCHAZEČE</t>
  </si>
  <si>
    <t>15kg/m*16m*2/1000=0,480 [A]; odstranění pomocných konstrukcí pro vedení transmise
15kg/m*30m*2/1000=0,900 [B]; odstranění transmise"
Celkem: A+B=1,380 [C]</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</si>
  <si>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</si>
  <si>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96785</t>
  </si>
  <si>
    <t>VYBOURÁNÍ MOSTNÍCH DILATAČNÍCH ZÁVĚRŮ
ODVOZNÁ VZDÁLENOST DLE MOŽNOSTÍ UCHAZEČE</t>
  </si>
  <si>
    <t>4.35m*4=17,400 [A]; odstranění stávajících mostních závěrů</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</si>
  <si>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</si>
  <si>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97817</t>
  </si>
  <si>
    <t>ODSTRANĚNÍ MOSTNÍ IZOLACE
ODVOZNÁ VZDÁLENOST DLE MOŽNOSTÍ UCHAZEČE</t>
  </si>
  <si>
    <t>3.1m*37.53m=116,343 [A]; odstranění izolace na mostě a na pilířích</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</si>
  <si>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</si>
  <si>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01.3</t>
  </si>
  <si>
    <t>JEZOVÉ TĚLESO</t>
  </si>
  <si>
    <t>014101</t>
  </si>
  <si>
    <t>POPLATKY ZA SKLÁDKU
ZEMINA</t>
  </si>
  <si>
    <t>Dle položky 17120: 9417,303m3=9 417,303 [A]</t>
  </si>
  <si>
    <t>Dle pol.96815: 8,421*2.5t/m3=21,053 [A]
betonu z vrtů pilot dle položky 26153: 111,57*(3,14*0,075*0,075)*2,00t/m3=3,941 [B]
Celkem: A+B=24,994 [C]</t>
  </si>
  <si>
    <t>02960</t>
  </si>
  <si>
    <t>OSTATNÍ POŽADAVKY - ODBORNÝ DOZOR
přítomnost geotechnického dozoru při odkrytí základové spáry a porovnání s předpoklady projektu</t>
  </si>
  <si>
    <t>zahrnuje veškeré náklady spojené s objednatelem požadovaným dozorem</t>
  </si>
  <si>
    <t>02971</t>
  </si>
  <si>
    <t>OSTAT POŽADAVKY - GEOTECHNICKÝ MONITORING NA POVRCHU
geodetický monitoring stávajícího rozšiřovaného pilíře a nového jezového pole</t>
  </si>
  <si>
    <t>029711</t>
  </si>
  <si>
    <t>OSTAT POŽADAVKY - GEOT MONIT NA POVRCHU - MĚŘ (GEODET) BODY
geodetické značky pro geodetický monitoring nového jezového pole (upřesní projekt měření)</t>
  </si>
  <si>
    <t>03760</t>
  </si>
  <si>
    <t>POMOC PRÁCE ZAJIŠŤ NEBO ZŘÍZ JÍMKY, STAV JÁMY A ŠACHTY
odvodnění stavební jámy, pažení/hrázkování v místě přibetonávky návodní hrany pilíře (případně bude řešeno v ZOV)</t>
  </si>
  <si>
    <t>03770</t>
  </si>
  <si>
    <t>POMOC PRÁCE ZAJIŠŤ NEBO ZŘÍZ ČERPÁNÍ VODY
čerpání průsaků a srážek ze stavební jámy (případně bude řešeno s dalším čerpáním v ZOV)</t>
  </si>
  <si>
    <t>13173.a</t>
  </si>
  <si>
    <t>HLOUBENÍ JAM ZAPAŽ I NEPAŽ TŘ. I
ODVOZNÁ VZDÁLENOST DLE MOŽNOSTÍ UCHAZEČE</t>
  </si>
  <si>
    <t>(1430m2+1270m2)/2*2.1m+(190m2+90m2)/2*2.1m/2=2 982,000 [A]; výkop+sjezd pro zhotovení horní řady samozávrtných mikropilot
(1140m2+640m2)/2*5m+(730m2+200m2)/2*5m/2-(190m2+90m2)/2*2.1m/2=5 465,500 [B]; výkop+sjezd pro zhotovení dolní řady samozávrtných mikropilot
(490m2+240m2)/2*2m+240m2*1.5m/2=910,000 [C]; výkop pro zhotovení založení nového jezového pole
22,50=22,500 [D] POHOZ DNA A SVAHŮ Z KAMENIVA DRCENÉHO
pol.č.46452; odstranění zpevněných dočasných ploch
POZN: Zrušení odlehčovací stoky a zřízení čerpací jímky+čerpání viz ZOV
POZN: Odstranění vozovokových vrstev a svodel viz SO 05 Komunikace"
Celkem: A+B+C+D=9 380,000 [E]
V tř. I předpoklad 90%: 9380,00m3*0,90=8 442,000 [F]</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</si>
  <si>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</si>
  <si>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13183.a</t>
  </si>
  <si>
    <t>HLOUBENÍ JAM ZAPAŽ I NEPAŽ TŘ II
ODVOZNÁ VZDÁLENOST DLE MOŽNOSTÍ UCHAZEČE</t>
  </si>
  <si>
    <t>Celkový výkop dle položky 13173, tř. II předpoklad 10%: 9380,00m3*0,10=938,000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</si>
  <si>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</si>
  <si>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17120</t>
  </si>
  <si>
    <t>ULOŽENÍ SYPANINY DO NÁSYPŮ A NA SKLÁDKY BEZ ZHUTNĚNÍ</t>
  </si>
  <si>
    <t>uložení nevhodné zeminy na skládku dle položky 13173: 9380,00m3=9 380,000 [A]
uložení nevhodné zeminy z vrtů pilot dle položky 26115: 528,00*(3,14*0,15*0,15)=37,303 [B]
Celkem: A+B=9 417,303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</si>
  <si>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</si>
  <si>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227831.a</t>
  </si>
  <si>
    <t>MIKROPILOTY KOMPLET D DO 150MM NA POVRCHU
SAMOZÁVRTNÉ MIKROPILOTY</t>
  </si>
  <si>
    <t>(8.3m+9,70m)*7ks=126,000 [A]; vrty pro samozávrtné mikropiloty pod jezovým pilířem - horní řada
(8.3m+4,70m)*8ks=104,000 [B]; vrty pro samozávrtné mikropiloty pod jezovým pilířem - dolní řada
Celkem: A+B=230,000 [C]</t>
  </si>
  <si>
    <t>Položka mikropiloty obsahuje kompletní práce, které jsou nutné pro předepsanou funkci mikropilot</t>
  </si>
  <si>
    <t>227831R</t>
  </si>
  <si>
    <t>MIKROPILOTY KOMPLET D DO 150MM NA POVRCHU - PŘEDTÍŽENÍ
Položka zahrnuje předtížení mikropiloty na předepsané zatížení v předepsaných zatěžovacích stupních. Součástí položky jsou všechny pomocné konstrukce a práce.</t>
  </si>
  <si>
    <t>8ks=8,000 [A]; předtížení dolní řady samozávrtných mikropilot - např. pomocí hydraulických lisů opřených do ukotvených ocelových konzol</t>
  </si>
  <si>
    <t>Položka zahrnuje předtížení mikropiloty na předepsané zatížení v předepsaných zatěžovacích stupních. Součástí položky jsou všechny pomocné konstrukce a práce.</t>
  </si>
  <si>
    <t>227851</t>
  </si>
  <si>
    <t>MIKROPILOTY KOMPLET D DO 300MM NA POVRCHU
TRUBKOVÉ MIKROPILOTY</t>
  </si>
  <si>
    <t>11.5m*48ks=552,000 [A]; založení nového jezového pole</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</si>
  <si>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</si>
  <si>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227851R</t>
  </si>
  <si>
    <t>MIKROPILOTY KOMPLET D DO 300MM NA POVRCHU - PŘEDTÍŽENÍ
Položka zahrnuje předtížení mikropiloty na předepsané zatížení v předepsaných zatěžovacích stupních. Součástí položky jsou všechny pomocné konstrukce a práce.</t>
  </si>
  <si>
    <t>48ks=48,000 [A]; předtížení trubkových mikropilot - např. pomocí roznášecího ocelového roštu a silničních panelů"</t>
  </si>
  <si>
    <t>ŠTĚTOVÉ STĚNY BERANĚNÉ Z KOVOVÝCH DÍLCŮ TRVALÉ (PLOCHA)
včetně spřahujících prvků v místě obetonávky</t>
  </si>
  <si>
    <t>8m*10m=80,000 [A]; těsnící štětovnicová stěna</t>
  </si>
  <si>
    <t>26115</t>
  </si>
  <si>
    <t>VRTY PRO KOTVENÍ, INJEKTÁŽ A MIKROPILOTY NA POVRCHU TŘ. I D DO 300MM</t>
  </si>
  <si>
    <t>11m*48ks=528,000 [A]; vrty pro trubkové mikropiloty pod novým jezovým polem</t>
  </si>
  <si>
    <t>261516</t>
  </si>
  <si>
    <t>VRTY PRO KOTV, INJEKT, MIKROPIL NA POVRCHU TŘ V D DO 80MM</t>
  </si>
  <si>
    <t>0.37m*4*2=2,960 [A]; vrty pro ukotvení kotevních prvků v otvoru pro čep segmentu
6.0m*6=36,000 [B]; vrty pro tyčové kotvy zesílení prahu
Celkem: A+B=38,960 [C]</t>
  </si>
  <si>
    <t>26153</t>
  </si>
  <si>
    <t>VRTY PRO KOTVENÍ, INJEKTÁŽ A MIKROPILOTY NA POVRCHU TŘ. V D DO 150MM</t>
  </si>
  <si>
    <t>9.7m*7ks=67,900 [A]; vrty pro samozávrtné mikropiloty v jezovém pilíři - horní řada
4.7m*8ks=37,600 [B]; vrty pro samozávrtné mikropiloty v jezovém pilíři - dolní řada
2*3*0.23m=1,380 [C]; vrty pro kabely na stávajícím říčním pilíři
3*0.23m+4*1.0m=4,690 [D]; vrty pro kabely na stávajícím levobřežním pilíři
Celkem: A+B+C+D=111,570 [E]</t>
  </si>
  <si>
    <t>261913</t>
  </si>
  <si>
    <t>VRTY PRO KOTVENÍ A INJEKTÁŽ TŘ V A VI NA POVRCHU D DO 25MM</t>
  </si>
  <si>
    <t>789ks*0.3m+31ks*0.25m+20ks*0.25m=249,450 [A]; pro spřažení přibetonávky pilíře
30ks*0.1m=3,000 [B]; pro kotevní trny dobetonávky dilatace předprsí
Celkem: A+B=252,450 [C]</t>
  </si>
  <si>
    <t>285392.a</t>
  </si>
  <si>
    <t>DODATEČNÉ KOTVENÍ VLEPENÍM BETONÁŘSKÉ VÝZTUŽE D DO 16MM DO VRTŮ
NEREZ KOTVA M12-160 VLELEPENÁ DO VRTU Ř 14 mm
VČ. OCHRANNÉHO PROFILU</t>
  </si>
  <si>
    <t>(20.3m*0.08m)/0,15=10,827 [A]; v místě základové spáry ve styku přepadového tělesa se stávajícím pilířem
(1.1m*4+1.43m+1.45m)/0,15=48,533 [B]; v místě kanalizace ve styku se stávajícím předprsním prahem
(7.16m*2+4.8m)/0,15=127,467 [C]; v místě štětovnice
(16m)/0,15=106,667 [D]; v místě předprsního prahu
(3.5m+16m+3.5m+2.5m)/0,15=170,000 [E]; v místě ve styku s vývarem"
Celkem: A+B+C+D+E=463,494 [F]
464ks=464,000 [G]</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</si>
  <si>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</si>
  <si>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286643.a</t>
  </si>
  <si>
    <t>KOTVY OCELOVÉ TYČOVÉ SN NA POVRCHU DÉLKY DO 6M ÚNOS DO 150KN</t>
  </si>
  <si>
    <t>6ks=6,000 [A]; tyčové kotvy pro zesílení prahu</t>
  </si>
  <si>
    <t>Zahrnuje kompletní dodávku kotev délky od 5,01m do 6,00m a únosnosti do 150kN včetně příslušenství, podle požadavků a popisu uvedených v dokumentci pro zadání stavby (podložky, matice a pod.);
- součástí je kompletní osazení kotvy, které zahrnuje všechny operace podle technologického předpisu výrobce nutné pro řádné osazení a aktivaci včetně všech pomocných mechanizmů, přípravků a hmot (např. cementová malta a pod.);
- průkazné a kontrolní zkoušky kotev;
- druh, délku, rozmístění a rozsah zkoušek určuje zadávací dokumentace;
- vrty pro kotvy nejsou součástí této položky uvedou se v položce 261 - vrty pro kotvení</t>
  </si>
  <si>
    <t>288321</t>
  </si>
  <si>
    <t>TRYSKOVÁ INJEKTÁŽ D SLOUPU DO 800MM DL VRTU DO 6M NA POVRCHU</t>
  </si>
  <si>
    <t>13.3m2*17.7m=235,410 [A]; podchycení pilíře tryskovou injektáží (včetně vrtů)</t>
  </si>
  <si>
    <t>Položka zahrnuje veškerý materiál, výrobky a polotovary, včetně mimostaveništní a vnitrostaveništní dopravy (rovněž přesuny), včetně naložení a složení, případně s uložením.</t>
  </si>
  <si>
    <t>55.77m2*16.0m+58.42m2*0.68m+3.15m2*1.68m=937,338 [A]; přepadové těleso v novém poli
551.98m3=551,980 [B]; nový levobřežní pilíř (odečteno z 3D modelu - bez betonových zálivek strojní části)
0.61m2*1.37m+102.57m3+68.94m3=172,346 [C]; přibetonávka stávajícího levobřežního pilíře horní, boční a návodní strany (odečteno z 3D modelu - bez betonových zálivek strojní části)
0.61m2*0.84m=0,512 [D]; přibetonávka stávajícího říčního pilíře horního povrchu (odečteno z 3D modelu - bez betonových zálivek strojní části)
1.2m*1.2m*0.4m=0,576 [E]; zrušení šachet v místě vozovky na pilířích
0.73m3*2+2.03m3+2.24m3+4.45m3*2=14,630 [F]; zálivky strojní části v novém jezovém poli - boční štíty, dosedací práh segmentu, dosedací práh provizorního hrazení a otvory pro ukotvení čepů segmentu (odečteno z 3D modelu)
0.035m2*0.41m*8ks=0,115 [G]; podložiskové bločky
0.373m2*0.5m*3+0.3m2*0.5m+0.18m2*0.5m=0,800 [H]; dobetonování výklenků pro mikropiloty v místě dilatační spáry
0.235m2*7.16m=1,683 [I]; obetonávka v místě napojení štětovnicové stěny
(4m+2m)*0.15m*0.15m=0,135 [J]; dobetonávka dilatace ve stávajícím předprsí
POZN: Kapsy mostních závěrů budou vybetonovány v rámci SO 01.2 Prodloužení mostu"
Celkem: A+B+C+D+E+F+G+H+I+J=1 680,115 [K]</t>
  </si>
  <si>
    <t>334365</t>
  </si>
  <si>
    <t>VÝZTUŽ MOSTNÍCH PILÍŘŮ A STATIV Z OCELI 10505, B500B</t>
  </si>
  <si>
    <t>47028.7kg/1000=47,029 [A]; viz Výkres výztuže - přepadové těleso
28161.4kg/1000=28,161 [B]; viz Výkres výztuže - nový pilíř, část 4
13076.6kg/1000=13,077 [C]; viz Výkres výztuže - dobetonávka LR pilíře, část 3
28.9kg/1000=0,029 [D]; viz Výkres výztuže - dobetonávka PR pilíře
63.1kg/1000=0,063 [E]; viz Výkres založení - štětovnice
2.4kg/1000=0,002 [F]; kotevní trny dobetonávky dilatace ve stávajícím předprsí
Celkem: A+B+C+D+E+F=88,361 [G]</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</si>
  <si>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</si>
  <si>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334366</t>
  </si>
  <si>
    <t>VÝZTUŽ MOST PILÍŘŮ A STATIV Z KARI-SÍTÍ</t>
  </si>
  <si>
    <t>1080kg/1000=1,080 [A]; viz Výkres výztuže - nový pilíř, část 4
954.96kg/1000=0,955 [B]; viz Výkres výztuže - dobetonávka LR pilíře, část 3"
Celkem: A+B=2,035 [C]</t>
  </si>
  <si>
    <t>420312</t>
  </si>
  <si>
    <t>PŘECHOD DESKY MOSTNÍCH OPĚR Z PROST BETONU DO C12/15 (B15)</t>
  </si>
  <si>
    <t>4.65m2*4.22m=19,623 [A]; přechodový blok</t>
  </si>
  <si>
    <t>451312</t>
  </si>
  <si>
    <t>PODKLADNÍ A VÝPLŇOVÉ VRSTVY Z PROSTÉHO BETONU C12/15</t>
  </si>
  <si>
    <t>23.3m*19.4m*0.15m=67,803 [A]; podkladní beton pod novým jezovým polem min. tl. 100 mm (uvažováno 150 mm)
23.3m*19.4m*1.0m*0,10=45,202 [B] předpokládaná lokální náhrada propustné soudržné zeminy v podloží nového jezového pole
Celkem: A+B=113,005 [C]</t>
  </si>
  <si>
    <t>45169.a</t>
  </si>
  <si>
    <t>PODKL A VÝPLŇ VRSTVY ZE SPECIÁLNÍCH HMOT
PRUŽNÁ PU PĚNA</t>
  </si>
  <si>
    <t>0.15m2*3.1m=0,465 [A]; vyplnění mezikruží chráničky kanalizace PU pěnou</t>
  </si>
  <si>
    <t>Položka zahrnuje dodávku požadovaného materiálu a jeho uložení se zhutněním, včetně mimostaveništní a vnitrostaveništní dopravy (rovněž přesuny)</t>
  </si>
  <si>
    <t>46452</t>
  </si>
  <si>
    <t>POHOZ DNA A SVAHŮ Z KAMENIVA DRCENÉHO</t>
  </si>
  <si>
    <t>75m*3m*0.1m=22,500 [A]; zpevnění sjezdu</t>
  </si>
  <si>
    <t>položka zahrnuje dodávku předepsaného kameniva, mimostaveništní a vnitrostaveništní dopravu a jeho uložení
není-li v zadávací dokumentaci uvedeno jinak, jedná se o nakupovaný materiál</t>
  </si>
  <si>
    <t>465512</t>
  </si>
  <si>
    <t>DLAŽBY Z LOMOVÉHO KAMENE NA MC</t>
  </si>
  <si>
    <t>2.65m2*16m=42,400 [A]; odláždění přepadového tělesa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</si>
  <si>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</si>
  <si>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Lokální reprofilace povrchů v odhadovaném rozsahu cca 80% následujících ploch:
0.09m*0.325m+0.325m*(0.2m+0.4m)/2*2=0,224 [A]; drážka pro kabely na pravobřežním pilíři
0.57m2+0.325m*1.44m=1,038 [B]; plentovací zídka stávajícího říčního pilíře
0.3m*0.345m+0.345m*(0.3m+0.4m)/2*2+0.64m*0.2m+0.64m*(0.2m+0.4m)/2*2=0,857 [C]; drážky pro kabely na stávajícím říčním pilíři
0.3m*0.395m+0.395m*(0.3m+0.4m)/2*2+0.3m*1.0m+1.0m*(0.4m+0.2m)/2*2+0.09m*0.77m+0.77m*(0.4m+0.2m)/2*2=1,826 [D]; drážky pro kabely na stávajícím levobřežním pilíři
0.27m*1.1m=0,297 [E]; prodloužení drážky provizorního hrazení na stávajícím levobřežním pilíři
(8.75m+11.29m)*0.05m=1,002 [F]; fabion ze sanační malty pro přetažení izolace dilatační spáry mezi pilířem a břehovými zdmi
Celkem: A+B+C+D+E+F=5,244 [G]
5,244m2*0,80=4,195 [H]</t>
  </si>
  <si>
    <t>Adhezní můstek pro sanační malty - 100% následujících ploch:
0.09m*0.325m+0.325m*(0.2m+0.4m)/2*2=0,224 [A]; drážka pro kabely na pravobřežním pilíři
0.57m2+0.325m*1.44m=1,038 [B]; plentovací zídka stávajícího říčního pilíře
0.3m*0.345m+0.345m*(0.3m+0.4m)/2*2+0.64m*0.2m+0.64m*(0.2m+0.4m)/2*2=0,857 [C]; drážky pro kabely na stávajícím říčním pilíři
0.3m*0.395m+0.395m*(0.3m+0.4m)/2*2+0.3m*1.0m+1.0m*(0.4m+0.2m)/2*2+0.09m*0.77m+0.77m*(0.4m+0.2m)/2*2=1,826 [D]; drážky pro kabely na stávajícím levobřežním pilíři
0.27m*1.1m=0,297 [E]; prodloužení drážky provizorního hrazení na stávajícím levobřežním pilíři
Adhezní můstek pro zlepšení přilnavosti starého a nového betonu - 100% následujících ploch:
(0.35m2*2+0.175m2+1m2)*15ks=28,125 [F]; kapsy pro samozávrtné mikropiloty
0.235m*0.3m*2+0.235m*4.04m+0.3m*4.04m=2,302 [G]; kapsa pro mostní závěr na pravobřežním pilíři
0.84m2=0,840 [H]; ubourání části horního povrchu stávajícího říčního pilíře v místě vozovky
0.875m2=0,875 [I]; část horního povrchu stávajícího levobřežního pilíře v místě vozovky
1.8m*1.9m+0.6m*1.8m*2+0.6m*1.9m*2=7,860 [J]; otvor pro ukotvení čepu segmentu na stávajícím levobřežním pilíři
221m2+11.44m*2.5m+10m*2.5m=274,600 [K]; rub a boční hrany (v místě stávajících břehových zdí) stávajícího levobřežního pilíře
Celkem: A+B+C+D+E+F+G+H+I+J+K=318,844 [L]</t>
  </si>
  <si>
    <t>Sjednocující stěrka - 100% následujících ploch:
0.09m*0.325m+0.325m*(0.2m+0.4m)/2*2=0,224 [A]; drážka pro kabely na pravobřežním pilíři
0.57m2+0.325m*1.44m=1,038 [B]; plentovací zídka stávajícího říčního pilíře
0.3m*0.345m+0.345m*(0.3m+0.4m)/2*2+0.64m*0.2m+0.64m*(0.2m+0.4m)/2*2=0,857 [C]; drážky pro kabely na stávajícím říčním pilíři
0.3m*0.395m+0.395m*(0.3m+0.4m)/2*2+0.3m*1.0m+1.0m*(0.4m+0.2m)/2*2+0.09m*0.77m+0.77m*(0.4m+0.2m)/2*2=1,826 [D]; drážky pro kabely na stávajícím levobřežním pilíři
0.27m*1.1m=0,297 [E]; prodloužení drážky provizorního hrazení na stávajícím levobřežním pilíři
Celkem: A+B+C+D+E=4,242 [F]</t>
  </si>
  <si>
    <t>62651</t>
  </si>
  <si>
    <t>OCHRANA VÝZTUŽE PŘI DOSTATEČNÉM KRYTÍ</t>
  </si>
  <si>
    <t>0.15m2*15ks=2,250 [A]; ochrana obnažené výztuže epoxidovým nátěrem v místě výklenků samozávrtných mikropilot</t>
  </si>
  <si>
    <t>Ochrana obnažené výztuže epoxidovým nátěrem v odhadovaném rozsahu cca 2% následujících ploch:
0.09m*0.325m+0.325m*(0.2m+0.4m)/2*2=0,224 [A]; drážka pro kabely na pravobřežním pilíři
0.57m2+0.325m*1.44m; plentovací zídka stávajícího říčního pilíře
0.3m*0.345m+0.345m*(0.3m+0.4m)/2*2+0.64m*0.2m+0.64m*(0.2m+0.4m)/2*2=1,038 [B]; drážky pro kabely na stávajícím říčním pilíři
0.3m*0.395m+0.395m*(0.3m+0.4m)/2*2+0.3m*1.0m+1.0m*(0.4m+0.2m)/2*2+0.09m*0.77m+0.77m*(0.4m+0.2m)/2*2=1,826 [C]; drážky pro kabely na stávajícím levobřežním pilíři
0.27m*1.1m=0,297 [D]; prodloužení drážky provizorního hrazení na stávajícím levobřežním pilíři
221m2+11.44m*2.5m+10m*2.5m=274,600 [E]; rub a boční hrany (v místě stávajících břehových zdí) stávajícího levobřežního pilíře
Celkem: A+B+C+D+E=277,985 [F]
277,615*0,02=5,552 [G]</t>
  </si>
  <si>
    <t>62662</t>
  </si>
  <si>
    <t>INJEKTÁŽ TRHLIN TĚSNÍCÍ</t>
  </si>
  <si>
    <t>15m=15,000 [A]; těsnící injektáž trhlin (předpokládají se možné trhliny v patě levobřežního pilíře po odtěžení zeminy za rubem a výstavbě nového jezového pole)</t>
  </si>
  <si>
    <t>položka zahrnuje:
dodávku veškerého materiálu potřebného pro předepsanou úpravu v předepsané kvalitě
vyčištění trhliny
provedení vlastní injektáže
potřebná lešení a podpěrné konstrukce</t>
  </si>
  <si>
    <t>62663</t>
  </si>
  <si>
    <t>INJEKTÁŽ TRHLIN SILOVĚ SPOJUJÍCÍ</t>
  </si>
  <si>
    <t>15m=15,000 [A]; injektáž trhlin se statickou funkcí (předpokládají se možné trhliny na rubu stávajícího levobřežního pilíře)</t>
  </si>
  <si>
    <t>711111R</t>
  </si>
  <si>
    <t>IZOLACE BĚŽNÝCH KONSTRUKCÍ PROTI ZEMNÍ VLHKOSTI PRŮŽNÝM HYDROIZOLAČNÍM DVOUSLOŽKOVÝM NÁTĚREM</t>
  </si>
  <si>
    <t>221m2=221,000 [A]; rub stávajícího levobřežního pilíře - pružný hydroizolační dvousložkový nátěr</t>
  </si>
  <si>
    <t>položka zahrnuje:- dodání předepsaného izolačního materiálu- očištění a ošetření podkladu, zadávací dokumentace může zahrnout i případné vyspravení- zřízení izolace jako kompletního povlaku, případně komplet. soustavy nebo systému podle příslušného technolog. předpisu- zřízení izolace i jednotlivých vrstev po etapách, včetně pracovních spár a spojů- úprava u okrajů, rohů, hran, dilatačních i pracovních spojů, kotev, obrubníků, dilatačních zařízení, odvodnění, otvorů, neizolovaných míst a pod.- zajištění odvodnění povrchu izolace, včetně odvodnění nejnižších míst, pokud dokumentace pro zadání stavby nestanoví jinak- ochrana izolace do doby zřízení definitivní ochranné vrstvy nebo konstrukce- úprava, očištění a ošetření prostoru kolem izolace- provedení požadovaných zkoušek- nezahrnuje ochranné vrstvy, např. geotextilii</t>
  </si>
  <si>
    <t>711509</t>
  </si>
  <si>
    <t>OCHRANA IZOLACE NA POVRCHU TEXTILIÍ
geotextilie min 500g/m2</t>
  </si>
  <si>
    <t>221m2=221,000 [A]; geotextilie min 500g/m2 - na rubu pilíře
2.0m*4.22m=8,440 [B]; překrytí spáry dilatace na přechodovém bloku
Celkem: A+B=229,440 [C]</t>
  </si>
  <si>
    <t>Hydrofobizační nátěr - 100% následujících ploch:
0.09m*0.325m+0.325m*(0.2m+0.4m)/2*2=0,224 [A]; drážka pro kabely na pravobřežním pilíři
0.57m2+0.325m*1.44m=1,038 [B]; plentovací zídka stávajícího říčního pilíře
0.3m*0.345m+0.345m*(0.3m+0.4m)/2*2+0.64m*0.2m+0.64m*(0.2m+0.4m)/2*2=0,857 [C]; drážky pro kabely na stávajícím říčním pilíři
0.3m*0.395m+0.395m*(0.3m+0.4m)/2*2+0.3m*1.0m+1.0m*(0.4m+0.2m)/2*2+0.09m*0.77m+0.77m*(0.4m+0.2m)/2*2=1,826 [D]; drážky pro kabely na stávajícím levobřežním pilíři
0.27m*1.1m=0,297 [E]; prodloužení drážky provizorního hrazení na stávajícím levobřežním pilíři
Hydrofobizační nátěr bočních hran pilířů:
0.47m*(1.44m+1.97m+0.6m)=1,885 [F]; v místě mostní římsy
Celkem: A+B+C+D+E+F=6,127 [G]</t>
  </si>
  <si>
    <t>78386</t>
  </si>
  <si>
    <t>NÁTĚRY BETON KONSTR TYP S9 (OS-E)</t>
  </si>
  <si>
    <t xml:space="preserve"> (5.42m+13.6m+17.7m*5+17.85m+17.75m+14.07m+5.48m+1.7m)*0.2m=32,874 [A]; nátěry na rubu pracovních spar v místě styku se zeminou</t>
  </si>
  <si>
    <t>87627</t>
  </si>
  <si>
    <t>CHRÁNIČKY Z TRUB PLASTOVÝCH DN DO 100MM</t>
  </si>
  <si>
    <t>2.45m=2,450 [A]; kabelová chránička v novém levobřežním pilíři</t>
  </si>
  <si>
    <t>0.55m*3+0.7m=2,350 [A]; kabelové chráničky v dobetonávce levého říčního pilíře
0.2m*3=0,600 [B]; prostupy pro kabelové chráničky v líci dobetonávky levého říčního pilíře
1.33m+1.53m+1.73m+0.87m+0.92m+8.52m*3+0.87m*2=33,680 [C]; kabelové chráničky v novém levobřežním pilíři
0.2m*3=0,600 [D]; prostupy pro kabelové chráničky v novém levobřežním pilíři
Celkem: A+B+C+D=37,230 [E]</t>
  </si>
  <si>
    <t>8763R</t>
  </si>
  <si>
    <t>KABELOVÉ PLASTOVÉ ŠACHTY</t>
  </si>
  <si>
    <t>2ks=2,000 [A]; kabelové šachty (komory) 0.8x0.5x0.5m v horním povrchu nového levobřežního pilíře</t>
  </si>
  <si>
    <t>Kompletní dodávka materiálu a všech souvisejících prací.</t>
  </si>
  <si>
    <t>0.6m=0,600 [A]; prostup kabelu VN v závěrné zdi nového levobřežního pilíře</t>
  </si>
  <si>
    <t>87758</t>
  </si>
  <si>
    <t>CHRÁNIČKY PŮLENÉ Z TRUB PLAST DN DO 600MM</t>
  </si>
  <si>
    <t>3.1m=3,100 [A]; chránička kanalizace v části předprsního prahu pod dobetonávkou návodního pilíře (včetně těsnících manžet, stahovacích pásků a úpravy v místě napojení na stávající a nové konstrukce)</t>
  </si>
  <si>
    <t>2.4m+4.5m*2+10.1m=21,500 [A]; zábradlí na pilířích včetně branek</t>
  </si>
  <si>
    <t>2.5m=2,500 [A]; odstranění části zábradlí na stávajícím levobřežním pilíři</t>
  </si>
  <si>
    <t>919154</t>
  </si>
  <si>
    <t>ŘEZÁNÍ OCELOVÝCH PROFILŮ PRŮŘEZU DO 700MM2</t>
  </si>
  <si>
    <t>6ks=6,000 [A]; seříznutí tyčových kotev zesílení prahu</t>
  </si>
  <si>
    <t>položka zahrnuje řezání ocelových profilů bez ohledu na tvar a způsob provedení</t>
  </si>
  <si>
    <t>93161</t>
  </si>
  <si>
    <t>MOSTNÍ ZÁVĚRY ELASTICKÉ PRŮŘEZU DO 0,015M2</t>
  </si>
  <si>
    <t>4.22m=4,220 [A]; elastický mostní závěr na přechodovém bloku</t>
  </si>
  <si>
    <t>-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</si>
  <si>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824.36kg=824,360 [A]; zabetonované kotevní prvky (včetně pomocných konstrukcí pro osazení nebo jejich podlití) viz Výkres tvaru - kotevní prvky pro osazení strojní části
758.82kg-293.25kg=465,570 [B]; zabetonované části dosedacího prahu provizorního hrazení viz Výkres tvaru - kotevní prvky pro osazení strojní části"
Celkem: A+B=1 289,930 [C]</t>
  </si>
  <si>
    <t>936501</t>
  </si>
  <si>
    <t>DROBNÉ DOPLŇK KONSTR KOVOVÉ NEREZ</t>
  </si>
  <si>
    <t>293.25kg=293,250 [A]; zabetonované části dosedacího prahu provizorního hrazení viz Výkres tvaru - kotevní prvky pro osazení strojní části</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</si>
  <si>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</si>
  <si>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936501R</t>
  </si>
  <si>
    <t>SMYKOVÉ TRNY - NEREZ</t>
  </si>
  <si>
    <t>16ks=16,000 [A]; zabetonované smykové trny viz Výkres tvaru - detaily pracovních a dilatačních spar
POZN: V rámci tohoto objektu budou osazeny do jezového pilíře pouzdra smykových trnů. Smykové trny budou do pouzder zasunuty před jejich zabetonováním v rámci souvisejících stavebních objektů břehových zdí."</t>
  </si>
  <si>
    <t>Kompletní dodávka materiálu smykových trnů, včetně pouzder a všech souvisejících prací.</t>
  </si>
  <si>
    <t>(0.35m2*2+0.175m2+1m2)*15ks=28,125 [A]; kapsy pro samozávrtné mikropiloty
0.235m*0.3m*2+0.235m*4.04m+0.3m*4.04m=2,302 [B]; kapsa pro mostní závěr na pravobřežním pilíři
0.09m*0.325m+0.325m*(0.2m+0.4m)/2*2=0,224 [C]; drážka pro kabely na pravobřežním pilíři
0.84m2=0,840 [D]; ubourání části horního povrchu stávajícího říčního pilíře v místě vozovky
0.57m2+0.325m*1.44m=1,038 [E]; plentovací zídka stávajícího říčního pilíře
0.3m*0.345m+0.345m*(0.3m+0.4m)/2*2+0.64m*0.2m+0.64m*(0.2m+0.4m)/2*2=0,857 [F]; drážky pro kabely na stávajícím říčním pilíři
0.875m2=0,875 [G]; část horního povrchu stávajícího levobřežního pilíře v místě vozovky
0.3m*0.395m+0.395m*(0.3m+0.4m)/2*2+0.3m*1.0m+1.0m*(0.4m+0.2m)/2*2+0.09m*0.77m+0.77m*(0.4m+0.2m)/2*2=1,826 [H]; drážky pro kabely na stávajícím levobřežním pilíři
1.8m*1.9m+0.6m*1.8m*2+0.6m*1.9m*2=7,860 [I]; otvor pro ukotvení čepu segmentu na stávajícím levobřežním pilíři
0.27m*1.1m=0,297 [J]; prodloužení drážky provizorního hrazení na stávajícím levobřežním pilíři
221m2+11.44m*2.5m+10m*2.5m=274,600 [K]; rub a boční hrany (v místě stávajících břehových zdí) stávajícího levobřežního pilíře
Celkem: A+B+C+D+E+F+G+H+I+J+K=318,844 [L]</t>
  </si>
  <si>
    <t>93857</t>
  </si>
  <si>
    <t>BROUŠENÍ BETON KONSTR</t>
  </si>
  <si>
    <t>0.35m*0.5m*15ks=2,625 [A]; v místě kotvení samozávrtných mikropilot
0.57m2=0,570 [B]; v místě ubourání části plentovací zídky stávajícího říčního pilíře
0.27m*1.1m=0,297 [C]; v místě prodloužení drážky provizorního hrazení na stávajícím levobřežním pilíři
0.4m*0.02m*22=0,176 [D]; zbroušení hran vrtů pro prostupy kabelů
Celkem: A+B+C+D=3,668 [E]</t>
  </si>
  <si>
    <t>96815</t>
  </si>
  <si>
    <t>VYSEKÁNÍ OTVORŮ, KAPES, RÝH V ŽELEZOBETONOVÉ KONSTRUKCI</t>
  </si>
  <si>
    <t>0.35m2*0.5m*15ks=2,625 [A]; vysekání kapes pro samozávrtné mikropiloty
0.235m*0.3m*4.04m=0,285 [B]; vysekání kapsy pro mostní závěr na pravobřežním pilíři
0.09m*0.325m*(0.2m+0.4m)/2=0,009 [C]; vysekání drážky pro kabely na pravobřežním pilíři
0.84m2*1.44m=1,210 [D]; ubourání části horního povrchu stávajícího říčního pilíře v místě vozovky
0.57m2*0.325m=0,185 [E]; ubourání části plentovací zídky stávajícího říčního pilíře
0.3m*0.345m*(0.3m+0.4m)/2+0.64m*0.2m*(0.2m+0.4m)/2=0,075 [F]; vysekání drážek pro kabely na stávajícím říčním pilíři
0.875m2*1.97m=1,724 [G]; ubourání části horního povrchu stávajícího levobřežního pilíře v místě vozovky
0.3m*0.395m*(0.3m+0.4m)/2+0.3m*1.0m*(0.4m+0.2m)/2+0.09m*0.77m*(0.4m+0.2m)/2=0,152 [H]; vysekání drážek pro kabely na stávajícím levobřežním pilíři
1.8m*1.9m*0.6m=2,052 [I]; vysekání otvrou pro ukotvení čepu segmentu na stávajícím levobřežním pilíři
0.27m*1.1m*0.35m=0,104 [J]; prodloužení drážky provizorního hrazení na stávajícím levobřežním pilíři
POZN:  Vybourání stávajících mostních závěrů je součástí SO 01.2 Prodloužení mostu
Celkem: A+B+C+D+E+F+G+H+I+J=8,421 [K]</t>
  </si>
  <si>
    <t>SO 01.4</t>
  </si>
  <si>
    <t>STROJOVNY A PROVOZNÍ OBJEKT (PO)</t>
  </si>
  <si>
    <t>Svislé a kompletní konstrukce</t>
  </si>
  <si>
    <t>CS ÚRS 2017 02</t>
  </si>
  <si>
    <t>311238650</t>
  </si>
  <si>
    <t>Zdivo nosné TI z cihel broušených s vniřní izolací tl 300 mm U=0,22W/m2K na maltu
Zdivo nosné jednovrstvé z cihel děrovaných tepelně izolačních broušené, s integrovanou vnitřní izolací z hydrofobizované minerální vlny lepené celoplošně tenkovrstvou maltou, součinitel prostupu tepla U = 0,22, tl. zdiva 300 mm</t>
  </si>
  <si>
    <t>1.5.2 - 1NP (3,20*2+1,65*4)*2,90=37,700 [A]
odpočet otvorů -(1,55*2,07+0,90*2,07+1,10*0,70*4ks)=-8,152 [B]
1.5.2 - 2NP (3,20*2+7,40*2)*2,30=48,760 [C]
odpočet otvorů -(0,80*1,20*10ks + 3,70*1,20*2ks)=-18,480 [D]
1.5.4 - 1NP (2,50*2+5,80*2)*2,90=48,140 [E]
odpočet otvorů -(1,55*2,07+0,90*2,07+2,50*2,90)=-12,322 [F]
Celkem: A+B+C+D+E+F=95,646 [G]</t>
  </si>
  <si>
    <t>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zrozměrů          kótovaných ve výkresech. Při zalomeném ostění oken a balkónových dveří se šířka zmenšuje o 100 mm.      c) plocha překladů, obetonovaných hlav ocelových nosníků, věnců a jiných konstrukcí betonových          a železobetonových.  4. Množství měrných jednotek se určuje u položek: -8911 a -8912 vm délky kapes obvodového zdiva,      -8921 až -8924 vm délky vrstvy zdiva.  5. Vcenách jsou započteny i náklady na doplňkové cihly.  6. Jednotka U (W/m2K) - součinitel prostupu tepla udává tepelně izolační vlastnosti neomítnutého      zdiva.</t>
  </si>
  <si>
    <t>317168131</t>
  </si>
  <si>
    <t>Překlad keramický vysoký v 23,8 cm dl 125 cm
Překlady keramické vysoké osazené do maltového lože, šířky překladu 7 cm výšky 23,8 cm, délky 125 cm</t>
  </si>
  <si>
    <t>1.5.2 - dveře 800 3ks=3,000 [A]
1.5.4 - dveře 800 3ks=3,000 [B]
Celkem: A+B=6,000 [C]</t>
  </si>
  <si>
    <t>1. Vcenách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zbetonu třídy C 16/20; tato betonáž          se provádí u překladů dlouhých 2000 mm a více zároveň sbetonáží stropní konstrukce a ztužujícího          věnce,      d) dočasné montážní podepření zespodu vcelé světlé délce překladu sdvěma podporami ve          třetinách šířky otvoru a dvěma podporami po krajích otvoru - platí pouze pro překlady delší než          2000 mm, včetně.  3. Vcenách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vcelé světlé délce překladu  4. Vcenách -82.. a -83.. (překlady roletové) nejsou započteny náklady na:      a) vysoký překlad a svislou izolaci vúrovni stropního věnce u složených roletových překladů;          tyto se ocení samostatně,      b) dodávku a montáž rolet, případně žaluzií; tyto se ocení samostatně.  5. Vcenách -84.. (překlady vysoké spřažené) nejsou započteny náklady na:      a) betonáž a bednění vúrovni stropního věnce; tyto se ocení samostatně,  6. Množství jednotek se určuje vkusech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t>
  </si>
  <si>
    <t>317168133</t>
  </si>
  <si>
    <t>Překlad keramický vysoký v 23,8 cm dl 175 cm
Překlady keramické vysoké osazené do maltového lože, šířky překladu 7 cm výšky 23,8 cm, délky 175 cm</t>
  </si>
  <si>
    <t>1.5.2 - dveře 1450 3ks=3,000 [A]
1.5.4 - dveře 1450 3ks=3,000 [B]
Celkem: A+B=6,000 [C]</t>
  </si>
  <si>
    <t>317941123.a</t>
  </si>
  <si>
    <t>Osazování ocelových válcovaných nosníků I, IE, U, UE nebo L do č 22 vč. jejich ukotvení do stěny, k ocelovému rámu nebo k ztužujícímu věnci</t>
  </si>
  <si>
    <t>0.105t=0,105 [A]</t>
  </si>
  <si>
    <t>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t>
  </si>
  <si>
    <t>130107460.a</t>
  </si>
  <si>
    <t xml:space="preserve">ocel profilová IPE, v jakosti 11 375, h=140 mm vč. povrchové úpravy
</t>
  </si>
  <si>
    <t>1.5.2 4,80*12,90kg/m/1000=0,062 [A]
1.5.4 3,30*12,90kg/m/1000=0,043 [B]
Celkem: A+B=0,105 [C]</t>
  </si>
  <si>
    <t>130107460.b</t>
  </si>
  <si>
    <t xml:space="preserve">D+M ruční pojezd + kladkostroj
</t>
  </si>
  <si>
    <t>dle tab zámečnických prvků 2ks=2,000 [A]</t>
  </si>
  <si>
    <t>317998113</t>
  </si>
  <si>
    <t>Tepelná izolace mezi překlady v 24 cm z polystyrénu tl 80 mm
Izolace tepelná mezi překlady z pěnového polystyrénu výšky 24 cm, tloušťky 80 mm</t>
  </si>
  <si>
    <t>1.5.2 1ks*1,25 + 1ks*1,75=3,000 [A]
1.5.4 1ks*1,25 + 1ks*1,75=3,000 [B]
Celkem: A+B=6,000 [C]</t>
  </si>
  <si>
    <t>342248112</t>
  </si>
  <si>
    <t>Příčky tl 115 mm pevnosti P 10 na MVC
Příčky jednoduché z cihel děrovaných spojených na pero a drážku klasických na maltu MVC, pevnost cihel P 10, tl. příčky 115 mm</t>
  </si>
  <si>
    <t>1.5.4 - 2NP (1,75+1,80)*2,72 - odpočet otvorů (0,80*2,07)=8,000 [A]</t>
  </si>
  <si>
    <t>1. Množství jednotek se určuje v m2 plochy konstrukce.</t>
  </si>
  <si>
    <t>355000</t>
  </si>
  <si>
    <t>D+M ocelového rámu (ukotvení OSB stěny) vč. kotvení, povrchové úpravy a tepelné izolace
-materiál pozink
kompletní specifikace dle výpisu zámečnických výrobků</t>
  </si>
  <si>
    <t>dle tab zámečnických prvků - ukotvení osb stěny 1kpl=1,000 [A]</t>
  </si>
  <si>
    <t>411321515</t>
  </si>
  <si>
    <t>Stropy deskové ze ŽB tř. C 20/25
Stropy z betonu železového (bez výztuže) stropů deskových, plochých střech, desek balkonových, desek hřibových stropů včetně hlavic hřibových sloupů tř. C 20/25</t>
  </si>
  <si>
    <t>1.5.2 (8,00*3,00*0,25) + (8,00*3,00*0,15) - schodiště (3,14*0,85*0,85*0,25)=9,033 [A]
1.5.4 (6,20*2,30*0,15)=2,139 [B]
Celkem: A+B=11,172 [C]</t>
  </si>
  <si>
    <t>1. V cenách pohledového betonu 411 35-4 a 411 35-5 jsou započteny i náklady na pečlivé hutnění      zejména při líci konstrukce pro docílení neporušeného maltového povrchu bez vzhledových kazů.</t>
  </si>
  <si>
    <t>CS ÚRS 2017 01</t>
  </si>
  <si>
    <t>411351101</t>
  </si>
  <si>
    <t>Zřízení bednění stropů deskových
Bednění stropů, kleneb nebo skořepin bez podpěrné konstrukce stropů deskových, balkonových nebo plošných konzol plné, rovné, popř. s náběhy zřízení</t>
  </si>
  <si>
    <t>1.5.2 (5,80*2,60 + 2*1,60*3,20) + (7,40*2,60)=44,560 [A]
1.5.4 (5,80*1,90)=11,020 [B]
Celkem: A+B=55,580 [C]</t>
  </si>
  <si>
    <t>1. Při poloměru klenby do 1 m oceňuje se Bednění fabionů na přechodu stěn do stropů, monolitických      kleneb, vnějších říms cenami souboru cen 416 35-11.</t>
  </si>
  <si>
    <t>411351102</t>
  </si>
  <si>
    <t>Odstranění bednění stropů deskových
Bednění stropů, kleneb nebo skořepin bez podpěrné konstrukce stropů deskových, balkonových nebo plošných konzol plné, rovné, popř. s náběhy odstranění</t>
  </si>
  <si>
    <t>dle zřízení bednění stropů deskových 55,58m2=55,580 [A]</t>
  </si>
  <si>
    <t>411354173</t>
  </si>
  <si>
    <t>Zřízení podpěrné konstrukce stropů v do 4 m pro zatížení do 12 kPa
Podpěrná konstrukce stropů výšky do 4 m se zesílením dna bednění na výměru m2 půdorysu pro zatížení betonovou směsí a výztuží přes 5 do 12 kPa zřízení</t>
  </si>
  <si>
    <t>411354174</t>
  </si>
  <si>
    <t>Odstranění podpěrné konstrukce stropů v do 4 m pro zatížení do 12 kPa
Podpěrná konstrukce stropů výšky do 4 m se zesílením dna bednění na výměru m2 půdorysu pro zatížení betonovou směsí a výztuží přes 5 do 12 kPa odstranění</t>
  </si>
  <si>
    <t>411361821</t>
  </si>
  <si>
    <t>Výztuž stropů betonářskou ocelí 10 505
Výztuž stropů prostě uložených, vetknutých, spojitých, deskových, trámových (žebrových, kazetových), s keramickými a jinými vložkami, konsolových nebo balkonových, hřibových včetně hlavic hřibových sloupů, plochých střech a pro zavěšení železobetonových p</t>
  </si>
  <si>
    <t>(385.20kg+2*161.20kg)*1.10/1000=0,778 [A]</t>
  </si>
  <si>
    <t>417321414</t>
  </si>
  <si>
    <t>Ztužující pásy a věnce ze ŽB tř. C 20/25
Ztužující pásy a věnce z betonu železového (bez výztuže) tř. C 20/25</t>
  </si>
  <si>
    <t>1.5.2 - 1NP  (3,00*2+6,00*2)*0,20*0,30=1,080 [A]
1.5.2 - 2NP (3,00*2+7,60*2)*0,20*0,50=2,120 [B]
1.5.4 - 1NP (2,30*2+6,00*2)*0,20*0,30=0,996 [C]
Celkem: A+B+C=4,196 [D]</t>
  </si>
  <si>
    <t>417351115</t>
  </si>
  <si>
    <t>Zřízení bednění ztužujících věnců
Bednění bočnic ztužujících pásů a věnců včetně vzpěr zřízení</t>
  </si>
  <si>
    <t>1.5.2 - 1NP  (5,80*2+2,60*2)*0,30 + (6,20*2+3,00*2)*0,45=13,320 [A]
1.5.2 - 2NP (7,40*2+2,60*2)*0,50 + (7,80*2+3,00*2)*0,65=24,040 [B]
1.5.4 - 1NP (5,80*2+1,90*2)*0,30 +  (6,20*2+1,30*2)*0,45=11,370 [C]
Celkem: A+B+C=48,730 [D]</t>
  </si>
  <si>
    <t>417351116</t>
  </si>
  <si>
    <t>Odstranění bednění ztužujících věnců
Bednění bočnic ztužujících pásů a věnců včetně vzpěr odstranění</t>
  </si>
  <si>
    <t>dle zřízení bednění ztuž. věnců 48,73m2=48,730 [A]</t>
  </si>
  <si>
    <t>417361821</t>
  </si>
  <si>
    <t>Výztuž ztužujících pásů a věnců betonářskou ocelí 10 505
Výztuž ztužujících pásů a věnců z betonářské oceli 10 505 (R) nebo BSt 500</t>
  </si>
  <si>
    <t>1.5.2 - 1NP  1,08m3*222kg/m3/1000=0,240 [A]
1.5.2 - 2NP 2,12m3*129kg/m3/1000=0,273 [B]
1.5.4 - 1NP 0,996m3*222kg/m3/1000=0,221 [C]
Celkem: A+B+C=0,734 [D]</t>
  </si>
  <si>
    <t>Úpravy povrchů, podlahy a osazování výplní</t>
  </si>
  <si>
    <t>611131101</t>
  </si>
  <si>
    <t>Cementový postřik vnitřních stropů nanášený celoplošně ručně
Podkladní a spojovací vrstva vnitřních omítaných ploch cementový postřik nanášený ručně celoplošně stropů</t>
  </si>
  <si>
    <t>pod omítku stropů 45,010m2=45,010 [A]</t>
  </si>
  <si>
    <t>611321141</t>
  </si>
  <si>
    <t>Vápenocementová omítka štuková dvouvrstvá vnitřních stropů rovných nanášená ručně
Omítka vápenocementová vnitřních ploch nanášená ručně dvouvrstvá, tloušťky jádrové omítky do 10 mm a tloušťky štuku do 3 mm štuková vodorovných konstrukcí stropů rovných</t>
  </si>
  <si>
    <t>1.5.2 - 1NP+2NP 15,08m2+16,10m2+2,81m2=33,990 [A]
1.5.2 - 1NP 11,02m2=11,020 [B]
Celkem: A+B=45,010 [C]</t>
  </si>
  <si>
    <t>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</si>
  <si>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612131101</t>
  </si>
  <si>
    <t>Cementový postřik vnitřních stěn nanášený celoplošně ručně
Podkladní a spojovací vrstva vnitřních omítaných ploch cementový postřik nanášený ručně celoplošně stěn</t>
  </si>
  <si>
    <t>pod omítku stěn 112,042m2+10,06m2=122,102 [A]</t>
  </si>
  <si>
    <t>612142001</t>
  </si>
  <si>
    <t>Potažení vnitřních stěn sklovláknitým pletivem vtlačeným do tenkovrstvé hmoty
Potažení vnitřních ploch pletivem v ploše nebo pruzích, na plném podkladu sklovláknitým vtlačením do tmelu stěn</t>
  </si>
  <si>
    <t>přechody beton / keramika (zdivo) 1.5.2 (2,60*2+0,50*4+1,40*4+1,60)*0,15=2,160 [A]
přechody beton / keramika (zdivo) 1.5.4 (6,40)*0,15=0,960 [B]
Celkem: A+B=3,120 [C]</t>
  </si>
  <si>
    <t>1. Vcenách -2001 jsou započteny i náklady na tmel.</t>
  </si>
  <si>
    <t>612321141</t>
  </si>
  <si>
    <t>Vápenocementová omítka štuková dvouvrstvá vnitřních stěn nanášená ručně
Omítka vápenocementová vnitřních ploch nanášená ručně dvouvrstvá, tloušťky jádrové omítky do 10 mm a tloušťky štuku do 3 mm štuková svislých konstrukcí stěn</t>
  </si>
  <si>
    <t>1.5.2 - 1NP (2,60*2+1,65*4)*3,13 - (1,55*2,07+0,90*2,07+4*1,10*0,70)=28,783 [A]
1.5.2 - 2NP (7,40*2+2,60*2+1,75*2+1,80*2)*2,60 - (2*0,80*2,07+0,80*1,20*10+3,70*1,20*2) =48,668 [B]
1.5.2 - 1NP (5,80*2+1,90*2)*3,13 - (1,55*2,07+0,90*2,07+1,10*0,70*2+2,50*2,80)=34,591 [C]
Celkem: A+B+C=112,042 [D]</t>
  </si>
  <si>
    <t>612331121</t>
  </si>
  <si>
    <t>Cementová omítka hladká jednovrstvá vnitřních stěn nanášená ručně
Omítka cementová vnitřních ploch nanášená ručně jednovrstvá, tloušťky do 10 mm hladká svislých konstrukcí stěn</t>
  </si>
  <si>
    <t>1.5.2 - pod obklad 10,06m2=10,060 [A]</t>
  </si>
  <si>
    <t>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t>
  </si>
  <si>
    <t>622142001</t>
  </si>
  <si>
    <t>Potažení vnějších stěn sklovláknitým pletivem vtlačeným do tenkovrstvé hmoty
Potažení vnějších ploch pletivem v ploše nebo pruzích, na plném podkladu sklovláknitým vtlačením do tmelu stěn</t>
  </si>
  <si>
    <t>1.5.5 - 1NP (3,20*2+6,40*2)*3,40 - (1,55*2,07+0,90*2,07+1,10*0,82*4+2,50*2,80*2)=42,601 [A]
1.5.5 - 1NP 3,70*6,40+3,40*6,40+2*2,50*(3,40+3,70)/2 - (1,55*2,07+0,90*2,07+1,10*0,82*2+2,50*2,80)=49,315 [B]
Celkem: A+B=91,916 [C]</t>
  </si>
  <si>
    <t>622143001</t>
  </si>
  <si>
    <t>Montáž omítkových plastových nebo pozinkovaných soklových profilů
Montáž omítkových profilů plastových nebo pozinkovaných, upevněných vtlačením do podkladní vrstvy nebo přibitím soklových</t>
  </si>
  <si>
    <t>1.5.2 2*(3,20+6,40) - (1,55+0,90+2*2,50)=11,750 [A]
1.5.4 2*(2,50+6,40) - (1,55+0,90+2,50)=12,850 [B]
Celkem: A+B=24,600 [C]</t>
  </si>
  <si>
    <t>1. Vcenách jsou započteny náklady na montáž profilů včetně úchytného materiálu.  2. Vcenách nejsou započteny náklady na dodávku profilů, tyto se oceňují ve specifikaci, ztratné      lze stanovit ve výši 5%.  3. Vceně -3004 nejsou započteny náklady na ochrannou fólii pro okna a dveře; tyto se oceňují cenou      629 99-1012 podle příslušné plochy otvoru.</t>
  </si>
  <si>
    <t>553430100</t>
  </si>
  <si>
    <t xml:space="preserve">profil omítkový soklový pro omítky venkovní 14 mm
</t>
  </si>
  <si>
    <t>24.60m=24,600 [A]
A * 1.05Koeficient množství=25,830 [B]</t>
  </si>
  <si>
    <t>622143003</t>
  </si>
  <si>
    <t>Montáž omítkových plastových nebo pozinkovaných rohových profilů s tkaninou
Montáž omítkových profilů plastových nebo pozinkovaných, upevněných vtlačením do podkladní vrstvy nebo přibitím rohových s tkaninou</t>
  </si>
  <si>
    <t>1.5.2 - EXT 4*3,13=12,520 [A]
1.5.2 - INT 4*3,40=13,600 [B]
1.5.4 - EXT 2*3,60+2*3,40=14,000 [C]
1.5.4 - INT 4*3,13=12,520 [D]
Celkem: A+B+C+D=52,640 [E]</t>
  </si>
  <si>
    <t>590514860</t>
  </si>
  <si>
    <t xml:space="preserve">lišta rohová PVC 10/15 cm s tkaninou 2,5 m
</t>
  </si>
  <si>
    <t>52.64m=52,640 [A]
A * 1.05Koeficient množství=55,272 [B]</t>
  </si>
  <si>
    <t>622273201</t>
  </si>
  <si>
    <t>Montáž odvětrávané fasády stěn na hliníkový obousměrný rošt bez tepelné izolace
Montáž zavěšené odvětrávané fasády na hliníkové nosné konstrukci z fasádních desek na dvousměrné nosné konstrukci opláštění připevněné mechanickým skrytým spojem, (zadní uchycení ) opláštění stěn bez tepelné izolace</t>
  </si>
  <si>
    <t>1.5.2  (2*8,00+2*3,20)*2,30 - (10*0,80*1,20+2*3,70*1,20)=33,040 [A]</t>
  </si>
  <si>
    <t>1. Vcenách jsou započteny náklady na:      a) montáž a dodávku nosné konstrukce (roštu) se vzdáleností podpěr 425 mm pro podhledy a 600 mm          pro stěny. Montáž roštu sjinými (menšími) roztečemi podpěr se oceňuje individuálně,      b) montáž a dodávku tepelné izolace z desek zminerální vlny,      c) montáž fasádní desky,      d) montáž difuzní folie.  2. Vcenách nejsou započteny náklady na:      a) dodávku fasádních desek, tyto se oceňují ve specifikaci. Ztratné pro kompaktní desky          - (cementovláknité, cementotřískové, zvysokotlakého laminátu) lze stanovit ve výši 25 %.      b) dodávku difuzní fólie, tyto se oceňují ve specifikaci. Ztratné lze stanovit ve výši 10 %.      c) případnou povrchovou úpravu desek.</t>
  </si>
  <si>
    <t>622273231</t>
  </si>
  <si>
    <t>Montáž odvětrávané fasády stěn na hliníkový obousměrný rošt izolace tl. 100 mm
Montáž zavěšené odvětrávané fasády na hliníkové nosné konstrukci z fasádních desek na dvousměrné nosné konstrukci opláštění připevněné mechanickým skrytým spojem, (zadní uchycení ) opláštění stěn 100 mm s vložením tepelné izolace, tloušťky</t>
  </si>
  <si>
    <t>1.5.2  8,00*(1,10+0,80)+2*3,20*(1,10+0,80)/2 =21,280 [A]</t>
  </si>
  <si>
    <t>591551000.a</t>
  </si>
  <si>
    <t xml:space="preserve">deska fasádní tl. 8 mm probarvená a povrchově barvená
deska vláknocementová fasádní probarvená a povrchově barvená 1192 × 2500 mm  tl. 8 mm </t>
  </si>
  <si>
    <t>bez tepelné izolace - 1.5.2 (2*8,00+2*3,20)*2,30 - (10*0,80*1,20+2*3,70*1,20)=33,040 [A]
s tepelnou izolací - 1.5.2 8,00*(1,10+0,80)+2*3,20*(1,10+0,80)/2 =21,280 [B]
Celkem: A+B=54,320 [C]
C * 1.25Koeficient množství=67,900 [D]</t>
  </si>
  <si>
    <t>622274011</t>
  </si>
  <si>
    <t>Montáž profilů rohových nebo do spár odvětrávané fasády na kovový rošt
Montáž profilů zavěšené odvětrávané fasády rohových nebo do spár, na rošt kovový</t>
  </si>
  <si>
    <t>12.18+52.40+23.40=87,980 [A]</t>
  </si>
  <si>
    <t>1. Vcenách nejsou započteny náklady na dodávku profilů, tyto se oceňují ve specifikaci, ztratné      lze stanovit ve výši 5%.</t>
  </si>
  <si>
    <t>591551850</t>
  </si>
  <si>
    <t xml:space="preserve">profil hliníkový tl. 0,7 mm, délka 3 m rohový vnější
</t>
  </si>
  <si>
    <t>dolní okraj 8,00*2+3,30*2=22,600 [A]
svislé 2*2,90+2*3,20=12,200 [B]
Celkem: A+B=34,800 [C]
34.80/3=11.60 12ks=12,000 [D]</t>
  </si>
  <si>
    <t>591551870</t>
  </si>
  <si>
    <t xml:space="preserve">profil hliníkový tl. 0,7 mm, délka 3 m pro vodorovné spáry
</t>
  </si>
  <si>
    <t>dlouhé strany 8,00*4+1,40*4=37,600 [A]
krátké strany 3,30*4+1,60*1=14,800 [B]
Celkem: A+B=52,400 [C]
52.40/3=18 18ks=18,000 [D]</t>
  </si>
  <si>
    <t>591551880</t>
  </si>
  <si>
    <t xml:space="preserve">profil hliníkový tl. 0,7 mm, délka 3 m pro svislé spáry
</t>
  </si>
  <si>
    <t>dlouhé strany (2,90*2+1,50*2) + (3,20*2+1,80*2)=18,800 [A]
krátké strany 3,00+1,60=4,600 [B]
Celkem: A+B=23,400 [C]
23.4/3=7.8 8ks=8,000 [D]</t>
  </si>
  <si>
    <t>622531031</t>
  </si>
  <si>
    <t>Tenkovrstvá silikonová zrnitá omítka tl. 3,0 mm včetně penetrace vnějších stěn
Omítka tenkovrstvá silikonová vnějších ploch probarvená, včetně penetrace podkladu zrnitá, tloušťky 3,0 mm stěn</t>
  </si>
  <si>
    <t>629991011</t>
  </si>
  <si>
    <t>Zakrytí výplní otvorů a svislých ploch fólií přilepenou lepící páskou
Zakrytí vnějších ploch před znečištěním včetně pozdějšího odkrytí výplní otvorů a svislých ploch fólií přilepenou lepící páskou</t>
  </si>
  <si>
    <t>1.5.2 - okna z obou stran 2*((4*1,10*0,85)+(10*0,80*1,20+2*3,70*1,20))=44,440 [A]
1.5.4 - okna z obou stran 2*(2*1,10*0,85)=3,740 [B]
Celkem: A+B=48,180 [C]</t>
  </si>
  <si>
    <t>1. Vceně -1012 nejsou započteny náklady na dodávku a montáž začišťovací lišty; tyto se oceňují      cenou 622 14-3004 této části katalogu a materiálem ve specifikaci.</t>
  </si>
  <si>
    <t>629995101</t>
  </si>
  <si>
    <t>Očištění vnějších ploch tlakovou vodou
Očištění vnějších ploch tlakovou vodou omytím</t>
  </si>
  <si>
    <t>1.5.2 - očištění plochy po demolici 4,00*7,00=28,000 [A]</t>
  </si>
  <si>
    <t>631311115</t>
  </si>
  <si>
    <t>Mazanina tl do 80 mm z betonu prostého bez zvýšených nároků na prostředí tř. C 20/25
Mazanina z betonu prostého bez zvýšených nároků na prostředí tl. přes 50 do 80 mm tř. C 20/25</t>
  </si>
  <si>
    <t>1.5.2 - dle tab místností (16,10m2+2,81m2)*0,05=0,946 [A]</t>
  </si>
  <si>
    <t>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zbetonu          prostého a 27* 32 - Základy zbetonu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</si>
  <si>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631311125</t>
  </si>
  <si>
    <t>Mazanina tl do 120 mm z betonu prostého bez zvýšených nároků na prostředí tř. C 20/25
Mazanina z betonu prostého bez zvýšených nároků na prostředí tl. přes 80 do 120 mm tř. C 20/25</t>
  </si>
  <si>
    <t>1.5.2 15,08m2*0,10=1,508 [A]
1.5.4 11,02m2*0,10=1,102 [B]
Celkem: A+B=2,610 [C]</t>
  </si>
  <si>
    <t>631319011</t>
  </si>
  <si>
    <t>Příplatek k mazanině tl do 80 mm za přehlazení povrchu
Příplatek k cenám mazanin za úpravu povrchu mazaniny přehlazením, mazanina tl. přes 50 do 80 mm</t>
  </si>
  <si>
    <t>dle mazaniny tl. do 80mm 0,946m3=0,946 [A]</t>
  </si>
  <si>
    <t>1. Ceny -9011 až -9023 lze použít pro mazaniny min. tř. C 8/10.  2. Vcenách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t>
  </si>
  <si>
    <t>631319022</t>
  </si>
  <si>
    <t>Příplatek k mazanině tl do 120 mm za přehlazení s poprášením cementem
Příplatek k cenám mazanin za úpravu povrchu mazaniny přehlazením s poprášením cementem pro konečnou úpravu, mazanina tl. přes 80 do 120 mm (20 kg/m3)</t>
  </si>
  <si>
    <t>dle mazaniny tl. do 120mm 2,61m3=2,610 [A]</t>
  </si>
  <si>
    <t>631319171</t>
  </si>
  <si>
    <t>Příplatek k mazanině tl do 80 mm za stržení povrchu spodní vrstvy před vložením výztuže
Příplatek k cenám mazanin za stržení povrchu spodní vrstvy mazaniny latí před vložením výztuže nebo pletiva pro tl. obou vrstev mazaniny přes 50 do 80 mm</t>
  </si>
  <si>
    <t>631319173</t>
  </si>
  <si>
    <t>Příplatek k mazanině tl do 120 mm za stržení povrchu spodní vrstvy před vložením výztuže
Příplatek k cenám mazanin za stržení povrchu spodní vrstvy mazaniny latí před vložením výztuže nebo pletiva pro tl. obou vrstev mazaniny přes 80 do 120 mm</t>
  </si>
  <si>
    <t>631362021</t>
  </si>
  <si>
    <t>Výztuž mazanin svařovanými sítěmi Kari
Výztuž mazanin ze svařovaných sítí z drátů typu KARI</t>
  </si>
  <si>
    <t>mazanina tl 50mm - dle tab místností. KARI 100/100/5 hmotnost 3.08kg/m2 (16,10m2+2,81m2)*3,08/1000=0,058 [A]
dle mazaniny tl. do 120mm 2,61m3/0,1*3,08/1000=0,080 [B]
Celkem: A+B=0,138 [C]</t>
  </si>
  <si>
    <t>634111113</t>
  </si>
  <si>
    <t>Obvodová dilatace pružnou těsnicí páskou v 80 mm mezi stěnou a mazaninou
Obvodová dilatace mezi stěnou a mazaninou pružnou těsnicí páskou výšky 80 mm</t>
  </si>
  <si>
    <t>1.5.2-2np 2*7,40+2*2,60=20,000 [A]</t>
  </si>
  <si>
    <t>634111114</t>
  </si>
  <si>
    <t>Obvodová dilatace pružnou těsnicí páskou v 100 mm mezi stěnou a mazaninou
Obvodová dilatace mezi stěnou a mazaninou pružnou těsnicí páskou výšky 100 mm</t>
  </si>
  <si>
    <t>1.5.2-1np 2*2,60=5,200 [A]
1.5.4-1np 2*1,90+5,80=9,600 [B]
Celkem: A+B=14,800 [C]</t>
  </si>
  <si>
    <t>642942611</t>
  </si>
  <si>
    <t>Osazování zárubní nebo rámů dveřních kovových do 2,5 m2 na montážní pěnu
Osazování zárubní nebo rámů kovových dveřních lisovaných nebo z úhelníků bez dveřních křídel, na montážní pěnu, plochy otvoru do 2,5 m2</t>
  </si>
  <si>
    <t>1. Ceny lze použít i pro osazování zárubní a rámů do stěn zprefadílců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t>
  </si>
  <si>
    <t>553311020</t>
  </si>
  <si>
    <t xml:space="preserve">zárubeň ocelová pro běžné zdění H 95 700 L/P
</t>
  </si>
  <si>
    <t>1.5.2 - 2NP 1ks=1,000 [A]</t>
  </si>
  <si>
    <t>553311040</t>
  </si>
  <si>
    <t xml:space="preserve">zárubeň ocelová pro běžné zdění H 95 800 L/P
</t>
  </si>
  <si>
    <t>1.5.2 1ks=1,000 [A]
1.5.4 1ks=1,000 [B]
Celkem: A+B=2,000 [C]</t>
  </si>
  <si>
    <t>642942721</t>
  </si>
  <si>
    <t>Osazování zárubní nebo rámů dveřních kovových do 4 m2 na montážní pěnu
Osazování zárubní nebo rámů kovových dveřních lisovaných nebo z úhelníků bez dveřních křídel, na montážní pěnu, plochy otvoru přes 2,5 do 4,5 m2</t>
  </si>
  <si>
    <t>553311110</t>
  </si>
  <si>
    <t xml:space="preserve">zárubeň ocelová pro běžné zdění H 95 1450 dvoukřídlá
</t>
  </si>
  <si>
    <t>Izolace proti vodě, vlhkosti a plynům</t>
  </si>
  <si>
    <t>711</t>
  </si>
  <si>
    <t>711191001</t>
  </si>
  <si>
    <t>Provedení adhezního můstku na vodorovné ploše
Provedení nátěru adhezního můstku na ploše vodorovné V</t>
  </si>
  <si>
    <t>1.5.2 - dle tab místností (16,10m2+2,81m2)=18,910 [A]</t>
  </si>
  <si>
    <t>585812200.a</t>
  </si>
  <si>
    <t>můstek adhezní bal. 10 kg
můstek adhezní pod izolační a vyrovnávací lepící hmoty bal. 10 kg</t>
  </si>
  <si>
    <t>2,231=2,231 [A]</t>
  </si>
  <si>
    <t>998711102</t>
  </si>
  <si>
    <t>Přesun hmot tonážní pro izolace proti vodě, vlhkosti a plynům v objektech výšky do 12 m
Přesun hmot pro izolace proti vodě, vlhkosti a plynům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</si>
  <si>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-1181 pro přesun prováděný bez použití mechanizace, tj. za ztížených podmínek,      lze použít pouze pro hmotnost materiálu, která se tímto způsobem skutečně přemísťuje.</t>
  </si>
  <si>
    <t>Izolace tepelné</t>
  </si>
  <si>
    <t>713</t>
  </si>
  <si>
    <t>713121111</t>
  </si>
  <si>
    <t>Montáž izolace tepelné podlah volně kladenými rohožemi, pásy, dílci, deskami 1 vrstva
Montáž tepelné izolace podlah rohožemi, pásy, deskami, dílci, bloky (izolační materiál ve specifikaci) kladenými volně jednovrstvá</t>
  </si>
  <si>
    <t>1. Množství tepelné izolace podlah okrajovými pásky k ceně -1211 se určuje v m projektované délky      obložení (bez přesahů) na obvodu podlahy.</t>
  </si>
  <si>
    <t>283723060</t>
  </si>
  <si>
    <t>deska z pěnového polystyrenu EPS 100 S 1000 x 500 x 60 mm
deska z pěnového polystyrenu pro trvalé zatížení v tlaku (max. 2000 kg/m2) 1000 x 500 x 60 mm</t>
  </si>
  <si>
    <t>19,288=19,288 [A]</t>
  </si>
  <si>
    <t>713131141</t>
  </si>
  <si>
    <t>Montáž izolace tepelné stěn a základů lepením celoplošně rohoží, pásů, dílců, desek
Montáž tepelné izolace stěn rohožemi, pásy, deskami, dílci, bloky (izolační materiál ve specifikaci) lepením celoplošně</t>
  </si>
  <si>
    <t>27.135m2=27,135 [A]</t>
  </si>
  <si>
    <t>1. Položky Montáž tepelných izolací stěn lze použít i pro ocenění montáže svislých tepelných      izolací základových konstrukcí (základové pásy, desky apod.).  2. Vcenách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t>
  </si>
  <si>
    <t>283723080</t>
  </si>
  <si>
    <t>deska z pěnového polystyrenu EPS 100 S 1000 x 500 x 80 mm
deska z pěnového polystyrenu pro trvalé zatížení v tlaku (max. 2000 kg/m2) 1000 x 500 x 80 mm</t>
  </si>
  <si>
    <t>1.5.2 - okolo věnce (3,00*2+6,20*2)*0,60 + 2NP (8*1,06+8*0,85+2*2,80m2)=31,920 [A]
1.5.4 - okolo věnce 6,20*1,00+6,20*0,85 + 2*1,85m2=15,170 [B]
Celkem: A+B=47,090 [C]
C * 1.02Koeficient množství=48,032 [D]</t>
  </si>
  <si>
    <t>713151111</t>
  </si>
  <si>
    <t>Montáž izolace tepelné střech šikmých kladené volně mezi krokve rohoží, pásů, desek
Montáž tepelné izolace střech šikmých rohožemi, pásy, deskami (izolační materiál ve specifikaci) kladenými volně mezi krokve</t>
  </si>
  <si>
    <t>(34.40+17.20)m2=51,600 [A]</t>
  </si>
  <si>
    <t>1. Vcenách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Vcenách -1211 až -1218 nejsou započteny náklady na osazení latí pokud rozteč krokví je větší      než 1000 mm; tyto se oceňují cenami souboru 762 34-.. Bednění a laťování katalogu 762 - Konstrukce      tesařské.</t>
  </si>
  <si>
    <t>631507940.a</t>
  </si>
  <si>
    <t>plsť skelná 5000 x 1200 tl.100 mm
plsť skelná pro izolaci mezi krokve la = 0,036 W/mK 5000 x 1200 tl.100 mm</t>
  </si>
  <si>
    <t>1.5.2 2,70*8,00=21,600 [A]
1.5.4 2,00*6,40=12,800 [B]
Celkem: A+B=34,400 [C]
C * 1.02Koeficient množství=35,088 [D]</t>
  </si>
  <si>
    <t>631507980.a</t>
  </si>
  <si>
    <t>plsť skelná 5000 x 1200 tl.180 mm
plsť skelná pro izolaci mezi krokve la = 0,036 W/mK 5000 x 1200 tl.180 mm</t>
  </si>
  <si>
    <t>1.5.2 2,70*8,00/2=10,800 [A]
1.5.4 2,00*6,40/2=6,400 [B]
Celkem: A+B=17,200 [C]
C * 1.02Koeficient množství=17,544 [D]</t>
  </si>
  <si>
    <t>713291333</t>
  </si>
  <si>
    <t>Montáž izolace tepelné parotěsné zábrany podlah folií
Montáž tepelné izolace chlazených a temperovaných místností - doplňky a konstrukční součásti parotěsné zábrany podlah fólií</t>
  </si>
  <si>
    <t>1.5.2 3,40*8,00=27,200 [A]
1.5.4 2,50*6,00=15,000 [B]
Celkem: A+B=42,200 [C]</t>
  </si>
  <si>
    <t>283292100.a</t>
  </si>
  <si>
    <t xml:space="preserve">zábrana parotěsná
</t>
  </si>
  <si>
    <t>48,530=48,530 [A]</t>
  </si>
  <si>
    <t>998713102</t>
  </si>
  <si>
    <t>Přesun hmot tonážní pro izolace tepelné v objektech v do 12 m
Přesun hmot pro izolace tepelné stanovený z hmotnosti přesunovaného materiálu vodorovná dopravní vzdálenost do 50 m v objektech výšky přes 6 m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</si>
  <si>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-3181 pro přesun prováděný bez použití mechanizace, tj. za ztížených podmínek,      lze použít pouze pro hmotnost materiálu, která se tímto způsobem skutečně přemísťuje.</t>
  </si>
  <si>
    <t>Konstrukce tesařské</t>
  </si>
  <si>
    <t>762</t>
  </si>
  <si>
    <t>762081150</t>
  </si>
  <si>
    <t>Hoblování hraněného řeziva ve staveništní dílně
Práce společné pro tesařské konstrukce hoblování hraněného řeziva přímo na staveništi</t>
  </si>
  <si>
    <t>0.424m3+0.783m3+0.844m3=2,051 [A]</t>
  </si>
  <si>
    <t>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t>
  </si>
  <si>
    <t>762083121</t>
  </si>
  <si>
    <t>Impregnace řeziva proti dřevokaznému hmyzu, houbám a plísním máčením třída ohrožení 1 a 2
Práce společné pro tesařské konstrukce impregnace řeziva máčením proti dřevokaznému hmyzu, houbám a plísním, třída ohrožení 1 a 2 (dřevo v interiéru)</t>
  </si>
  <si>
    <t>762085112.a</t>
  </si>
  <si>
    <t>D+M svorníků nebo šroubů</t>
  </si>
  <si>
    <t>kotvení pozednice 2*8ks + 2*6ks=28,000 [A]</t>
  </si>
  <si>
    <t>762332131</t>
  </si>
  <si>
    <t>Montáž vázaných kcí krovů pravidelných z hraněného řeziva průřezové plochy do 120 cm2
Montáž vázaných konstrukcí krovů střech pultových, sedlových, valbových, stanových čtvercového nebo obdélníkového půdorysu, z řeziva hraněného průřezové plochy do 120 cm2</t>
  </si>
  <si>
    <t>1.5.2 - laťování. latě po 0.5m 3,30*8,00/0,50=52,800 [A]
1.5.4 - laťování. latě po 0.5m 2,50*6,40/0,50=32,000 [B]
Celkem: A+B=84,800 [C]</t>
  </si>
  <si>
    <t>1. V cenách nejsou započteny náklady na montáž kotevních želez spřipojením kdřevěné konstrukci;      tyto se ocení příslušnými položkami souboru cen 762 08-5 tohoto katalogu.  2. V cenách 762 33-5 nejsou započteny náklady na podpory (např. vazníky).</t>
  </si>
  <si>
    <t>605120010</t>
  </si>
  <si>
    <t xml:space="preserve">řezivo jehličnaté hranol jakost I do 120 cm2
</t>
  </si>
  <si>
    <t>84.80*(0.05*0.10)=0,424 [A]
A * 1.08Koeficient množství=0,458 [B]</t>
  </si>
  <si>
    <t>762332132</t>
  </si>
  <si>
    <t>Montáž vázaných kcí krovů pravidelných z hraněného řeziva průřezové plochy do 224 cm2
Montáž vázaných konstrukcí krovů střech pultových, sedlových, valbových, stanových čtvercového nebo obdélníkového půdorysu, z řeziva hraněného průřezové plochy přes 120 do 224 cm2</t>
  </si>
  <si>
    <t>1.5.2. - dřevěné hranoly 2*8,00=16,000 [A]
1.5.2. - dřevěné hranoly 2*6,40=12,800 [B]
Celkem: A+B=28,800 [C]</t>
  </si>
  <si>
    <t>605120110</t>
  </si>
  <si>
    <t xml:space="preserve">řezivo jehličnaté hranol jakost I nad 120 cm2
</t>
  </si>
  <si>
    <t>1.5.2. - dřevěné hranoly 8,00*(0,16*0,24)+8,00*(0,16*0,10)=0,435 [A]
1.5.2. - dřevěné hranoly 6,40*(0,16*0,24)+6,40*(0,16*0,10)=0,348 [B]
Celkem: A+B=0,783 [C]
C * 1.08Koeficient množství=0,846 [D]</t>
  </si>
  <si>
    <t>762341250</t>
  </si>
  <si>
    <t>Montáž bednění střech rovných a šikmých sklonu do 60° z hoblovaných prken
Bednění a laťování montáž bednění střech rovných a šikmých sklonu do 60 st. s vyřezáním otvorů z prken hoblovaných</t>
  </si>
  <si>
    <t>1. Vcenách -1011 až -1149 bednění střech zdesek dřevoštěpkových a cementotřískových jsou      započteny i náklady na dodávku spojovacích prostředků, na tyto položky se nevztahuje ocenění      dodávky spojovacích prostředků položka 762 39-5000.</t>
  </si>
  <si>
    <t>605151110</t>
  </si>
  <si>
    <t xml:space="preserve">řezivo jehličnaté boční prkno jakost I.-II. 2 - 3 cm
</t>
  </si>
  <si>
    <t>42.20m2*0.02=0,844 [A]
A * 1.08Koeficient množství=0,912 [B]</t>
  </si>
  <si>
    <t>762395000</t>
  </si>
  <si>
    <t>Spojovací prostředky pro montáž krovu, bednění, laťování, světlíky, klíny
Spojovací prostředky krovů, bednění a laťování, nadstřešních konstrukcí svory, prkna, hřebíky, pásová ocel, vruty</t>
  </si>
  <si>
    <t>dle vázaných kcí krovů 0,424m3+0,783m3=1,207 [A]
dle bednění 0,844m3=0,844 [B]
Celkem: A+B=2,051 [C]</t>
  </si>
  <si>
    <t>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t>
  </si>
  <si>
    <t>998762102</t>
  </si>
  <si>
    <t>Přesun hmot tonážní pro kce tesařské v objektech v do 12 m
Přesun hmot pro konstrukce tesařské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</si>
  <si>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-2181 pro přesun prováděný bez použití mechanizace, tj. za ztížených podmínek,      lze použít pouze pro hmotnost materiálu, která se tímto způsobem skutečně přemísťuje.</t>
  </si>
  <si>
    <t>Konstrukce suché výstavby</t>
  </si>
  <si>
    <t>763</t>
  </si>
  <si>
    <t>763711212</t>
  </si>
  <si>
    <t>Montáž dřevostaveb stěn a příček z panelů výšky do 10 m tl do 120 mm plochy do 10 m2
Montáž svislé konstrukce do 10 m výšky římsy stěny a příčky z panelů tl. přes 114 do 120 mm, plochy přes 3 do 10 m2</t>
  </si>
  <si>
    <t>21.00m2=21,000 [A]</t>
  </si>
  <si>
    <t>607262360.B</t>
  </si>
  <si>
    <t xml:space="preserve">systémový stěnový panel (2xOSB +EPS) tl. 120mm
</t>
  </si>
  <si>
    <t>1.5.2 2,50*2,80*2=14,000 [A]
1.5.4 2,50*2,80=7,000 [B]
Celkem: A+B=21,000 [C]</t>
  </si>
  <si>
    <t>998763201</t>
  </si>
  <si>
    <t>Přesun hmot procentní pro dřevostavby v objektech v do 12 m
Přesun hmot pro dřevostavby stanovený procentní sazbou (%) z ceny vodorovná dopravní vzdálenost do 50 m v objektech výšky přes 6 do 12 m</t>
  </si>
  <si>
    <t>1. Ceny pro přesun hmot stanovený zhmotnosti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-3181 pro přesun prováděný bez použití mechanizace, tj. za ztížených podmínek,      lze použít pouze pro hmotnost materiálu, která se tímto způsobem skutečně přemísťuje. U přesunu      stanoveného procentní sazbou se ztížení přesunu ocení individuálně.</t>
  </si>
  <si>
    <t>Konstrukce klempířské</t>
  </si>
  <si>
    <t>764</t>
  </si>
  <si>
    <t>764111641</t>
  </si>
  <si>
    <t>Krytina střechy rovné drážkováním ze svitků z Pz plechu s povrchovou úpravou rš 670 mm sklonu do 30°
Krytina ze svitků nebo z taškových tabulí z pozinkovaného plechu s povrchovou úpravou s úpravou u okapů, prostupů a výčnělků střechy rovné drážkováním ze svitků rš 670 mm, sklon střechy do 30 st.</t>
  </si>
  <si>
    <t>1.5.2 3,50*8,10=28,350 [A]
1.5.4 2,60*6,50=16,900 [B]
Celkem: A+B=45,250 [C]</t>
  </si>
  <si>
    <t>764212634</t>
  </si>
  <si>
    <t>Oplechování štítu závětrnou lištou z Pz s povrchovou úpravou rš 330 mm
Oplechování střešních prvků z pozinkovaného plechu s povrchovou úpravou štítu závětrnou lištou rš 330 mm</t>
  </si>
  <si>
    <t>dle tab. klempířských prvků - K04 12,50m=12,500 [A]</t>
  </si>
  <si>
    <t>1. V cenách 764 21-1605 až - 3642 nejsou započteny náklady na podkladní plech, tento se oceňuje      cenami souboru cen 764 01-16.. Podkladní plech z pozinkovaného plechu s upraveným povrchem v      rozvinuté šířce dle rš střešního prvku.</t>
  </si>
  <si>
    <t>764212634.a</t>
  </si>
  <si>
    <t>Oplechování štítu závětrnou lištou z Pz s povrchovou úpravou rš 315 mm
Oplechování střešních prvků z pozinkovaného plechu s povrchovou úpravou štítu závětrnou lištou rš 315 mm</t>
  </si>
  <si>
    <t>dle tab. klempířských prvků - K03 14,60m=14,600 [A]</t>
  </si>
  <si>
    <t>764212664.a</t>
  </si>
  <si>
    <t>Oplechování rovné okapové hrany z Pz s povrchovou úpravou rš 315 mm
Oplechování střešních prvků z pozinkovaného plechu s povrchovou úpravou okapu okapovým plechem střechy rovné rš 315 mm</t>
  </si>
  <si>
    <t>dle tab. klempířských prvků - K01 14,60m=14,600 [A]</t>
  </si>
  <si>
    <t>764216603.a</t>
  </si>
  <si>
    <t>Oplechování rovných parapetů mechanicky kotvené z Pz s povrchovou úpravou rš 240 mm
Oplechování parapetů z pozinkovaného plechu s povrchovou úpravou rovných mechanicky kotvené, bez rohů rš 240 mm</t>
  </si>
  <si>
    <t>dle tab. klempířských prvků - K11 6,60m=6,600 [A]</t>
  </si>
  <si>
    <t>764216604.a</t>
  </si>
  <si>
    <t>Oplechování rovných parapetů mechanicky kotvené z Pz s povrchovou úpravou rš 280 mm
Oplechování parapetů z pozinkovaného plechu s povrchovou úpravou rovných mechanicky kotvené, bez rohů rš 280 mm</t>
  </si>
  <si>
    <t>dle tab. klempířských prvků - K10 15,40m=15,400 [A]</t>
  </si>
  <si>
    <t>764511602.a</t>
  </si>
  <si>
    <t>Žlab podokapní půlkruhový z Pz s povrchovou úpravou rš 300 mm
Žlab podokapní z pozinkovaného plechu s povrchovou úpravou včetně háků a čel půlkruhový rš 300 mm</t>
  </si>
  <si>
    <t>dle tab. klempířských prvků - K02 14,60m=14,600 [A]</t>
  </si>
  <si>
    <t>764511642</t>
  </si>
  <si>
    <t>Kotlík oválný (trychtýřový) pro podokapní žlaby z Pz s povrchovou úpravou 330/100 mm
Žlab podokapní z pozinkovaného plechu s povrchovou úpravou včetně háků a čel kotlík oválný (trychtýřový), rš žlabu/průměr svodu 330/100 mm</t>
  </si>
  <si>
    <t>dle tab. klempířských prvků - K05 2ks=2,000 [A]</t>
  </si>
  <si>
    <t>764518622.a</t>
  </si>
  <si>
    <t>Svody kruhové včetně objímek, kolen, odskoků, čistících kusů z Pz s povrchovou úpravou průměru 100 mm
Svod z pozinkovaného plechu s upraveným povrchem včetně objímek, kolen, odskoků a čistících kusů kruhový, průměru 100 mm</t>
  </si>
  <si>
    <t>dle tab. klempířských prvků - K09 10,20m=10,200 [A]</t>
  </si>
  <si>
    <t>998764102</t>
  </si>
  <si>
    <t>Přesun hmot tonážní pro konstrukce klempířské v objektech v do 12 m
Přesun hmot pro konstrukce klempířské stanovený z hmotnosti přesunovaného materiálu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</si>
  <si>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-4181 pro přesun prováděný bez použití mechanizace, tj. za ztížených podmínek,      lze použít pouze pro hmotnost materiálu, která se tímto způsobem skutečně přemísťuje.</t>
  </si>
  <si>
    <t>Krytina skládaná</t>
  </si>
  <si>
    <t>765</t>
  </si>
  <si>
    <t>765191011</t>
  </si>
  <si>
    <t>Montáž pojistné hydroizolační fólie kladené ve sklonu do 30° volně na krokve
Montáž pojistné hydroizolační fólie kladené ve sklonu přes 20 st. volně na krokve</t>
  </si>
  <si>
    <t>1.5.2 3,40*8,00=1,500 [A]
1.5.4 2,50*6,00=1,500 [B]
Celkem: A+B=3,000 [C]</t>
  </si>
  <si>
    <t>1. V cenách nejsou započteny náklady na dodávku fólie, tyto se oceňují ve specifikaci. Ztratné lze      dohodnout ve směrné výši 5 až 15%.  2. Vceně -1071 nejsou započteny náklady na dodávku okapnice, tyto se oceňují položkami ceníku      800-764 Konstrukce klempířské.</t>
  </si>
  <si>
    <t>283292930.a</t>
  </si>
  <si>
    <t xml:space="preserve">kontaktní pojistná hydroizolační folie
</t>
  </si>
  <si>
    <t>46,420=46,420 [A]</t>
  </si>
  <si>
    <t>998765102</t>
  </si>
  <si>
    <t>Přesun hmot tonážní pro krytiny skládané v objektech v do 12 m
Přesun hmot pro krytiny skládané stanovený z hmotnosti přesunovaného materiálu vodorovná dopravní vzdálenost do 50 m na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</si>
  <si>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-5181 pro přesun prováděný bez použití mechanizace, tj. za ztížených podmínek,      lze použít pouze pro hmotnost materiálu, která se tímto způsobem skutečně přemísťuje.</t>
  </si>
  <si>
    <t>Konstrukce truhlářské</t>
  </si>
  <si>
    <t>766</t>
  </si>
  <si>
    <t>7666000</t>
  </si>
  <si>
    <t>D+M poklopu u vnitřního schodiště - průměr 1700mm
-panel z 2xOSB desek tl 12mm + tepelná izolace tl 60mm
kompletní specifikace dle výpisu truhlářskách výrobků</t>
  </si>
  <si>
    <t>T02 1ks=1,000 [A]</t>
  </si>
  <si>
    <t>766660001</t>
  </si>
  <si>
    <t>Montáž dveřních křídel otvíravých 1křídlových š do 0,8 m do ocelové zárubně
Montáž dveřních křídel dřevěných nebo plastových otevíravých do ocelové zárubně povrchově upravených jednokřídlových, šířky do 800 mm</t>
  </si>
  <si>
    <t>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t>
  </si>
  <si>
    <t>611601560.a</t>
  </si>
  <si>
    <t>dveře dřevěné vnitřní hladké plné 1křídlové laminovaný povrch buk 70x197 cm vč. kování a větrací mřížky hliníkové
Kování
- dveře standardní bezpečnost, systémové závěsy uložené na kuličkových ložiskách
- z vnitřní strany klika, z vnější strany klika
- zámek - s cylindrickou oboustrannou vložkou
kompletní specifikace dle výpisu dveří</t>
  </si>
  <si>
    <t>766694111</t>
  </si>
  <si>
    <t>Montáž parapetních desek dřevěných nebo plastových šířky do 30 cm délky do 1,0 m
Montáž ostatních truhlářských konstrukcí parapetních desek dřevěných nebo plastových šířky do 300 mm, délky do 1000 mm</t>
  </si>
  <si>
    <t>1. Cenami -8111 a -8112 se oceňuje montáž vrat oboru JKPOV 611.  2. Cenami -97 . . nelze oceňovat venkovní krycí lišty balkónových dveří; tato montáž se oceňuje      cenou -1610.</t>
  </si>
  <si>
    <t>766694112</t>
  </si>
  <si>
    <t>Montáž parapetních desek dřevěných nebo plastových šířky do 30 cm délky do 1,6 m
Montáž ostatních truhlářských konstrukcí parapetních desek dřevěných nebo plastových šířky do 300 mm, délky přes 1000 do 1600 mm</t>
  </si>
  <si>
    <t>766694114</t>
  </si>
  <si>
    <t>Montáž parapetních desek dřevěných nebo plastových šířky do 30 cm délky přes 2,6 m
Montáž ostatních truhlářských konstrukcí parapetních desek dřevěných nebo plastových šířky do 300 mm, délky přes 2600 mm</t>
  </si>
  <si>
    <t>dle tab oken 2ks=2,000 [A]</t>
  </si>
  <si>
    <t>607941000</t>
  </si>
  <si>
    <t xml:space="preserve">deska parapetní dřevotřísková vnitřní 0,15 x 1 m
</t>
  </si>
  <si>
    <t>dle výpisu truhlářských výrobků 22,80m=22,800 [A]</t>
  </si>
  <si>
    <t>998766202</t>
  </si>
  <si>
    <t>Přesun hmot procentní pro konstrukce truhlářské v objektech v do 12 m
Přesun hmot pro konstrukce truhlářské stanovený procentní sazbou (%) z ceny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</si>
  <si>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-6181 pro přesun prováděný bez použití mechanizace, tj. za ztížených podmínek,      lze použít pouze pro hmotnost materiálu, která se tímto způsobem skutečně přemísťuje.</t>
  </si>
  <si>
    <t>Konstrukce zámečnické</t>
  </si>
  <si>
    <t>767</t>
  </si>
  <si>
    <t>7600</t>
  </si>
  <si>
    <t>D+M přístřešku nad vstup - ocelová kce, výplň sklo kalené, tvrzené, tl. 10 mm, čiré
kompletní specifikace dle výpisu zámečnických výrobků</t>
  </si>
  <si>
    <t>767210123.a</t>
  </si>
  <si>
    <t>D+M schodiště ocelového vřetenového vč. zábradlí
-materiál kce - nerez, stupně z kompozitového roštu
kompletní specifikace dle výpisu zámečnických výrobků</t>
  </si>
  <si>
    <t>1.5.2- Z03 1ks=1,000 [A]</t>
  </si>
  <si>
    <t>1. Ceny jsou určeny kocenění 1m jedné schodnice.  2. V cenách není započtena montáž zábradlí; tyto práce se oceňují cenami souboru cen 767 22- . .      Montáž schodišťového zábradlí.</t>
  </si>
  <si>
    <t>767610117</t>
  </si>
  <si>
    <t>Montáž oken jednoduchých pevných do zdiva plochy do 2,5 m2
Montáž oken jednoduchých z hliníkových nebo ocelových profilů pevných do zdiva, plochy přes 1,5 do 2,5 m2</t>
  </si>
  <si>
    <t>4*(2*0.68*1.20)=6,528 [A]</t>
  </si>
  <si>
    <t>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zhliníkových a jiných slitin,      b) montáž těsnění oken; tyto práce se oceňují cenami 767 62-61 Montáž těsnění oken,      c) montáž oboustranných krycích lišt; tyto práce se oceňují cenami 767 62-71 Montáž krycích          ocelových lišt oboustranně.</t>
  </si>
  <si>
    <t>553415220.a</t>
  </si>
  <si>
    <t>okno hliníkové s fixním zasklením zdvojené rohové 2*(680 x 1200 mm)
-roh tvořen společným rámem dvou okenních výplní
kompletní specifikace dle výpisu oken</t>
  </si>
  <si>
    <t>dle výpisu oken - OH04 4ks=4,000 [A]</t>
  </si>
  <si>
    <t>767610126</t>
  </si>
  <si>
    <t>Montáž oken jednoduchých otevíravých do zdiva plochy do 1,5 m2
Montáž oken jednoduchých z hliníkových nebo ocelových profilů otevíravých nebo výklopných do zdiva, plochy přes 0,6 do 1,5 m2</t>
  </si>
  <si>
    <t>6*(1.10*0.82)=5,412 [A]
2*(0.8*1.20)=1,920 [B]
Celkem: A+B=7,332 [C]</t>
  </si>
  <si>
    <t>553417430.a</t>
  </si>
  <si>
    <t>okno hliníkové sklopné jednokřídlové 1100 x 820 mm
kompletní specifikace dle výpisu oken</t>
  </si>
  <si>
    <t>dle výpisu oken - OH01 6ks=6,000 [A]</t>
  </si>
  <si>
    <t>553417430.c</t>
  </si>
  <si>
    <t>okno hliníkové otevíravě sklopné jednokřídlové 800 x 1200 mm
kompletní specifikace dle výpisu oken</t>
  </si>
  <si>
    <t>dle výpisu oken - OH03 2ks=2,000 [A]</t>
  </si>
  <si>
    <t>767610128</t>
  </si>
  <si>
    <t>Montáž oken jednoduchých otevíravých do zdiva plochy přes 2,5 m2
Montáž oken jednoduchých z hliníkových nebo ocelových profilů otevíravých nebo výklopných do zdiva, plochy přes 2,5 m2</t>
  </si>
  <si>
    <t>2*4.44m2=8,880 [A]</t>
  </si>
  <si>
    <t>553417430.b</t>
  </si>
  <si>
    <t>okno hliníkové otevíravě sklopné ztrojené 3*(1100 x 1200 mm) propojené pevným okenním rámem š. 200mm
-soubor tří totožných okenních výplní v řadě, propojené plným okenním rámem šíře 200 mm, samostatná okna v části dovnitř výklopná a otevíravá
kompletní specifikace dle výpisu oken</t>
  </si>
  <si>
    <t>dle výpisu oken - OH02 2ks=2,000 [A]</t>
  </si>
  <si>
    <t>767640111</t>
  </si>
  <si>
    <t>Montáž dveří ocelových vchodových jednokřídlových bez nadsvětlíku
Montáž dveří ocelových vchodových jednokřídlových bez nadsvětlíku</t>
  </si>
  <si>
    <t>1. Cenami nelze oceňovat montáž kompletu dveří s rámem charakteru stěny; tyto práce se oceňují      cenami souborů cen 767 11- . . Montáž stěn a příček pro zasklení, 767 12- . . Montáž stěn a příček      s výplní drátěnou sítí a 767 13- . . Montáž stěn a příček zhliníkového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t>
  </si>
  <si>
    <t>553411550.a</t>
  </si>
  <si>
    <t>dveře ocelové exteriérové zateplené jednokřídlé 80 x 197 cm vč. povrchové úpravy a kování
Kování
- dveře standardní bezpečnost, systémové závěsy uložené na kuličkových ložiskách, pojistné čepy proti vysazení
-panikové kování (paniková klika), z vnitřní strany klika, z vnější strany koule
- zámek - s cylindrickou oboustrannou vložkou
kompletní specifikace dle výpisu dveří</t>
  </si>
  <si>
    <t>1.5.2 - D02 1ks=1,000 [A]
1.5.4 - D02 1ks=1,000 [B]
Celkem: A+B=2,000 [C]</t>
  </si>
  <si>
    <t>767640221</t>
  </si>
  <si>
    <t>Montáž dveří ocelových vchodových dvoukřídlových bez nadsvětlíku
Montáž dveří ocelových vchodových dvoukřídlové bez nadsvětlíku</t>
  </si>
  <si>
    <t>553411590.a</t>
  </si>
  <si>
    <t>dveře ocelové exteriérové zateplené dvoukřídlé 145 x 197 cm vč. povrchové úpravy a kování
Kování
- dveře standardní bezpečnost, systémové závěsy uložené na kuličkových ložiskách, pojistné čepy proti vysazení
-panikové kování (paniková klika), z vnitřní strany klika, z vnější strany koule
- zámek - s cylindrickou oboustrannou vložkou
kompletní specifikace dle výpisu dveří</t>
  </si>
  <si>
    <t>1.5.2 - D01 1ks=1,000 [A]
1.5.4 - D01 1ks=1,000 [B]
Celkem: A+B=2,000 [C]</t>
  </si>
  <si>
    <t>767662110.a</t>
  </si>
  <si>
    <t>D+M pochozího roštu vč. kotvení a zábradlí</t>
  </si>
  <si>
    <t>dle tab zámečnických prvků - Z01+Z02 1kpl=1,000 [A]</t>
  </si>
  <si>
    <t>998767202</t>
  </si>
  <si>
    <t>Přesun hmot procentní pro zámečnické konstrukce v objektech v do 12 m
Přesun hmot pro zámečnické konstrukce stanovený procentní sazbou (%) z ceny vodorovná dopravní vzdálenost do 50 m v objektech výšky přes 6 do 12 m</t>
  </si>
  <si>
    <t>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-7181 pro přesun prováděný bez použití mechanizace, tj. za ztížených podmínek,      lze použít pouze pro hmotnost materiálu, která se tímto způsobem skutečně přemísťuje.</t>
  </si>
  <si>
    <t>Podlahy z dlaždic</t>
  </si>
  <si>
    <t>771</t>
  </si>
  <si>
    <t>771414112</t>
  </si>
  <si>
    <t>Montáž soklíků pórovinových rovných flexibilní lepidlo v do 90 mm
Montáž soklíků pórovinových lepených flexibilním lepidlem rovných výšky přes 65 do 90 mm</t>
  </si>
  <si>
    <t>1.5.2 - 2NP 2*7,40+2*2,60+1,00=1,500 [A]</t>
  </si>
  <si>
    <t>597613250.a</t>
  </si>
  <si>
    <t xml:space="preserve">sokl keramický podlahy dle výběru investora
</t>
  </si>
  <si>
    <t>48ks=48,000 [A]
A * 1.1Koeficient množství=52,800 [B]</t>
  </si>
  <si>
    <t>771574113</t>
  </si>
  <si>
    <t>Montáž podlah keramických režných hladkých lepených flexibilním lepidlem do 12 ks/m2
Montáž podlah z dlaždic keramických lepených flexibilním lepidlem režných nebo glazovaných hladkých přes 9 do 12 ks/ m2</t>
  </si>
  <si>
    <t>1.5.2 - dle tab místností 16,10m2+2,81m2=1,500 [A]</t>
  </si>
  <si>
    <t>597611100.a</t>
  </si>
  <si>
    <t xml:space="preserve">dlaždice keramické dle výběru investora
</t>
  </si>
  <si>
    <t>20,801=20,801 [A]</t>
  </si>
  <si>
    <t>998771102</t>
  </si>
  <si>
    <t>Přesun hmot tonážní pro podlahy z dlaždic v objektech v do 12 m
Přesun hmot pro podlahy z dlaždic stanovený z hmotnosti přesunovaného materiálu vodorovná dopravní vzdálenost do 50 m v objektech výšky přes 6 do 12 m</t>
  </si>
  <si>
    <t>Dokončovací práce - obklady</t>
  </si>
  <si>
    <t>781</t>
  </si>
  <si>
    <t>781474114</t>
  </si>
  <si>
    <t>Montáž obkladů vnitřních keramických hladkých do 22 ks/m2 lepených flexibilním lepidlem
Montáž obkladů vnitřních stěn z dlaždic keramických lepených flexibilním lepidlem režných nebo glazovaných hladkých přes 19 do 22 ks/m2</t>
  </si>
  <si>
    <t>1.5.2 - M202 (2*1,65+2*1,70 - 0,70-0,47-0,50)*2,00=10,060 [A]</t>
  </si>
  <si>
    <t>597610390.a</t>
  </si>
  <si>
    <t xml:space="preserve">obkládačky keramické dle výběru investora
</t>
  </si>
  <si>
    <t>11,066=11,066 [A]</t>
  </si>
  <si>
    <t>998781102</t>
  </si>
  <si>
    <t>Přesun hmot tonážní pro obklady keramické v objektech v do 12 m
Přesun hmot pro obklady keramické stanovený z hmotnosti přesunovaného materiálu vodorovná dopravní vzdálenost do 50 m v objektech výšky přes 6 do 12 m</t>
  </si>
  <si>
    <t>Dokončovací práce - nátěry</t>
  </si>
  <si>
    <t>783</t>
  </si>
  <si>
    <t>783164101</t>
  </si>
  <si>
    <t>Základní jednonásobný olejový nátěr truhlářských konstrukcí
Základní nátěr truhlářských konstrukcí jednonásobný olejový</t>
  </si>
  <si>
    <t>OSB panely 21,00m2=21,000 [A]</t>
  </si>
  <si>
    <t>783167101</t>
  </si>
  <si>
    <t>Krycí jednonásobný olejový nátěr truhlářských konstrukcí
Krycí nátěr truhlářských konstrukcí jednonásobný olejový</t>
  </si>
  <si>
    <t>OSB panely - 2x krycí nátěr 2*21,00m2=42,000 [A]</t>
  </si>
  <si>
    <t>783314201</t>
  </si>
  <si>
    <t>Základní antikorozní jednonásobný syntetický standardní nátěr zámečnických konstrukcí
Základní antikorozní nátěr zámečnických konstrukcí jednonásobný syntetický standardní</t>
  </si>
  <si>
    <t>ocelové zárubně 2*(0,80+2*2,00)*0,20 + 1*(0,70+2*2,00)*0,20 + 2*(1,45+2*2,00)*0,20=5,040 [A]</t>
  </si>
  <si>
    <t>783315101</t>
  </si>
  <si>
    <t>Mezinátěr jednonásobný syntetický standardní zámečnických konstrukcí
Mezinátěr zámečnických konstrukcí jednonásobný syntetický standardní</t>
  </si>
  <si>
    <t>dle základního antikoroz nátěru 5,04m2=5,040 [A]</t>
  </si>
  <si>
    <t>783317101</t>
  </si>
  <si>
    <t>Krycí jednonásobný syntetický standardní nátěr zámečnických konstrukcí
Krycí nátěr (email) zámečnických konstrukcí jednonásobný syntetický standardní</t>
  </si>
  <si>
    <t>783823131</t>
  </si>
  <si>
    <t>Penetrační akrylátový nátěr hladkých, tenkovrstvých zrnitých nebo štukových omítek
Penetrační nátěr omítek hladkých omítek hladkých, zrnitých tenkovrstvých nebo štukových stupně členitosti 1 a 2 akrylátový</t>
  </si>
  <si>
    <t>štuková omítka - strop 45,010m2=45,010 [A]
štuková omítka - stěny 112,042m2=112,042 [B]
Celkem: A+B=157,052 [C]</t>
  </si>
  <si>
    <t>783827421</t>
  </si>
  <si>
    <t>Krycí dvojnásobný akrylátový nátěr omítek stupně členitosti 1 a 2
Krycí (ochranný ) nátěr omítek dvojnásobný hladkých omítek hladkých, zrnitých tenkovrstvých nebo štukových stupně členitosti 1 a 2 akrylátový</t>
  </si>
  <si>
    <t>dle penetrace omítek 157,052m2=157,052 [A]</t>
  </si>
  <si>
    <t>783897607</t>
  </si>
  <si>
    <t>Příplatek k cenám dvojnásobného krycího nátěru omítek za barevné provedení v odstínu světlém
Krycí (ochranný ) nátěr omítek Příplatek k cenám za provádění barevného nátěru v odstínu světlém dvojnásobného</t>
  </si>
  <si>
    <t>783913151</t>
  </si>
  <si>
    <t>Penetrační syntetický nátěr hladkých betonových podlah
Penetrační nátěr betonových podlah hladkých (z pohledového nebo gletovaného betonu, stěrky apod.) syntetický</t>
  </si>
  <si>
    <t>1.5.2 15,08m2=15,080 [A]
1.5.4 11,02m2=11,020 [B]
Celkem: A+B=26,100 [C]</t>
  </si>
  <si>
    <t>783927151</t>
  </si>
  <si>
    <t>Krycí jednonásobný akrylátový nátěr betonové podlahy
Krycí (uzavírací) nátěr betonových podlah jednonásobný akrylátový</t>
  </si>
  <si>
    <t>dle penetrační nátěr bet. podlah 26,10m2=26,100 [A]</t>
  </si>
  <si>
    <t>Dokončovací práce - čalounické úpravy</t>
  </si>
  <si>
    <t>786</t>
  </si>
  <si>
    <t>786627121.a</t>
  </si>
  <si>
    <t>D+M lamelové žaluzie venkovní pro okna kovová - předokenní, materiál hliník
vč. samonosné žaluziové schránky</t>
  </si>
  <si>
    <t>dle tab oken 2ks*(0,80*1,20)+4ks*2ks*(0,68*1,20)+2ks*3ks*(1,10*1,20)=16,368 [A]</t>
  </si>
  <si>
    <t>998786202</t>
  </si>
  <si>
    <t>Přesun hmot procentní pro čalounické úpravy v objektech v do 12 m
Přesun hmot pro čalounické úpravy stanovený procentní sazbou (%) z ceny vodorovná dopravní vzdálenost do 50 m v objektech výšky přes 6 do 12 m</t>
  </si>
  <si>
    <t>Ostatní konstrukce a práce, bourání</t>
  </si>
  <si>
    <t>946311131.a</t>
  </si>
  <si>
    <t xml:space="preserve">Montáž lešení zavěšeného řadového trubkového zatížení tř. 3 do 200 kg/m2 v do 10 m vč. kotvení k betonovému pilíři
Montáž zavěšeného řadového trubkového lešení šíře do 1,5 m s provozním zatížením tř. 3 přes 150 do 200 kg/m2, umístěného ve výšce do 10 m vč. kotvení k betonovému pilíři </t>
  </si>
  <si>
    <t>dle 1.5.2 3,80*(2*6,40+2*2,50)=67,640 [A]
dle 1.5.4 6,90*(2*8,00+2*3,20)=154,560 [B]
Celkem: A+B=222,200 [C]</t>
  </si>
  <si>
    <t>1. V ceně příplatku jsou započteny i náklady na závěsný systém.  2. Množství měrných jednotek se určuje v m2 pohledové plochy. Pohledová plocha lešení je dána      součinem výšky zavěšeného lešení (měřená jako svislá vzdálenost nejvyššího závěsného bodu od      nejnižší úrovně podlahy) a délky.  3. Montáž lešení zavěšených řadových trubkových súrovní zavěšení vyšší než 25 m se oceňuje      individuálně, stejně tak jako konstrukce svyšším zatížením než 200 kg/m2.</t>
  </si>
  <si>
    <t>946311231</t>
  </si>
  <si>
    <t>Příplatek k lešení zavěšenému řadovému trubkovému 200 kg/m2 v do 10 m za první a ZKD den použití
Montáž zavěšeného řadového trubkového lešení šíře do 1,5 m Příplatek za první a každý další den použití lešení k ceně -1131</t>
  </si>
  <si>
    <t>dle zřízení lešení. předpoklad 30dní 222,20m2*30=6 666,000 [A]</t>
  </si>
  <si>
    <t>946311831.a</t>
  </si>
  <si>
    <t>Demontáž lešení zavěšeného řadového trubkového zatížení tř. 3 do 200 kg/m2 v do 10 m vč začištění otvorů pro kotvení na pilíři
Demontáž zavěšeného řadového trubkového lešení šíře do 1,5 m s provozním zatížením tř. 3 přes 150 do 200 kg/m2, umístěného ve výšce do 10 m vč začištění otvorů pro kotvení na pilíři</t>
  </si>
  <si>
    <t>dle zřízení lešení 222,20m2=222,200 [A]</t>
  </si>
  <si>
    <t>1. Demontáž lešení zavěšených řadových trubkových súrovní zavěšení vyšší než 25 m se oceňuje      individuálně, stejně tak jako konstrukce svyšším zatížením než 200 kg/m2.</t>
  </si>
  <si>
    <t>949101111</t>
  </si>
  <si>
    <t>Lešení pomocné pro objekty pozemních staveb s lešeňovou podlahou v do 1,9 m zatížení do 150 kg/m2
Lešení pomocné pracovní pro objekty pozemních staveb pro zatížení do 150 kg/m2, o výšce lešeňové podlahy do 1,9 m</t>
  </si>
  <si>
    <t>1.5.2 - dle tab místností 15,08m2+16,1m2+2,81m2=33,990 [A]
1.5.4 - dle tab místností 11,02m2=11,020 [B]
Celkem: A+B=45,010 [C]</t>
  </si>
  <si>
    <t>1. Vceně jsou započteny i náklady na montáž, opotřebení a demontáž lešení.  2. Vceně nejsou započteny náklady na manipulaci slešením; tyto jsou již zahrnuty vcenách      příslušných stavebních prací.  3. Množství měrných jednotek se určuje m2 podlahové plochy, na které se práce provádí.</t>
  </si>
  <si>
    <t>952901111</t>
  </si>
  <si>
    <t>Vyčištění budov bytové a občanské výstavby při výšce podlaží do 4 m
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t>
  </si>
  <si>
    <t>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t>
  </si>
  <si>
    <t>981011416</t>
  </si>
  <si>
    <t>Demolice budov zděných na MC nebo z betonu podíl konstrukcí do 35 % postupným rozebíráním
Demolice budov postupným rozebíráním z cihel, kamene, tvárnic na maltu cementovou nebo z betonu prostého s podílem konstrukcí přes 30 do 35 %</t>
  </si>
  <si>
    <t>Bourání původní kce strojovny s PO vč. kovových lávek a zábradlí 6,40*2,50*4,03=64,480 [A]</t>
  </si>
  <si>
    <t>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sviditelnými trámy      se objem trámů jednotlivě připočítává kobjemu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t>
  </si>
  <si>
    <t>9811</t>
  </si>
  <si>
    <t>Demontáž a zpětná montáž zvedacího mechanismu
Demontáž a zpětná montáž zvedacího mechanismu</t>
  </si>
  <si>
    <t>dle 1.5.2 1kpl=1,000 [A]</t>
  </si>
  <si>
    <t>9812</t>
  </si>
  <si>
    <t>Demontáž a zpětná montáž elektrorozvodny
Demontáž a zpětná montáž elektrorozvodny</t>
  </si>
  <si>
    <t>985323112</t>
  </si>
  <si>
    <t>Spojovací můstek reprofilovaného betonu na cementové bázi tl 2 mm
Spojovací můstek reprofilovaného betonu na cementové bázi, tloušťky 2 mm</t>
  </si>
  <si>
    <t>1.5.2 - očištěné plochy po demolici 4,00*7,00=28,000 [A]</t>
  </si>
  <si>
    <t>Přesun sutě</t>
  </si>
  <si>
    <t>997</t>
  </si>
  <si>
    <t>997006512</t>
  </si>
  <si>
    <t>Vodorovné doprava suti s naložením a složením na skládku do 1 km
Vodorovná doprava suti na skládku s naložením na dopravní prostředek a složením přes 100 m do 1 km</t>
  </si>
  <si>
    <t>Celková suť 43,846t=43,846 [A]</t>
  </si>
  <si>
    <t>1. Pro volbu ceny je rozhodující dopravní vzdálenost těžiště skládky a půdorysné plochy objektu.</t>
  </si>
  <si>
    <t>997006519</t>
  </si>
  <si>
    <t>Příplatek k vodorovnému přemístění suti na skládku ZKD 1 km přes 1 km
Vodorovná doprava suti na skládku s naložením na dopravní prostředek a složením Příplatek k ceně za každý další i započatý 1 km</t>
  </si>
  <si>
    <t>dle vodorovné dopravy suti do 1km. předpoklad skládky ve vzdálenosti 5km 43,846m3*4km=175,384 [A]</t>
  </si>
  <si>
    <t>997013111</t>
  </si>
  <si>
    <t>Vnitrostaveništní doprava suti a vybouraných hmot pro budovy v do 6 m s použitím mechanizace
Vnitrostaveništní doprava suti a vybouraných hmot vodorovně do 50 m svisle s použitím mechanizace pro budovy a haly výšky do 6 m</t>
  </si>
  <si>
    <t>1. Vcenách -3111 až -3217 jsou započteny i náklady na:      a) vodorovnou dopravu na uvedenou vzdálenost,      b) svislou dopravu prouvedenou výšku budovy,      c) naložení na vodorovný dopravní prostředek pro odvoz na skládku nebo meziskládku,      d) náklady na rozhrnutí a urovnání suti na dopravním prostředku.  2. Jestliže se pro svislý přesun použije shoz nebo zařízení investora (např. výtah vbudově), užijí      se pro ocenění vodorovné dopravy suti ceny -3111, 3151 a -3211 pro budovy a haly výšky do 6 m.  3. Montáž, demontáž a pronájem shozu se ocení cenami souboru cen 997 01-33 Shoz suti.  4. Ceny -3151 až -3162 lze použít vpřípadě, kdy dochází ke ztížení dopravy suti např. tím, že není      možné instalovat jeřáb.</t>
  </si>
  <si>
    <t>997013831</t>
  </si>
  <si>
    <t>Poplatek za uložení stavebního směsného odpadu na skládce (skládkovné)
Poplatek za uložení stavebního odpadu na skládce (skládkovné) směsného</t>
  </si>
  <si>
    <t>dle vodorovné dopravy suti do 1km 43,846m3=43,846 [A]</t>
  </si>
  <si>
    <t>1. Ceny uvedené vsouboru lze po dohodě upravit podle místních podmínek.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</si>
  <si>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Přesun hmot</t>
  </si>
  <si>
    <t>998</t>
  </si>
  <si>
    <t>998011002</t>
  </si>
  <si>
    <t>Přesun hmot pro budovy zděné v do 12 m
Přesun hmot pro budovy občanské výstavby, bydlení, výrobu a služby s nosnou svislou konstrukcí zděnou z cihel, tvárnic nebo kamene vodorovná dopravní vzdálenost do 100 m pro budovy výšky přes 6 do 12 m</t>
  </si>
  <si>
    <t>1. Ceny -7001 až -7006 lze použít vpřípadě, kdy dochází ke ztížení přesunu např. tím, že není      možné instalovat jeřáb.  2. Kcenám -7001 až -7006 lze použít příplatky za zvětšený přesun -1014 až -1019, -2034 až -2039      nebo -2114 až 2119.  3. Jestliže pro svislý přesun používá zařízení investora (např. výtah vbudově), užijí se pro      ocenění přesunu hmot ceny stanovené pro nejmenší výšku, tj. 6 m.</t>
  </si>
  <si>
    <t>SO 01.5</t>
  </si>
  <si>
    <t>PŘELOŽKA NN</t>
  </si>
  <si>
    <t>Zemní kabel s PVC izolací a PVC pláštěm, 0,6/1 kV, Al, 1-AYKY-J 4x95
1-AYKY-J 4x95</t>
  </si>
  <si>
    <t>140,00m=140,000 [A]</t>
  </si>
  <si>
    <t>Ukončení kabelu žíly do 95 mm2</t>
  </si>
  <si>
    <t>AL kabelové oko 95mm2/M10
95x10 ALU</t>
  </si>
  <si>
    <t>Utěsňovací rozdělovací hlava pro kabely s PVC izolací
502K046/S</t>
  </si>
  <si>
    <t>Kabelová spojka NN pro kabely s PVC izolací, Al, 95mm2
POLJ-01/4X 70-120</t>
  </si>
  <si>
    <t>Plochý vodič k uložení do země FeZn 30x4mm, St, žárově pozinkováno ponorem, dle ČSN EN 50164-2
5052 DIN 30X4</t>
  </si>
  <si>
    <t>Tuhá dvouplášťová korugovaná chránička, Di 75mm, červená
KD 09075</t>
  </si>
  <si>
    <t>24,00m=24,000 [A]</t>
  </si>
  <si>
    <t>Ohebná dvouplášťová korugovaná chránička, Di 75mm, červená
KF 09075</t>
  </si>
  <si>
    <t>6,00m=6,000 [A]</t>
  </si>
  <si>
    <t>Kabelový štítek, nerez, včetně nerez pásků
Kabelový štítek</t>
  </si>
  <si>
    <t>Hloubení kabelové rýhy šířky 35/90 cm, tř.3, strojně</t>
  </si>
  <si>
    <t>40,00m=40,000 [A]</t>
  </si>
  <si>
    <t>Hloubení kabelové rýhy šířky 35/90 cm, tř.3, ručně</t>
  </si>
  <si>
    <t>Hloubení kabelové rýhy šířky 50/130 cm, tř.3</t>
  </si>
  <si>
    <t>10,00m=10,000 [A]</t>
  </si>
  <si>
    <t>Výkop pro kabelovou spojku do 10 kV tř.3</t>
  </si>
  <si>
    <t>Zřízení kabelového lože z písku š 35cm/20cm</t>
  </si>
  <si>
    <t>Záhrn rýh strojní</t>
  </si>
  <si>
    <t>29,00m3=29,000 [A]</t>
  </si>
  <si>
    <t>18</t>
  </si>
  <si>
    <t>Hutnění zeminy po vrstvách 20 cm</t>
  </si>
  <si>
    <t>19</t>
  </si>
  <si>
    <t>Označení kabelového vedení, spojky</t>
  </si>
  <si>
    <t>20</t>
  </si>
  <si>
    <t>Zajištění zařízení, odzkoušení</t>
  </si>
  <si>
    <t xml:space="preserve">NH        </t>
  </si>
  <si>
    <t>12nh=12,000 [A]</t>
  </si>
  <si>
    <t>21</t>
  </si>
  <si>
    <t>Demontáže</t>
  </si>
  <si>
    <t>22</t>
  </si>
  <si>
    <t>SO 01.7</t>
  </si>
  <si>
    <t>ROZVODNÍ SKŘÍŇ</t>
  </si>
  <si>
    <t>ELEKTROMĚROVÝ ROZVÁDĚČ</t>
  </si>
  <si>
    <t>Elektroměrový rozvaděč NR212/NKD7D/100A
NR212/NKD7D/100A/ČEZ</t>
  </si>
  <si>
    <t>Betonový základ a osazení pilíře ER, uzemnění a označení</t>
  </si>
  <si>
    <t>PŘÍPOJKOVÁ SKŘÍŇ</t>
  </si>
  <si>
    <t>Přípojková skříň SR302/NKW1
SR302/NKW1</t>
  </si>
  <si>
    <t>Betonový základ a osazení pilíře, uzemnění a označení</t>
  </si>
  <si>
    <t>pojistkové spodky s pojistkami 160A</t>
  </si>
  <si>
    <t>2sady=2,000 [A]</t>
  </si>
  <si>
    <t>pojistkové spodky s pojistkami 125A</t>
  </si>
  <si>
    <t>PROPOJOVACÍ VEDENÍ</t>
  </si>
  <si>
    <t>Celoplastový kabel 1-CYKY-J 4x50
1-CYKY-J 4x50</t>
  </si>
  <si>
    <t>5,00m=5,000 [A]</t>
  </si>
  <si>
    <t>Ukončení kabelu 4x50</t>
  </si>
  <si>
    <t>Kabelová chránička
O40</t>
  </si>
  <si>
    <t>Hloubení kabelové rýhy šířky 35/60 cm, tř.3, ručně</t>
  </si>
  <si>
    <t>2,00m=2,000 [A]</t>
  </si>
  <si>
    <t>Zához rýhy ruční 35/60 cm</t>
  </si>
  <si>
    <t>Úprava terénu vč. hutnění</t>
  </si>
  <si>
    <t>12,00m2=12,000 [A]</t>
  </si>
  <si>
    <t>SO 01.8</t>
  </si>
  <si>
    <t>OCHRANA KANALIZACE</t>
  </si>
  <si>
    <t>Dle položky 96688.a: 1ks *1,00t/ks=1,000 [A]</t>
  </si>
  <si>
    <t>451315</t>
  </si>
  <si>
    <t>PODKLADNÍ A VÝPLŇOVÉ VRSTVY Z PROSTÉHO BETONU C30/37</t>
  </si>
  <si>
    <t>Podklad pod obetonování půlené chráničky: 32,70*0,70m2=22,890 [A]</t>
  </si>
  <si>
    <t>vyplnění mezikruží: 32,70*(3,14*0,30*0,30 - 3,14*0,22*0,22)=4,271 [A]</t>
  </si>
  <si>
    <t xml:space="preserve">Potrubí    </t>
  </si>
  <si>
    <t>86846.a</t>
  </si>
  <si>
    <t>NASUNUTÍ POTRUBNÍ SEKCE DN DO 400MM DO CHRÁNIČKY</t>
  </si>
  <si>
    <t>Dle situace: 32,70m=32,700 [A]</t>
  </si>
  <si>
    <t>položka zahrnuje:
pojízdná sedla (objímky)
případně předepsané utěsnění konců chráničky
nezahrnuje dodávku potrubí</t>
  </si>
  <si>
    <t>CHRÁNIČKY PŮLENÉ Z TRUB PLAST DN DO 600MM
SN12</t>
  </si>
  <si>
    <t>894146.a</t>
  </si>
  <si>
    <t>ŠACHTY KANALIZAČNÍ Z BETON DÍLCŮ NA POTRUBÍ DN DO 400MM</t>
  </si>
  <si>
    <t>Zvýšení vstupu do stávající šachty dle přílohy 1.9.4: 1ks=1,000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</si>
  <si>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</si>
  <si>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899525</t>
  </si>
  <si>
    <t>OBETONOVÁNÍ POTRUBÍ Z PROSTÉHO BETONU DO C30/37</t>
  </si>
  <si>
    <t>Obetonování půlené chráničky: 32,70*(obetonování dle TZ 71,94m3/32,70 - podkladní lože 0,70m2)=49,050 [A]</t>
  </si>
  <si>
    <t>96688.a</t>
  </si>
  <si>
    <t>VYBOURÁNÍ KANALIZAČ ŠACHET KOMPLETNÍCH
VYBOURÁNÍ CCA 1,0M ŠACHTY</t>
  </si>
  <si>
    <t>Pro zvýšení vstupu do stávající šachty: 1ks=1,000 [A]</t>
  </si>
  <si>
    <t>SO 01.9</t>
  </si>
  <si>
    <t>OCHRANA ODLEHČOVACÍ KOMORY</t>
  </si>
  <si>
    <t>Dle položky 96688.a: 5ks *1,00t/ks=5,000 [A]
Dle položky 96616: 4,875m3 *2,50t/m3=12,188 [B]
Dle položky 969258: 70,00m *0,584t/m=40,880 [C]
Celkem: A+B+C=58,068 [D]</t>
  </si>
  <si>
    <t>17581</t>
  </si>
  <si>
    <t>OBSYP POTRUBÍ A OBJEKTŮ Z NAKUPOVANÝCH MATERIÁLŮ</t>
  </si>
  <si>
    <t>PP DN800: 27,10*(1,60*1,18 - 3,14*0,44*0,44)=34,691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</si>
  <si>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</si>
  <si>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411325</t>
  </si>
  <si>
    <t>STROPY ZE ŽELEZOBETONU DO C30/37 (B37)</t>
  </si>
  <si>
    <t>Nová kce stropu odlehčovací komory dle přílohy 1.10.6: 16,25m2*0,30=4,875 [A]</t>
  </si>
  <si>
    <t>411365</t>
  </si>
  <si>
    <t>VÝZTUŽ STROPŮ Z BETONÁŘSKÉ OCELI 10505, B500B</t>
  </si>
  <si>
    <t>Výztuž dle přílohy 1.10.6: 1266,43kg/1000=1,266 [A]</t>
  </si>
  <si>
    <t>411366</t>
  </si>
  <si>
    <t>VÝZTUŽ STROPŮ Z KARI SÍTÍ</t>
  </si>
  <si>
    <t>Výztuž dle přílohy 1.10.6: 53,28kg/1000=0,053 [A]</t>
  </si>
  <si>
    <t>45157</t>
  </si>
  <si>
    <t>PODKLADNÍ A VÝPLŇOVÉ VRSTVY Z KAMENIVA TĚŽENÉHO</t>
  </si>
  <si>
    <t>PP DN800: 27,10*1,60*0,10=4,336 [A]</t>
  </si>
  <si>
    <t>87460</t>
  </si>
  <si>
    <t>POTRUBÍ Z TRUB PLAST ODPAD DN DO 800MM
PP</t>
  </si>
  <si>
    <t>přeložení stáv. kanalizace: 27,10m=27,100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</si>
  <si>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</si>
  <si>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89166.a</t>
  </si>
  <si>
    <t>KLAPKY DN DO 800MM
ZPĚTNÁ KLAPKA</t>
  </si>
  <si>
    <t>na výústi: 1ks=1,000 [A]</t>
  </si>
  <si>
    <t>- Položka zahrnuje kompletní montáž dle technologického předpisu, dodávku armatury, veškerou mimostaveništní a vnitrostaveništní dopravu.</t>
  </si>
  <si>
    <t>89416</t>
  </si>
  <si>
    <t>ŠACHTY KANALIZAČ Z BETON DÍLCŮ NA POTRUBÍ DN DO 800MM
ŠACHTA DN1200</t>
  </si>
  <si>
    <t>89416.a</t>
  </si>
  <si>
    <t>ŠACHTY KANALIZAČ Z BETON DÍLCŮ NA POTRUBÍ DN DO 800MM</t>
  </si>
  <si>
    <t>Zvýšení vstupu do stávající šachty dle přílohy 1.10.4 (vstup č. 1,2,3,5): 4ks=4,000 [A]</t>
  </si>
  <si>
    <t>89416.b</t>
  </si>
  <si>
    <t>Zvýšení vstupu do stávající šachty dle přílohy 1.10.4 (vstup č.4): 1ks=1,000 [A]</t>
  </si>
  <si>
    <t>899682</t>
  </si>
  <si>
    <t>ZKOUŠKA VODOTĚSNOSTI POTRUBÍ DN DO 800MM</t>
  </si>
  <si>
    <t>Dle položky 87460: 27,10m=27,100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</si>
  <si>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</si>
  <si>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89980</t>
  </si>
  <si>
    <t>TELEVIZNÍ PROHLÍDKA POTRUBÍ</t>
  </si>
  <si>
    <t>Dle položky 87460, po výstavbě a před koncem záruky: 2*27,10m=54,200 [A]</t>
  </si>
  <si>
    <t>položka zahrnuje prohlídku potrubí televizní kamerou, záznam prohlídky na nosičích DVD a vyhotovení závěrečného písemného protokolu</t>
  </si>
  <si>
    <t>Odstranění stáv. stropu odlehčovací komory: 16,25m2*0,30=4,875 [A]</t>
  </si>
  <si>
    <t>VYBOURÁNÍ KANALIZAČ ŠACHET KOMPLETNÍCH
VYBOURÁNÍ CCA 1,0M ŠACHTY
ODVOZNÁ VZDÁLENOST DLE MOŽNOSTÍ UCHAZEČE</t>
  </si>
  <si>
    <t>Pro zvýšení vstupu do stávající šachty: 5ks=5,000 [A]</t>
  </si>
  <si>
    <t>969258</t>
  </si>
  <si>
    <t>VYBOURÁNÍ POTRUBÍ DN DO 600MM KANALIZAČ
ODVOZNÁ VZDÁLENOST DLE MOŽNOSTÍ UCHAZEČE</t>
  </si>
  <si>
    <t>vybourání stáv potrubí: 70,00m=70,000 [A]</t>
  </si>
  <si>
    <t>SO 02</t>
  </si>
  <si>
    <t>ROZŠÍŘENÍ VÝVARU A PODJEZÍ</t>
  </si>
  <si>
    <t>Dle položky 17120: 9532,384m3=9 532,384 [A]</t>
  </si>
  <si>
    <t>Dle položky 96616: 1301,899m3*2,50t/m3=3 254,748 [A]
Dle položky 96615: 856,898m3 *2,20t/m3=1 885,176 [B]
Dle položky 969258: 48,00m *0,23t/m=11,040 [C]
Celkem: A+B+C=5 150,964 [D]</t>
  </si>
  <si>
    <t>014201</t>
  </si>
  <si>
    <t>POPLATKY ZA ZEMNÍK - ZEMINA</t>
  </si>
  <si>
    <t>Dle položky 12573.b: 4249,60m3=4 249,600 [A]</t>
  </si>
  <si>
    <t>zahrnuje veškeré poplatky majiteli zemníku související s nákupem zeminy (nikoliv s otvírkou zemníku)</t>
  </si>
  <si>
    <t>12110</t>
  </si>
  <si>
    <t>SEJMUTÍ ORNICE NEBO LESNÍ PŮDY</t>
  </si>
  <si>
    <t>sejmutí ornice: 15,00*0,10*145,00=217,500 [A]</t>
  </si>
  <si>
    <t>položka zahrnuje sejmutí ornice bez ohledu na tloušťku vrstvy a její vodorovnou dopravu
nezahrnuje uložení na trvalou skládku</t>
  </si>
  <si>
    <t>12573.b</t>
  </si>
  <si>
    <t>VYKOPÁVKY ZE ZEMNÍKŮ A SKLÁDEK TŘ. I
ZEMINA
DOVOZOVÁ VZDÁLENOST DLE MOŽNOSTÍ UCHAZEČE</t>
  </si>
  <si>
    <t>Natěžení a dovoz zeminy ze zemníku dle položky 17411: 4249,60m3=4 249,600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</si>
  <si>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</si>
  <si>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12573.c</t>
  </si>
  <si>
    <t>VYKOPÁVKY ZE ZEMNÍKŮ A SKLÁDEK TŘ. I
CELKOVÝ PŘEBYTEK HUMOZNÍCH VRSTEV
ODVOZNÁ VZDÁLENOST DLE MOŽNOSTÍ UCHAZEČE</t>
  </si>
  <si>
    <t>natěžení a odvoz přebytku humózních vrstev dle celkové bilance: 867,40m3=867,400 [A]</t>
  </si>
  <si>
    <t>Celkový výkop: 143,00*65,00=9 295,000 [A]
v tř. I předpoklad 90%: 9295,00m3*0,90=8 365,500 [B]</t>
  </si>
  <si>
    <t>Celkový výkop dle položky 13173, v tř. II předpoklad 10%: 9295,00m3*0,10=929,500 [A]</t>
  </si>
  <si>
    <t>Uložení zeminy z vrtu pilot na skládku dle položky 264142: 210,00m*(3,14*0,60*0,60)=237,384 [A]
uložení nevhodného výkopu na skládku dle položky 13173: 9295,00m3=9 295,000 [B]
Uložení ornice na deponii dle položky 12110: 217,50m3=217,500 [C]
Celkem: A+B+C=9 749,884 [D]</t>
  </si>
  <si>
    <t>17411</t>
  </si>
  <si>
    <t>ZÁSYP JAM A RÝH ZEMINOU SE ZHUTNĚNÍM</t>
  </si>
  <si>
    <t>Celkový zásyp: 132,80m2*32,00=4 249,600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</si>
  <si>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</si>
  <si>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21263</t>
  </si>
  <si>
    <t>TRATIVODY KOMPLET Z TRUB Z PLAST HMOT DN DO 150MM
VČ OBSYPU FR. 4-8 MM</t>
  </si>
  <si>
    <t>opevnění břehu a pod schodištěm: 68,00m=68,000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</si>
  <si>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</si>
  <si>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21361</t>
  </si>
  <si>
    <t>DRENÁŽNÍ VRSTVY Z GEOTEXTILIE
GEOTEXTÍLIE NETKANÁ 400G/M2</t>
  </si>
  <si>
    <t>pod dlažbu z lom. kamene: (44,00+22,00)*12,00=792,000 [A]
pod schodiště: (5,60+4,60)*0,80=8,160 [B]
pod kamennou rovnaninou: 11,00*62,10=683,100 [C]
Celkem: A+B+C=1 483,260 [D]</t>
  </si>
  <si>
    <t>Položka zahrnuje:
- dodávku předepsané geotextilie (včetně nutných přesahů) pro drenážní vrstvu, včetně mimostaveništní a vnitrostaveništní dopravy
- provedení drenážní vrstvy předepsaných rozměrů a předepsaného tvaru</t>
  </si>
  <si>
    <t>224325</t>
  </si>
  <si>
    <t>PILOTY ZE ŽELEZOBETONU C30/37</t>
  </si>
  <si>
    <t>primární piloty délky 4m: (4,00*3,14*0,60*0,60)*15ks=67,824 [A]
sekundární piloty délky 10m: (10,00*3,14*0,60*0,60)*15ks=169,560 [B]
Celkem: A+B=237,384 [C]</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</si>
  <si>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objem betonu pro přebetonování a nadbetonování, který se nepřičítá ke stanovenému objemu výplně piloty
- ukončení piloty pod ústím vrtu a vyplnění zbývající části sypaninou nebo kamenivem
- odbourání a odstranění znehodnocené části výplně a úprava hlavy piloty před výstavbou další konstrukční části
- zřízení výplně piloty pod hladinou vody
- veškerý materiál, výrobky a polotovary, včetně mimostaveništní a vnitrostaveništní dopravy
- nezahrnuje dodání a osazení výztuže, nezahrnuje vrty</t>
  </si>
  <si>
    <t>224365</t>
  </si>
  <si>
    <t>VÝZTUŽ PILOT Z OCELI 10505, B500B</t>
  </si>
  <si>
    <t>Výztuž pilot dle přílohy 2.9: 15ks*2181kg/ks/1000=32,715 [A]</t>
  </si>
  <si>
    <t>položka zahrnuje:
- veškerý materiál, výrobky a polotovary, včetně mimostaveništní a vnitrostaveništní dopravy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</si>
  <si>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ŠTĚTOVÉ STĚNY BERANĚNÉ Z KOVOVÝCH DÍLCŮ TRVALÉ (PLOCHA)
štětovnice S240GP</t>
  </si>
  <si>
    <t>Nová štětová stěna: (14,00+69,00)*5,00=415,000 [A]</t>
  </si>
  <si>
    <t>Nová štětová stěna: (14,00+69,00)=83,000 [A]</t>
  </si>
  <si>
    <t>264142</t>
  </si>
  <si>
    <t>VRTY PRO PILOTY TŘ. I D DO 1200MM</t>
  </si>
  <si>
    <t>primární piloty délky 4m: 4,00*15ks=60,000 [A]
sekundární piloty délky 10m: 10,00*15ks=150,000 [B]
Celkem: A+B=210,000 [C]
V tř. I předpoklad 90%: 210,00m*0,90=189,000 [D]</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</si>
  <si>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</si>
  <si>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264242</t>
  </si>
  <si>
    <t>VRTY PRO PILOTY TŘ. II D DO 1200MM</t>
  </si>
  <si>
    <t>Celková délka vrtů dle položky 264142, v tř. II předpoklad 10%: 210,00m*0,10=21,000 [A]</t>
  </si>
  <si>
    <t>272325</t>
  </si>
  <si>
    <t>ZÁKLADY ZE ŽELEZOBETONU DO C30/37 (B37)
vč. pružného hydroizolačního dvousložkového nátěru (Nebudou použity nátěry obsahující ropné látky, tj. asfaltové apod.)</t>
  </si>
  <si>
    <t>zdi blok 1-základ: 14,08m2*3,00+10,19m2*3,03+11,20m2*(1,40+1,47)=105,260 [A]
zdi blok 2-základ: 10,19m2*7,48=76,221 [B]
zdi blok 3-základ: 33,04m2*1,50=49,560 [C]
zdi blok 4-základ: 10,19m2*7,44=75,814 [D]
Celkem: A+B+C+D=306,855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</si>
  <si>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</si>
  <si>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272365</t>
  </si>
  <si>
    <t>VÝZTUŽ ZÁKLADŮ Z OCELI 10505, B500B</t>
  </si>
  <si>
    <t>zdi blok 1-základ: 7635,36kg/1000=7,635 [A]
zdi blok 2-základ: 7552,05kg/1000=7,552 [B]
zdi blok 3-základ: 7997,03kg/1000=7,997 [C]
zdi blok 4-základ: 7506,77kg/1000=7,507 [D]
Celkem: A+B+C+D=30,691 [E]</t>
  </si>
  <si>
    <t>150ks=150,000 [A]</t>
  </si>
  <si>
    <t>římsy na úhlových zdech: 0,147*(27,80*1,10)=4,495 [A]</t>
  </si>
  <si>
    <t>Dle přílohy 2.13: 483,96kg/1000=0,484 [A]</t>
  </si>
  <si>
    <t>325325</t>
  </si>
  <si>
    <t>ZDI PŘEHRADNÍ ZE ŽELEZOBETONU DO C30/37 (B37)
vč. pružného hydroizolačního dvousložkového nátěru (Nebudou použity nátěry obsahující ropné látky, tj. asfaltové apod.)</t>
  </si>
  <si>
    <t>zdi blok 1-dřík: 3,19m2*3,00+2,87*0,30*1,46+6,42m2*9,10+6,75m2*9,93+(10,50m2+9,30m2)*2,12+12,35m2*3,03=215,673 [A]
zdi blok 2-dřík: 11,11m2*7,48=83,103 [B]
zdi blok 3-dřík: 8,88m2*6,90+1,35m2*6,90=70,587 [C]
zdi blok 4-dřík: 9,36m2*7,44=69,638 [D]
Celkem: A+B+C+D=439,001 [E]</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</si>
  <si>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</si>
  <si>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325365</t>
  </si>
  <si>
    <t>VÝZTUŽ PŘEHRAD ZDÍ Z OCELI 10505, B500B</t>
  </si>
  <si>
    <t>zdi blok 1-dřík: 22980,49kg/1000=22,980 [A]
zdi blok 2-dřík: 7629,95kg/1000=7,630 [B]
zdi blok 3-dřík: 6098,82kg/1000=6,099 [C]
zdi blok 4-dřík: 6023,09kg/1000=6,023 [D]
Celkem: A+B+C+D=42,732 [E]</t>
  </si>
  <si>
    <t>325366</t>
  </si>
  <si>
    <t>VÝZTUŽ PŘEHRAD ZDÍ Z KARI SÍTÍ</t>
  </si>
  <si>
    <t>zeď 1: 426,24kg/1000=0,426 [A]</t>
  </si>
  <si>
    <t>382325</t>
  </si>
  <si>
    <t>KOMPLETNÍ KONSTRUKCE NÁDRŽÍ ZE ŽELEZOBETONU C30/37
vč. pružného hydroizolačního dvousložkového nátěru (Nebudou použity nátěry obsahující ropné látky, tj. asfaltové apod.)</t>
  </si>
  <si>
    <t>Vývar (vč. betonového prahu a čerpací jímky) dle přílohy 2.9.2: 23,84*(19,30+9,60)=688,976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</si>
  <si>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nezahrnuje dodání a uložení výztuže</t>
  </si>
  <si>
    <t>382365</t>
  </si>
  <si>
    <t>VÝZTUŽ KOMPLETNÍCH KONSTRUKCÍ NÁDRŽÍ Z OCELI 10505, B500B</t>
  </si>
  <si>
    <t>výztuž vývaru dle přílohy 2.12: 53167,51kg/1000=53,168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</si>
  <si>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</si>
  <si>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431324</t>
  </si>
  <si>
    <t>SCHODIŠŤ KONSTR ZE ŽELEZOBETONU DO C25/30 (B30)</t>
  </si>
  <si>
    <t>podklad pod schodiště (podkladní beton + patky): 2,46*1,00 + 2,20*1,00=4,660 [A]</t>
  </si>
  <si>
    <t>431366</t>
  </si>
  <si>
    <t>VÝZTUŽ SCHODIŠŤ KONSTR Z KARI SÍTÍ</t>
  </si>
  <si>
    <t>pod stupně kari síť 8/8-100x100: (10,00*1,00)*7,90kg/m2/1000=0,079 [A]</t>
  </si>
  <si>
    <t>434125</t>
  </si>
  <si>
    <t>SCHODIŠŤOVÉ STUPNĚ, Z DÍLCŮ ŽELEZOBETON DO C30/37 (B37)</t>
  </si>
  <si>
    <t xml:space="preserve">Schodiště na terénu - stupně: (0,55*0,15*0,80)*27ks=1,782 [A]
Schodiště na terénu - podesty: 2ks*(1,20*0,80*0,15)=0,288 [B]
Celkem: A+B=2,070 [C] </t>
  </si>
  <si>
    <t>451311</t>
  </si>
  <si>
    <t>PODKL A VÝPLŇ VRSTVY Z PROST BET DO B12,5
C 8/10</t>
  </si>
  <si>
    <t>Podkladní beton pod základy úhlové zdi: 214,58m2*0,20=42,916 [A]
Podkladní beton pod vývar: 19,18*21,23*0,20=81,438 [B]
Celkem: A+B=124,354 [C]</t>
  </si>
  <si>
    <t>451314</t>
  </si>
  <si>
    <t>PODKLADNÍ A VÝPLŇOVÉ VRSTVY Z PROSTÉHO BETONU C25/30</t>
  </si>
  <si>
    <t>pod dlažbu z lomového kamene dle položky 465512: (44,00+22,00)*12,00*0,50=396,000 [A]
pod dlažbu z lomového kamene dle položky 465512 - vedle římsy zdi: 31,50*1,78*0,10=5,607 [B]
Celkem: A+B=401,607 [C]</t>
  </si>
  <si>
    <t>pod schodišťovou kci: (0,65+0,95)*1,00=1,600 [A]
pod dlažbu z lom kamene dle položky 465512: (44,00+22,00)*12,00*0,20=158,400 [B]
pod rovnaninu z lom. kamane dle položky 46321: 9,20*62,10*0,30=171,396 [C]
Celkem: A+B+C=331,396 [D]</t>
  </si>
  <si>
    <t>461211.a</t>
  </si>
  <si>
    <t>PATKY Z LOMOVÉHO KAMENE NA SUCHO</t>
  </si>
  <si>
    <t>záhozová patka (ukončení dlažby z lom kamene): 2,60m2*69,00=179,400 [A]</t>
  </si>
  <si>
    <t>položka zahrnuje:
- nutné zemní práce (hloubení rýh a pod.)
- dodání a uložení lomového kamene předepsané frakce do předepsaného tvaru, včetně mimostaveništní a vnitrostaveništní dopravy</t>
  </si>
  <si>
    <t>461211.b</t>
  </si>
  <si>
    <t>PATKY Z LOMOVÉHO KAMENE NA SUCHO
500 - 1000 KG</t>
  </si>
  <si>
    <t>kamenná patka (ukončení kamenné rovnaniny): 1,65m2*62,10=102,465 [A]</t>
  </si>
  <si>
    <t>461212</t>
  </si>
  <si>
    <t>PATKY Z LOMOVÉHO KAMENE NA MC</t>
  </si>
  <si>
    <t>záhozová patka prolitá betonem: (0,85+0,38)*68,00=83,640 [A]</t>
  </si>
  <si>
    <t>položka zahrnuje:
- nutné zemní práce (hloubení rýh a pod.)
- dodání a uložení lomového kamene předepsané frakce do předepsaného tavru s výplní maltou cementovou předepsané kvality, včetně mimostaveništní a vnitrostaveništní dopravy</t>
  </si>
  <si>
    <t>46251.a</t>
  </si>
  <si>
    <t>ZÁHOZ Z LOMOVÉHO KAMENE
500 -1000 KG</t>
  </si>
  <si>
    <t>14,10*19,10=269,310 [A]</t>
  </si>
  <si>
    <t>položka zahrnuje:
- dodávku a zához lomového kamene předepsané frakce včetně mimostaveništní a vnitrostaveništní dopravy
není-li v zadávací dokumentaci uvedeno jinak, jedná se o nakupovaný materiál</t>
  </si>
  <si>
    <t>46251.b</t>
  </si>
  <si>
    <t>ZÁHOZ Z LOMOVÉHO KAMENE
NAD 1000 KG</t>
  </si>
  <si>
    <t>(49,50+15,70)*13,00=847,600 [A]</t>
  </si>
  <si>
    <t>46321</t>
  </si>
  <si>
    <t>ROVNANINA Z LOMOVÉHO KAMENE
500 - 1000 KG S VYKLÍNOVÁNÍM</t>
  </si>
  <si>
    <t>dle situace: 9,20*62,10*0,50=285,660 [A]</t>
  </si>
  <si>
    <t>položka zahrnuje:
- dodávku a vyrovnání lomového kamene předepsané frakce do předepsaného tvaru včetně mimostaveništní a vnitrostaveništní dopravy
není-li v zadávací dokumentaci uvedeno jinak, jedná se o nakupovaný materiál</t>
  </si>
  <si>
    <t>opevnění břehu: (44,00+22,00)*12,00*0,50=396,000 [A]
odláždění lom kamenem vedle římsy zdi: 31,50*1,78*0,20=11,214 [B]
Celkem: A+B=407,214 [C]</t>
  </si>
  <si>
    <t>na římsy: 1,20*28,00=33,600 [A]</t>
  </si>
  <si>
    <t>ZÁBRADLÍ MOSTNÍ SE SVISLOU VÝPLNÍ - DODÁVKA A MONTÁŽ
OCELOVÉ, VÝŠKY 1,10 M</t>
  </si>
  <si>
    <t>na římse: 41,00m=41,000 [A]</t>
  </si>
  <si>
    <t>917223</t>
  </si>
  <si>
    <t>SILNIČNÍ A CHODNÍKOVÉ OBRUBY Z BETONOVÝCH OBRUBNÍKŮ ŠÍŘ 100MM</t>
  </si>
  <si>
    <t>u schodiště: 2*11,00=22,000 [A]</t>
  </si>
  <si>
    <t>Položka zahrnuje:
dodání a pokládku betonových obrubníků o rozměrech předepsaných zadávací dokumentací
betonové lože i boční betonovou opěrku.</t>
  </si>
  <si>
    <t>933333</t>
  </si>
  <si>
    <t>ZKOUŠKA INTEGRITY ULTRAZVUKEM ODRAZ METOD PIT PILOT SYSTÉMOVÝCH</t>
  </si>
  <si>
    <t>sekundární piloty délky 10m: 15ks=15,000 [A]</t>
  </si>
  <si>
    <t>Položka obsahuje podklady a dokumentaci zkoušky; 
- případné stavební práce spojené s přípravou a provedením zkoušky; 
- veškerá zkušební a měřící zařízení vč. opotřebení a nájmu; 
- výpomoce při vlastní zkoušce; 
- provedení vlastní zkoušky a její vyhodnocení.</t>
  </si>
  <si>
    <t>16ks+14ks+12ks=42,000 [A]</t>
  </si>
  <si>
    <t>96615.a</t>
  </si>
  <si>
    <t>BOURÁNÍ KONSTRUKCÍ Z PROSTÉHO BETONU
ODVOZNÁ VZDÁLENOST DLE MOŽNOSTÍ UCHAZEČE</t>
  </si>
  <si>
    <t>výústní objekt odlehčovací stoky: 5,00m3=5,000 [A]
odstranění kcí vodních koryt z bet dílců: 20,50*5,50+41,00*10,00*1,8028=851,898 [B]
Celkem: A+B=856,898 [C]</t>
  </si>
  <si>
    <t>vybourání původní římsy, dříku a základu zdi: 14,76m3 +921,335m3 +365,804m3=1 301,899 [A]</t>
  </si>
  <si>
    <t>vybourání odlehčovací stoky v podjezí: 48,00m=48,000 [A]</t>
  </si>
  <si>
    <t>SO 03</t>
  </si>
  <si>
    <t>ROZŠÍŘENÍ NADJEZÍ</t>
  </si>
  <si>
    <t>Dle položky 17120: 20613,404m3=20 613,404 [A]
Dle položky 12950: 1165,75m3=1 165,750 [B]
Celkem: A+B=21 779,154 [C]</t>
  </si>
  <si>
    <t>Dle položky 96616: 740,343m3*2,50t/m3=1 850,858 [A]</t>
  </si>
  <si>
    <t>POPLATKY ZA ZEMNÍK - ZEMINA
ZEMINA</t>
  </si>
  <si>
    <t>Dle položky 12573.b: 15140,94m3=15 140,940 [A]</t>
  </si>
  <si>
    <t>sejmutí ornice: 24,00*190,00*0,15=684,000 [A]</t>
  </si>
  <si>
    <t>12573.a</t>
  </si>
  <si>
    <t>VYKOPÁVKY ZE ZEMNÍKŮ A SKLÁDEK TŘ. I
ORNICE</t>
  </si>
  <si>
    <t>natěžení a dovoz ornice z deponie dle položky 18220: 175,50m3=175,500 [A]</t>
  </si>
  <si>
    <t>natěžení a dovoz zeminy ze zemníku dle položky 17710, 17411: 9505,44m3 +5635,50m3=15 140,940 [A]</t>
  </si>
  <si>
    <t>12950</t>
  </si>
  <si>
    <t>ČIŠTĚNÍ NÁDRŽÍ A RYBNÍKŮ OD NÁNOSŮ</t>
  </si>
  <si>
    <t>Odstranění nánosů ze dna dle situace: 1165,75m3=1 165,750 [A]</t>
  </si>
  <si>
    <t>- vodorovná a svislá doprava, přemístění, přeložení, manipulace s výkopkem a uložení na skládku (bez poplatku)</t>
  </si>
  <si>
    <t>Celkový výkop: 105,00*190,00=19 950,000 [A]
V tř. I předpoklad 90%: 19950,00m3*0,90=17 955,000 [B]</t>
  </si>
  <si>
    <t>Celkový výkop dle položky 13173, v tř. II předpoklad 10%: 19950,00m3*0,10=1 995,000 [A]</t>
  </si>
  <si>
    <t xml:space="preserve">Uložení nevhodné zemina na skládku dle položky 13173: 19950m3=19 950,000 [A]
Uložení zeminy z vrtu pilot na skládku dle položky 264142: 584,00m*(3,14*0,60*0,60)=660,154 [B]
Uložení zeminy z vrtu mikropilot na skládku dle položky 26615: 46,00m*(3,14*0,15*0,15)=3,250 [C]
Uložení ornice na deponii dle položky 12110: 684,00m3=684,000 [D]
Celkem: A+B+C+D=21 297,404 [E]
 </t>
  </si>
  <si>
    <t>za zdí: 65,00m2*86,70=5 635,500 [A]</t>
  </si>
  <si>
    <t>Plast DN200: 30,60*(1,00*0,52 - 3,14*0,11*0,11)=14,749 [A]</t>
  </si>
  <si>
    <t>17710</t>
  </si>
  <si>
    <t>ZEMNÍ HRÁZKY ZE ZEMIN SE ZHUTNĚNÍM</t>
  </si>
  <si>
    <t>Opevnění břehu: 73,80*128,8m2=9 505,440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</si>
  <si>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</si>
  <si>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18220</t>
  </si>
  <si>
    <t>ROZPROSTŘENÍ ORNICE VE SVAHU</t>
  </si>
  <si>
    <t>Zpětné ohumusování: 13,00*90,00*0,15=175,500 [A]</t>
  </si>
  <si>
    <t>položka zahrnuje:
nutné přemístění ornice z dočasných skládek vzdálených do 50m
rozprostření ornice v předepsané tloušťce ve svahu přes 1:5</t>
  </si>
  <si>
    <t>18242</t>
  </si>
  <si>
    <t>ZALOŽENÍ TRÁVNÍKU HYDROOSEVEM NA ORNICI</t>
  </si>
  <si>
    <t>Dle položky 18220: 175,50m3/0,15=1 170,000 [A]</t>
  </si>
  <si>
    <t>Zahrnuje dodání předepsané travní směsi, hydroosev na ornici, zalévání, první pokosení, to vše bez ohledu na sklon terénu</t>
  </si>
  <si>
    <t>18247</t>
  </si>
  <si>
    <t>OŠETŘOVÁNÍ TRÁVNÍKU</t>
  </si>
  <si>
    <t>3x ošetření, dle položky 18242: 3*1170,00m2=3 510,000 [A]</t>
  </si>
  <si>
    <t>Zahrnuje pokosení se shrabáním, naložení shrabků na dopravní prostředek, s odvozem a se složením, to vše bez ohledu na sklon terénu
zahrnuje nutné zalití a hnojení</t>
  </si>
  <si>
    <t>183511</t>
  </si>
  <si>
    <t>CHEMICKÉ ODPLEVELENÍ CELOPLOŠNÉ</t>
  </si>
  <si>
    <t>1,5x odplevelení, dle položky 18242: 1,5*1170,00m2=1 755,000 [A]</t>
  </si>
  <si>
    <t>položka zahrnuje celoplošný postřik a chemickou likvidace nežádoucích rostlin nebo jejích částí a zabránění jejich dalšímu růstu na urovnaném volném terénu</t>
  </si>
  <si>
    <t>21157.a</t>
  </si>
  <si>
    <t>SANAČNÍ ŽEBRA Z KAMENIVA TĚŽENÉHO
FR. 4 - 8 MM</t>
  </si>
  <si>
    <t>drén obsyp: 0,93m2*92,00=85,560 [A]</t>
  </si>
  <si>
    <t>21157.b</t>
  </si>
  <si>
    <t>SANAČNÍ ŽEBRA Z KAMENIVA TĚŽENÉHO
FR. 11 - 22MM</t>
  </si>
  <si>
    <t>filtr drénu obsyp: 2,40m2*92,00=220,800 [A]</t>
  </si>
  <si>
    <t>21197</t>
  </si>
  <si>
    <t>OPLÁŠTĚNÍ ODVODŇOVACÍCH ŽEBER Z GEOTEXTILIE
SEPARAČNÍ GEOTEXTÍLIE NETKANÁ 300G/M2</t>
  </si>
  <si>
    <t>Opevnění břehu-pod patou zemní hrázky (kolem drénu): 10,50*92,00=966,000 [A]</t>
  </si>
  <si>
    <t>položka zahrnuje dodávku předepsané geotextilie, mimostaveništní a vnitrostaveništní dopravu a její uložení včetně potřebných přesahů (nezapočítávají se do výměry)</t>
  </si>
  <si>
    <t>DRENÁŽNÍ VRSTVY Z GEOTEXTILIE
NETKANÁ 400G/M2</t>
  </si>
  <si>
    <t>Opevnění břehu-pod kamennou rovnaninou: 13,00*140,00=1 820,000 [A]</t>
  </si>
  <si>
    <t>Piloty délky 10m: 42ks*10,00*(3,14*0,60*0,60)=474,768 [A]
Piloty délky 4m: 41ks*4,00*(3,14*0,60*0,60)=185,386 [B]
Celkem: A+B=660,154 [C]</t>
  </si>
  <si>
    <t>dle přílohy 3.1.9: 91602kg/1000=91,602 [A]</t>
  </si>
  <si>
    <t>MIKROPILOTY KOMPLET D DO 300MM NA POVRCHU</t>
  </si>
  <si>
    <t>11,50*4ks=46,000 [A]</t>
  </si>
  <si>
    <t>41ks*4,00+42ks*10,00=584,000 [A]
V tř. I předpoklad 90%: 584,00m*0,90=525,600 [B]</t>
  </si>
  <si>
    <t>Celková hl. vrtu dle položky 264142, v tř. II předpoklad 10%: 584,00m*0,10=58,400 [A]</t>
  </si>
  <si>
    <t>26615</t>
  </si>
  <si>
    <t>VRTY PRO MIKROPILOTY V PODZEMÍ DO 12M TŘ I D DO 300MM</t>
  </si>
  <si>
    <t>11,50*4ks=46,000 [A]
V tř. I předpoklad 90%: 46m*0,90=41,400 [B]</t>
  </si>
  <si>
    <t>Položky vrty v podzemí délky do 12m pro injektáže (s výjimkou tryskové), pro monitoring, pro odvodnění horninového masivu, pro zajištění výrubu svorníky, kotvami (mimo kotev samozávrtných) a  mikropilotami zahrnují kromě vlastního vrtu všechny potřebné pomocné práce a konstrukce (spotřeba vody při vrtání s vodním výplachem, vyčištění vrtu stlačeným vzduchem, lešení a pracovní plošiny a pod.). U vrtů pro odvodnění je zahrnuto podle geotechnického posouzení event. osazení perforované výpažnice. Polohu vrtů, jejich průměr, délku, případné vrtání s výpažnicí a její specifikaci určuje zadávací dokumentace. To platí i pro event. provádění jádrových vrtů.</t>
  </si>
  <si>
    <t>26625</t>
  </si>
  <si>
    <t>VRTY PRO MIKROPILOTY V PODZEMÍ DO 12M TŘ II D DO 300MM</t>
  </si>
  <si>
    <t>Celková hl. vrtu mikropilot dle položky 26615, v tř. II předpoklad 10%: 46,00m*0,10=4,600 [A]</t>
  </si>
  <si>
    <t>zdi blok 1: 8m2*6,62=52,960 [A]
zdi blok 2: 8m2*7,98=63,840 [B]
zdi blok 3: 8m2*7,98=63,840 [C]
zdi blok 4: 8,08m2*7,98=64,478 [D]
zdi blok 5: 8m2 * 7,98*5ks=319,200 [E]
zdi blok 6: 8m2*7,98=63,840 [F]
zdi blok 7: 8m2*7,98=63,840 [G]
předprsní práh: 8m2*16=128,000 [H]
Celkem: A+B+C+D+E+F+G+H=819,998 [I]</t>
  </si>
  <si>
    <t>předprsní páh: 2669,05kg/1000=2,669 [A]
základy zdí 1-7: (4329,14kg+5186,11kg+5186,11kg+4930,02kg+25930,55kg+5186,11kg+5185,87kg)/1000=55,934 [B]
Celkem: A+B=58,603 [C]</t>
  </si>
  <si>
    <t>v místě styku předprsního prahu: (4,40+16,00)/0,15=136,000 [A]</t>
  </si>
  <si>
    <t>289972.a</t>
  </si>
  <si>
    <t>OPLÁŠTĚNÍ (ZPEVNĚNÍ) Z BIODEGRADAČNÍ PROTIEROZNÍ GEOROHOŽE
PLOŠNÁ HMOTNOST CCA 500G/M2
VČETNĚ UKOTVENÍ</t>
  </si>
  <si>
    <t>Opevnění břehu: 5,70*83,00=473,100 [A]</t>
  </si>
  <si>
    <t>Položka zahrnuje:
- dodávku předepsané geomřížoviny
- úpravu, očištění a ochranu podkladu
- přichycení k podkladu, případně zatížení
- úpravy spojů a zajištění okrajů
- úpravy pro odvodnění
- nutné přesahy
- mimostaveništní a vnitrostaveništní dopravu</t>
  </si>
  <si>
    <t>římsy na úhlových zdech: (0,198m2*8,6)+(0,147m2*61,4)+(0,048m2*21,45)+(0,198m2*2,95)+(0,08m2*0,65)+(0,22m2*3,7)+(0,076m2*0,65)=13,258 [A]</t>
  </si>
  <si>
    <t>dle přílohy 3.1.12: 1660,09kg/1000=1,660 [A]</t>
  </si>
  <si>
    <t>325325.a</t>
  </si>
  <si>
    <t>zdi blok 1: 8,30m2*6,62=54,946 [A]
zdi blok 2: 8,30m2*7,98=66,234 [B]
zdi blok 3: 8,30m2*7,98=66,234 [C]
zdi blok 4: (18,777m2*3,60+0,70m2*4,00+0,613m2*4,00+2,926m2*4,00+8,227m2*3,20+8,227m2*1,18+18,34m2*0,50+1,48m2*5,35+6,05m2*4,00+3,52m2*6,65)=185,283 [D]
zdi blok 5: 8,30m2 * 7,98*5ks=331,170 [E]
zdi blok 6: 8,50m2*7,98=67,830 [F]
zdi blok 7: 9,40m2*7,98=75,012 [G]
Celkem: A+B+C+D+E+F+G=846,709 [H]</t>
  </si>
  <si>
    <t>výztuž zdí-dříků 1-7: (6755,69kg+8440,26kg+8386,98kg+12535,19kg+42392,65kg+8519,07kg+7475,84kg)/1000=94,506 [A]</t>
  </si>
  <si>
    <t>Podkladní beton pod základy zdí: 508,70m2*0,20=101,740 [A]
náhrada nevhodné zeminy v místě mikropilot: 13,70m2*1,50=20,550 [B]
Celkem: A+B=122,290 [C]</t>
  </si>
  <si>
    <t>451314.a</t>
  </si>
  <si>
    <t>PODKLADNÍ A VÝPLŇOVÉ VRSTVY Z PROSTÉHO BETONU C25/30
C20/25</t>
  </si>
  <si>
    <t>pod dlažbu z lom kamene dle položky 465512 (pod zdí): 4,10*48,42*0,30=59,557 [A]
pod dlažbu z lom kamene dle položky 465512 (Za nábřežní zdí - nad): 84,80*0,80*0,10=6,784 [B]
Celkem: A+B=66,341 [C]</t>
  </si>
  <si>
    <t>451314.b</t>
  </si>
  <si>
    <t>PODKLADNÍ A VÝPLŇOVÉ VRSTVY Z PROSTÉHO BETONU C25/30
C25/30</t>
  </si>
  <si>
    <t>patka - osazení pacholete dle přílohy 3.1.14: 1,00*0,50*0,50=0,250 [A]</t>
  </si>
  <si>
    <t>Pod kamenou rovnaninu dle položky 46321: 12,30*130,00*0,30=479,700 [A]
pod dlažbu z lom kamene dle položky 465512 (pod zdí): 4,10*48,42*0,15=29,778 [B]
Plast DN200: 30,60*1,00*0,10=3,060 [C]
Celkem: A+B+C=512,538 [D]</t>
  </si>
  <si>
    <t>461211</t>
  </si>
  <si>
    <t>kamenná patka: 1,70m2*146,00=248,200 [A]</t>
  </si>
  <si>
    <t>461384</t>
  </si>
  <si>
    <t>PATKY ZE ŽELEZOBETONU DO C25/30 (B30) VČET VÝZTUŽE</t>
  </si>
  <si>
    <t>ukončení dlažby z lom. kamene: 0,50*1,00*48,42=24,210 [A]</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</si>
  <si>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</si>
  <si>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46251</t>
  </si>
  <si>
    <t>ZÁHOZ Z LOMOVÉHO KAMENE
DO 200KG</t>
  </si>
  <si>
    <t>Dle situace: 14,50m2*19,20=278,400 [A]</t>
  </si>
  <si>
    <t>ROVNANINA Z LOMOVÉHO KAMENE
200 - 500 KG S VYKLÍNOVÁNÍM</t>
  </si>
  <si>
    <t>Opevnění břehu: 12,30*130,00*0,50=799,500 [A]</t>
  </si>
  <si>
    <t>Opevnění břehu (pod zdí): 4,10*48,42*0,30=59,557 [A]
Za nábřežní zdí (nad): 84,80*0,80*0,20=13,568 [B]
Celkem: A+B=73,125 [C]</t>
  </si>
  <si>
    <t>na římsy: 1,40*98,65=138,110 [A]</t>
  </si>
  <si>
    <t>87434</t>
  </si>
  <si>
    <t>POTRUBÍ Z TRUB PLASTOVÝCH ODPADNÍCH DN DO 200MM</t>
  </si>
  <si>
    <t>napojení drénu na kanalizaci: 30,60m=30,600 [A]</t>
  </si>
  <si>
    <t>875342</t>
  </si>
  <si>
    <t>POTRUBÍ DREN Z TRUB PLAST DN DO 200MM DĚROVANÝCH
PVC</t>
  </si>
  <si>
    <t>Drén v patě opevnění břehu: 92,00m=92,000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</si>
  <si>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</si>
  <si>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16,00+5,50=21,500 [A]</t>
  </si>
  <si>
    <t>dle položky 87434: 30,60m=30,600 [A]</t>
  </si>
  <si>
    <t>73,30m=73,300 [A]</t>
  </si>
  <si>
    <t>9115C1</t>
  </si>
  <si>
    <t>SVODIDLO OCEL MOSTNÍ JEDNOSTR, ÚROVEŇ ZADRŽ H2 - DODÁVKA A MONTÁŽ</t>
  </si>
  <si>
    <t>3,60m=3,600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</si>
  <si>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</si>
  <si>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9117C1</t>
  </si>
  <si>
    <t>SVOD OCEL ZÁBRADEL ÚROVEŇ ZADRŽ H2 - DODÁVKA A MONTÁŽ</t>
  </si>
  <si>
    <t>8,60m=8,600 [A]</t>
  </si>
  <si>
    <t>Piloty délky 10m: 42ks=42,000 [A]</t>
  </si>
  <si>
    <t>93650.a</t>
  </si>
  <si>
    <t>DROBNÉ DOPLŇK KONSTR KOVOVÉ
PACHOLE</t>
  </si>
  <si>
    <t>dle přílohy 3.1.14: 1ks=1,000 [A]</t>
  </si>
  <si>
    <t>936502</t>
  </si>
  <si>
    <t>DROBNÉ DOPLŇK KONSTR KOVOVÉ POZINK
ŽEBŘÍKY VČ. KOTVENÍ</t>
  </si>
  <si>
    <t>dle přílohy D 3.1.17: 126,03kg +126,03kg +142,17kg=394,230 [A]</t>
  </si>
  <si>
    <t>Římsy a dřík původní zdi: 7,486m3+732,857m3=740,343 [A]</t>
  </si>
  <si>
    <t>SO 04</t>
  </si>
  <si>
    <t>ODVODNĚNÍ ZÁHRAZÍ</t>
  </si>
  <si>
    <t>Dle položky 17120: 608,747m3=608,747 [A]</t>
  </si>
  <si>
    <t>Dle položky 96615: 10,30m3 *2,20t/m3=22,660 [A]</t>
  </si>
  <si>
    <t>Dle položky 12573.b: 6319,186m3=6 319,186 [A]</t>
  </si>
  <si>
    <t>014201.a</t>
  </si>
  <si>
    <t>POPLATKY ZA ZEMNÍK - ZEMINA
JÍLOVÉ TĚSNĚNÍ DO HRÁZEK</t>
  </si>
  <si>
    <t>Dle položky 12573.d: 8,80m3=8,800 [A]</t>
  </si>
  <si>
    <t>Sejmutí ornice v trase potrubí: 154,00m2*0,10=15,400 [A]</t>
  </si>
  <si>
    <t>položka zahrnuje sejmutí ornice bez ohledu na tloušťku vrstvy a její vodorovnou dopravu
nezahrnuje uložení na trvalou skládku</t>
  </si>
  <si>
    <t>natěžení a dovoz ornice z deponie dle 18230: 194,082m3=194,082 [A]</t>
  </si>
  <si>
    <t>natěžení a dovoz zeminy z zemníku dle položky 17411.a, 17411.b: 363,136m3 +5956,05m3=6 319,186 [A]</t>
  </si>
  <si>
    <t>12573.d</t>
  </si>
  <si>
    <t>VYKOPÁVKY ZE ZEMNÍKŮ A SKLÁDEK TŘ. I
JÍLOVÉ TĚSNĚNÍ DO HRÁZEK
DOVOZOVÁ VZDÁLENOST DLE MOŽNOSTÍ UCHAZEČE</t>
  </si>
  <si>
    <t>dle položky 17750: 8,80m3=8,800 [A]</t>
  </si>
  <si>
    <t>13273.a</t>
  </si>
  <si>
    <t>HLOUBENÍ RÝH ŠÍŘ DO 2M PAŽ I NEPAŽ TŘ. I
ODVOZNÁ VZDÁLENOST DLE MOŽNOSTÍ UCHAZEČE</t>
  </si>
  <si>
    <t xml:space="preserve">Stoka - OC DN600
km 0,00000-0,01684: 16,84*3,25*1,40=76,622 [A]
PVC DN600
0,01684-0,06387: 47,03*(3,25+2,92)*0,5*1,40=203,123 [B]
0,06387-0,09371: 29,84*(2,92+2,76)*0,5*1,40=118,644 [C]
0,09371-0,11647: 22,76*(2,76+2,69)*0,5*1,40=86,829 [D]
0,11647-0,13052: 14,05*(2,69+2,66)*0,5*1,40=52,617 [E]
0,13052-0,13984: 9,32*(2,66)*0,5*1,40=17,354 [F]
Rozšíření pro šachty: 1,60*(1,60-1,40)*(2,92+2,76+2,69+2,66) + 2,00*(2,00-1,40)*(3,25)=7,430 [G]
Přípojky ke studním PVC DN150: 24,80*1,40*0,90=31,248 [H]
Celkem: A+B+C+D+E+F+G+H=593,867 [I]
V tř. I předpoklad 90%: 593,867m3*0,90=534,480 [J]
 </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</si>
  <si>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</si>
  <si>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13283.a</t>
  </si>
  <si>
    <t>HLOUBENÍ RÝH ŠÍŘ DO 2M PAŽ I NEPAŽ TŘ. II
ODVOZNÁ VZDÁLENOST DLE MOŽNOSTÍ UCHAZEČE</t>
  </si>
  <si>
    <t>Celkový výkop dle položky 13273, v tř. II předpoklad 10%: 593,867m3*0,10=59,387 [A]</t>
  </si>
  <si>
    <t>13773.a</t>
  </si>
  <si>
    <t>VYKOP ŠACHT PILÍŘŮ, PILOT, STUDNÍ TŘ. I
ODVOZNÁ VZDÁLENOST DLE MOŽNOSTÍ UCHAZEČE</t>
  </si>
  <si>
    <t>Studna č.1: 1,20*2,00*1,40=3,360 [A]
Studna č.2: 1,20*2,00*1,60=3,840 [B]
Studna č.3: 1,20*2,00*1,70=4,080 [C]
Studna č.4: 1,20*2,00*1,50=3,600 [D]
Celkem: A+B+C+D=14,880 [E]</t>
  </si>
  <si>
    <t>kompletní provedení výkopu, vodorovná a svislá doprava, přemístění, přeložení, manipulace s výkopkem</t>
  </si>
  <si>
    <t xml:space="preserve">Uložení zeminy z pilot na skládku dle položky 264128: (6,00m +5,80m +5,60m +6,00m)*(3,14*0,30*0,30)=6,613 [A] 
Uložení zeminy na skládku dle položky 13273, 13773: 593,867m3 +14,88m3=608,747 [B]
uložení ornice na deponii dle položky 12110: 15,40m3=15,400 [C]
Celkem: A+B+C=630,760 [D] </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</si>
  <si>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</si>
  <si>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17411.a</t>
  </si>
  <si>
    <t>Celkový výkop dle položky 13273, 13773: 593,867m3 +14,88m3=608,747 [A]
Vytlačená kubatura
Obsyp dle položky 17411: -149,987m3=- 149,987 [B]
Lože dle položky 45157: -21,818m3=-21,818 [C]
PVC DN600: -123,00*(3,14*0,33*0,33)=-42,059 [D]
OC DN600: -16,90*(3,14*0,32*0,32)=-5,434 [E]
PVC DN150: -24,80*(3,14*0,085*0,085)=-0,563 [F]
Šachty: -11,03*(3,14*0,65*0,65) -3,25*(3,14*0,92*0,92)=-23,270 [G]
Studny: -4ks*0,62m3=-2,480 [H]
Celkem: A+B+C+D+E+F+G+H=363,136 [I]</t>
  </si>
  <si>
    <t>17411.b</t>
  </si>
  <si>
    <t>ZÁSYP JAM A RÝH ZEMINOU SE ZHUTNĚNÍM
ZÁSYP KORYTA</t>
  </si>
  <si>
    <t>Zásyp stáv. koryta: 5956,05m3=5 956,050 [A]</t>
  </si>
  <si>
    <t>PVC DN150: 24,80*(0,90*0,47 - 3,14*0,085*0,085)=9,928 [A]
PVC DN600: 123,00*(1,40*0,96 - 3,14*0,33*0,33)=123,253 [B]
OC DN600: 16,90*(1,40*0,94 - 3,14*0,32*0,32)=16,806 [C]
Celkem: A+B+C=149,987 [D]</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</si>
  <si>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</si>
  <si>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17750</t>
  </si>
  <si>
    <t>ZEMNÍ HRÁZKY ZE ZEMIN NEPROPUSTNÝCH
JÍLOVÉ TĚSNÍCÍ HRÁZKY</t>
  </si>
  <si>
    <t>jílové těsnící hrázky v úseku potrubí PVC DN600: 10ks*0,88m3=8,800 [A]</t>
  </si>
  <si>
    <t>18230</t>
  </si>
  <si>
    <t>ROZPROSTŘENÍ ORNICE V ROVINĚ</t>
  </si>
  <si>
    <t>V trase potrubí: 154,00m2*0,10=15,400 [A]
Po zasypání stáv. koryta: 1191,21m2*0,15=178,682 [B]
Celkem: A+B=194,082 [C]</t>
  </si>
  <si>
    <t>položka zahrnuje:
nutné přemístění ornice z dočasných skládek vzdálených do 50m
rozprostření ornice v předepsané tloušťce v rovině a ve svahu do 1:5</t>
  </si>
  <si>
    <t>18241</t>
  </si>
  <si>
    <t>ZALOŽENÍ TRÁVNÍKU RUČNÍM VÝSEVEM</t>
  </si>
  <si>
    <t>V trase potrubí: 154,00m2=154,000 [A]
Po zasypání stáv. koryta: 1191,21m2=1 191,210 [B]
Celkem: A+B=1 345,210 [C]</t>
  </si>
  <si>
    <t>Zahrnuje dodání předepsané travní směsi, její výsev na ornici, zalévání, první pokosení, to vše bez ohledu na sklon terénu</t>
  </si>
  <si>
    <t>3x ošetření, dle položky 18241: 3*1345,21m2=4 035,630 [A]</t>
  </si>
  <si>
    <t>Zahrnuje pokosení se shrabáním, naložení shrabků na dopravní prostředek, s odvozem a se složením, to vše bez ohledu na sklon terénu
zahrnuje nutné zalití a hnojení</t>
  </si>
  <si>
    <t>1,5x odplevelení, dle položky 18241: 1,5*1345,21m2=2 017,815 [A]</t>
  </si>
  <si>
    <t>DRENÁŽNÍ VRSTVY Z GEOTEXTILIE
SEPARAČNÍ GEOTEXTÍLIE 400 g/m2</t>
  </si>
  <si>
    <t>opevnění břehu: (7,00+5,00)*1,10=13,200 [A]</t>
  </si>
  <si>
    <t>24752</t>
  </si>
  <si>
    <t>OBSYP STUDNY Z KAMENIVA TĚŽENÉHO</t>
  </si>
  <si>
    <t>Studna č.1+2+3+4 - filtrační obsyp: (4*4,50m)*(3,14*0,30*0,30 - 3,14*0,11*0,11)=4,403 [A]</t>
  </si>
  <si>
    <t>položka zahrnuje dodávku předepsaného kameniva, mimostaveništní a vnitrostaveništní dopravu a jeho uložení
není-li v zadávací dokumentaci uvedeno jinak, jedná se o nakupovaný materiál</t>
  </si>
  <si>
    <t>264128</t>
  </si>
  <si>
    <t>VRTY PRO PILOTY TŘ. I D DO 600MM</t>
  </si>
  <si>
    <t>studna č.1+2+3+4: 6,00m +5,80m +5,60m +6,00m=23,400 [A]
v tř.I předpoklad 50% : 23,40m*0,50=11,700 [B]</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</si>
  <si>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</si>
  <si>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264228</t>
  </si>
  <si>
    <t>VRTY PRO PILOTY TŘ. II D DO 600MM</t>
  </si>
  <si>
    <t>Celkový vrt dle položky 264128, v tř.II předpoklad 50% : 23,40m*0,50=11,700 [A]</t>
  </si>
  <si>
    <t>pod dlažbu z lomového kamene dle položky 465512: (7,00+5,00)*1,10*0,30=3,960 [A]
vyplnění mezikruží - sanace propustku: 0,22m2*36,00m=7,920 [B]
Celkem: A+B=11,880 [C]</t>
  </si>
  <si>
    <t>PVC DN150: 24,80*0,90*0,10=2,232 [A]
PVC DN600: 123,00*1,40*0,10=17,220 [B]
OC DN600: 16,90*1,40*0,10=2,366 [C]
Studna č.1+2+3+4 - vyplnění mezikruží chráničky a potrubí: (4*1,30m)*(3,14*0,20*0,20 - 3,14*0,11*0,11)=0,456 [D]
pod dlažbu z lomového kamene dle položky 465512: (7,00+5,00)*1,10*0,15=1,980 [E]
Celkem: A+B+C+D+E=24,254 [F]</t>
  </si>
  <si>
    <t>45168.a</t>
  </si>
  <si>
    <t>PODKL A VÝPLŇ VRSTVY Z NEPROPUSTNÉ ZEMINY
BENTONITOVÉ PELETY</t>
  </si>
  <si>
    <t xml:space="preserve">Studna č.1+2+3+4: (1,41m+1,20m+1,24m+1,44m)*(3,14*0,30*0,30 - 3,14*0,11*0,11)=1,294 [A] </t>
  </si>
  <si>
    <t>položka zahrnuje dodávku předepsaného materiálu, mimostaveništní a vnitrostaveništní dopravu a jeho uložení
není-li v zadávací dokumentaci uvedeno jinak, jedná se o nakupovaný jíl</t>
  </si>
  <si>
    <t>461385</t>
  </si>
  <si>
    <t>PATKY ZE ŽELEZOBETONU DO C30/37 (B37) VČET VÝZTUŽE</t>
  </si>
  <si>
    <t>patní práh - napojení do RP (VO): 0,50*1,00*10,00=5,000 [A]</t>
  </si>
  <si>
    <t>opevnění břehu: (7,00+5,00)*1,10*0,30=3,960 [A]</t>
  </si>
  <si>
    <t>86358</t>
  </si>
  <si>
    <t>POTRUBÍ Z TRUB OCELOVÝCH DN DO 600MM</t>
  </si>
  <si>
    <t>dle přílohy č. 4.3: 16,90m=16,900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</si>
  <si>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 opláštění dle dokumentace a nutné opravy opláštění při jeho poškození
nezahrnuje tlakovou zkoušku ani proplacha dezinfekci</t>
  </si>
  <si>
    <t>86358.a</t>
  </si>
  <si>
    <t>POTRUBÍ Z TRUB OCELOVÝCH DN DO 600MM
flexibilní ocelové trouby ze spirálovitě vinutého vlnitého plechu, žárové zinkování tl. 42 µm</t>
  </si>
  <si>
    <t>sanace propustku: 36,00m=36,000 [A]</t>
  </si>
  <si>
    <t>86646</t>
  </si>
  <si>
    <t>CHRÁNIČKY Z TRUB OCELOVÝCH DN DO 400MM</t>
  </si>
  <si>
    <t>Studna č.1+2+3+4: 4*1,30m=5,200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</si>
  <si>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</si>
  <si>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86858</t>
  </si>
  <si>
    <t>NASUNUTÍ OCELOVÉ POTRUBNÍ SEKCE DN DO 600MM DO OCELOVÉ CHRÁNIČKY</t>
  </si>
  <si>
    <t>dle položky 86358.a - sanace propustku: 36,00m=36,000 [A]</t>
  </si>
  <si>
    <t>87433</t>
  </si>
  <si>
    <t>POTRUBÍ Z TRUB PLASTOVÝCH ODPADNÍCH DN DO 150MM
PVC</t>
  </si>
  <si>
    <t>Napojení studní: 24,80m=24,800 [A]</t>
  </si>
  <si>
    <t>87434.a</t>
  </si>
  <si>
    <t>POTRUBÍ Z TRUB PLASTOVÝCH ODPADNÍCH DN DO 200MM
PVC TRUBKA, SN 12, KGEM 200</t>
  </si>
  <si>
    <t>Studna č.1+2+3+4: 3,90m +3,90m +3,80m +3,90m=15,500 [A]</t>
  </si>
  <si>
    <t>87434.b</t>
  </si>
  <si>
    <t>POTRUBÍ Z TRUB PLASTOVÝCH ODPADNÍCH DN DO 200MM
PVC TRUBKA, SN 12, KGEM 200 PERFOROVANÁ</t>
  </si>
  <si>
    <t>studna č.1+2+3+4: 4,50m +4,50m +4,50m +4,50m=18,000 [A]</t>
  </si>
  <si>
    <t>87458</t>
  </si>
  <si>
    <t>POTRUBÍ Z TRUB PLAST ODPAD DN DO 600MM
PVC SN16</t>
  </si>
  <si>
    <t>dle přílohy č. 4.3: 123,00m=123,000 [A]</t>
  </si>
  <si>
    <t>87834</t>
  </si>
  <si>
    <t>NASUNUTÍ PLAST TRUB DN DO 200MM DO CHRÁNIČKY</t>
  </si>
  <si>
    <t>Dle položky 86646: 5,20m=5,200 [A]</t>
  </si>
  <si>
    <t>položka zahrnuje:
pojízdná sedla (objímky)
případně předepsané utěsnění konců chráničky
nezahrnuje dodávku potrubí</t>
  </si>
  <si>
    <t>894158.a</t>
  </si>
  <si>
    <t>ŠACHTY KANALIZAČNÍ Z BETON DÍLCŮ NA POTRUBÍ DN DO 600MM
DN1000 DLE PŘÍLOHY Č. D.4.5.1</t>
  </si>
  <si>
    <t>Na stoce: 4ks=4,000 [A]</t>
  </si>
  <si>
    <t>894158.b</t>
  </si>
  <si>
    <t>ŠACHTY KANALIZAČNÍ Z BETON DÍLCŮ NA POTRUBÍ DN DO 600MM
DN1600 DLE PŘÍLOHY Č. D.4.5.2</t>
  </si>
  <si>
    <t>šachta S1: 1ks=1,000 [A]</t>
  </si>
  <si>
    <t>899522</t>
  </si>
  <si>
    <t>OBETONOVÁNÍ POTRUBÍ Z PROSTÉHO BETONU DO C12/15 (B15)</t>
  </si>
  <si>
    <t>Studny - obet. chráničky: 4ks*(1,24*1,24 - 3,14*0,22*0,22)*0,40=2,217 [A]</t>
  </si>
  <si>
    <t>899632</t>
  </si>
  <si>
    <t>ZKOUŠKA VODOTĚSNOSTI POTRUBÍ DN DO 150MM</t>
  </si>
  <si>
    <t>Dle položky 87433: 24,80m=24,800 [A]</t>
  </si>
  <si>
    <t>899642</t>
  </si>
  <si>
    <t>ZKOUŠKA VODOTĚSNOSTI POTRUBÍ DN DO 200MM</t>
  </si>
  <si>
    <t>studny dle položky 87434.a, 87434.b: 15,50m +18,00m=33,500 [A]</t>
  </si>
  <si>
    <t>899672</t>
  </si>
  <si>
    <t>ZKOUŠKA VODOTĚSNOSTI POTRUBÍ DN DO 600MM</t>
  </si>
  <si>
    <t>Dle položky 86358, 87458: 16,90m +123,00m=139,900 [A]
sanace propustku: 36,00m=36,000 [B]
Celkem: A+B=175,900 [C]</t>
  </si>
  <si>
    <t>kamerová prohlídka po dokončení stavby + před koncem záruční doby
potrubí dle položky 87433, 86358, 87458: 2*(24,80m +16,90m+123,00m)=329,400 [A]
studny dle položky 87434.a, 87434.b: 2*(15,50m +18,00m)=67,000 [B]
sanace propustku: 36,00m=36,000 [C]
Celkem: A+B+C=432,400 [D]</t>
  </si>
  <si>
    <t>918158</t>
  </si>
  <si>
    <t>ČELA BETONOVÁ PROPUSTU Z TRUB DN DO 600MM
VO</t>
  </si>
  <si>
    <t>dle přílohy D.4.8: 1ks=1,000 [A]</t>
  </si>
  <si>
    <t>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zábradlí.</t>
  </si>
  <si>
    <t>93658</t>
  </si>
  <si>
    <t>OCHRANNÉ TYČOVÉ ZNAKY - ORIENTAČNÍ SLOUPKY</t>
  </si>
  <si>
    <t>Dle položky 894158.a+b: 5ks=5,000 [A]</t>
  </si>
  <si>
    <t>- Položka zahrnuje veškerý materiál, výrobky a polotovary, včetně mimostaveništní a vnitrostaveništní dopravy (rovněž přesuny), včetně naložení a složení,případně s uložením.</t>
  </si>
  <si>
    <t>bourání křídel u stávajícího čela příkopu: 10,30m3=10,300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</si>
  <si>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</si>
  <si>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969245.a</t>
  </si>
  <si>
    <t>ZRUŠENÍ STÁVAJÍCÍ STUDNY
DLE TECHNICKÉ DOKUMENTACE (VYTAŽENÍ PŮVODNÍHO POTRUBÍ + BENTONITOVÁ ZÁLIVKA)</t>
  </si>
  <si>
    <t>rušení stávajících studní: 6ks=6,000 [A]
přestrojení studní: 1ks=1,000 [B]
Celkem: A+B=7,000 [C]</t>
  </si>
  <si>
    <t>SO 05</t>
  </si>
  <si>
    <t>KOMUNIKACE</t>
  </si>
  <si>
    <t>SO 05.1</t>
  </si>
  <si>
    <t>OBSLUŽNÁ KOMUNIKACE</t>
  </si>
  <si>
    <t>dle pol.č.12573.b:436,403m3=436,403 [A]</t>
  </si>
  <si>
    <t>VYKOPÁVKY ZE ZEMNÍKŮ A SKLÁDEK TŘ. I
ORNICE Z DEPONIE</t>
  </si>
  <si>
    <t>natěžení a dovoz ornice dle pol.č.18230:33,0m3=33,000 [A]</t>
  </si>
  <si>
    <t>VYKOPÁVKY ZE ZEMNÍKŮ A SKLÁDEK TŘ. I
ZEMINA ZE ZEMNÍKU
DOVOZOVÁ VZDÁLENOST DLE MOŽNOSTÍ UCHAZEČE</t>
  </si>
  <si>
    <t>natěžení a dovoz vhodné zeminy pro AZ a zemní krajnice z pol.č.17130,17310
386,06m3+50,343m3=436,403 [A]</t>
  </si>
  <si>
    <t>17130</t>
  </si>
  <si>
    <t>ULOŽENÍ SYPANINY DO NÁSYPŮ V AKTIVNÍ ZÓNĚ SE ZHUTNĚNÍM</t>
  </si>
  <si>
    <t>ze situace a řezů
km 0,058-0,111:53,00*1,755m2=93,015 [A]
km 0,111-0,256:145,00*2,021m2=293,045 [B]
Celkem: A+B=386,060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</si>
  <si>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</si>
  <si>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</si>
  <si>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</si>
  <si>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ze situace a řezů
vlevo
km 0,111-0,221:118,00*0,173m2=20,414 [A]
km 0,239-0,256:17,00*0,173m2=2,941 [B]
vpravo
km 0,058-0,120:62,00*0,173m2=10,726 [C]
km 0,144-0,174:30,00*0,173m2=5,190 [D]
km 0,192-0,256:64,00*0,173m2=11,072 [E]
Celkem: A+B+C+D+E=50,343 [F]</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</si>
  <si>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</si>
  <si>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</si>
  <si>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</si>
  <si>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z pol.č.56330:148,454m3/0,20=742,270 [A]</t>
  </si>
  <si>
    <t>položka zahrnuje úpravu pláně včetně vyrovnání výškových rozdílů. Míru zhutnění určuje projekt.</t>
  </si>
  <si>
    <t>ze situace:(71,00+64,00+23,00+62,00)*1,00*0,15=33,000 [A]</t>
  </si>
  <si>
    <t>položka zahrnuje:
nutné přemístění ornice z dočasných skládek vzdálených do 50m
rozprostření ornice v předepsané tloušťce v rovině a ve svahu do 1:5</t>
  </si>
  <si>
    <t>z pol.č.18230:33,0m3/0,15=220,000 [A]</t>
  </si>
  <si>
    <t>3x ošetření, dle položky 18241: 3*220,00m2=660,000 [A]</t>
  </si>
  <si>
    <t>1,5x odplevelení, dle položky 18241: 1,5*220,00m2=330,000 [A]</t>
  </si>
  <si>
    <t>DRENÁŽNÍ VRSTVY Z GEOTEXTILIE
SEPARAČNÍ GEOTEXTÍLIE 200G/M2</t>
  </si>
  <si>
    <t>v místě AZ z pol.č.17130:386,06m3/0,30=1 286,867 [A]</t>
  </si>
  <si>
    <t>Položka zahrnuje:
- dodávku předepsané geotextilie (včetně nutných přesahů) pro drenážní vrstvu, včetně mimostaveništní a vnitrostaveništní dopravy
- provedení drenážní vrstvy předepsaných rozměrů a předepsaného tvaru</t>
  </si>
  <si>
    <t>289972.b</t>
  </si>
  <si>
    <t xml:space="preserve">OPLÁŠTĚNÍ (ZPEVNĚNÍ) Z GEOBUNĚK
NEPERFOROVANÁ GEOBUŇKA (HDPE) VÝŠKY 0,20M VČ UKOTVENÍ </t>
  </si>
  <si>
    <t>z pol.č.56330:148,454m3/0,20=742,270 [A]
pozn. výplň geobuněk je součástí položky 56330 (VOZOVKOVÉ VRSTVY ZE ŠTĚRKODRTI)</t>
  </si>
  <si>
    <t>Položka zahrnuje:
- dodávku předepsané geobuňky
- úpravu, očištění a ochranu podkladu
- přichycení k podkladu, případně zatížení
- úpravy spojů a zajištění okrajů
- úpravy pro odvodnění
- nutné přesahy
- mimostaveništní a vnitrostaveništní dopravu</t>
  </si>
  <si>
    <t>pod dlažbu z lomového kamene z pol.č.465512:88,0m2*0,10=8,800 [A]</t>
  </si>
  <si>
    <t>ze situace:88,0m2*0,15=13,200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</si>
  <si>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</si>
  <si>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561401</t>
  </si>
  <si>
    <t>KAMENIVO ZPEVNĚNÉ CEMENTEM TŘ. I
SC C8/10</t>
  </si>
  <si>
    <t>ze situace:618,56m2*0,15*1,05(koef.rozšíření)=97,423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</si>
  <si>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</si>
  <si>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56330</t>
  </si>
  <si>
    <t>VOZOVKOVÉ VRSTVY ZE ŠTĚRKODRTI
ŠDa FR. 0/63</t>
  </si>
  <si>
    <t>ze situace:618,56m2*0,20*1,2(koef.rozšíření)=148,454 [A]</t>
  </si>
  <si>
    <t>- dodání kameniva předepsané kvality a zrnitosti
- rozprostření a zhutnění vrstvy v předepsané tloušťce
- zřízení vrstvy bez rozlišení šířky, pokládání vrstvy po etapách
- nezahrnuje postřiky, nátěry</t>
  </si>
  <si>
    <t>56930</t>
  </si>
  <si>
    <t>ZPEVNĚNÍ KRAJNIC ZE ŠTĚRKODRTI</t>
  </si>
  <si>
    <t>ze situace
vlevo:(70,71*0,50+17,00*0,75)*0,15=7,216 [A]
vpravo:(64,00+23,00+62,00)*0,50*0,15=11,175 [B]
Celkem: A+B=18,391 [C]</t>
  </si>
  <si>
    <t>- dodání kameniva předepsané kvality a zrnitosti
- rozprostření a zhutnění vrstvy v předepsané tloušťce
- zřízení vrstvy bez rozlišení šířky, pokládání vrstvy po etapách</t>
  </si>
  <si>
    <t>572121</t>
  </si>
  <si>
    <t>INFILTRAČNÍ POSTŘIK ASFALTOVÝ DO 1,0KG/M2
PI-A, C 50 B 5,  0,8KG/M2</t>
  </si>
  <si>
    <t>na SC C8/10 z pol.č.561401:97,423m3/0,15=649,487 [A]</t>
  </si>
  <si>
    <t>- dodání všech předepsaných materiálů pro postřiky v předepsaném množství
- provedení dle předepsaného technologického předpisu
- zřízení vrstvy bez rozlišení šířky, pokládání vrstvy po etapách
- úpravu napojení, ukončení</t>
  </si>
  <si>
    <t>SPOJOVACÍ POSTŘIK Z EMULZE DO 0,5KG/M2
PSE C 50 B 5 0,3KG/M2</t>
  </si>
  <si>
    <t>na ACP dle pol.č.574E56:637,117m2=637,117 [A]</t>
  </si>
  <si>
    <t>ASFALTOVÝ BETON PRO OBRUSNÉ VRSTVY ACO 11 TL. 40MM
ACO 11 50/70</t>
  </si>
  <si>
    <t>ze situace:618,56m2=618,560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</si>
  <si>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</si>
  <si>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574E56</t>
  </si>
  <si>
    <t>ASFALTOVÝ BETON PRO PODKLADNÍ VRSTVY ACP 16+, 16S TL. 60MM
ACP 16+ 50/70</t>
  </si>
  <si>
    <t>ze situace:618,56m2*1,03(koef.rozšíření)=637,117 [A]</t>
  </si>
  <si>
    <t>89921</t>
  </si>
  <si>
    <t>VÝŠKOVÁ ÚPRAVA POKLOPŮ</t>
  </si>
  <si>
    <t>- položka výškové úpravy zahrnuje všechny nutné práce a materiály pro zvýšení nebo snížení zařízení (včetně nutné úpravy stávajícího povrchu vozovky nebo chodníku).</t>
  </si>
  <si>
    <t>9113A1</t>
  </si>
  <si>
    <t>SVODIDLO OCEL SILNIČ JEDNOSTR, ÚROVEŇ ZADRŽ N1, N2 - DODÁVKA A MONTÁŽ
ÚROVEŇ ZADRŽENÍ N2</t>
  </si>
  <si>
    <t>ze situace
vlevo:34,0m+96,0m=130,000 [A]
vpravo:64,0m+23,0m+61,0m=148,000 [B]
Celkem: A+B=278,000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</si>
  <si>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</si>
  <si>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914131</t>
  </si>
  <si>
    <t>DOPRAVNÍ ZNAČKY ZÁKLADNÍ VELIKOSTI OCELOVÉ FÓLIE TŘ 2 - DODÁVKA A MONTÁŽ</t>
  </si>
  <si>
    <t>ze situace
B1:1ks=1,000 [A]
E13:1ks=1,000 [B]
Celkem: A+B=2,000 [C]</t>
  </si>
  <si>
    <t>položka zahrnuje:
- dodávku a montáž značek v požadovaném provedení
- u dočasných (provizorních) značek a zařízení údržbu po celou dobu trvání funkce, náhradu zničených nebo ztracených kusů, nutnou opravu poškozených částí</t>
  </si>
  <si>
    <t>914133</t>
  </si>
  <si>
    <t>DOPRAVNÍ ZNAČKY ZÁKLADNÍ VELIKOSTI OCELOVÉ FÓLIE TŘ 2 - DEMONTÁŽ
VČ SLOUPKU
VČ ODVOZU NA MÍSTO URČENÉ ZADAVATELEM</t>
  </si>
  <si>
    <t>ze situace:1ks=1,000 [A]</t>
  </si>
  <si>
    <t>Položka zahrnuje odstranění, demontáž a odklizení materiálu s odvozem na předepsané místo</t>
  </si>
  <si>
    <t>914921</t>
  </si>
  <si>
    <t>SLOUPKY A STOJKY DOPRAVNÍCH ZNAČEK Z OCEL TRUBEK DO PATKY - DODÁVKA A MONTÁŽ</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</si>
  <si>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</si>
  <si>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91723</t>
  </si>
  <si>
    <t>OBRUBY Z BETON KRAJNÍKŮ</t>
  </si>
  <si>
    <t>ze situace:112,0m=112,000 [A]</t>
  </si>
  <si>
    <t>Položka zahrnuje:
dodání a pokládku betonových krajníků o rozměrech předepsaných zadávací dokumentací
betonové lože i boční betonovou opěrku.</t>
  </si>
  <si>
    <t>931326</t>
  </si>
  <si>
    <t>TĚSNĚNÍ DILATAČ SPAR ASF ZÁLIVKOU MODIFIK PRŮŘ DO 800MM2</t>
  </si>
  <si>
    <t>20 x 40mm,v podél krajníků dle pol.č.91723:112,0m=112,000 [A]</t>
  </si>
  <si>
    <t>položka zahrnuje dodávku a osazení předepsaného materiálu, očištění ploch spáry před úpravou, očištění okolí spáry po úpravě
nezahrnuje těsnící profil</t>
  </si>
  <si>
    <t>SO 05.2</t>
  </si>
  <si>
    <t>SJEZD</t>
  </si>
  <si>
    <t>POPLATKY ZA SKLÁDKU</t>
  </si>
  <si>
    <t>z pol.č.11316:22,95m3*2,4t/m3=55,080 [A]
z pol.č.11318:0,715m3*2,2t/m3=1,573 [B]
z pol.č.11332:3,219m3*1,8t/m3=5,794 [C]
z pol.č.11351:16,0m*0,1t/m=1,600 [D]
Celkem: A+B+C+D=64,047 [E]</t>
  </si>
  <si>
    <t>dle pol.č.12573.b:32,796m3=32,796 [A]</t>
  </si>
  <si>
    <t>11316.a</t>
  </si>
  <si>
    <t>ODSTRANĚNÍ KRYTU ZPEVNĚNÝCH PLOCH ZE SILNIČNÍCH DÍLCŮ
ODVOZNÁ VZDÁLENOST DLE MOŽNOSTÍ UCHAZEČE</t>
  </si>
  <si>
    <t>ze situace:51ks*3,00*1,00*0,15=22,950 [A]</t>
  </si>
  <si>
    <t>11318.a</t>
  </si>
  <si>
    <t>ODSTRANĚNÍ KRYTU ZPEVNĚNÝCH PLOCH Z DLAŽDIC
ODVOZNÁ VZDÁLENOST DLE MOŽNOSTÍ UCHAZEČE</t>
  </si>
  <si>
    <t>ze situace:17,886m2*0,04=0,715 [A]</t>
  </si>
  <si>
    <t>11332.a</t>
  </si>
  <si>
    <t>ODSTRANĚNÍ PODKLADŮ ZPEVNĚNÝCH PLOCH Z KAMENIVA NESTMELENÉHO
ODVOZNÁ VZDÁLENOST DLE MOŽNOSTÍ UCHAZEČE</t>
  </si>
  <si>
    <t>ze situace:17,886m2*0,18=3,219 [A]</t>
  </si>
  <si>
    <t>11351</t>
  </si>
  <si>
    <t>ODSTRANĚNÍ ZÁHONOVÝCH OBRUBNÍKŮ
ODVOZNÁ VZDÁLENOST DLE MOŽNOSTÍ UCHAZEČE</t>
  </si>
  <si>
    <t>ze situace:1,0m+10,0m+5,0m=16,000 [A]</t>
  </si>
  <si>
    <t>natěžení a dovoz ornice dle pol.č.18230:9,45m3=9,450 [A]</t>
  </si>
  <si>
    <t>natěžení a dovoz vhodné zeminy pro AZ a zemní krajnice z pol.č.17130,17310
4,842m3+27,954m3=32,796 [A]</t>
  </si>
  <si>
    <t>ze situace:10,761m2*0,30*1,5(koef.rozšíření)=4,842 [A]</t>
  </si>
  <si>
    <t>ze situace:63,00*0,219m2*2=27,594 [A]</t>
  </si>
  <si>
    <t>z pol.č.56330 živičná vozovka:2,583m3/0,20=12,915 [A]
panelová vozovka:40,56m3/0,20=202,800 [B]
chodník:2,683m3/0,15=17,887 [C]
Celkem: A+B+C=233,602 [D]</t>
  </si>
  <si>
    <t>ze situace:63,00*0,50*0,15*2=9,450 [A]</t>
  </si>
  <si>
    <t>z pol.č.18230:9,45m3/0,15=63,000 [A]</t>
  </si>
  <si>
    <t>3x ošetření, dle položky 18241: 3*63,00m2=189,000 [A]</t>
  </si>
  <si>
    <t>1,5x odplevelení, dle položky 18241: 1,5*63,00m2=94,500 [A]</t>
  </si>
  <si>
    <t>ze situace:63,00*5,00+10,00*2,00=335,000 [A]</t>
  </si>
  <si>
    <t>z pol.č.56330 živičná vozovka:2,583m3/0,20=12,915 [A]
panelová vozovka:40,56m3/0,20=202,800 [B]
Celkem: A+B=215,715 [C]
pozn. výplň geobuněk je součástí položky 56330 (VOZOVKOVÉ VRSTVY ZE ŠTĚRKODRTI)</t>
  </si>
  <si>
    <t>289972.c</t>
  </si>
  <si>
    <t xml:space="preserve">OPLÁŠTĚNÍ (ZPEVNĚNÍ) Z GEOBUNĚK
NEPERFOROVANÁ GEOBUŇKA (HDPE) VÝŠKY 0,15M VČ UKOTVENÍ </t>
  </si>
  <si>
    <t>chodník:2,683m3/0,15=17,887 [A]
pozn. výplň geobuněk je součástí položky 56330 (VOZOVKOVÉ VRSTVY ZE ŠTĚRKODRTI)</t>
  </si>
  <si>
    <t>ze situace:10,761m2*0,15*1,05(koef.rozšíření)=1,695 [A]</t>
  </si>
  <si>
    <t>ze situace
živičná vozovka:10,761m2*0,20*1,2(koef.rozšíření)=2,583 [A]
panelová vozovka
156,0m2*0,20*1,3(koef.rozšíření)=40,560 [B]
156,0m2*0,15*1,2(koef.rozšíření)=28,080 [C]
dlaždice 0,30 x 0,30 x 0,04, ze situace:17,886m2*0,15=2,683 [D]
Celkem: A+B+C+D=73,906 [E]</t>
  </si>
  <si>
    <t>na SC C8/10 z pol.č.561401:1,695m3/0,15=11,300 [A]</t>
  </si>
  <si>
    <t>na ACP dle pol.č.574E56:11,084m2=11,084 [A]</t>
  </si>
  <si>
    <t>ze situace:10,761m2=10,761 [A]</t>
  </si>
  <si>
    <t>ze situace:10,761m2*1,03(koef.rozšíření)=11,084 [A]</t>
  </si>
  <si>
    <t>58251</t>
  </si>
  <si>
    <t>DLÁŽDĚNÉ KRYTY Z BETONOVÝCH DLAŽDIC DO LOŽE Z KAMENIVA</t>
  </si>
  <si>
    <t>dlaždice 0,30 x 0,30 x 0,04, ze situace:17,886m2=17,886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</si>
  <si>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</si>
  <si>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58301</t>
  </si>
  <si>
    <t>KRYT ZE SINIČNÍCH DÍLCŮ (PANELŮ) TL 150MM</t>
  </si>
  <si>
    <t>ze situace:52ks*3,00*1,00=156,000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</si>
  <si>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</si>
  <si>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917212</t>
  </si>
  <si>
    <t>ZÁHONOVÉ OBRUBY Z BETONOVÝCH OBRUBNÍKŮ ŠÍŘ 80MM</t>
  </si>
  <si>
    <t>ze situace:15,0m=15,000 [A]</t>
  </si>
  <si>
    <t>SO 05.3</t>
  </si>
  <si>
    <t>CESTA A LÁVKA PRO PĚŠÍ</t>
  </si>
  <si>
    <t>dle pol.č.12573.b:38,408m3=38,408 [A]</t>
  </si>
  <si>
    <t>natěžení a dovoz ornice dle pol.č.18230:4,05m3=4,050 [A]</t>
  </si>
  <si>
    <t>natěžení a dovoz vhodné zeminy pro násyp dle pol.č.17110:38,408m3=38,408 [A]</t>
  </si>
  <si>
    <t>17110</t>
  </si>
  <si>
    <t>ULOŽENÍ SYPANINY DO NÁSYPŮ SE ZHUTNĚNÍM</t>
  </si>
  <si>
    <t>plocha z řezu:19,204m2*2,00=38,408 [A]</t>
  </si>
  <si>
    <t>ze situace:53,982m2=53,982 [A]</t>
  </si>
  <si>
    <t>ze situace:54,00*0,50*0,15=4,050 [A]</t>
  </si>
  <si>
    <t>z pol.č.18230:4,05m3/0,15=27,000 [A]</t>
  </si>
  <si>
    <t>3x ošetření, dle položky 18241: 3*27,00m2=81,000 [A]</t>
  </si>
  <si>
    <t>1,5x odplevelení, dle položky 18241: 1,5*27,00m2=40,500 [A]</t>
  </si>
  <si>
    <t>ze situace:54,0m2=54,000 [A]</t>
  </si>
  <si>
    <t>ze situace:53,982m2*0,15=8,097 [A]</t>
  </si>
  <si>
    <t>582611</t>
  </si>
  <si>
    <t>KRYTY Z BETON DLAŽDIC SE ZÁMKEM ŠEDÝCH TL 60MM DO LOŽE Z KAM</t>
  </si>
  <si>
    <t>9111A1</t>
  </si>
  <si>
    <t>ZÁBRADLÍ SILNIČNÍ S VODOR MADLY - DODÁVKA A MONTÁŽ
Z KOMPOZITNÍHO MATERIÁLU VÝŠKY 1,1M</t>
  </si>
  <si>
    <t>ze situace:17,0m=17,000 [A]</t>
  </si>
  <si>
    <t>položka zahrnuje:
- dodání zábradlí včetně předepsané povrchové úpravy
- osazení sloupků zaberaněním nebo osazením do betonových bloků (včetně betonových bloků a nutných zemních prací)</t>
  </si>
  <si>
    <t>ze situace:49,0m=49,000 [A]</t>
  </si>
  <si>
    <t>ze situace:4,0m=4,000 [A]</t>
  </si>
  <si>
    <t>20 x 40mm, podél krajníku dle pol.č.91723:4,0m=4,000 [A]</t>
  </si>
  <si>
    <t>SO 05.4</t>
  </si>
  <si>
    <t>SJEZD + MP K RN</t>
  </si>
  <si>
    <t>dle pol.č.12573.b:235,309m3=235,309 [A]</t>
  </si>
  <si>
    <t>natěžení a dovoz ornice dle pol.č.18230:9,3m3=9,300 [A]</t>
  </si>
  <si>
    <t>natěžení a dovoz vhodné zeminy pro AZ a zemní krajnice z pol.č.17130,17310
215,919m3+19,39m3=235,309 [A]</t>
  </si>
  <si>
    <t>ze situace:(357,583m2+122,237m2)*0,30*1,5(koef.rozšíření)=215,919 [A]</t>
  </si>
  <si>
    <t>MP plocha:12,64m3=12,640 [A]
sjezd vlevo:2,7m3=2,700 [B]
sjezd vpravo:4,05m3=4,050 [C]
Celkem: A+B+C=19,390 [D]</t>
  </si>
  <si>
    <t>z pol.č.56330:115,157m3/0,20=575,785 [A]</t>
  </si>
  <si>
    <t>ze situace:(79,00+18,00+27,00)*0,50*0,15=9,300 [A]</t>
  </si>
  <si>
    <t>z pol.č.18230:9,3m3/0,15=62,000 [A]</t>
  </si>
  <si>
    <t>3x ošetření, dle položky 18241: 3*62,00m2=186,000 [A]</t>
  </si>
  <si>
    <t>1,5x odplevelení, dle položky 18241: 1,5*62,00m2=93,000 [A]</t>
  </si>
  <si>
    <t>v místě AZ z pol.č.17130:215,99m3/0,30=719,967 [A]</t>
  </si>
  <si>
    <t>z pol.č.56330:115,157m3/0,20=575,785 [A]
pozn. výplň geobuněk je součástí položky 56330 (VOZOVKOVÉ VRSTVY ZE ŠTĚRKODRTI)</t>
  </si>
  <si>
    <t>Položka zahrnuje:
- dodávku předepsané geobuněk
- úpravu, očištění a ochranu podkladu
- přichycení k podkladu, případně zatížení
- úpravy spojů a zajištění okrajů
- úpravy pro odvodnění
- nutné přesahy
- mimostaveništní a vnitrostaveništní dopravu</t>
  </si>
  <si>
    <t>ze situace:(357,583m2+122,237m2)*0,15*1,05(koef.rozšíření)=75,572 [A]</t>
  </si>
  <si>
    <t>ze situace:(357,583m2+122,237m2)*0,20*1,2(koef.rozšíření)=115,157 [A]</t>
  </si>
  <si>
    <t>na SC C8/10 z pol.č.561401:75,572m3/0,15=503,813 [A]</t>
  </si>
  <si>
    <t>na ACP dle pol.č.574E56:494,215m2=494,215 [A]</t>
  </si>
  <si>
    <t>ze situace:357,583m2+122,237m2=479,820 [A]</t>
  </si>
  <si>
    <t>ze situace:(357,583m2+122,237m2)*1,03(koef.rozšíření)=494,215 [A]</t>
  </si>
  <si>
    <t>SO 05.5</t>
  </si>
  <si>
    <t>MANIPULAČNÍ PLOCHA</t>
  </si>
  <si>
    <t>dle pol.č.17120:4,5m3=4,500 [A]</t>
  </si>
  <si>
    <t>dle pol.č.12573.b:89,708m3=89,708 [A]</t>
  </si>
  <si>
    <t>natěžení a dovoz vhodné zeminy pro AZ, zemní krajnice a zásyp z pol.č.17130,17310,17411
82,264m3+4,608m3+2,836m3=89,708 [A]</t>
  </si>
  <si>
    <t>přípojka UV, UV:(2,00+1*1,00)*1,50*1,00=4,500 [A]</t>
  </si>
  <si>
    <t>uložení výkopu na skládku dle pol.č.13273:4,5m3=4,500 [A]</t>
  </si>
  <si>
    <t>ze situace:210,934m2*0,30*1,3(koef.rozšíření)=82,264 [A]</t>
  </si>
  <si>
    <t>ze situace:24,00*0,192m2=4,608 [A]</t>
  </si>
  <si>
    <t>výkop (z pol.č.13273):4,5m3=4,500 [A]
vytlačená kubatura
lože(z pol.č.45157):-0,2m3=-0,200 [B]
obsyp(z pol.č.17581):-0,964m3=-0,964 [C]
potrubí DN200:-2,00*3,14*0,11*0,11=-0,076 [D]
UV:-1,50*3,14*0,30*0,30=-0,424 [E]
Celkem: A+B+C+D+E=2,836 [F]</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</si>
  <si>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</si>
  <si>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přípojka UV:2,00*(1,00*0,52-3,14*0,11*0,11)=0,964 [A]</t>
  </si>
  <si>
    <t>z pol.č.56330:50,622m3/0,20=253,110 [A]</t>
  </si>
  <si>
    <t>v místě AZ z pol.č.17130:86,872m3/0,30=289,573 [A]</t>
  </si>
  <si>
    <t>z pol.č.56330:50,622m3/0,20=253,110 [A]
pozn. výplň geobuněk je součástí položky 56330 (VOZOVKOVÉ VRSTVY ZE ŠTĚRKODRTI)</t>
  </si>
  <si>
    <t>pod dlažbu z lomového kamene z pol.č.465512:35,206m2*0,10=3,521 [A]</t>
  </si>
  <si>
    <t>přípojka UV:2,00*1,00*0,10=0,200 [A]</t>
  </si>
  <si>
    <t>ze situace:35,206m2*0,15=5,281 [A]</t>
  </si>
  <si>
    <t>ze situace:210,924m2*0,15*1,05(koef.rozšíření)=33,221 [A]</t>
  </si>
  <si>
    <t>ze situace:210,924m2*0,20*1,2(koef.rozšíření)=50,622 [A]</t>
  </si>
  <si>
    <t>na SC C8/10 z pol.č.561401:33,221m3/0,15=221,473 [A]</t>
  </si>
  <si>
    <t>na ACP dle pol.č.574E56:217,252m2=217,252 [A]</t>
  </si>
  <si>
    <t>ze situace:210,924m2=210,924 [A]</t>
  </si>
  <si>
    <t>ze situace:210,924m2*1,03(koef.rozšíření)=217,252 [A]</t>
  </si>
  <si>
    <t>POTRUBÍ Z TRUB PLASTOVÝCH ODPADNÍCH DN DO 150MM
PP SN12</t>
  </si>
  <si>
    <t>přípojka UV, ze situace:2,0m=2,000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</si>
  <si>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</si>
  <si>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89712</t>
  </si>
  <si>
    <t>VPUSŤ KANALIZAČNÍ ULIČNÍ KOMPLETNÍ Z BETONOVÝCH DÍLCŮ
VČ PRYŽOVÝCH POKLOPŮ S VÝZTUHOU PRO ZATÍŽENÍ MIN D400</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</si>
  <si>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</si>
  <si>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dle pol.č.87433:2,0m=2,000 [A]</t>
  </si>
  <si>
    <t>ze situace:24,0m=24,000 [A]</t>
  </si>
  <si>
    <t>20 x 40mm,v podél krajníků dle pol.č.91723:24,0m=24,000 [A]</t>
  </si>
  <si>
    <t>SO 06</t>
  </si>
  <si>
    <t>RYBÍ PŘECHOD</t>
  </si>
  <si>
    <t>Dle položky 17120: 10800,00m3=10 800,000 [A]</t>
  </si>
  <si>
    <t>Dle položky 12573: 3500,00m3=3 500,000 [A]</t>
  </si>
  <si>
    <t>sejmutí ornice: 30,00*(80,00+65,00)*0,15=652,500 [A]</t>
  </si>
  <si>
    <t>natěžení a dovoz ornice z deponie dle položky 18220: 276,60m3=276,600 [A]</t>
  </si>
  <si>
    <t>natěžení a dovoz zeminy ze zemníku dle položky 17411: 3500,00m3=3 500,000 [A]</t>
  </si>
  <si>
    <t>Celkový výkop: 80,00*135,00=10 800,000 [A]
V tř. I předpoklad 90%: 10800,00m3*0,90=9 720,000 [B]</t>
  </si>
  <si>
    <t>Celkový výkop dle položky 13173, tř. II předpoklad 10%: 10800,00m3*0,10=1 080,000 [A]</t>
  </si>
  <si>
    <t>Uložení ornice na deponii dle položky 12110: 652,50m3=652,500 [A]
uložení nevhodného výkopu na skládku dle položky 13173: 10800,00m3=10 800,000 [B]
Celkem: A+B=11 452,500 [C]</t>
  </si>
  <si>
    <t>Celkový zásyp: 50,00*70,00=3 500,000 [A]</t>
  </si>
  <si>
    <t>potrubí vábícího proudu: 41,00*(1,00*0,52 - 3,14*0,11*0,11)=19,762 [A]</t>
  </si>
  <si>
    <t>cesty zpevněné ŠD: (105,30m2+50,56m2+384,00m2)=539,860 [A]
cesty zpevněné ŠD: (18,50m2+4,50m2)=23,000 [B]
Celkem: A+B=562,860 [C]</t>
  </si>
  <si>
    <t>Zpětné ohumusování: (53,00m3+72,00m2*0,30)+48,00m3+78,00m3+53,00m3+23,00m3=276,600 [A]</t>
  </si>
  <si>
    <t>Dle položky 18220: 276,60m3/0,15=1 844,000 [A]</t>
  </si>
  <si>
    <t>3x ošetření, dle položky 18242: 3*1844,00m2=5 532,000 [A]</t>
  </si>
  <si>
    <t>1,5x odplevelení, dle položky 18242: 1,5*1844,00m2=2 766,000 [A]</t>
  </si>
  <si>
    <t>21264</t>
  </si>
  <si>
    <t>TRATIVODY KOMPLET Z TRUB Z PLAST HMOT DN DO 200MM
VČ. DRENÁŽNÍHO OBSYPU  FR. 4-8 MM A OBSYPU FR. 0-22 MM</t>
  </si>
  <si>
    <t>Drenážní potrubí za betonovou zdí: 13,50m=13,500 [A]</t>
  </si>
  <si>
    <t>Drenážní potrubí za betonovou zdí: 1,00*13,50=13,500 [A]
Geotextílie pod kamennou dlažbou: 2,00*30,00=60,000 [B]
Celkem: A+B=73,500 [C]</t>
  </si>
  <si>
    <t>272315</t>
  </si>
  <si>
    <t>ZÁKLADY Z PROSTÉHO BETONU DO C30/37 (B37)</t>
  </si>
  <si>
    <t xml:space="preserve">pod gabiony: 2,70*0,38*(25,00+22,00+8,00)=56,430 [A] </t>
  </si>
  <si>
    <t>DODATEČNÉ KOTVENÍ VLEPENÍM BETONÁŘSKÉ VÝZTUŽE D DO 16MM DO VRTŮ
NEREZ KOTVA M12-160 VLELEPENÁ DO VRTU Ř 14 mm</t>
  </si>
  <si>
    <t>35ks=35,000 [A]</t>
  </si>
  <si>
    <t>ochrana svahu proti erozi: 2,00*30,00=60,000 [A]</t>
  </si>
  <si>
    <t>32522.a</t>
  </si>
  <si>
    <t>ZDI PŘEHRADNÍ Z KAMENICKÝCH VÝROBKŮ
KAMENY 1,50x0,60x0,30M</t>
  </si>
  <si>
    <t>Opevnění dna - kameny do betonu: 500ks=500,000 [A]</t>
  </si>
  <si>
    <t>beton zdi u vstupu RP: (18,00*11,00)+((5,50+3,90)*4,50)=240,300 [A]
beton zdi u výstupu RP: 58*6,00m2=348,000 [B]
Celkem: A+B=588,300 [C]</t>
  </si>
  <si>
    <t>Dle přílohy 6.8 a 6.10.8: (21721,07kg+21514,49kg)/1000=43,236 [A]</t>
  </si>
  <si>
    <t>3272A7</t>
  </si>
  <si>
    <t>ZDI OPĚR, ZÁRUB, NÁBŘEŽ Z GABIONŮ RUČNĚ ROVNANÝCH, DRÁT O4,0MM, POVRCHOVÁ ÚPRAVA Zn + Al</t>
  </si>
  <si>
    <t>gabionová zeď: (28,00+67,50+53,50)*2,00=298,000 [A]</t>
  </si>
  <si>
    <t>- položka zahrnuje dodávku a osazení drátěných košů s výplní lomovým kamenem.
- gabionové matrace se vykazují v pol.č.2722**.</t>
  </si>
  <si>
    <t>Drenážní potrubí za betonovou zdí - podkladní beton: 0,80*2,70*13,50=29,160 [A]
podkladní beton pod vstup a výstup z RP: 1,50m2*(57,00+8,00+2,00)=100,500 [B]
Celkem: A+B=129,660 [C]</t>
  </si>
  <si>
    <t>pod dlažbu z lom kamene dle položky 465512 - vedle přehradních zdí: 16,00m2*0,10=1,600 [A]
svahy RP: 35,00*2,10*0,10=7,350 [B]
Celkem: A+B=8,950 [C]</t>
  </si>
  <si>
    <t>potrubí vábícího proudu: 41,00*1,00*0,10=4,100 [A]
pod dlažbu z lom kamene dle položky 465512 - svahy RP: 35,00*2,10*0,15=11,025 [B]
vedle přehradních zdí v km 0,007 880 - 0,020 000: 16,00m2*0,15=2,400 [C]
mezi záhozy z kamene (ŘÍČNÍ ŠTĚRK FRAKCE 11/22): 0,50*70,00=35,000 [D]
opevnění dna - mezi svislé kameny (ŠTĚRKOVÝ SUBSTRÁT FRAKCE 32/64): 0,60m2*56,00=33,600 [E]
pod kamenný zához (ŘÍČNÍ ŠTĚRK FRAKCE 63/125): 0,50*70,00=35,000 [F]
Celkem: A+B+C+D+E+F=121,125 [G]</t>
  </si>
  <si>
    <t>ZÁHOZ Z LOMOVÉHO KAMENE
NAD 50 KG</t>
  </si>
  <si>
    <t>Svahy RP: (68,00+53,00)*1,60*0,50=96,800 [A]</t>
  </si>
  <si>
    <t>svahy RP: 35,00*2,10*0,30=22,050 [A]
vedle přehradních zdí v km 0,007 880 - 0,020 000: 16,00m2*0,20=3,200 [B]
Celkem: A+B=25,250 [C]</t>
  </si>
  <si>
    <t>467315</t>
  </si>
  <si>
    <t>STUPNĚ A PRAHY VODNÍCH KORYT Z PROSTÉHO BETONU C30/37
vč. pružného hydroizolačního dvousložkového nátěru (Nebudou použity nátěry obsahující ropné látky, tj. asfaltové apod.)</t>
  </si>
  <si>
    <t>betonový základ pod kameny rybího přechodu: 6,10m2*0,90*20ks=109,800 [A]
betonový práh: 3,64m2*0,50=1,820 [B]
Celkem: A+B=111,620 [C]</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</si>
  <si>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t>
  </si>
  <si>
    <t>VOZOVKOVÉ VRSTVY ZE ŠTĚRKODRTI</t>
  </si>
  <si>
    <t>cesty zpevněné ŠD: (105,30m2+50,56m2+384,00m2)*0,20=107,972 [A]
cesty zpevněné ŠD: (18,50m2+4,50m2)*0,10=2,300 [B]
Celkem: A+B=110,272 [C]</t>
  </si>
  <si>
    <t>- dodání kameniva předepsané kvality a zrnitosti
- rozprostření a zhutnění vrstvy v předepsané tloušťce
- zřízení vrstvy bez rozlišení šířky, pokládání vrstvy po etapách
- nezahrnuje postřiky, nátěry</t>
  </si>
  <si>
    <t>7115068.a</t>
  </si>
  <si>
    <t>OCHRANA IZOLACE NA POVRCHU Z BENTONITOVÉ ROHOŽE
TL. 6MM
VČETNĚ UKOTVENÍ</t>
  </si>
  <si>
    <t>pod betonové prahy se zapuštěnými kameny: 12,00*92,00=1 104,000 [A]
pod ohumusováním: 3,00*30,00=90,000 [B]
Celkem: A+B=1 194,000 [C]</t>
  </si>
  <si>
    <t>711509.a</t>
  </si>
  <si>
    <t>OCHRANA IZOLACE NA POVRCHU TEXTILIÍ
GEOTEXTÍLIE TKANÁ</t>
  </si>
  <si>
    <t>Geotextílie na gabionech
plocha zdi: (27,50+67,50+55,50)=150,500 [A]
vodorovné díly (pohled 1): 0,25*(2,00*4+1,00*5)=3,250 [B]
vodorovné díly (pohled 2): 0,25*(14,00*2+2,00*3+3,00*1+1,00*1)=9,500 [C]
vodorovné díly (pohled 3): 0,25*(23,00*1)=5,750 [D]
vodorovné díly (horní plocha): 1,00*(8,00+22,00+25,00)=55,000 [E]
Celkem: A+B+C+D+E=224,000 [F]</t>
  </si>
  <si>
    <t>711509.b</t>
  </si>
  <si>
    <t>OCHRANA IZOLACE NA POVRCHU TEXTILIÍ
PP 300G/M2</t>
  </si>
  <si>
    <t>ochrana bentonitové rohože: 13,00*92,00=1 196,000 [A]
pod ohumusováním: 3,00*30,00=90,000 [B]
Celkem: A+B=1 286,000 [C]</t>
  </si>
  <si>
    <t>76796</t>
  </si>
  <si>
    <t>VRATA A VRÁTKA
UZAMYKATELNÁ BRANKA S VYSACÍM ZÁMKEM VČ DODATEČNÉHO KOTVENÍ</t>
  </si>
  <si>
    <t>dle výkresu D.6.11 - na lankovém zábradlí: 6ks*(0,85*1,10)=5,610 [A]</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</si>
  <si>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</si>
  <si>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potrubí vábícího proudu: 41,00m=41,000 [A]</t>
  </si>
  <si>
    <t>87644</t>
  </si>
  <si>
    <t>CHRÁNIČKY Z TRUB PLASTOVÝCH DN DO 250MM</t>
  </si>
  <si>
    <t>1,40m=1,400 [A]</t>
  </si>
  <si>
    <t>dle položky 87644: 1,40m=1,400 [A]</t>
  </si>
  <si>
    <t>891134</t>
  </si>
  <si>
    <t>ŠOUPÁTKA DN DO 200MM</t>
  </si>
  <si>
    <t>Na vstupu vábícího proudu: 2ks=2,000 [A]</t>
  </si>
  <si>
    <t>894145.a</t>
  </si>
  <si>
    <t>ŠACHTY KANALIZAČNÍ Z BETON DÍLCŮ NA POTRUBÍ
S MONOLITICKÝM DNEM</t>
  </si>
  <si>
    <t>kontrolní šachta Š1 dle přílohy 6.14.3: 1ks=1,000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</si>
  <si>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</si>
  <si>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894145.b</t>
  </si>
  <si>
    <t xml:space="preserve">kontrolní šachta Š2 dle přílohy 6.14.3: 1ks=1,000 [A] </t>
  </si>
  <si>
    <t>899123.a</t>
  </si>
  <si>
    <t xml:space="preserve">MŘÍŽE Z KOMPOZITU SAMOSTATNÉ
HRUBÉ ČESLE VČ RÁMU O ROZMĚRECH 3000 x 1650 MM </t>
  </si>
  <si>
    <t>Položka zahrnuje dodávku a osazení předepsané mříže včetně rámu</t>
  </si>
  <si>
    <t>899123.b</t>
  </si>
  <si>
    <t>MŘÍŽE Z KOMPOZITU SAMOSTATNÉ
JEMNÉ ČESLE VČ RÁMU NA POTRUBÍ DN200</t>
  </si>
  <si>
    <t>Dle položky 87434: 41,00m=41,000 [A]</t>
  </si>
  <si>
    <t>9111C1.a</t>
  </si>
  <si>
    <t>ZÁBRADLÍ SILNIČNÍ LANKOVÉ - DODÁVKA A MONTÁŽ</t>
  </si>
  <si>
    <t>v terénu: 25,00m=25,000 [A]
na gabionech: 21,00m+7,20m=28,200 [B]
Celkem: A+B=53,200 [C]</t>
  </si>
  <si>
    <t>položka zahrnuje:
- dodání zábradlí bez ohledu na materiál sloupků (ocel, kompozit) včetně předepsané povrchové úpravy
- osazení sloupků zaberaněním nebo osazením do betonových bloků bez ohledu na jejich materiál (včetně betonových bloků a nutných zemních prací)
- případné bednění ( trubku) betonové patky v gabionové zdi</t>
  </si>
  <si>
    <t>9111C1.b</t>
  </si>
  <si>
    <t>ZÁBRADLÍ SILNIČNÍ LANKOVÉ - DODÁVKA A MONTÁŽ
VČ DODATEČNÉHO KOTVENÍ</t>
  </si>
  <si>
    <t xml:space="preserve">na kci RP: 53,80m+16,30m+29,20m+16,50m=115,800 [A] </t>
  </si>
  <si>
    <t>93425.a</t>
  </si>
  <si>
    <t>HRADÍTKA A STAV TABULE RYBNÍKŮ A NÁDRŽÍ KOVOVÉ
STAVIDLA - VŘETENOVÉ ŠOUPĚ S PADACÍ DESKOU DLE PŘÍLOHY 6.16 - KOMPLETNÍ PROVEDENÍ</t>
  </si>
  <si>
    <t>Podjezí: 1kpl=1,000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</si>
  <si>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položka zahrnuje: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veškeré druhy protikorozní ochrany a nátěry konstrukcí</t>
  </si>
  <si>
    <t>93425.b</t>
  </si>
  <si>
    <t>Nadjezí: 1kpl=1,000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</si>
  <si>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položka zahrnuje: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veškeré druhy protikorozní ochrany a nátěry konstrukcí</t>
  </si>
  <si>
    <t>93425.c</t>
  </si>
  <si>
    <t>HRADÍTKA A STAV TABULE RYBNÍKŮ A NÁDRŽÍ KOVOVÉ
PROVIZORNÍ HRAZENÍ - HRADÍCÍ DESKY DLE PŘÍLOHY 6.16 - KOMPLETNÍ PROVEDENÍ</t>
  </si>
  <si>
    <t>93425.d</t>
  </si>
  <si>
    <t>936501.a</t>
  </si>
  <si>
    <t>DROBNÉ DOPLŇK KONSTR KOVOVÉ NEREZ
-zachycovací systém s pevným kolejnicovým vedením (nerez) a odnímatelným jezdcem 
-celkem 2 kusy délky 9 m</t>
  </si>
  <si>
    <t>dle přílohy D 6.17.1 + D 6.17.2: 611,49kg +417,41kg +431,39kg=1 460,290 [A]
ochranné koše: 2ks*150,00kg/ks=300,000 [B]
Celkem: A+B=1 760,290 [C]</t>
  </si>
  <si>
    <t>93661</t>
  </si>
  <si>
    <t>LIMNIGRAFICKÁ LAŤ PLASTOVÁ</t>
  </si>
  <si>
    <t>Položka zahrnuje veškerý materiál, výrobky a polotovary, včetně mimostaveništní a vnitrostaveništní dopravy (rovněž přesuny), včetně naložení a složení,případně s uložením.</t>
  </si>
</sst>
</file>

<file path=xl/styles.xml><?xml version="1.0" encoding="utf-8"?>
<styleSheet xmlns="http://schemas.openxmlformats.org/spreadsheetml/2006/main">
  <numFmts count="2">
    <numFmt numFmtId="177" formatCode="### ### ### ##0.00"/>
    <numFmt numFmtId="178" formatCode="### ### ### ##0.000"/>
  </numFmts>
  <fonts count="6">
    <font>
      <sz val="10"/>
      <name val="Arial"/>
      <family val="0"/>
    </font>
    <font>
      <b/>
      <sz val="11"/>
      <name val="Arial"/>
      <family val="0"/>
    </font>
    <font>
      <sz val="11"/>
      <name val="Arial"/>
      <family val="0"/>
    </font>
    <font>
      <u val="single"/>
      <sz val="10"/>
      <color indexed="12"/>
      <name val="Arial"/>
      <family val="0"/>
    </font>
    <font>
      <b/>
      <sz val="10"/>
      <name val="Arial"/>
      <family val="0"/>
    </font>
    <font>
      <i/>
      <sz val="10"/>
      <name val="Arial"/>
      <family val="0"/>
    </font>
  </fonts>
  <fills count="3">
    <fill>
      <patternFill/>
    </fill>
    <fill>
      <patternFill patternType="gray125"/>
    </fill>
    <fill>
      <patternFill patternType="solid">
        <fgColor rgb="FFD3D3D3"/>
        <bgColor indexed="64"/>
      </patternFill>
    </fill>
  </fills>
  <borders count="5">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77"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3" fillId="0" borderId="0" xfId="0" applyFont="1" applyAlignment="1">
      <alignment vertical="center"/>
    </xf>
    <xf numFmtId="0" fontId="0" fillId="0" borderId="1" xfId="0" applyNumberFormat="1" applyFont="1" applyFill="1" applyBorder="1" applyAlignment="1" applyProtection="1">
      <alignment vertical="center" wrapText="1"/>
      <protection/>
    </xf>
    <xf numFmtId="0" fontId="3" fillId="0" borderId="2" xfId="0" applyFont="1" applyBorder="1" applyAlignment="1">
      <alignment vertical="center"/>
    </xf>
    <xf numFmtId="0" fontId="4" fillId="0" borderId="0" xfId="0" applyNumberFormat="1" applyFont="1" applyFill="1" applyBorder="1" applyAlignment="1" applyProtection="1">
      <alignment vertical="center"/>
      <protection/>
    </xf>
    <xf numFmtId="178" fontId="0" fillId="0" borderId="1" xfId="0" applyNumberFormat="1" applyFont="1" applyFill="1" applyBorder="1" applyAlignment="1" applyProtection="1">
      <alignment vertical="center"/>
      <protection/>
    </xf>
    <xf numFmtId="0" fontId="4" fillId="0" borderId="3" xfId="0" applyNumberFormat="1" applyFont="1" applyFill="1" applyBorder="1" applyAlignment="1" applyProtection="1">
      <alignment vertical="center"/>
      <protection/>
    </xf>
    <xf numFmtId="177" fontId="0" fillId="0" borderId="4" xfId="0" applyNumberFormat="1" applyBorder="1" applyAlignment="1" applyProtection="1">
      <alignment vertical="center"/>
      <protection locked="0"/>
    </xf>
    <xf numFmtId="177" fontId="0" fillId="0" borderId="1" xfId="0" applyNumberFormat="1" applyFont="1" applyFill="1" applyBorder="1" applyAlignment="1" applyProtection="1">
      <alignment vertical="center"/>
      <protection/>
    </xf>
    <xf numFmtId="177"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77" fontId="4" fillId="2" borderId="0"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ht="12.75" customHeight="1">
      <c r="A1" s="5" t="s">
        <v>13</v>
      </c>
    </row>
    <row r="3" ht="12.75" customHeight="1">
      <c r="B3" s="1" t="s">
        <v>0</v>
      </c>
    </row>
    <row r="5" ht="12.75" customHeight="1">
      <c r="B5" s="2" t="s">
        <v>1</v>
      </c>
    </row>
    <row r="6" spans="2:8" ht="12.75" customHeight="1">
      <c r="B6" t="s">
        <v>2</v>
      </c>
      <c r="G6" t="s">
        <v>5</v>
      </c>
      <c r="H6">
        <v>0</v>
      </c>
    </row>
    <row r="7" spans="2:8" ht="12.75" customHeight="1">
      <c r="B7" s="3" t="s">
        <v>3</v>
      </c>
      <c r="C7" s="2">
        <f>SUM(C11:C33)</f>
      </c>
      <c r="G7" t="s">
        <v>6</v>
      </c>
      <c r="H7">
        <v>15</v>
      </c>
    </row>
    <row r="8" spans="2:8" ht="12.75" customHeight="1">
      <c r="B8" s="3" t="s">
        <v>4</v>
      </c>
      <c r="C8" s="2">
        <f>SUM(E11:E33)</f>
      </c>
      <c r="G8" t="s">
        <v>7</v>
      </c>
      <c r="H8">
        <v>21</v>
      </c>
    </row>
    <row r="10" spans="1:5" ht="12.75" customHeight="1">
      <c r="A10" s="4" t="s">
        <v>8</v>
      </c>
      <c r="B10" s="4" t="s">
        <v>9</v>
      </c>
      <c r="C10" s="4" t="s">
        <v>10</v>
      </c>
      <c r="D10" s="4" t="s">
        <v>11</v>
      </c>
      <c r="E10" s="4" t="s">
        <v>12</v>
      </c>
    </row>
    <row r="11" spans="1:5" ht="12.75" customHeight="1">
      <c r="A11" s="7" t="s">
        <v>20</v>
      </c>
      <c r="B11" s="7" t="s">
        <v>22</v>
      </c>
      <c r="C11" s="13">
        <f>'00'!I122</f>
      </c>
      <c r="D11" s="13">
        <f>'00'!P122</f>
      </c>
      <c r="E11" s="13">
        <f>C11+D11</f>
      </c>
    </row>
    <row r="12" spans="1:5" ht="12.75" customHeight="1">
      <c r="A12" s="7" t="s">
        <v>150</v>
      </c>
      <c r="B12" s="7" t="s">
        <v>151</v>
      </c>
      <c r="C12" s="13">
        <f>'00.1'!I83</f>
      </c>
      <c r="D12" s="13">
        <f>'00.1'!P83</f>
      </c>
      <c r="E12" s="13">
        <f>C12+D12</f>
      </c>
    </row>
    <row r="13" spans="1:5" ht="12.75" customHeight="1">
      <c r="A13" s="7" t="s">
        <v>199</v>
      </c>
      <c r="B13" s="7" t="s">
        <v>200</v>
      </c>
      <c r="C13" s="13">
        <f>'PS 01.1'!I176</f>
      </c>
      <c r="D13" s="13">
        <f>'PS 01.1'!P176</f>
      </c>
      <c r="E13" s="13">
        <f>C13+D13</f>
      </c>
    </row>
    <row r="14" spans="1:5" ht="12.75" customHeight="1">
      <c r="A14" s="7" t="s">
        <v>347</v>
      </c>
      <c r="B14" s="7" t="s">
        <v>348</v>
      </c>
      <c r="C14" s="13">
        <f>'PS 01.2'!I176</f>
      </c>
      <c r="D14" s="13">
        <f>'PS 01.2'!P176</f>
      </c>
      <c r="E14" s="13">
        <f>C14+D14</f>
      </c>
    </row>
    <row r="15" spans="1:5" ht="12.75" customHeight="1">
      <c r="A15" s="7" t="s">
        <v>349</v>
      </c>
      <c r="B15" s="7" t="s">
        <v>350</v>
      </c>
      <c r="C15" s="13">
        <f>'PS 01.3'!I170</f>
      </c>
      <c r="D15" s="13">
        <f>'PS 01.3'!P170</f>
      </c>
      <c r="E15" s="13">
        <f>C15+D15</f>
      </c>
    </row>
    <row r="16" spans="1:5" ht="12.75" customHeight="1">
      <c r="A16" s="7" t="s">
        <v>387</v>
      </c>
      <c r="B16" s="7" t="s">
        <v>386</v>
      </c>
      <c r="C16" s="13">
        <f>'PS 02.1'!I734</f>
      </c>
      <c r="D16" s="13">
        <f>'PS 02.1'!P734</f>
      </c>
      <c r="E16" s="13">
        <f>C16+D16</f>
      </c>
    </row>
    <row r="17" spans="1:5" ht="12.75" customHeight="1">
      <c r="A17" s="7" t="s">
        <v>905</v>
      </c>
      <c r="B17" s="7" t="s">
        <v>906</v>
      </c>
      <c r="C17" s="13">
        <f>'SO 01.1'!I25</f>
      </c>
      <c r="D17" s="13">
        <f>'SO 01.1'!P25</f>
      </c>
      <c r="E17" s="13">
        <f>C17+D17</f>
      </c>
    </row>
    <row r="18" spans="1:5" ht="12.75" customHeight="1">
      <c r="A18" s="7" t="s">
        <v>910</v>
      </c>
      <c r="B18" s="7" t="s">
        <v>911</v>
      </c>
      <c r="C18" s="13">
        <f>'SO 01.2'!I188</f>
      </c>
      <c r="D18" s="13">
        <f>'SO 01.2'!P188</f>
      </c>
      <c r="E18" s="13">
        <f>C18+D18</f>
      </c>
    </row>
    <row r="19" spans="1:5" ht="12.75" customHeight="1">
      <c r="A19" s="7" t="s">
        <v>1090</v>
      </c>
      <c r="B19" s="7" t="s">
        <v>1091</v>
      </c>
      <c r="C19" s="13">
        <f>'SO 01.3'!I221</f>
      </c>
      <c r="D19" s="13">
        <f>'SO 01.3'!P221</f>
      </c>
      <c r="E19" s="13">
        <f>C19+D19</f>
      </c>
    </row>
    <row r="20" spans="1:5" ht="12.75" customHeight="1">
      <c r="A20" s="7" t="s">
        <v>1249</v>
      </c>
      <c r="B20" s="7" t="s">
        <v>1250</v>
      </c>
      <c r="C20" s="13">
        <f>'SO 01.4'!I514</f>
      </c>
      <c r="D20" s="13">
        <f>'SO 01.4'!P514</f>
      </c>
      <c r="E20" s="13">
        <f>C20+D20</f>
      </c>
    </row>
    <row r="21" spans="1:5" ht="12.75" customHeight="1">
      <c r="A21" s="7" t="s">
        <v>1749</v>
      </c>
      <c r="B21" s="7" t="s">
        <v>1750</v>
      </c>
      <c r="C21" s="13">
        <f>'SO 01.5'!I89</f>
      </c>
      <c r="D21" s="13">
        <f>'SO 01.5'!P89</f>
      </c>
      <c r="E21" s="13">
        <f>C21+D21</f>
      </c>
    </row>
    <row r="22" spans="1:5" ht="12.75" customHeight="1">
      <c r="A22" s="7" t="s">
        <v>1783</v>
      </c>
      <c r="B22" s="7" t="s">
        <v>1784</v>
      </c>
      <c r="C22" s="13">
        <f>'SO 01.7'!I86</f>
      </c>
      <c r="D22" s="13">
        <f>'SO 01.7'!P86</f>
      </c>
      <c r="E22" s="13">
        <f>C22+D22</f>
      </c>
    </row>
    <row r="23" spans="1:5" ht="12.75" customHeight="1">
      <c r="A23" s="7" t="s">
        <v>1804</v>
      </c>
      <c r="B23" s="7" t="s">
        <v>1805</v>
      </c>
      <c r="C23" s="13">
        <f>'SO 01.8'!I56</f>
      </c>
      <c r="D23" s="13">
        <f>'SO 01.8'!P56</f>
      </c>
      <c r="E23" s="13">
        <f>C23+D23</f>
      </c>
    </row>
    <row r="24" spans="1:5" ht="12.75" customHeight="1">
      <c r="A24" s="7" t="s">
        <v>1827</v>
      </c>
      <c r="B24" s="7" t="s">
        <v>1828</v>
      </c>
      <c r="C24" s="13">
        <f>'SO 01.9'!I83</f>
      </c>
      <c r="D24" s="13">
        <f>'SO 01.9'!P83</f>
      </c>
      <c r="E24" s="13">
        <f>C24+D24</f>
      </c>
    </row>
    <row r="25" spans="1:5" ht="12.75" customHeight="1">
      <c r="A25" s="7" t="s">
        <v>1875</v>
      </c>
      <c r="B25" s="7" t="s">
        <v>1876</v>
      </c>
      <c r="C25" s="13">
        <f>'SO 02'!I188</f>
      </c>
      <c r="D25" s="13">
        <f>'SO 02'!P188</f>
      </c>
      <c r="E25" s="13">
        <f>C25+D25</f>
      </c>
    </row>
    <row r="26" spans="1:5" ht="12.75" customHeight="1">
      <c r="A26" s="7" t="s">
        <v>2011</v>
      </c>
      <c r="B26" s="7" t="s">
        <v>2012</v>
      </c>
      <c r="C26" s="13">
        <f>'SO 03'!I215</f>
      </c>
      <c r="D26" s="13">
        <f>'SO 03'!P215</f>
      </c>
      <c r="E26" s="13">
        <f>C26+D26</f>
      </c>
    </row>
    <row r="27" spans="1:5" ht="12.75" customHeight="1">
      <c r="A27" s="7" t="s">
        <v>2134</v>
      </c>
      <c r="B27" s="7" t="s">
        <v>2135</v>
      </c>
      <c r="C27" s="13">
        <f>'SO 04'!I185</f>
      </c>
      <c r="D27" s="13">
        <f>'SO 04'!P185</f>
      </c>
      <c r="E27" s="13">
        <f>C27+D27</f>
      </c>
    </row>
    <row r="28" spans="1:5" ht="12.75" customHeight="1">
      <c r="A28" s="7" t="s">
        <v>2270</v>
      </c>
      <c r="B28" s="7" t="s">
        <v>2271</v>
      </c>
      <c r="C28" s="13">
        <f>'SO 05.1'!I125</f>
      </c>
      <c r="D28" s="13">
        <f>'SO 05.1'!P125</f>
      </c>
      <c r="E28" s="13">
        <f>C28+D28</f>
      </c>
    </row>
    <row r="29" spans="1:5" ht="12.75" customHeight="1">
      <c r="A29" s="7" t="s">
        <v>2354</v>
      </c>
      <c r="B29" s="7" t="s">
        <v>2355</v>
      </c>
      <c r="C29" s="13">
        <f>'SO 05.2'!I116</f>
      </c>
      <c r="D29" s="13">
        <f>'SO 05.2'!P116</f>
      </c>
      <c r="E29" s="13">
        <f>C29+D29</f>
      </c>
    </row>
    <row r="30" spans="1:5" ht="12.75" customHeight="1">
      <c r="A30" s="7" t="s">
        <v>2402</v>
      </c>
      <c r="B30" s="7" t="s">
        <v>2403</v>
      </c>
      <c r="C30" s="13">
        <f>'SO 05.3'!I86</f>
      </c>
      <c r="D30" s="13">
        <f>'SO 05.3'!P86</f>
      </c>
      <c r="E30" s="13">
        <f>C30+D30</f>
      </c>
    </row>
    <row r="31" spans="1:5" ht="12.75" customHeight="1">
      <c r="A31" s="7" t="s">
        <v>2426</v>
      </c>
      <c r="B31" s="7" t="s">
        <v>2427</v>
      </c>
      <c r="C31" s="13">
        <f>'SO 05.4'!I92</f>
      </c>
      <c r="D31" s="13">
        <f>'SO 05.4'!P92</f>
      </c>
      <c r="E31" s="13">
        <f>C31+D31</f>
      </c>
    </row>
    <row r="32" spans="1:5" ht="12.75" customHeight="1">
      <c r="A32" s="7" t="s">
        <v>2447</v>
      </c>
      <c r="B32" s="7" t="s">
        <v>2448</v>
      </c>
      <c r="C32" s="13">
        <f>'SO 05.5'!I128</f>
      </c>
      <c r="D32" s="13">
        <f>'SO 05.5'!P128</f>
      </c>
      <c r="E32" s="13">
        <f>C32+D32</f>
      </c>
    </row>
    <row r="33" spans="1:5" ht="12.75" customHeight="1">
      <c r="A33" s="7" t="s">
        <v>2480</v>
      </c>
      <c r="B33" s="7" t="s">
        <v>2481</v>
      </c>
      <c r="C33" s="13">
        <f>'SO 06'!I209</f>
      </c>
      <c r="D33" s="13">
        <f>'SO 06'!P209</f>
      </c>
      <c r="E33" s="13">
        <f>C33+D33</f>
      </c>
    </row>
  </sheetData>
  <sheetProtection formatColumns="0"/>
  <hyperlinks>
    <hyperlink ref="A11" location="#'00'!A1" tooltip="Odkaz na stranku objektu [00]" display="00"/>
    <hyperlink ref="A12" location="#'00.1'!A1" tooltip="Odkaz na stranku objektu [00.1]" display="00.1"/>
    <hyperlink ref="A13" location="#'PS 01.1'!A1" tooltip="Odkaz na stranku objektu [PS 01.1]" display="PS 01.1"/>
    <hyperlink ref="A14" location="#'PS 01.2'!A1" tooltip="Odkaz na stranku objektu [PS 01.2]" display="PS 01.2"/>
    <hyperlink ref="A15" location="#'PS 01.3'!A1" tooltip="Odkaz na stranku objektu [PS 01.3]" display="PS 01.3"/>
    <hyperlink ref="A16" location="#'PS 02.1'!A1" tooltip="Odkaz na stranku objektu [PS 02.1]" display="PS 02.1"/>
    <hyperlink ref="A17" location="#'SO 01.1'!A1" tooltip="Odkaz na stranku objektu [SO 01.1]" display="SO 01.1"/>
    <hyperlink ref="A18" location="#'SO 01.2'!A1" tooltip="Odkaz na stranku objektu [SO 01.2]" display="SO 01.2"/>
    <hyperlink ref="A19" location="#'SO 01.3'!A1" tooltip="Odkaz na stranku objektu [SO 01.3]" display="SO 01.3"/>
    <hyperlink ref="A20" location="#'SO 01.4'!A1" tooltip="Odkaz na stranku objektu [SO 01.4]" display="SO 01.4"/>
    <hyperlink ref="A21" location="#'SO 01.5'!A1" tooltip="Odkaz na stranku objektu [SO 01.5]" display="SO 01.5"/>
    <hyperlink ref="A22" location="#'SO 01.7'!A1" tooltip="Odkaz na stranku objektu [SO 01.7]" display="SO 01.7"/>
    <hyperlink ref="A23" location="#'SO 01.8'!A1" tooltip="Odkaz na stranku objektu [SO 01.8]" display="SO 01.8"/>
    <hyperlink ref="A24" location="#'SO 01.9'!A1" tooltip="Odkaz na stranku objektu [SO 01.9]" display="SO 01.9"/>
    <hyperlink ref="A25" location="#'SO 02'!A1" tooltip="Odkaz na stranku objektu [SO 02]" display="SO 02"/>
    <hyperlink ref="A26" location="#'SO 03'!A1" tooltip="Odkaz na stranku objektu [SO 03]" display="SO 03"/>
    <hyperlink ref="A27" location="#'SO 04'!A1" tooltip="Odkaz na stranku objektu [SO 04]" display="SO 04"/>
    <hyperlink ref="A28" location="#'SO 05.1'!A1" tooltip="Odkaz na stranku objektu [SO 05.1]" display="SO 05.1"/>
    <hyperlink ref="A29" location="#'SO 05.2'!A1" tooltip="Odkaz na stranku objektu [SO 05.2]" display="SO 05.2"/>
    <hyperlink ref="A30" location="#'SO 05.3'!A1" tooltip="Odkaz na stranku objektu [SO 05.3]" display="SO 05.3"/>
    <hyperlink ref="A31" location="#'SO 05.4'!A1" tooltip="Odkaz na stranku objektu [SO 05.4]" display="SO 05.4"/>
    <hyperlink ref="A32" location="#'SO 05.5'!A1" tooltip="Odkaz na stranku objektu [SO 05.5]" display="SO 05.5"/>
    <hyperlink ref="A33" location="#'SO 06'!A1" tooltip="Odkaz na stranku objektu [SO 06]" display="SO 06"/>
  </hyperlink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P221"/>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1090</v>
      </c>
      <c r="D6" s="5"/>
      <c r="E6" s="5" t="s">
        <v>1091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1093</v>
      </c>
      <c r="F12" s="7" t="s">
        <v>124</v>
      </c>
      <c r="G12" s="10">
        <v>9417.303</v>
      </c>
      <c r="H12" s="14"/>
      <c r="I12" s="13">
        <f>ROUND((H12*G12),2)</f>
      </c>
      <c r="O12">
        <f>rekapitulace!H8</f>
      </c>
      <c r="P12">
        <f>O12/100*I12</f>
      </c>
    </row>
    <row r="13" ht="89.25">
      <c r="E13" s="15" t="s">
        <v>1094</v>
      </c>
    </row>
    <row r="14" ht="153">
      <c r="E14" s="15" t="s">
        <v>916</v>
      </c>
    </row>
    <row r="15" spans="1:16" ht="12.75">
      <c r="A15" s="7">
        <v>2</v>
      </c>
      <c r="B15" s="7" t="s">
        <v>45</v>
      </c>
      <c r="C15" s="7" t="s">
        <v>912</v>
      </c>
      <c r="D15" s="7" t="s">
        <v>47</v>
      </c>
      <c r="E15" s="7" t="s">
        <v>913</v>
      </c>
      <c r="F15" s="7" t="s">
        <v>914</v>
      </c>
      <c r="G15" s="10">
        <v>24.994</v>
      </c>
      <c r="H15" s="14"/>
      <c r="I15" s="13">
        <f>ROUND((H15*G15),2)</f>
      </c>
      <c r="O15">
        <f>rekapitulace!H8</f>
      </c>
      <c r="P15">
        <f>O15/100*I15</f>
      </c>
    </row>
    <row r="16" ht="255">
      <c r="E16" s="15" t="s">
        <v>1095</v>
      </c>
    </row>
    <row r="17" ht="153">
      <c r="E17" s="15" t="s">
        <v>916</v>
      </c>
    </row>
    <row r="18" spans="1:16" ht="12.75">
      <c r="A18" s="7">
        <v>3</v>
      </c>
      <c r="B18" s="7" t="s">
        <v>45</v>
      </c>
      <c r="C18" s="7" t="s">
        <v>919</v>
      </c>
      <c r="D18" s="7" t="s">
        <v>47</v>
      </c>
      <c r="E18" s="7" t="s">
        <v>920</v>
      </c>
      <c r="F18" s="7" t="s">
        <v>49</v>
      </c>
      <c r="G18" s="10">
        <v>1</v>
      </c>
      <c r="H18" s="14"/>
      <c r="I18" s="13">
        <f>ROUND((H18*G18),2)</f>
      </c>
      <c r="O18">
        <f>rekapitulace!H8</f>
      </c>
      <c r="P18">
        <f>O18/100*I18</f>
      </c>
    </row>
    <row r="19" ht="25.5">
      <c r="E19" s="15" t="s">
        <v>50</v>
      </c>
    </row>
    <row r="20" ht="114.75">
      <c r="E20" s="15" t="s">
        <v>67</v>
      </c>
    </row>
    <row r="21" spans="1:16" ht="12.75">
      <c r="A21" s="7">
        <v>4</v>
      </c>
      <c r="B21" s="7" t="s">
        <v>45</v>
      </c>
      <c r="C21" s="7" t="s">
        <v>1096</v>
      </c>
      <c r="D21" s="7" t="s">
        <v>47</v>
      </c>
      <c r="E21" s="7" t="s">
        <v>1097</v>
      </c>
      <c r="F21" s="7" t="s">
        <v>49</v>
      </c>
      <c r="G21" s="10">
        <v>1</v>
      </c>
      <c r="H21" s="14"/>
      <c r="I21" s="13">
        <f>ROUND((H21*G21),2)</f>
      </c>
      <c r="O21">
        <f>rekapitulace!H8</f>
      </c>
      <c r="P21">
        <f>O21/100*I21</f>
      </c>
    </row>
    <row r="22" ht="25.5">
      <c r="E22" s="15" t="s">
        <v>50</v>
      </c>
    </row>
    <row r="23" ht="114.75">
      <c r="E23" s="15" t="s">
        <v>1098</v>
      </c>
    </row>
    <row r="24" spans="1:16" ht="12.75">
      <c r="A24" s="7">
        <v>5</v>
      </c>
      <c r="B24" s="7" t="s">
        <v>45</v>
      </c>
      <c r="C24" s="7" t="s">
        <v>1099</v>
      </c>
      <c r="D24" s="7" t="s">
        <v>47</v>
      </c>
      <c r="E24" s="7" t="s">
        <v>1100</v>
      </c>
      <c r="F24" s="7" t="s">
        <v>49</v>
      </c>
      <c r="G24" s="10">
        <v>1</v>
      </c>
      <c r="H24" s="14"/>
      <c r="I24" s="13">
        <f>ROUND((H24*G24),2)</f>
      </c>
      <c r="O24">
        <f>rekapitulace!H8</f>
      </c>
      <c r="P24">
        <f>O24/100*I24</f>
      </c>
    </row>
    <row r="25" ht="25.5">
      <c r="E25" s="15" t="s">
        <v>50</v>
      </c>
    </row>
    <row r="26" ht="114.75">
      <c r="E26" s="15" t="s">
        <v>67</v>
      </c>
    </row>
    <row r="27" spans="1:16" ht="12.75">
      <c r="A27" s="7">
        <v>6</v>
      </c>
      <c r="B27" s="7" t="s">
        <v>45</v>
      </c>
      <c r="C27" s="7" t="s">
        <v>1101</v>
      </c>
      <c r="D27" s="7" t="s">
        <v>47</v>
      </c>
      <c r="E27" s="7" t="s">
        <v>1102</v>
      </c>
      <c r="F27" s="7" t="s">
        <v>101</v>
      </c>
      <c r="G27" s="10">
        <v>8</v>
      </c>
      <c r="H27" s="14"/>
      <c r="I27" s="13">
        <f>ROUND((H27*G27),2)</f>
      </c>
      <c r="O27">
        <f>rekapitulace!H8</f>
      </c>
      <c r="P27">
        <f>O27/100*I27</f>
      </c>
    </row>
    <row r="28" ht="25.5">
      <c r="E28" s="15" t="s">
        <v>650</v>
      </c>
    </row>
    <row r="29" ht="114.75">
      <c r="E29" s="15" t="s">
        <v>67</v>
      </c>
    </row>
    <row r="30" spans="1:16" ht="12.75">
      <c r="A30" s="7">
        <v>7</v>
      </c>
      <c r="B30" s="7" t="s">
        <v>45</v>
      </c>
      <c r="C30" s="7" t="s">
        <v>924</v>
      </c>
      <c r="D30" s="7" t="s">
        <v>47</v>
      </c>
      <c r="E30" s="7" t="s">
        <v>925</v>
      </c>
      <c r="F30" s="7" t="s">
        <v>49</v>
      </c>
      <c r="G30" s="10">
        <v>1</v>
      </c>
      <c r="H30" s="14"/>
      <c r="I30" s="13">
        <f>ROUND((H30*G30),2)</f>
      </c>
      <c r="O30">
        <f>rekapitulace!H8</f>
      </c>
      <c r="P30">
        <f>O30/100*I30</f>
      </c>
    </row>
    <row r="31" ht="25.5">
      <c r="E31" s="15" t="s">
        <v>50</v>
      </c>
    </row>
    <row r="32" ht="140.25">
      <c r="E32" s="15" t="s">
        <v>926</v>
      </c>
    </row>
    <row r="33" spans="1:16" ht="12.75">
      <c r="A33" s="7">
        <v>8</v>
      </c>
      <c r="B33" s="7" t="s">
        <v>45</v>
      </c>
      <c r="C33" s="7" t="s">
        <v>1103</v>
      </c>
      <c r="D33" s="7" t="s">
        <v>47</v>
      </c>
      <c r="E33" s="7" t="s">
        <v>1104</v>
      </c>
      <c r="F33" s="7" t="s">
        <v>49</v>
      </c>
      <c r="G33" s="10">
        <v>1</v>
      </c>
      <c r="H33" s="14"/>
      <c r="I33" s="13">
        <f>ROUND((H33*G33),2)</f>
      </c>
      <c r="O33">
        <f>rekapitulace!H8</f>
      </c>
      <c r="P33">
        <f>O33/100*I33</f>
      </c>
    </row>
    <row r="34" ht="25.5">
      <c r="E34" s="15" t="s">
        <v>50</v>
      </c>
    </row>
    <row r="35" ht="140.25">
      <c r="E35" s="15" t="s">
        <v>926</v>
      </c>
    </row>
    <row r="36" spans="1:16" ht="12.75">
      <c r="A36" s="7">
        <v>9</v>
      </c>
      <c r="B36" s="7" t="s">
        <v>45</v>
      </c>
      <c r="C36" s="7" t="s">
        <v>1105</v>
      </c>
      <c r="D36" s="7" t="s">
        <v>47</v>
      </c>
      <c r="E36" s="7" t="s">
        <v>1106</v>
      </c>
      <c r="F36" s="7" t="s">
        <v>49</v>
      </c>
      <c r="G36" s="10">
        <v>1</v>
      </c>
      <c r="H36" s="14"/>
      <c r="I36" s="13">
        <f>ROUND((H36*G36),2)</f>
      </c>
      <c r="O36">
        <f>rekapitulace!H8</f>
      </c>
      <c r="P36">
        <f>O36/100*I36</f>
      </c>
    </row>
    <row r="37" ht="25.5">
      <c r="E37" s="15" t="s">
        <v>50</v>
      </c>
    </row>
    <row r="38" ht="140.25">
      <c r="E38" s="15" t="s">
        <v>926</v>
      </c>
    </row>
    <row r="39" spans="1:16" ht="12.75" customHeight="1">
      <c r="A39" s="16"/>
      <c r="B39" s="16"/>
      <c r="C39" s="16" t="s">
        <v>44</v>
      </c>
      <c r="D39" s="16"/>
      <c r="E39" s="16" t="s">
        <v>43</v>
      </c>
      <c r="F39" s="16"/>
      <c r="G39" s="16"/>
      <c r="H39" s="16"/>
      <c r="I39" s="16">
        <f>SUM(I12:I38)</f>
      </c>
      <c r="P39">
        <f>ROUND(SUM(P12:P38),2)</f>
      </c>
    </row>
    <row r="41" spans="1:9" ht="12.75" customHeight="1">
      <c r="A41" s="9"/>
      <c r="B41" s="9"/>
      <c r="C41" s="9" t="s">
        <v>24</v>
      </c>
      <c r="D41" s="9"/>
      <c r="E41" s="9" t="s">
        <v>107</v>
      </c>
      <c r="F41" s="9"/>
      <c r="G41" s="11"/>
      <c r="H41" s="9"/>
      <c r="I41" s="11"/>
    </row>
    <row r="42" spans="1:16" ht="12.75">
      <c r="A42" s="7">
        <v>10</v>
      </c>
      <c r="B42" s="7" t="s">
        <v>45</v>
      </c>
      <c r="C42" s="7" t="s">
        <v>1107</v>
      </c>
      <c r="D42" s="7" t="s">
        <v>47</v>
      </c>
      <c r="E42" s="7" t="s">
        <v>1108</v>
      </c>
      <c r="F42" s="7" t="s">
        <v>124</v>
      </c>
      <c r="G42" s="10">
        <v>8442</v>
      </c>
      <c r="H42" s="14"/>
      <c r="I42" s="13">
        <f>ROUND((H42*G42),2)</f>
      </c>
      <c r="O42">
        <f>rekapitulace!H8</f>
      </c>
      <c r="P42">
        <f>O42/100*I42</f>
      </c>
    </row>
    <row r="43" ht="409.5">
      <c r="E43" s="15" t="s">
        <v>1109</v>
      </c>
    </row>
    <row r="44" ht="409.5">
      <c r="E44" s="15" t="s">
        <v>1110</v>
      </c>
    </row>
    <row r="45" spans="1:16" ht="12.75">
      <c r="A45" s="7">
        <v>11</v>
      </c>
      <c r="B45" s="7" t="s">
        <v>45</v>
      </c>
      <c r="C45" s="7" t="s">
        <v>1111</v>
      </c>
      <c r="D45" s="7" t="s">
        <v>47</v>
      </c>
      <c r="E45" s="7" t="s">
        <v>1112</v>
      </c>
      <c r="F45" s="7" t="s">
        <v>124</v>
      </c>
      <c r="G45" s="10">
        <v>938</v>
      </c>
      <c r="H45" s="14"/>
      <c r="I45" s="13">
        <f>ROUND((H45*G45),2)</f>
      </c>
      <c r="O45">
        <f>rekapitulace!H8</f>
      </c>
      <c r="P45">
        <f>O45/100*I45</f>
      </c>
    </row>
    <row r="46" ht="127.5">
      <c r="E46" s="15" t="s">
        <v>1113</v>
      </c>
    </row>
    <row r="47" ht="409.5">
      <c r="E47" s="15" t="s">
        <v>1114</v>
      </c>
    </row>
    <row r="48" spans="1:16" ht="12.75">
      <c r="A48" s="7">
        <v>12</v>
      </c>
      <c r="B48" s="7" t="s">
        <v>45</v>
      </c>
      <c r="C48" s="7" t="s">
        <v>1115</v>
      </c>
      <c r="D48" s="7" t="s">
        <v>47</v>
      </c>
      <c r="E48" s="7" t="s">
        <v>1116</v>
      </c>
      <c r="F48" s="7" t="s">
        <v>124</v>
      </c>
      <c r="G48" s="10">
        <v>9417.303</v>
      </c>
      <c r="H48" s="14"/>
      <c r="I48" s="13">
        <f>ROUND((H48*G48),2)</f>
      </c>
      <c r="O48">
        <f>rekapitulace!H8</f>
      </c>
      <c r="P48">
        <f>O48/100*I48</f>
      </c>
    </row>
    <row r="49" ht="344.25">
      <c r="E49" s="15" t="s">
        <v>1117</v>
      </c>
    </row>
    <row r="50" ht="409.5">
      <c r="E50" s="15" t="s">
        <v>1118</v>
      </c>
    </row>
    <row r="51" spans="1:16" ht="12.75" customHeight="1">
      <c r="A51" s="16"/>
      <c r="B51" s="16"/>
      <c r="C51" s="16" t="s">
        <v>24</v>
      </c>
      <c r="D51" s="16"/>
      <c r="E51" s="16" t="s">
        <v>107</v>
      </c>
      <c r="F51" s="16"/>
      <c r="G51" s="16"/>
      <c r="H51" s="16"/>
      <c r="I51" s="16">
        <f>SUM(I42:I50)</f>
      </c>
      <c r="P51">
        <f>ROUND(SUM(P42:P50),2)</f>
      </c>
    </row>
    <row r="53" spans="1:9" ht="12.75" customHeight="1">
      <c r="A53" s="9"/>
      <c r="B53" s="9"/>
      <c r="C53" s="9" t="s">
        <v>35</v>
      </c>
      <c r="D53" s="9"/>
      <c r="E53" s="9" t="s">
        <v>127</v>
      </c>
      <c r="F53" s="9"/>
      <c r="G53" s="11"/>
      <c r="H53" s="9"/>
      <c r="I53" s="11"/>
    </row>
    <row r="54" spans="1:16" ht="12.75">
      <c r="A54" s="7">
        <v>13</v>
      </c>
      <c r="B54" s="7" t="s">
        <v>45</v>
      </c>
      <c r="C54" s="7" t="s">
        <v>1119</v>
      </c>
      <c r="D54" s="7" t="s">
        <v>47</v>
      </c>
      <c r="E54" s="7" t="s">
        <v>1120</v>
      </c>
      <c r="F54" s="7" t="s">
        <v>138</v>
      </c>
      <c r="G54" s="10">
        <v>230</v>
      </c>
      <c r="H54" s="14"/>
      <c r="I54" s="13">
        <f>ROUND((H54*G54),2)</f>
      </c>
      <c r="O54">
        <f>rekapitulace!H8</f>
      </c>
      <c r="P54">
        <f>O54/100*I54</f>
      </c>
    </row>
    <row r="55" ht="344.25">
      <c r="E55" s="15" t="s">
        <v>1121</v>
      </c>
    </row>
    <row r="56" ht="140.25">
      <c r="E56" s="15" t="s">
        <v>1122</v>
      </c>
    </row>
    <row r="57" spans="1:16" ht="12.75">
      <c r="A57" s="7">
        <v>14</v>
      </c>
      <c r="B57" s="7" t="s">
        <v>45</v>
      </c>
      <c r="C57" s="7" t="s">
        <v>1123</v>
      </c>
      <c r="D57" s="7" t="s">
        <v>47</v>
      </c>
      <c r="E57" s="7" t="s">
        <v>1124</v>
      </c>
      <c r="F57" s="7" t="s">
        <v>155</v>
      </c>
      <c r="G57" s="10">
        <v>8</v>
      </c>
      <c r="H57" s="14"/>
      <c r="I57" s="13">
        <f>ROUND((H57*G57),2)</f>
      </c>
      <c r="O57">
        <f>rekapitulace!H8</f>
      </c>
      <c r="P57">
        <f>O57/100*I57</f>
      </c>
    </row>
    <row r="58" ht="216.75">
      <c r="E58" s="15" t="s">
        <v>1125</v>
      </c>
    </row>
    <row r="59" ht="255">
      <c r="E59" s="15" t="s">
        <v>1126</v>
      </c>
    </row>
    <row r="60" spans="1:16" ht="12.75">
      <c r="A60" s="7">
        <v>15</v>
      </c>
      <c r="B60" s="7" t="s">
        <v>45</v>
      </c>
      <c r="C60" s="7" t="s">
        <v>1127</v>
      </c>
      <c r="D60" s="7" t="s">
        <v>47</v>
      </c>
      <c r="E60" s="7" t="s">
        <v>1128</v>
      </c>
      <c r="F60" s="7" t="s">
        <v>138</v>
      </c>
      <c r="G60" s="10">
        <v>552</v>
      </c>
      <c r="H60" s="14"/>
      <c r="I60" s="13">
        <f>ROUND((H60*G60),2)</f>
      </c>
      <c r="O60">
        <f>rekapitulace!H8</f>
      </c>
      <c r="P60">
        <f>O60/100*I60</f>
      </c>
    </row>
    <row r="61" ht="89.25">
      <c r="E61" s="15" t="s">
        <v>1129</v>
      </c>
    </row>
    <row r="62" ht="409.5">
      <c r="E62" s="15" t="s">
        <v>1130</v>
      </c>
    </row>
    <row r="63" spans="1:16" ht="12.75">
      <c r="A63" s="7">
        <v>16</v>
      </c>
      <c r="B63" s="7" t="s">
        <v>45</v>
      </c>
      <c r="C63" s="7" t="s">
        <v>1131</v>
      </c>
      <c r="D63" s="7" t="s">
        <v>47</v>
      </c>
      <c r="E63" s="7" t="s">
        <v>1132</v>
      </c>
      <c r="F63" s="7" t="s">
        <v>155</v>
      </c>
      <c r="G63" s="10">
        <v>48</v>
      </c>
      <c r="H63" s="14"/>
      <c r="I63" s="13">
        <f>ROUND((H63*G63),2)</f>
      </c>
      <c r="O63">
        <f>rekapitulace!H8</f>
      </c>
      <c r="P63">
        <f>O63/100*I63</f>
      </c>
    </row>
    <row r="64" ht="178.5">
      <c r="E64" s="15" t="s">
        <v>1133</v>
      </c>
    </row>
    <row r="65" ht="255">
      <c r="E65" s="15" t="s">
        <v>1126</v>
      </c>
    </row>
    <row r="66" spans="1:16" ht="12.75">
      <c r="A66" s="7">
        <v>17</v>
      </c>
      <c r="B66" s="7" t="s">
        <v>45</v>
      </c>
      <c r="C66" s="7" t="s">
        <v>128</v>
      </c>
      <c r="D66" s="7" t="s">
        <v>47</v>
      </c>
      <c r="E66" s="7" t="s">
        <v>1134</v>
      </c>
      <c r="F66" s="7" t="s">
        <v>54</v>
      </c>
      <c r="G66" s="10">
        <v>80</v>
      </c>
      <c r="H66" s="14"/>
      <c r="I66" s="13">
        <f>ROUND((H66*G66),2)</f>
      </c>
      <c r="O66">
        <f>rekapitulace!H8</f>
      </c>
      <c r="P66">
        <f>O66/100*I66</f>
      </c>
    </row>
    <row r="67" ht="76.5">
      <c r="E67" s="15" t="s">
        <v>1135</v>
      </c>
    </row>
    <row r="68" ht="409.5">
      <c r="E68" s="15" t="s">
        <v>131</v>
      </c>
    </row>
    <row r="69" spans="1:16" ht="12.75">
      <c r="A69" s="7">
        <v>18</v>
      </c>
      <c r="B69" s="7" t="s">
        <v>45</v>
      </c>
      <c r="C69" s="7" t="s">
        <v>1136</v>
      </c>
      <c r="D69" s="7" t="s">
        <v>47</v>
      </c>
      <c r="E69" s="7" t="s">
        <v>1137</v>
      </c>
      <c r="F69" s="7" t="s">
        <v>138</v>
      </c>
      <c r="G69" s="10">
        <v>528</v>
      </c>
      <c r="H69" s="14"/>
      <c r="I69" s="13">
        <f>ROUND((H69*G69),2)</f>
      </c>
      <c r="O69">
        <f>rekapitulace!H8</f>
      </c>
      <c r="P69">
        <f>O69/100*I69</f>
      </c>
    </row>
    <row r="70" ht="127.5">
      <c r="E70" s="15" t="s">
        <v>1138</v>
      </c>
    </row>
    <row r="71" ht="318.75">
      <c r="E71" s="15" t="s">
        <v>938</v>
      </c>
    </row>
    <row r="72" spans="1:16" ht="12.75">
      <c r="A72" s="7">
        <v>19</v>
      </c>
      <c r="B72" s="7" t="s">
        <v>45</v>
      </c>
      <c r="C72" s="7" t="s">
        <v>1139</v>
      </c>
      <c r="D72" s="7" t="s">
        <v>47</v>
      </c>
      <c r="E72" s="7" t="s">
        <v>1140</v>
      </c>
      <c r="F72" s="7" t="s">
        <v>138</v>
      </c>
      <c r="G72" s="10">
        <v>38.96</v>
      </c>
      <c r="H72" s="14"/>
      <c r="I72" s="13">
        <f>ROUND((H72*G72),2)</f>
      </c>
      <c r="O72">
        <f>rekapitulace!H8</f>
      </c>
      <c r="P72">
        <f>O72/100*I72</f>
      </c>
    </row>
    <row r="73" ht="255">
      <c r="E73" s="15" t="s">
        <v>1141</v>
      </c>
    </row>
    <row r="74" ht="318.75">
      <c r="E74" s="15" t="s">
        <v>938</v>
      </c>
    </row>
    <row r="75" spans="1:16" ht="12.75">
      <c r="A75" s="7">
        <v>20</v>
      </c>
      <c r="B75" s="7" t="s">
        <v>45</v>
      </c>
      <c r="C75" s="7" t="s">
        <v>1142</v>
      </c>
      <c r="D75" s="7" t="s">
        <v>47</v>
      </c>
      <c r="E75" s="7" t="s">
        <v>1143</v>
      </c>
      <c r="F75" s="7" t="s">
        <v>138</v>
      </c>
      <c r="G75" s="10">
        <v>111.57</v>
      </c>
      <c r="H75" s="14"/>
      <c r="I75" s="13">
        <f>ROUND((H75*G75),2)</f>
      </c>
      <c r="O75">
        <f>rekapitulace!H8</f>
      </c>
      <c r="P75">
        <f>O75/100*I75</f>
      </c>
    </row>
    <row r="76" ht="409.5">
      <c r="E76" s="15" t="s">
        <v>1144</v>
      </c>
    </row>
    <row r="77" ht="318.75">
      <c r="E77" s="15" t="s">
        <v>938</v>
      </c>
    </row>
    <row r="78" spans="1:16" ht="12.75">
      <c r="A78" s="7">
        <v>21</v>
      </c>
      <c r="B78" s="7" t="s">
        <v>45</v>
      </c>
      <c r="C78" s="7" t="s">
        <v>1145</v>
      </c>
      <c r="D78" s="7" t="s">
        <v>47</v>
      </c>
      <c r="E78" s="7" t="s">
        <v>1146</v>
      </c>
      <c r="F78" s="7" t="s">
        <v>138</v>
      </c>
      <c r="G78" s="10">
        <v>252.45</v>
      </c>
      <c r="H78" s="14"/>
      <c r="I78" s="13">
        <f>ROUND((H78*G78),2)</f>
      </c>
      <c r="O78">
        <f>rekapitulace!H8</f>
      </c>
      <c r="P78">
        <f>O78/100*I78</f>
      </c>
    </row>
    <row r="79" ht="267.75">
      <c r="E79" s="15" t="s">
        <v>1147</v>
      </c>
    </row>
    <row r="80" ht="318.75">
      <c r="E80" s="15" t="s">
        <v>938</v>
      </c>
    </row>
    <row r="81" spans="1:16" ht="12.75">
      <c r="A81" s="7">
        <v>22</v>
      </c>
      <c r="B81" s="7" t="s">
        <v>45</v>
      </c>
      <c r="C81" s="7" t="s">
        <v>1148</v>
      </c>
      <c r="D81" s="7" t="s">
        <v>47</v>
      </c>
      <c r="E81" s="7" t="s">
        <v>1149</v>
      </c>
      <c r="F81" s="7" t="s">
        <v>101</v>
      </c>
      <c r="G81" s="10">
        <v>464</v>
      </c>
      <c r="H81" s="14"/>
      <c r="I81" s="13">
        <f>ROUND((H81*G81),2)</f>
      </c>
      <c r="O81">
        <f>rekapitulace!H8</f>
      </c>
      <c r="P81">
        <f>O81/100*I81</f>
      </c>
    </row>
    <row r="82" ht="409.5">
      <c r="E82" s="15" t="s">
        <v>1150</v>
      </c>
    </row>
    <row r="83" ht="409.5">
      <c r="E83" s="15" t="s">
        <v>1151</v>
      </c>
    </row>
    <row r="84" spans="1:16" ht="12.75">
      <c r="A84" s="7">
        <v>23</v>
      </c>
      <c r="B84" s="7" t="s">
        <v>45</v>
      </c>
      <c r="C84" s="7" t="s">
        <v>1152</v>
      </c>
      <c r="D84" s="7" t="s">
        <v>47</v>
      </c>
      <c r="E84" s="7" t="s">
        <v>1153</v>
      </c>
      <c r="F84" s="7" t="s">
        <v>101</v>
      </c>
      <c r="G84" s="10">
        <v>6</v>
      </c>
      <c r="H84" s="14"/>
      <c r="I84" s="13">
        <f>ROUND((H84*G84),2)</f>
      </c>
      <c r="O84">
        <f>rekapitulace!H8</f>
      </c>
      <c r="P84">
        <f>O84/100*I84</f>
      </c>
    </row>
    <row r="85" ht="76.5">
      <c r="E85" s="15" t="s">
        <v>1154</v>
      </c>
    </row>
    <row r="86" ht="409.5">
      <c r="E86" s="15" t="s">
        <v>1155</v>
      </c>
    </row>
    <row r="87" spans="1:16" ht="12.75">
      <c r="A87" s="7">
        <v>24</v>
      </c>
      <c r="B87" s="7" t="s">
        <v>45</v>
      </c>
      <c r="C87" s="7" t="s">
        <v>1156</v>
      </c>
      <c r="D87" s="7" t="s">
        <v>47</v>
      </c>
      <c r="E87" s="7" t="s">
        <v>1157</v>
      </c>
      <c r="F87" s="7" t="s">
        <v>124</v>
      </c>
      <c r="G87" s="10">
        <v>235.41</v>
      </c>
      <c r="H87" s="14"/>
      <c r="I87" s="13">
        <f>ROUND((H87*G87),2)</f>
      </c>
      <c r="O87">
        <f>rekapitulace!H8</f>
      </c>
      <c r="P87">
        <f>O87/100*I87</f>
      </c>
    </row>
    <row r="88" ht="114.75">
      <c r="E88" s="15" t="s">
        <v>1158</v>
      </c>
    </row>
    <row r="89" ht="255">
      <c r="E89" s="15" t="s">
        <v>1159</v>
      </c>
    </row>
    <row r="90" spans="1:16" ht="12.75" customHeight="1">
      <c r="A90" s="16"/>
      <c r="B90" s="16"/>
      <c r="C90" s="16" t="s">
        <v>35</v>
      </c>
      <c r="D90" s="16"/>
      <c r="E90" s="16" t="s">
        <v>127</v>
      </c>
      <c r="F90" s="16"/>
      <c r="G90" s="16"/>
      <c r="H90" s="16"/>
      <c r="I90" s="16">
        <f>SUM(I54:I89)</f>
      </c>
      <c r="P90">
        <f>ROUND(SUM(P54:P89),2)</f>
      </c>
    </row>
    <row r="92" spans="1:9" ht="12.75" customHeight="1">
      <c r="A92" s="9"/>
      <c r="B92" s="9"/>
      <c r="C92" s="9" t="s">
        <v>36</v>
      </c>
      <c r="D92" s="9"/>
      <c r="E92" s="9" t="s">
        <v>942</v>
      </c>
      <c r="F92" s="9"/>
      <c r="G92" s="11"/>
      <c r="H92" s="9"/>
      <c r="I92" s="11"/>
    </row>
    <row r="93" spans="1:16" ht="12.75">
      <c r="A93" s="7">
        <v>25</v>
      </c>
      <c r="B93" s="7" t="s">
        <v>45</v>
      </c>
      <c r="C93" s="7" t="s">
        <v>955</v>
      </c>
      <c r="D93" s="7" t="s">
        <v>47</v>
      </c>
      <c r="E93" s="7" t="s">
        <v>956</v>
      </c>
      <c r="F93" s="7" t="s">
        <v>124</v>
      </c>
      <c r="G93" s="10">
        <v>1680.115</v>
      </c>
      <c r="H93" s="14"/>
      <c r="I93" s="13">
        <f>ROUND((H93*G93),2)</f>
      </c>
      <c r="O93">
        <f>rekapitulace!H8</f>
      </c>
      <c r="P93">
        <f>O93/100*I93</f>
      </c>
    </row>
    <row r="94" ht="409.5">
      <c r="E94" s="15" t="s">
        <v>1160</v>
      </c>
    </row>
    <row r="95" ht="409.5">
      <c r="E95" s="15" t="s">
        <v>958</v>
      </c>
    </row>
    <row r="96" spans="1:16" ht="12.75">
      <c r="A96" s="7">
        <v>26</v>
      </c>
      <c r="B96" s="7" t="s">
        <v>45</v>
      </c>
      <c r="C96" s="7" t="s">
        <v>1161</v>
      </c>
      <c r="D96" s="7" t="s">
        <v>47</v>
      </c>
      <c r="E96" s="7" t="s">
        <v>1162</v>
      </c>
      <c r="F96" s="7" t="s">
        <v>914</v>
      </c>
      <c r="G96" s="10">
        <v>88.361</v>
      </c>
      <c r="H96" s="14"/>
      <c r="I96" s="13">
        <f>ROUND((H96*G96),2)</f>
      </c>
      <c r="O96">
        <f>rekapitulace!H8</f>
      </c>
      <c r="P96">
        <f>O96/100*I96</f>
      </c>
    </row>
    <row r="97" ht="409.5">
      <c r="E97" s="15" t="s">
        <v>1163</v>
      </c>
    </row>
    <row r="98" ht="409.5">
      <c r="E98" s="15" t="s">
        <v>1164</v>
      </c>
    </row>
    <row r="99" spans="1:16" ht="12.75">
      <c r="A99" s="7">
        <v>27</v>
      </c>
      <c r="B99" s="7" t="s">
        <v>45</v>
      </c>
      <c r="C99" s="7" t="s">
        <v>1165</v>
      </c>
      <c r="D99" s="7" t="s">
        <v>47</v>
      </c>
      <c r="E99" s="7" t="s">
        <v>1166</v>
      </c>
      <c r="F99" s="7" t="s">
        <v>914</v>
      </c>
      <c r="G99" s="10">
        <v>2.035</v>
      </c>
      <c r="H99" s="14"/>
      <c r="I99" s="13">
        <f>ROUND((H99*G99),2)</f>
      </c>
      <c r="O99">
        <f>rekapitulace!H8</f>
      </c>
      <c r="P99">
        <f>O99/100*I99</f>
      </c>
    </row>
    <row r="100" ht="242.25">
      <c r="E100" s="15" t="s">
        <v>1167</v>
      </c>
    </row>
    <row r="101" ht="409.5">
      <c r="E101" s="15" t="s">
        <v>1164</v>
      </c>
    </row>
    <row r="102" spans="1:16" ht="12.75" customHeight="1">
      <c r="A102" s="16"/>
      <c r="B102" s="16"/>
      <c r="C102" s="16" t="s">
        <v>36</v>
      </c>
      <c r="D102" s="16"/>
      <c r="E102" s="16" t="s">
        <v>942</v>
      </c>
      <c r="F102" s="16"/>
      <c r="G102" s="16"/>
      <c r="H102" s="16"/>
      <c r="I102" s="16">
        <f>SUM(I93:I101)</f>
      </c>
      <c r="P102">
        <f>ROUND(SUM(P93:P101),2)</f>
      </c>
    </row>
    <row r="104" spans="1:9" ht="12.75" customHeight="1">
      <c r="A104" s="9"/>
      <c r="B104" s="9"/>
      <c r="C104" s="9" t="s">
        <v>37</v>
      </c>
      <c r="D104" s="9"/>
      <c r="E104" s="9" t="s">
        <v>963</v>
      </c>
      <c r="F104" s="9"/>
      <c r="G104" s="11"/>
      <c r="H104" s="9"/>
      <c r="I104" s="11"/>
    </row>
    <row r="105" spans="1:16" ht="12.75">
      <c r="A105" s="7">
        <v>28</v>
      </c>
      <c r="B105" s="7" t="s">
        <v>45</v>
      </c>
      <c r="C105" s="7" t="s">
        <v>1168</v>
      </c>
      <c r="D105" s="7" t="s">
        <v>47</v>
      </c>
      <c r="E105" s="7" t="s">
        <v>1169</v>
      </c>
      <c r="F105" s="7" t="s">
        <v>124</v>
      </c>
      <c r="G105" s="10">
        <v>19.623</v>
      </c>
      <c r="H105" s="14"/>
      <c r="I105" s="13">
        <f>ROUND((H105*G105),2)</f>
      </c>
      <c r="O105">
        <f>rekapitulace!H8</f>
      </c>
      <c r="P105">
        <f>O105/100*I105</f>
      </c>
    </row>
    <row r="106" ht="63.75">
      <c r="E106" s="15" t="s">
        <v>1170</v>
      </c>
    </row>
    <row r="107" ht="409.5">
      <c r="E107" s="15" t="s">
        <v>958</v>
      </c>
    </row>
    <row r="108" spans="1:16" ht="12.75">
      <c r="A108" s="7">
        <v>29</v>
      </c>
      <c r="B108" s="7" t="s">
        <v>45</v>
      </c>
      <c r="C108" s="7" t="s">
        <v>1171</v>
      </c>
      <c r="D108" s="7" t="s">
        <v>47</v>
      </c>
      <c r="E108" s="7" t="s">
        <v>1172</v>
      </c>
      <c r="F108" s="7" t="s">
        <v>124</v>
      </c>
      <c r="G108" s="10">
        <v>113.005</v>
      </c>
      <c r="H108" s="14"/>
      <c r="I108" s="13">
        <f>ROUND((H108*G108),2)</f>
      </c>
      <c r="O108">
        <f>rekapitulace!H8</f>
      </c>
      <c r="P108">
        <f>O108/100*I108</f>
      </c>
    </row>
    <row r="109" ht="408">
      <c r="E109" s="15" t="s">
        <v>1173</v>
      </c>
    </row>
    <row r="110" ht="409.5">
      <c r="E110" s="15" t="s">
        <v>958</v>
      </c>
    </row>
    <row r="111" spans="1:16" ht="12.75">
      <c r="A111" s="7">
        <v>30</v>
      </c>
      <c r="B111" s="7" t="s">
        <v>45</v>
      </c>
      <c r="C111" s="7" t="s">
        <v>1174</v>
      </c>
      <c r="D111" s="7" t="s">
        <v>47</v>
      </c>
      <c r="E111" s="7" t="s">
        <v>1175</v>
      </c>
      <c r="F111" s="7" t="s">
        <v>124</v>
      </c>
      <c r="G111" s="10">
        <v>0.465</v>
      </c>
      <c r="H111" s="14"/>
      <c r="I111" s="13">
        <f>ROUND((H111*G111),2)</f>
      </c>
      <c r="O111">
        <f>rekapitulace!H8</f>
      </c>
      <c r="P111">
        <f>O111/100*I111</f>
      </c>
    </row>
    <row r="112" ht="114.75">
      <c r="E112" s="15" t="s">
        <v>1176</v>
      </c>
    </row>
    <row r="113" ht="216.75">
      <c r="E113" s="15" t="s">
        <v>1177</v>
      </c>
    </row>
    <row r="114" spans="1:16" ht="12.75">
      <c r="A114" s="7">
        <v>31</v>
      </c>
      <c r="B114" s="7" t="s">
        <v>45</v>
      </c>
      <c r="C114" s="7" t="s">
        <v>1178</v>
      </c>
      <c r="D114" s="7" t="s">
        <v>47</v>
      </c>
      <c r="E114" s="7" t="s">
        <v>1179</v>
      </c>
      <c r="F114" s="7" t="s">
        <v>124</v>
      </c>
      <c r="G114" s="10">
        <v>22.5</v>
      </c>
      <c r="H114" s="14"/>
      <c r="I114" s="13">
        <f>ROUND((H114*G114),2)</f>
      </c>
      <c r="O114">
        <f>rekapitulace!H8</f>
      </c>
      <c r="P114">
        <f>O114/100*I114</f>
      </c>
    </row>
    <row r="115" ht="63.75">
      <c r="E115" s="15" t="s">
        <v>1180</v>
      </c>
    </row>
    <row r="116" ht="306">
      <c r="E116" s="15" t="s">
        <v>1181</v>
      </c>
    </row>
    <row r="117" spans="1:16" ht="12.75">
      <c r="A117" s="7">
        <v>32</v>
      </c>
      <c r="B117" s="7" t="s">
        <v>45</v>
      </c>
      <c r="C117" s="7" t="s">
        <v>1182</v>
      </c>
      <c r="D117" s="7" t="s">
        <v>47</v>
      </c>
      <c r="E117" s="7" t="s">
        <v>1183</v>
      </c>
      <c r="F117" s="7" t="s">
        <v>124</v>
      </c>
      <c r="G117" s="10">
        <v>42.4</v>
      </c>
      <c r="H117" s="14"/>
      <c r="I117" s="13">
        <f>ROUND((H117*G117),2)</f>
      </c>
      <c r="O117">
        <f>rekapitulace!H8</f>
      </c>
      <c r="P117">
        <f>O117/100*I117</f>
      </c>
    </row>
    <row r="118" ht="76.5">
      <c r="E118" s="15" t="s">
        <v>1184</v>
      </c>
    </row>
    <row r="119" ht="409.5">
      <c r="E119" s="15" t="s">
        <v>1185</v>
      </c>
    </row>
    <row r="120" spans="1:16" ht="12.75" customHeight="1">
      <c r="A120" s="16"/>
      <c r="B120" s="16"/>
      <c r="C120" s="16" t="s">
        <v>37</v>
      </c>
      <c r="D120" s="16"/>
      <c r="E120" s="16" t="s">
        <v>963</v>
      </c>
      <c r="F120" s="16"/>
      <c r="G120" s="16"/>
      <c r="H120" s="16"/>
      <c r="I120" s="16">
        <f>SUM(I105:I119)</f>
      </c>
      <c r="P120">
        <f>ROUND(SUM(P105:P119),2)</f>
      </c>
    </row>
    <row r="122" spans="1:9" ht="12.75" customHeight="1">
      <c r="A122" s="9"/>
      <c r="B122" s="9"/>
      <c r="C122" s="9" t="s">
        <v>39</v>
      </c>
      <c r="D122" s="9"/>
      <c r="E122" s="9" t="s">
        <v>994</v>
      </c>
      <c r="F122" s="9"/>
      <c r="G122" s="11"/>
      <c r="H122" s="9"/>
      <c r="I122" s="11"/>
    </row>
    <row r="123" spans="1:16" ht="12.75">
      <c r="A123" s="7">
        <v>33</v>
      </c>
      <c r="B123" s="7" t="s">
        <v>45</v>
      </c>
      <c r="C123" s="7" t="s">
        <v>999</v>
      </c>
      <c r="D123" s="7" t="s">
        <v>47</v>
      </c>
      <c r="E123" s="7" t="s">
        <v>1000</v>
      </c>
      <c r="F123" s="7" t="s">
        <v>54</v>
      </c>
      <c r="G123" s="10">
        <v>4.195</v>
      </c>
      <c r="H123" s="14"/>
      <c r="I123" s="13">
        <f>ROUND((H123*G123),2)</f>
      </c>
      <c r="O123">
        <f>rekapitulace!H8</f>
      </c>
      <c r="P123">
        <f>O123/100*I123</f>
      </c>
    </row>
    <row r="124" ht="409.5">
      <c r="E124" s="15" t="s">
        <v>1186</v>
      </c>
    </row>
    <row r="125" ht="357">
      <c r="E125" s="15" t="s">
        <v>998</v>
      </c>
    </row>
    <row r="126" spans="1:16" ht="12.75">
      <c r="A126" s="7">
        <v>34</v>
      </c>
      <c r="B126" s="7" t="s">
        <v>45</v>
      </c>
      <c r="C126" s="7" t="s">
        <v>1002</v>
      </c>
      <c r="D126" s="7" t="s">
        <v>47</v>
      </c>
      <c r="E126" s="7" t="s">
        <v>1003</v>
      </c>
      <c r="F126" s="7" t="s">
        <v>54</v>
      </c>
      <c r="G126" s="10">
        <v>318.844</v>
      </c>
      <c r="H126" s="14"/>
      <c r="I126" s="13">
        <f>ROUND((H126*G126),2)</f>
      </c>
      <c r="O126">
        <f>rekapitulace!H8</f>
      </c>
      <c r="P126">
        <f>O126/100*I126</f>
      </c>
    </row>
    <row r="127" ht="409.5">
      <c r="E127" s="15" t="s">
        <v>1187</v>
      </c>
    </row>
    <row r="128" ht="357">
      <c r="E128" s="15" t="s">
        <v>998</v>
      </c>
    </row>
    <row r="129" spans="1:16" ht="12.75">
      <c r="A129" s="7">
        <v>35</v>
      </c>
      <c r="B129" s="7" t="s">
        <v>45</v>
      </c>
      <c r="C129" s="7" t="s">
        <v>1005</v>
      </c>
      <c r="D129" s="7" t="s">
        <v>47</v>
      </c>
      <c r="E129" s="7" t="s">
        <v>1006</v>
      </c>
      <c r="F129" s="7" t="s">
        <v>54</v>
      </c>
      <c r="G129" s="10">
        <v>4.242</v>
      </c>
      <c r="H129" s="14"/>
      <c r="I129" s="13">
        <f>ROUND((H129*G129),2)</f>
      </c>
      <c r="O129">
        <f>rekapitulace!H8</f>
      </c>
      <c r="P129">
        <f>O129/100*I129</f>
      </c>
    </row>
    <row r="130" ht="409.5">
      <c r="E130" s="15" t="s">
        <v>1188</v>
      </c>
    </row>
    <row r="131" ht="357">
      <c r="E131" s="15" t="s">
        <v>998</v>
      </c>
    </row>
    <row r="132" spans="1:16" ht="12.75">
      <c r="A132" s="7">
        <v>36</v>
      </c>
      <c r="B132" s="7" t="s">
        <v>45</v>
      </c>
      <c r="C132" s="7" t="s">
        <v>1189</v>
      </c>
      <c r="D132" s="7" t="s">
        <v>47</v>
      </c>
      <c r="E132" s="7" t="s">
        <v>1190</v>
      </c>
      <c r="F132" s="7" t="s">
        <v>54</v>
      </c>
      <c r="G132" s="10">
        <v>2.25</v>
      </c>
      <c r="H132" s="14"/>
      <c r="I132" s="13">
        <f>ROUND((H132*G132),2)</f>
      </c>
      <c r="O132">
        <f>rekapitulace!H8</f>
      </c>
      <c r="P132">
        <f>O132/100*I132</f>
      </c>
    </row>
    <row r="133" ht="178.5">
      <c r="E133" s="15" t="s">
        <v>1191</v>
      </c>
    </row>
    <row r="134" ht="280.5">
      <c r="E134" s="15" t="s">
        <v>1011</v>
      </c>
    </row>
    <row r="135" spans="1:16" ht="12.75">
      <c r="A135" s="7">
        <v>37</v>
      </c>
      <c r="B135" s="7" t="s">
        <v>45</v>
      </c>
      <c r="C135" s="7" t="s">
        <v>1008</v>
      </c>
      <c r="D135" s="7" t="s">
        <v>47</v>
      </c>
      <c r="E135" s="7" t="s">
        <v>1009</v>
      </c>
      <c r="F135" s="7" t="s">
        <v>54</v>
      </c>
      <c r="G135" s="10">
        <v>5.552</v>
      </c>
      <c r="H135" s="14"/>
      <c r="I135" s="13">
        <f>ROUND((H135*G135),2)</f>
      </c>
      <c r="O135">
        <f>rekapitulace!H8</f>
      </c>
      <c r="P135">
        <f>O135/100*I135</f>
      </c>
    </row>
    <row r="136" ht="409.5">
      <c r="E136" s="15" t="s">
        <v>1192</v>
      </c>
    </row>
    <row r="137" ht="280.5">
      <c r="E137" s="15" t="s">
        <v>1011</v>
      </c>
    </row>
    <row r="138" spans="1:16" ht="12.75">
      <c r="A138" s="7">
        <v>38</v>
      </c>
      <c r="B138" s="7" t="s">
        <v>45</v>
      </c>
      <c r="C138" s="7" t="s">
        <v>1193</v>
      </c>
      <c r="D138" s="7" t="s">
        <v>47</v>
      </c>
      <c r="E138" s="7" t="s">
        <v>1194</v>
      </c>
      <c r="F138" s="7" t="s">
        <v>138</v>
      </c>
      <c r="G138" s="10">
        <v>15</v>
      </c>
      <c r="H138" s="14"/>
      <c r="I138" s="13">
        <f>ROUND((H138*G138),2)</f>
      </c>
      <c r="O138">
        <f>rekapitulace!H8</f>
      </c>
      <c r="P138">
        <f>O138/100*I138</f>
      </c>
    </row>
    <row r="139" ht="267.75">
      <c r="E139" s="15" t="s">
        <v>1195</v>
      </c>
    </row>
    <row r="140" ht="280.5">
      <c r="E140" s="15" t="s">
        <v>1196</v>
      </c>
    </row>
    <row r="141" spans="1:16" ht="12.75">
      <c r="A141" s="7">
        <v>39</v>
      </c>
      <c r="B141" s="7" t="s">
        <v>45</v>
      </c>
      <c r="C141" s="7" t="s">
        <v>1197</v>
      </c>
      <c r="D141" s="7" t="s">
        <v>47</v>
      </c>
      <c r="E141" s="7" t="s">
        <v>1198</v>
      </c>
      <c r="F141" s="7" t="s">
        <v>138</v>
      </c>
      <c r="G141" s="10">
        <v>15</v>
      </c>
      <c r="H141" s="14"/>
      <c r="I141" s="13">
        <f>ROUND((H141*G141),2)</f>
      </c>
      <c r="O141">
        <f>rekapitulace!H8</f>
      </c>
      <c r="P141">
        <f>O141/100*I141</f>
      </c>
    </row>
    <row r="142" ht="191.25">
      <c r="E142" s="15" t="s">
        <v>1199</v>
      </c>
    </row>
    <row r="143" ht="280.5">
      <c r="E143" s="15" t="s">
        <v>1196</v>
      </c>
    </row>
    <row r="144" spans="1:16" ht="12.75" customHeight="1">
      <c r="A144" s="16"/>
      <c r="B144" s="16"/>
      <c r="C144" s="16" t="s">
        <v>39</v>
      </c>
      <c r="D144" s="16"/>
      <c r="E144" s="16" t="s">
        <v>994</v>
      </c>
      <c r="F144" s="16"/>
      <c r="G144" s="16"/>
      <c r="H144" s="16"/>
      <c r="I144" s="16">
        <f>SUM(I123:I143)</f>
      </c>
      <c r="P144">
        <f>ROUND(SUM(P123:P143),2)</f>
      </c>
    </row>
    <row r="146" spans="1:9" ht="12.75" customHeight="1">
      <c r="A146" s="9"/>
      <c r="B146" s="9"/>
      <c r="C146" s="9" t="s">
        <v>40</v>
      </c>
      <c r="D146" s="9"/>
      <c r="E146" s="9" t="s">
        <v>1012</v>
      </c>
      <c r="F146" s="9"/>
      <c r="G146" s="11"/>
      <c r="H146" s="9"/>
      <c r="I146" s="11"/>
    </row>
    <row r="147" spans="1:16" ht="12.75">
      <c r="A147" s="7">
        <v>40</v>
      </c>
      <c r="B147" s="7" t="s">
        <v>45</v>
      </c>
      <c r="C147" s="7" t="s">
        <v>1200</v>
      </c>
      <c r="D147" s="7" t="s">
        <v>47</v>
      </c>
      <c r="E147" s="7" t="s">
        <v>1201</v>
      </c>
      <c r="F147" s="7" t="s">
        <v>54</v>
      </c>
      <c r="G147" s="10">
        <v>221</v>
      </c>
      <c r="H147" s="14"/>
      <c r="I147" s="13">
        <f>ROUND((H147*G147),2)</f>
      </c>
      <c r="O147">
        <f>rekapitulace!H8</f>
      </c>
      <c r="P147">
        <f>O147/100*I147</f>
      </c>
    </row>
    <row r="148" ht="153">
      <c r="E148" s="15" t="s">
        <v>1202</v>
      </c>
    </row>
    <row r="149" ht="409.5">
      <c r="E149" s="15" t="s">
        <v>1203</v>
      </c>
    </row>
    <row r="150" spans="1:16" ht="12.75">
      <c r="A150" s="7">
        <v>41</v>
      </c>
      <c r="B150" s="7" t="s">
        <v>45</v>
      </c>
      <c r="C150" s="7" t="s">
        <v>1204</v>
      </c>
      <c r="D150" s="7" t="s">
        <v>47</v>
      </c>
      <c r="E150" s="7" t="s">
        <v>1205</v>
      </c>
      <c r="F150" s="7" t="s">
        <v>54</v>
      </c>
      <c r="G150" s="10">
        <v>229.44</v>
      </c>
      <c r="H150" s="14"/>
      <c r="I150" s="13">
        <f>ROUND((H150*G150),2)</f>
      </c>
      <c r="O150">
        <f>rekapitulace!H8</f>
      </c>
      <c r="P150">
        <f>O150/100*I150</f>
      </c>
    </row>
    <row r="151" ht="242.25">
      <c r="E151" s="15" t="s">
        <v>1206</v>
      </c>
    </row>
    <row r="152" ht="140.25">
      <c r="E152" s="15" t="s">
        <v>1020</v>
      </c>
    </row>
    <row r="153" spans="1:16" ht="12.75">
      <c r="A153" s="7">
        <v>42</v>
      </c>
      <c r="B153" s="7" t="s">
        <v>45</v>
      </c>
      <c r="C153" s="7" t="s">
        <v>1021</v>
      </c>
      <c r="D153" s="7" t="s">
        <v>47</v>
      </c>
      <c r="E153" s="7" t="s">
        <v>1022</v>
      </c>
      <c r="F153" s="7" t="s">
        <v>54</v>
      </c>
      <c r="G153" s="10">
        <v>6.127</v>
      </c>
      <c r="H153" s="14"/>
      <c r="I153" s="13">
        <f>ROUND((H153*G153),2)</f>
      </c>
      <c r="O153">
        <f>rekapitulace!H8</f>
      </c>
      <c r="P153">
        <f>O153/100*I153</f>
      </c>
    </row>
    <row r="154" ht="409.5">
      <c r="E154" s="15" t="s">
        <v>1207</v>
      </c>
    </row>
    <row r="155" ht="395.25">
      <c r="E155" s="15" t="s">
        <v>1024</v>
      </c>
    </row>
    <row r="156" spans="1:16" ht="12.75">
      <c r="A156" s="7">
        <v>43</v>
      </c>
      <c r="B156" s="7" t="s">
        <v>45</v>
      </c>
      <c r="C156" s="7" t="s">
        <v>1208</v>
      </c>
      <c r="D156" s="7" t="s">
        <v>47</v>
      </c>
      <c r="E156" s="7" t="s">
        <v>1209</v>
      </c>
      <c r="F156" s="7" t="s">
        <v>54</v>
      </c>
      <c r="G156" s="10">
        <v>32.874</v>
      </c>
      <c r="H156" s="14"/>
      <c r="I156" s="13">
        <f>ROUND((H156*G156),2)</f>
      </c>
      <c r="O156">
        <f>rekapitulace!H8</f>
      </c>
      <c r="P156">
        <f>O156/100*I156</f>
      </c>
    </row>
    <row r="157" ht="216.75">
      <c r="E157" s="15" t="s">
        <v>1210</v>
      </c>
    </row>
    <row r="158" ht="395.25">
      <c r="E158" s="15" t="s">
        <v>1024</v>
      </c>
    </row>
    <row r="159" spans="1:16" ht="12.75" customHeight="1">
      <c r="A159" s="16"/>
      <c r="B159" s="16"/>
      <c r="C159" s="16" t="s">
        <v>40</v>
      </c>
      <c r="D159" s="16"/>
      <c r="E159" s="16" t="s">
        <v>1012</v>
      </c>
      <c r="F159" s="16"/>
      <c r="G159" s="16"/>
      <c r="H159" s="16"/>
      <c r="I159" s="16">
        <f>SUM(I147:I158)</f>
      </c>
      <c r="P159">
        <f>ROUND(SUM(P147:P158),2)</f>
      </c>
    </row>
    <row r="161" spans="1:9" ht="12.75" customHeight="1">
      <c r="A161" s="9"/>
      <c r="B161" s="9"/>
      <c r="C161" s="9" t="s">
        <v>41</v>
      </c>
      <c r="D161" s="9"/>
      <c r="E161" s="9" t="s">
        <v>1025</v>
      </c>
      <c r="F161" s="9"/>
      <c r="G161" s="11"/>
      <c r="H161" s="9"/>
      <c r="I161" s="11"/>
    </row>
    <row r="162" spans="1:16" ht="12.75">
      <c r="A162" s="7">
        <v>44</v>
      </c>
      <c r="B162" s="7" t="s">
        <v>45</v>
      </c>
      <c r="C162" s="7" t="s">
        <v>1211</v>
      </c>
      <c r="D162" s="7" t="s">
        <v>47</v>
      </c>
      <c r="E162" s="7" t="s">
        <v>1212</v>
      </c>
      <c r="F162" s="7" t="s">
        <v>138</v>
      </c>
      <c r="G162" s="10">
        <v>2.45</v>
      </c>
      <c r="H162" s="14"/>
      <c r="I162" s="13">
        <f>ROUND((H162*G162),2)</f>
      </c>
      <c r="O162">
        <f>rekapitulace!H8</f>
      </c>
      <c r="P162">
        <f>O162/100*I162</f>
      </c>
    </row>
    <row r="163" ht="89.25">
      <c r="E163" s="15" t="s">
        <v>1213</v>
      </c>
    </row>
    <row r="164" ht="409.5">
      <c r="E164" s="15" t="s">
        <v>1029</v>
      </c>
    </row>
    <row r="165" spans="1:16" ht="12.75">
      <c r="A165" s="7">
        <v>45</v>
      </c>
      <c r="B165" s="7" t="s">
        <v>45</v>
      </c>
      <c r="C165" s="7" t="s">
        <v>1030</v>
      </c>
      <c r="D165" s="7" t="s">
        <v>47</v>
      </c>
      <c r="E165" s="7" t="s">
        <v>1031</v>
      </c>
      <c r="F165" s="7" t="s">
        <v>138</v>
      </c>
      <c r="G165" s="10">
        <v>37.23</v>
      </c>
      <c r="H165" s="14"/>
      <c r="I165" s="13">
        <f>ROUND((H165*G165),2)</f>
      </c>
      <c r="O165">
        <f>rekapitulace!H8</f>
      </c>
      <c r="P165">
        <f>O165/100*I165</f>
      </c>
    </row>
    <row r="166" ht="409.5">
      <c r="E166" s="15" t="s">
        <v>1214</v>
      </c>
    </row>
    <row r="167" ht="409.5">
      <c r="E167" s="15" t="s">
        <v>1029</v>
      </c>
    </row>
    <row r="168" spans="1:16" ht="12.75">
      <c r="A168" s="7">
        <v>46</v>
      </c>
      <c r="B168" s="7" t="s">
        <v>45</v>
      </c>
      <c r="C168" s="7" t="s">
        <v>1215</v>
      </c>
      <c r="D168" s="7" t="s">
        <v>47</v>
      </c>
      <c r="E168" s="7" t="s">
        <v>1216</v>
      </c>
      <c r="F168" s="7" t="s">
        <v>101</v>
      </c>
      <c r="G168" s="10">
        <v>2</v>
      </c>
      <c r="H168" s="14"/>
      <c r="I168" s="13">
        <f>ROUND((H168*G168),2)</f>
      </c>
      <c r="O168">
        <f>rekapitulace!H8</f>
      </c>
      <c r="P168">
        <f>O168/100*I168</f>
      </c>
    </row>
    <row r="169" ht="153">
      <c r="E169" s="15" t="s">
        <v>1217</v>
      </c>
    </row>
    <row r="170" ht="76.5">
      <c r="E170" s="15" t="s">
        <v>1218</v>
      </c>
    </row>
    <row r="171" spans="1:16" ht="12.75">
      <c r="A171" s="7">
        <v>47</v>
      </c>
      <c r="B171" s="7" t="s">
        <v>45</v>
      </c>
      <c r="C171" s="7" t="s">
        <v>1033</v>
      </c>
      <c r="D171" s="7" t="s">
        <v>47</v>
      </c>
      <c r="E171" s="7" t="s">
        <v>1034</v>
      </c>
      <c r="F171" s="7" t="s">
        <v>138</v>
      </c>
      <c r="G171" s="10">
        <v>0.6</v>
      </c>
      <c r="H171" s="14"/>
      <c r="I171" s="13">
        <f>ROUND((H171*G171),2)</f>
      </c>
      <c r="O171">
        <f>rekapitulace!H8</f>
      </c>
      <c r="P171">
        <f>O171/100*I171</f>
      </c>
    </row>
    <row r="172" ht="127.5">
      <c r="E172" s="15" t="s">
        <v>1219</v>
      </c>
    </row>
    <row r="173" ht="409.5">
      <c r="E173" s="15" t="s">
        <v>1036</v>
      </c>
    </row>
    <row r="174" spans="1:16" ht="12.75">
      <c r="A174" s="7">
        <v>48</v>
      </c>
      <c r="B174" s="7" t="s">
        <v>45</v>
      </c>
      <c r="C174" s="7" t="s">
        <v>1220</v>
      </c>
      <c r="D174" s="7" t="s">
        <v>47</v>
      </c>
      <c r="E174" s="7" t="s">
        <v>1221</v>
      </c>
      <c r="F174" s="7" t="s">
        <v>138</v>
      </c>
      <c r="G174" s="10">
        <v>3.1</v>
      </c>
      <c r="H174" s="14"/>
      <c r="I174" s="13">
        <f>ROUND((H174*G174),2)</f>
      </c>
      <c r="O174">
        <f>rekapitulace!H8</f>
      </c>
      <c r="P174">
        <f>O174/100*I174</f>
      </c>
    </row>
    <row r="175" ht="318.75">
      <c r="E175" s="15" t="s">
        <v>1222</v>
      </c>
    </row>
    <row r="176" ht="409.5">
      <c r="E176" s="15" t="s">
        <v>1036</v>
      </c>
    </row>
    <row r="177" spans="1:16" ht="12.75" customHeight="1">
      <c r="A177" s="16"/>
      <c r="B177" s="16"/>
      <c r="C177" s="16" t="s">
        <v>41</v>
      </c>
      <c r="D177" s="16"/>
      <c r="E177" s="16" t="s">
        <v>1025</v>
      </c>
      <c r="F177" s="16"/>
      <c r="G177" s="16"/>
      <c r="H177" s="16"/>
      <c r="I177" s="16">
        <f>SUM(I162:I176)</f>
      </c>
      <c r="P177">
        <f>ROUND(SUM(P162:P176),2)</f>
      </c>
    </row>
    <row r="179" spans="1:9" ht="12.75" customHeight="1">
      <c r="A179" s="9"/>
      <c r="B179" s="9"/>
      <c r="C179" s="9" t="s">
        <v>42</v>
      </c>
      <c r="D179" s="9"/>
      <c r="E179" s="9" t="s">
        <v>1037</v>
      </c>
      <c r="F179" s="9"/>
      <c r="G179" s="11"/>
      <c r="H179" s="9"/>
      <c r="I179" s="11"/>
    </row>
    <row r="180" spans="1:16" ht="12.75">
      <c r="A180" s="7">
        <v>49</v>
      </c>
      <c r="B180" s="7" t="s">
        <v>45</v>
      </c>
      <c r="C180" s="7" t="s">
        <v>1038</v>
      </c>
      <c r="D180" s="7" t="s">
        <v>47</v>
      </c>
      <c r="E180" s="7" t="s">
        <v>1039</v>
      </c>
      <c r="F180" s="7" t="s">
        <v>138</v>
      </c>
      <c r="G180" s="10">
        <v>21.5</v>
      </c>
      <c r="H180" s="14"/>
      <c r="I180" s="13">
        <f>ROUND((H180*G180),2)</f>
      </c>
      <c r="O180">
        <f>rekapitulace!H8</f>
      </c>
      <c r="P180">
        <f>O180/100*I180</f>
      </c>
    </row>
    <row r="181" ht="102">
      <c r="E181" s="15" t="s">
        <v>1223</v>
      </c>
    </row>
    <row r="182" ht="369.75">
      <c r="E182" s="15" t="s">
        <v>1041</v>
      </c>
    </row>
    <row r="183" spans="1:16" ht="12.75">
      <c r="A183" s="7">
        <v>50</v>
      </c>
      <c r="B183" s="7" t="s">
        <v>45</v>
      </c>
      <c r="C183" s="7" t="s">
        <v>1042</v>
      </c>
      <c r="D183" s="7" t="s">
        <v>47</v>
      </c>
      <c r="E183" s="7" t="s">
        <v>1043</v>
      </c>
      <c r="F183" s="7" t="s">
        <v>138</v>
      </c>
      <c r="G183" s="10">
        <v>2.5</v>
      </c>
      <c r="H183" s="14"/>
      <c r="I183" s="13">
        <f>ROUND((H183*G183),2)</f>
      </c>
      <c r="O183">
        <f>rekapitulace!H8</f>
      </c>
      <c r="P183">
        <f>O183/100*I183</f>
      </c>
    </row>
    <row r="184" ht="114.75">
      <c r="E184" s="15" t="s">
        <v>1224</v>
      </c>
    </row>
    <row r="185" ht="140.25">
      <c r="E185" s="15" t="s">
        <v>1045</v>
      </c>
    </row>
    <row r="186" spans="1:16" ht="12.75">
      <c r="A186" s="7">
        <v>51</v>
      </c>
      <c r="B186" s="7" t="s">
        <v>45</v>
      </c>
      <c r="C186" s="7" t="s">
        <v>1225</v>
      </c>
      <c r="D186" s="7" t="s">
        <v>47</v>
      </c>
      <c r="E186" s="7" t="s">
        <v>1226</v>
      </c>
      <c r="F186" s="7" t="s">
        <v>101</v>
      </c>
      <c r="G186" s="10">
        <v>6</v>
      </c>
      <c r="H186" s="14"/>
      <c r="I186" s="13">
        <f>ROUND((H186*G186),2)</f>
      </c>
      <c r="O186">
        <f>rekapitulace!H8</f>
      </c>
      <c r="P186">
        <f>O186/100*I186</f>
      </c>
    </row>
    <row r="187" ht="89.25">
      <c r="E187" s="15" t="s">
        <v>1227</v>
      </c>
    </row>
    <row r="188" ht="114.75">
      <c r="E188" s="15" t="s">
        <v>1228</v>
      </c>
    </row>
    <row r="189" spans="1:16" ht="12.75">
      <c r="A189" s="7">
        <v>52</v>
      </c>
      <c r="B189" s="7" t="s">
        <v>45</v>
      </c>
      <c r="C189" s="7" t="s">
        <v>1229</v>
      </c>
      <c r="D189" s="7" t="s">
        <v>47</v>
      </c>
      <c r="E189" s="7" t="s">
        <v>1230</v>
      </c>
      <c r="F189" s="7" t="s">
        <v>138</v>
      </c>
      <c r="G189" s="10">
        <v>4.22</v>
      </c>
      <c r="H189" s="14"/>
      <c r="I189" s="13">
        <f>ROUND((H189*G189),2)</f>
      </c>
      <c r="O189">
        <f>rekapitulace!H8</f>
      </c>
      <c r="P189">
        <f>O189/100*I189</f>
      </c>
    </row>
    <row r="190" ht="89.25">
      <c r="E190" s="15" t="s">
        <v>1231</v>
      </c>
    </row>
    <row r="191" ht="409.5">
      <c r="E191" s="15" t="s">
        <v>1232</v>
      </c>
    </row>
    <row r="192" spans="1:16" ht="12.75">
      <c r="A192" s="7">
        <v>53</v>
      </c>
      <c r="B192" s="7" t="s">
        <v>45</v>
      </c>
      <c r="C192" s="7" t="s">
        <v>1062</v>
      </c>
      <c r="D192" s="7" t="s">
        <v>47</v>
      </c>
      <c r="E192" s="7" t="s">
        <v>1063</v>
      </c>
      <c r="F192" s="7" t="s">
        <v>205</v>
      </c>
      <c r="G192" s="10">
        <v>1289.93</v>
      </c>
      <c r="H192" s="14"/>
      <c r="I192" s="13">
        <f>ROUND((H192*G192),2)</f>
      </c>
      <c r="O192">
        <f>rekapitulace!H8</f>
      </c>
      <c r="P192">
        <f>O192/100*I192</f>
      </c>
    </row>
    <row r="193" ht="409.5">
      <c r="E193" s="15" t="s">
        <v>1233</v>
      </c>
    </row>
    <row r="194" ht="409.5">
      <c r="E194" s="15" t="s">
        <v>1065</v>
      </c>
    </row>
    <row r="195" spans="1:16" ht="12.75">
      <c r="A195" s="7">
        <v>54</v>
      </c>
      <c r="B195" s="7" t="s">
        <v>45</v>
      </c>
      <c r="C195" s="7" t="s">
        <v>1234</v>
      </c>
      <c r="D195" s="7" t="s">
        <v>47</v>
      </c>
      <c r="E195" s="7" t="s">
        <v>1235</v>
      </c>
      <c r="F195" s="7" t="s">
        <v>205</v>
      </c>
      <c r="G195" s="10">
        <v>293.25</v>
      </c>
      <c r="H195" s="14"/>
      <c r="I195" s="13">
        <f>ROUND((H195*G195),2)</f>
      </c>
      <c r="O195">
        <f>rekapitulace!H8</f>
      </c>
      <c r="P195">
        <f>O195/100*I195</f>
      </c>
    </row>
    <row r="196" ht="229.5">
      <c r="E196" s="15" t="s">
        <v>1236</v>
      </c>
    </row>
    <row r="197" ht="409.5">
      <c r="E197" s="15" t="s">
        <v>1237</v>
      </c>
    </row>
    <row r="198" spans="1:16" ht="12.75">
      <c r="A198" s="7">
        <v>55</v>
      </c>
      <c r="B198" s="7" t="s">
        <v>45</v>
      </c>
      <c r="C198" s="7" t="s">
        <v>1238</v>
      </c>
      <c r="D198" s="7" t="s">
        <v>47</v>
      </c>
      <c r="E198" s="7" t="s">
        <v>1239</v>
      </c>
      <c r="F198" s="7" t="s">
        <v>205</v>
      </c>
      <c r="G198" s="10">
        <v>16</v>
      </c>
      <c r="H198" s="14"/>
      <c r="I198" s="13">
        <f>ROUND((H198*G198),2)</f>
      </c>
      <c r="O198">
        <f>rekapitulace!H8</f>
      </c>
      <c r="P198">
        <f>O198/100*I198</f>
      </c>
    </row>
    <row r="199" ht="409.5">
      <c r="E199" s="15" t="s">
        <v>1240</v>
      </c>
    </row>
    <row r="200" ht="127.5">
      <c r="E200" s="15" t="s">
        <v>1241</v>
      </c>
    </row>
    <row r="201" spans="1:16" ht="12.75">
      <c r="A201" s="7">
        <v>56</v>
      </c>
      <c r="B201" s="7" t="s">
        <v>45</v>
      </c>
      <c r="C201" s="7" t="s">
        <v>1070</v>
      </c>
      <c r="D201" s="7" t="s">
        <v>47</v>
      </c>
      <c r="E201" s="7" t="s">
        <v>1071</v>
      </c>
      <c r="F201" s="7" t="s">
        <v>54</v>
      </c>
      <c r="G201" s="10">
        <v>318.844</v>
      </c>
      <c r="H201" s="14"/>
      <c r="I201" s="13">
        <f>ROUND((H201*G201),2)</f>
      </c>
      <c r="O201">
        <f>rekapitulace!H8</f>
      </c>
      <c r="P201">
        <f>O201/100*I201</f>
      </c>
    </row>
    <row r="202" ht="409.5">
      <c r="E202" s="15" t="s">
        <v>1242</v>
      </c>
    </row>
    <row r="203" ht="127.5">
      <c r="E203" s="15" t="s">
        <v>1073</v>
      </c>
    </row>
    <row r="204" spans="1:16" ht="12.75">
      <c r="A204" s="7">
        <v>57</v>
      </c>
      <c r="B204" s="7" t="s">
        <v>45</v>
      </c>
      <c r="C204" s="7" t="s">
        <v>1243</v>
      </c>
      <c r="D204" s="7" t="s">
        <v>47</v>
      </c>
      <c r="E204" s="7" t="s">
        <v>1244</v>
      </c>
      <c r="F204" s="7" t="s">
        <v>54</v>
      </c>
      <c r="G204" s="10">
        <v>3.668</v>
      </c>
      <c r="H204" s="14"/>
      <c r="I204" s="13">
        <f>ROUND((H204*G204),2)</f>
      </c>
      <c r="O204">
        <f>rekapitulace!H8</f>
      </c>
      <c r="P204">
        <f>O204/100*I204</f>
      </c>
    </row>
    <row r="205" ht="409.5">
      <c r="E205" s="15" t="s">
        <v>1245</v>
      </c>
    </row>
    <row r="206" ht="127.5">
      <c r="E206" s="15" t="s">
        <v>1073</v>
      </c>
    </row>
    <row r="207" spans="1:16" ht="12.75">
      <c r="A207" s="7">
        <v>58</v>
      </c>
      <c r="B207" s="7" t="s">
        <v>45</v>
      </c>
      <c r="C207" s="7" t="s">
        <v>1246</v>
      </c>
      <c r="D207" s="7" t="s">
        <v>47</v>
      </c>
      <c r="E207" s="7" t="s">
        <v>1247</v>
      </c>
      <c r="F207" s="7" t="s">
        <v>124</v>
      </c>
      <c r="G207" s="10">
        <v>8.421</v>
      </c>
      <c r="H207" s="14"/>
      <c r="I207" s="13">
        <f>ROUND((H207*G207),2)</f>
      </c>
      <c r="O207">
        <f>rekapitulace!H8</f>
      </c>
      <c r="P207">
        <f>O207/100*I207</f>
      </c>
    </row>
    <row r="208" ht="409.5">
      <c r="E208" s="15" t="s">
        <v>1248</v>
      </c>
    </row>
    <row r="209" ht="409.5">
      <c r="E209" s="15" t="s">
        <v>1085</v>
      </c>
    </row>
    <row r="210" spans="1:16" ht="12.75" customHeight="1">
      <c r="A210" s="16"/>
      <c r="B210" s="16"/>
      <c r="C210" s="16" t="s">
        <v>42</v>
      </c>
      <c r="D210" s="16"/>
      <c r="E210" s="16" t="s">
        <v>1037</v>
      </c>
      <c r="F210" s="16"/>
      <c r="G210" s="16"/>
      <c r="H210" s="16"/>
      <c r="I210" s="16">
        <f>SUM(I180:I209)</f>
      </c>
      <c r="P210">
        <f>ROUND(SUM(P180:P209),2)</f>
      </c>
    </row>
    <row r="212" spans="1:16" ht="12.75" customHeight="1">
      <c r="A212" s="16"/>
      <c r="B212" s="16"/>
      <c r="C212" s="16"/>
      <c r="D212" s="16"/>
      <c r="E212" s="16" t="s">
        <v>143</v>
      </c>
      <c r="F212" s="16"/>
      <c r="G212" s="16"/>
      <c r="H212" s="16"/>
      <c r="I212" s="16">
        <f>+I39+I51+I90+I102+I120+I144+I159+I177+I210</f>
      </c>
      <c r="P212">
        <f>+P39+P51+P90+P102+P120+P144+P159+P177+P210</f>
      </c>
    </row>
    <row r="214" spans="1:9" ht="12.75" customHeight="1">
      <c r="A214" s="9" t="s">
        <v>144</v>
      </c>
      <c r="B214" s="9"/>
      <c r="C214" s="9"/>
      <c r="D214" s="9"/>
      <c r="E214" s="9"/>
      <c r="F214" s="9"/>
      <c r="G214" s="9"/>
      <c r="H214" s="9"/>
      <c r="I214" s="9"/>
    </row>
    <row r="215" spans="1:9" ht="12.75" customHeight="1">
      <c r="A215" s="9"/>
      <c r="B215" s="9"/>
      <c r="C215" s="9"/>
      <c r="D215" s="9"/>
      <c r="E215" s="9" t="s">
        <v>145</v>
      </c>
      <c r="F215" s="9"/>
      <c r="G215" s="9"/>
      <c r="H215" s="9"/>
      <c r="I215" s="9"/>
    </row>
    <row r="216" spans="1:16" ht="12.75" customHeight="1">
      <c r="A216" s="16"/>
      <c r="B216" s="16"/>
      <c r="C216" s="16"/>
      <c r="D216" s="16"/>
      <c r="E216" s="16" t="s">
        <v>146</v>
      </c>
      <c r="F216" s="16"/>
      <c r="G216" s="16"/>
      <c r="H216" s="16"/>
      <c r="I216" s="16">
        <v>0</v>
      </c>
      <c r="P216">
        <v>0</v>
      </c>
    </row>
    <row r="217" spans="1:9" ht="12.75" customHeight="1">
      <c r="A217" s="16"/>
      <c r="B217" s="16"/>
      <c r="C217" s="16"/>
      <c r="D217" s="16"/>
      <c r="E217" s="16" t="s">
        <v>147</v>
      </c>
      <c r="F217" s="16"/>
      <c r="G217" s="16"/>
      <c r="H217" s="16"/>
      <c r="I217" s="16"/>
    </row>
    <row r="218" spans="1:16" ht="12.75" customHeight="1">
      <c r="A218" s="16"/>
      <c r="B218" s="16"/>
      <c r="C218" s="16"/>
      <c r="D218" s="16"/>
      <c r="E218" s="16" t="s">
        <v>148</v>
      </c>
      <c r="F218" s="16"/>
      <c r="G218" s="16"/>
      <c r="H218" s="16"/>
      <c r="I218" s="16">
        <v>0</v>
      </c>
      <c r="P218">
        <v>0</v>
      </c>
    </row>
    <row r="219" spans="1:16" ht="12.75" customHeight="1">
      <c r="A219" s="16"/>
      <c r="B219" s="16"/>
      <c r="C219" s="16"/>
      <c r="D219" s="16"/>
      <c r="E219" s="16" t="s">
        <v>149</v>
      </c>
      <c r="F219" s="16"/>
      <c r="G219" s="16"/>
      <c r="H219" s="16"/>
      <c r="I219" s="16">
        <f>I216+I218</f>
      </c>
      <c r="P219">
        <f>P216+P218</f>
      </c>
    </row>
    <row r="221" spans="1:16" ht="12.75" customHeight="1">
      <c r="A221" s="16"/>
      <c r="B221" s="16"/>
      <c r="C221" s="16"/>
      <c r="D221" s="16"/>
      <c r="E221" s="16" t="s">
        <v>149</v>
      </c>
      <c r="F221" s="16"/>
      <c r="G221" s="16"/>
      <c r="H221" s="16"/>
      <c r="I221" s="16">
        <f>I212+I219</f>
      </c>
      <c r="P221">
        <f>P212+P219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P514"/>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1249</v>
      </c>
      <c r="D6" s="5"/>
      <c r="E6" s="5" t="s">
        <v>1250</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36</v>
      </c>
      <c r="D11" s="9"/>
      <c r="E11" s="9" t="s">
        <v>1251</v>
      </c>
      <c r="F11" s="9"/>
      <c r="G11" s="11"/>
      <c r="H11" s="9"/>
      <c r="I11" s="11"/>
    </row>
    <row r="12" spans="1:16" ht="12.75">
      <c r="A12" s="7">
        <v>1</v>
      </c>
      <c r="B12" s="7" t="s">
        <v>1252</v>
      </c>
      <c r="C12" s="7" t="s">
        <v>1253</v>
      </c>
      <c r="D12" s="7" t="s">
        <v>47</v>
      </c>
      <c r="E12" s="7" t="s">
        <v>1254</v>
      </c>
      <c r="F12" s="7" t="s">
        <v>54</v>
      </c>
      <c r="G12" s="10">
        <v>95.648</v>
      </c>
      <c r="H12" s="14"/>
      <c r="I12" s="13">
        <f>ROUND((H12*G12),2)</f>
      </c>
      <c r="O12">
        <f>rekapitulace!H8</f>
      </c>
      <c r="P12">
        <f>O12/100*I12</f>
      </c>
    </row>
    <row r="13" ht="409.5">
      <c r="E13" s="15" t="s">
        <v>1255</v>
      </c>
    </row>
    <row r="14" ht="409.5">
      <c r="E14" s="15" t="s">
        <v>1256</v>
      </c>
    </row>
    <row r="15" spans="1:16" ht="12.75">
      <c r="A15" s="7">
        <v>2</v>
      </c>
      <c r="B15" s="7" t="s">
        <v>1252</v>
      </c>
      <c r="C15" s="7" t="s">
        <v>1257</v>
      </c>
      <c r="D15" s="7" t="s">
        <v>47</v>
      </c>
      <c r="E15" s="7" t="s">
        <v>1258</v>
      </c>
      <c r="F15" s="7" t="s">
        <v>101</v>
      </c>
      <c r="G15" s="10">
        <v>6</v>
      </c>
      <c r="H15" s="14"/>
      <c r="I15" s="13">
        <f>ROUND((H15*G15),2)</f>
      </c>
      <c r="O15">
        <f>rekapitulace!H8</f>
      </c>
      <c r="P15">
        <f>O15/100*I15</f>
      </c>
    </row>
    <row r="16" ht="140.25">
      <c r="E16" s="15" t="s">
        <v>1259</v>
      </c>
    </row>
    <row r="17" ht="409.5">
      <c r="E17" s="15" t="s">
        <v>1260</v>
      </c>
    </row>
    <row r="18" spans="1:16" ht="12.75">
      <c r="A18" s="7">
        <v>3</v>
      </c>
      <c r="B18" s="7" t="s">
        <v>1252</v>
      </c>
      <c r="C18" s="7" t="s">
        <v>1261</v>
      </c>
      <c r="D18" s="7" t="s">
        <v>47</v>
      </c>
      <c r="E18" s="7" t="s">
        <v>1262</v>
      </c>
      <c r="F18" s="7" t="s">
        <v>101</v>
      </c>
      <c r="G18" s="10">
        <v>6</v>
      </c>
      <c r="H18" s="14"/>
      <c r="I18" s="13">
        <f>ROUND((H18*G18),2)</f>
      </c>
      <c r="O18">
        <f>rekapitulace!H8</f>
      </c>
      <c r="P18">
        <f>O18/100*I18</f>
      </c>
    </row>
    <row r="19" ht="165.75">
      <c r="E19" s="15" t="s">
        <v>1263</v>
      </c>
    </row>
    <row r="20" ht="409.5">
      <c r="E20" s="15" t="s">
        <v>1260</v>
      </c>
    </row>
    <row r="21" spans="1:16" ht="12.75">
      <c r="A21" s="7">
        <v>4</v>
      </c>
      <c r="B21" s="7" t="s">
        <v>47</v>
      </c>
      <c r="C21" s="7" t="s">
        <v>1264</v>
      </c>
      <c r="D21" s="7" t="s">
        <v>47</v>
      </c>
      <c r="E21" s="7" t="s">
        <v>1265</v>
      </c>
      <c r="F21" s="7" t="s">
        <v>914</v>
      </c>
      <c r="G21" s="10">
        <v>0.105</v>
      </c>
      <c r="H21" s="14"/>
      <c r="I21" s="13">
        <f>ROUND((H21*G21),2)</f>
      </c>
      <c r="O21">
        <f>rekapitulace!H8</f>
      </c>
      <c r="P21">
        <f>O21/100*I21</f>
      </c>
    </row>
    <row r="22" ht="25.5">
      <c r="E22" s="15" t="s">
        <v>1266</v>
      </c>
    </row>
    <row r="23" ht="409.5">
      <c r="E23" s="15" t="s">
        <v>1267</v>
      </c>
    </row>
    <row r="24" spans="1:16" ht="12.75">
      <c r="A24" s="17">
        <v>5</v>
      </c>
      <c r="B24" s="17" t="s">
        <v>47</v>
      </c>
      <c r="C24" s="17" t="s">
        <v>1268</v>
      </c>
      <c r="D24" s="17" t="s">
        <v>47</v>
      </c>
      <c r="E24" s="17" t="s">
        <v>1269</v>
      </c>
      <c r="F24" s="17" t="s">
        <v>914</v>
      </c>
      <c r="G24" s="10">
        <v>0.105</v>
      </c>
      <c r="H24" s="14"/>
      <c r="I24" s="13">
        <f>ROUND(H24*G24,2)</f>
      </c>
      <c r="O24">
        <f>rekapitulace!H8</f>
      </c>
      <c r="P24">
        <f>O24/100*I24</f>
      </c>
    </row>
    <row r="25" ht="165.75">
      <c r="E25" s="15" t="s">
        <v>1270</v>
      </c>
    </row>
    <row r="26" ht="409.5">
      <c r="E26" s="15" t="s">
        <v>1267</v>
      </c>
    </row>
    <row r="27" spans="1:16" ht="12.75">
      <c r="A27" s="17">
        <v>6</v>
      </c>
      <c r="B27" s="17" t="s">
        <v>47</v>
      </c>
      <c r="C27" s="17" t="s">
        <v>1271</v>
      </c>
      <c r="D27" s="17" t="s">
        <v>47</v>
      </c>
      <c r="E27" s="17" t="s">
        <v>1272</v>
      </c>
      <c r="F27" s="17" t="s">
        <v>155</v>
      </c>
      <c r="G27" s="10">
        <v>2</v>
      </c>
      <c r="H27" s="14"/>
      <c r="I27" s="13">
        <f>ROUND(H27*G27,2)</f>
      </c>
      <c r="O27">
        <f>rekapitulace!H8</f>
      </c>
      <c r="P27">
        <f>O27/100*I27</f>
      </c>
    </row>
    <row r="28" ht="76.5">
      <c r="E28" s="15" t="s">
        <v>1273</v>
      </c>
    </row>
    <row r="29" ht="409.5">
      <c r="E29" s="15" t="s">
        <v>1267</v>
      </c>
    </row>
    <row r="30" spans="1:16" ht="12.75">
      <c r="A30" s="7">
        <v>7</v>
      </c>
      <c r="B30" s="7" t="s">
        <v>1252</v>
      </c>
      <c r="C30" s="7" t="s">
        <v>1274</v>
      </c>
      <c r="D30" s="7" t="s">
        <v>47</v>
      </c>
      <c r="E30" s="7" t="s">
        <v>1275</v>
      </c>
      <c r="F30" s="7" t="s">
        <v>138</v>
      </c>
      <c r="G30" s="10">
        <v>6</v>
      </c>
      <c r="H30" s="14"/>
      <c r="I30" s="13">
        <f>ROUND((H30*G30),2)</f>
      </c>
      <c r="O30">
        <f>rekapitulace!H8</f>
      </c>
      <c r="P30">
        <f>O30/100*I30</f>
      </c>
    </row>
    <row r="31" ht="165.75">
      <c r="E31" s="15" t="s">
        <v>1276</v>
      </c>
    </row>
    <row r="32" ht="12.75">
      <c r="E32" s="15" t="s">
        <v>47</v>
      </c>
    </row>
    <row r="33" spans="1:16" ht="12.75">
      <c r="A33" s="7">
        <v>8</v>
      </c>
      <c r="B33" s="7" t="s">
        <v>1252</v>
      </c>
      <c r="C33" s="7" t="s">
        <v>1277</v>
      </c>
      <c r="D33" s="7" t="s">
        <v>47</v>
      </c>
      <c r="E33" s="7" t="s">
        <v>1278</v>
      </c>
      <c r="F33" s="7" t="s">
        <v>54</v>
      </c>
      <c r="G33" s="10">
        <v>8</v>
      </c>
      <c r="H33" s="14"/>
      <c r="I33" s="13">
        <f>ROUND((H33*G33),2)</f>
      </c>
      <c r="O33">
        <f>rekapitulace!H8</f>
      </c>
      <c r="P33">
        <f>O33/100*I33</f>
      </c>
    </row>
    <row r="34" ht="114.75">
      <c r="E34" s="15" t="s">
        <v>1279</v>
      </c>
    </row>
    <row r="35" ht="102">
      <c r="E35" s="15" t="s">
        <v>1280</v>
      </c>
    </row>
    <row r="36" spans="1:16" ht="12.75">
      <c r="A36" s="7">
        <v>9</v>
      </c>
      <c r="B36" s="7" t="s">
        <v>47</v>
      </c>
      <c r="C36" s="7" t="s">
        <v>1281</v>
      </c>
      <c r="D36" s="7" t="s">
        <v>47</v>
      </c>
      <c r="E36" s="7" t="s">
        <v>1282</v>
      </c>
      <c r="F36" s="7" t="s">
        <v>49</v>
      </c>
      <c r="G36" s="10">
        <v>1</v>
      </c>
      <c r="H36" s="14"/>
      <c r="I36" s="13">
        <f>ROUND((H36*G36),2)</f>
      </c>
      <c r="O36">
        <f>rekapitulace!H8</f>
      </c>
      <c r="P36">
        <f>O36/100*I36</f>
      </c>
    </row>
    <row r="37" ht="102">
      <c r="E37" s="15" t="s">
        <v>1283</v>
      </c>
    </row>
    <row r="38" ht="12.75">
      <c r="E38" s="15" t="s">
        <v>47</v>
      </c>
    </row>
    <row r="39" spans="1:16" ht="12.75" customHeight="1">
      <c r="A39" s="16"/>
      <c r="B39" s="16"/>
      <c r="C39" s="16" t="s">
        <v>36</v>
      </c>
      <c r="D39" s="16"/>
      <c r="E39" s="16" t="s">
        <v>1251</v>
      </c>
      <c r="F39" s="16"/>
      <c r="G39" s="16"/>
      <c r="H39" s="16"/>
      <c r="I39" s="16">
        <f>SUM(I12:I38)</f>
      </c>
      <c r="P39">
        <f>ROUND(SUM(P12:P38),2)</f>
      </c>
    </row>
    <row r="41" spans="1:9" ht="12.75" customHeight="1">
      <c r="A41" s="9"/>
      <c r="B41" s="9"/>
      <c r="C41" s="9" t="s">
        <v>37</v>
      </c>
      <c r="D41" s="9"/>
      <c r="E41" s="9" t="s">
        <v>963</v>
      </c>
      <c r="F41" s="9"/>
      <c r="G41" s="11"/>
      <c r="H41" s="9"/>
      <c r="I41" s="11"/>
    </row>
    <row r="42" spans="1:16" ht="12.75">
      <c r="A42" s="7">
        <v>10</v>
      </c>
      <c r="B42" s="7" t="s">
        <v>1252</v>
      </c>
      <c r="C42" s="7" t="s">
        <v>1284</v>
      </c>
      <c r="D42" s="7" t="s">
        <v>47</v>
      </c>
      <c r="E42" s="7" t="s">
        <v>1285</v>
      </c>
      <c r="F42" s="7" t="s">
        <v>124</v>
      </c>
      <c r="G42" s="10">
        <v>11.172</v>
      </c>
      <c r="H42" s="14"/>
      <c r="I42" s="13">
        <f>ROUND((H42*G42),2)</f>
      </c>
      <c r="O42">
        <f>rekapitulace!H8</f>
      </c>
      <c r="P42">
        <f>O42/100*I42</f>
      </c>
    </row>
    <row r="43" ht="216.75">
      <c r="E43" s="15" t="s">
        <v>1286</v>
      </c>
    </row>
    <row r="44" ht="306">
      <c r="E44" s="15" t="s">
        <v>1287</v>
      </c>
    </row>
    <row r="45" spans="1:16" ht="12.75">
      <c r="A45" s="7">
        <v>11</v>
      </c>
      <c r="B45" s="7" t="s">
        <v>1288</v>
      </c>
      <c r="C45" s="7" t="s">
        <v>1289</v>
      </c>
      <c r="D45" s="7" t="s">
        <v>47</v>
      </c>
      <c r="E45" s="7" t="s">
        <v>1290</v>
      </c>
      <c r="F45" s="7" t="s">
        <v>54</v>
      </c>
      <c r="G45" s="10">
        <v>55.58</v>
      </c>
      <c r="H45" s="14"/>
      <c r="I45" s="13">
        <f>ROUND((H45*G45),2)</f>
      </c>
      <c r="O45">
        <f>rekapitulace!H8</f>
      </c>
      <c r="P45">
        <f>O45/100*I45</f>
      </c>
    </row>
    <row r="46" ht="191.25">
      <c r="E46" s="15" t="s">
        <v>1291</v>
      </c>
    </row>
    <row r="47" ht="255">
      <c r="E47" s="15" t="s">
        <v>1292</v>
      </c>
    </row>
    <row r="48" spans="1:16" ht="12.75">
      <c r="A48" s="7">
        <v>12</v>
      </c>
      <c r="B48" s="7" t="s">
        <v>1288</v>
      </c>
      <c r="C48" s="7" t="s">
        <v>1293</v>
      </c>
      <c r="D48" s="7" t="s">
        <v>47</v>
      </c>
      <c r="E48" s="7" t="s">
        <v>1294</v>
      </c>
      <c r="F48" s="7" t="s">
        <v>54</v>
      </c>
      <c r="G48" s="10">
        <v>55.58</v>
      </c>
      <c r="H48" s="14"/>
      <c r="I48" s="13">
        <f>ROUND((H48*G48),2)</f>
      </c>
      <c r="O48">
        <f>rekapitulace!H8</f>
      </c>
      <c r="P48">
        <f>O48/100*I48</f>
      </c>
    </row>
    <row r="49" ht="102">
      <c r="E49" s="15" t="s">
        <v>1295</v>
      </c>
    </row>
    <row r="50" ht="255">
      <c r="E50" s="15" t="s">
        <v>1292</v>
      </c>
    </row>
    <row r="51" spans="1:16" ht="12.75">
      <c r="A51" s="7">
        <v>13</v>
      </c>
      <c r="B51" s="7" t="s">
        <v>1288</v>
      </c>
      <c r="C51" s="7" t="s">
        <v>1296</v>
      </c>
      <c r="D51" s="7" t="s">
        <v>47</v>
      </c>
      <c r="E51" s="7" t="s">
        <v>1297</v>
      </c>
      <c r="F51" s="7" t="s">
        <v>54</v>
      </c>
      <c r="G51" s="10">
        <v>55.58</v>
      </c>
      <c r="H51" s="14"/>
      <c r="I51" s="13">
        <f>ROUND((H51*G51),2)</f>
      </c>
      <c r="O51">
        <f>rekapitulace!H8</f>
      </c>
      <c r="P51">
        <f>O51/100*I51</f>
      </c>
    </row>
    <row r="52" ht="102">
      <c r="E52" s="15" t="s">
        <v>1295</v>
      </c>
    </row>
    <row r="53" ht="12.75">
      <c r="E53" s="15" t="s">
        <v>47</v>
      </c>
    </row>
    <row r="54" spans="1:16" ht="12.75">
      <c r="A54" s="7">
        <v>14</v>
      </c>
      <c r="B54" s="7" t="s">
        <v>1288</v>
      </c>
      <c r="C54" s="7" t="s">
        <v>1298</v>
      </c>
      <c r="D54" s="7" t="s">
        <v>47</v>
      </c>
      <c r="E54" s="7" t="s">
        <v>1299</v>
      </c>
      <c r="F54" s="7" t="s">
        <v>54</v>
      </c>
      <c r="G54" s="10">
        <v>55.58</v>
      </c>
      <c r="H54" s="14"/>
      <c r="I54" s="13">
        <f>ROUND((H54*G54),2)</f>
      </c>
      <c r="O54">
        <f>rekapitulace!H8</f>
      </c>
      <c r="P54">
        <f>O54/100*I54</f>
      </c>
    </row>
    <row r="55" ht="102">
      <c r="E55" s="15" t="s">
        <v>1295</v>
      </c>
    </row>
    <row r="56" ht="12.75">
      <c r="E56" s="15" t="s">
        <v>47</v>
      </c>
    </row>
    <row r="57" spans="1:16" ht="12.75">
      <c r="A57" s="7">
        <v>15</v>
      </c>
      <c r="B57" s="7" t="s">
        <v>1252</v>
      </c>
      <c r="C57" s="7" t="s">
        <v>1300</v>
      </c>
      <c r="D57" s="7" t="s">
        <v>47</v>
      </c>
      <c r="E57" s="7" t="s">
        <v>1301</v>
      </c>
      <c r="F57" s="7" t="s">
        <v>914</v>
      </c>
      <c r="G57" s="10">
        <v>0.778</v>
      </c>
      <c r="H57" s="14"/>
      <c r="I57" s="13">
        <f>ROUND((H57*G57),2)</f>
      </c>
      <c r="O57">
        <f>rekapitulace!H8</f>
      </c>
      <c r="P57">
        <f>O57/100*I57</f>
      </c>
    </row>
    <row r="58" ht="63.75">
      <c r="E58" s="15" t="s">
        <v>1302</v>
      </c>
    </row>
    <row r="59" ht="12.75">
      <c r="E59" s="15" t="s">
        <v>47</v>
      </c>
    </row>
    <row r="60" spans="1:16" ht="12.75">
      <c r="A60" s="7">
        <v>16</v>
      </c>
      <c r="B60" s="7" t="s">
        <v>1252</v>
      </c>
      <c r="C60" s="7" t="s">
        <v>1303</v>
      </c>
      <c r="D60" s="7" t="s">
        <v>47</v>
      </c>
      <c r="E60" s="7" t="s">
        <v>1304</v>
      </c>
      <c r="F60" s="7" t="s">
        <v>124</v>
      </c>
      <c r="G60" s="10">
        <v>4.196</v>
      </c>
      <c r="H60" s="14"/>
      <c r="I60" s="13">
        <f>ROUND((H60*G60),2)</f>
      </c>
      <c r="O60">
        <f>rekapitulace!H8</f>
      </c>
      <c r="P60">
        <f>O60/100*I60</f>
      </c>
    </row>
    <row r="61" ht="267.75">
      <c r="E61" s="15" t="s">
        <v>1305</v>
      </c>
    </row>
    <row r="62" ht="12.75">
      <c r="E62" s="15" t="s">
        <v>47</v>
      </c>
    </row>
    <row r="63" spans="1:16" ht="12.75">
      <c r="A63" s="7">
        <v>17</v>
      </c>
      <c r="B63" s="7" t="s">
        <v>1252</v>
      </c>
      <c r="C63" s="7" t="s">
        <v>1306</v>
      </c>
      <c r="D63" s="7" t="s">
        <v>47</v>
      </c>
      <c r="E63" s="7" t="s">
        <v>1307</v>
      </c>
      <c r="F63" s="7" t="s">
        <v>54</v>
      </c>
      <c r="G63" s="10">
        <v>48.73</v>
      </c>
      <c r="H63" s="14"/>
      <c r="I63" s="13">
        <f>ROUND((H63*G63),2)</f>
      </c>
      <c r="O63">
        <f>rekapitulace!H8</f>
      </c>
      <c r="P63">
        <f>O63/100*I63</f>
      </c>
    </row>
    <row r="64" ht="382.5">
      <c r="E64" s="15" t="s">
        <v>1308</v>
      </c>
    </row>
    <row r="65" ht="12.75">
      <c r="E65" s="15" t="s">
        <v>47</v>
      </c>
    </row>
    <row r="66" spans="1:16" ht="12.75">
      <c r="A66" s="7">
        <v>18</v>
      </c>
      <c r="B66" s="7" t="s">
        <v>1252</v>
      </c>
      <c r="C66" s="7" t="s">
        <v>1309</v>
      </c>
      <c r="D66" s="7" t="s">
        <v>47</v>
      </c>
      <c r="E66" s="7" t="s">
        <v>1310</v>
      </c>
      <c r="F66" s="7" t="s">
        <v>54</v>
      </c>
      <c r="G66" s="10">
        <v>48.73</v>
      </c>
      <c r="H66" s="14"/>
      <c r="I66" s="13">
        <f>ROUND((H66*G66),2)</f>
      </c>
      <c r="O66">
        <f>rekapitulace!H8</f>
      </c>
      <c r="P66">
        <f>O66/100*I66</f>
      </c>
    </row>
    <row r="67" ht="89.25">
      <c r="E67" s="15" t="s">
        <v>1311</v>
      </c>
    </row>
    <row r="68" ht="12.75">
      <c r="E68" s="15" t="s">
        <v>47</v>
      </c>
    </row>
    <row r="69" spans="1:16" ht="12.75">
      <c r="A69" s="7">
        <v>19</v>
      </c>
      <c r="B69" s="7" t="s">
        <v>1252</v>
      </c>
      <c r="C69" s="7" t="s">
        <v>1312</v>
      </c>
      <c r="D69" s="7" t="s">
        <v>47</v>
      </c>
      <c r="E69" s="7" t="s">
        <v>1313</v>
      </c>
      <c r="F69" s="7" t="s">
        <v>914</v>
      </c>
      <c r="G69" s="10">
        <v>0.734</v>
      </c>
      <c r="H69" s="14"/>
      <c r="I69" s="13">
        <f>ROUND((H69*G69),2)</f>
      </c>
      <c r="O69">
        <f>rekapitulace!H8</f>
      </c>
      <c r="P69">
        <f>O69/100*I69</f>
      </c>
    </row>
    <row r="70" ht="267.75">
      <c r="E70" s="15" t="s">
        <v>1314</v>
      </c>
    </row>
    <row r="71" ht="12.75">
      <c r="E71" s="15" t="s">
        <v>47</v>
      </c>
    </row>
    <row r="72" spans="1:16" ht="12.75" customHeight="1">
      <c r="A72" s="16"/>
      <c r="B72" s="16"/>
      <c r="C72" s="16" t="s">
        <v>37</v>
      </c>
      <c r="D72" s="16"/>
      <c r="E72" s="16" t="s">
        <v>963</v>
      </c>
      <c r="F72" s="16"/>
      <c r="G72" s="16"/>
      <c r="H72" s="16"/>
      <c r="I72" s="16">
        <f>SUM(I42:I71)</f>
      </c>
      <c r="P72">
        <f>ROUND(SUM(P42:P71),2)</f>
      </c>
    </row>
    <row r="74" spans="1:9" ht="12.75" customHeight="1">
      <c r="A74" s="9"/>
      <c r="B74" s="9"/>
      <c r="C74" s="9" t="s">
        <v>39</v>
      </c>
      <c r="D74" s="9"/>
      <c r="E74" s="9" t="s">
        <v>1315</v>
      </c>
      <c r="F74" s="9"/>
      <c r="G74" s="11"/>
      <c r="H74" s="9"/>
      <c r="I74" s="11"/>
    </row>
    <row r="75" spans="1:16" ht="12.75">
      <c r="A75" s="7">
        <v>20</v>
      </c>
      <c r="B75" s="7" t="s">
        <v>1252</v>
      </c>
      <c r="C75" s="7" t="s">
        <v>1316</v>
      </c>
      <c r="D75" s="7" t="s">
        <v>47</v>
      </c>
      <c r="E75" s="7" t="s">
        <v>1317</v>
      </c>
      <c r="F75" s="7" t="s">
        <v>54</v>
      </c>
      <c r="G75" s="10">
        <v>45.01</v>
      </c>
      <c r="H75" s="14"/>
      <c r="I75" s="13">
        <f>ROUND((H75*G75),2)</f>
      </c>
      <c r="O75">
        <f>rekapitulace!H8</f>
      </c>
      <c r="P75">
        <f>O75/100*I75</f>
      </c>
    </row>
    <row r="76" ht="76.5">
      <c r="E76" s="15" t="s">
        <v>1318</v>
      </c>
    </row>
    <row r="77" ht="12.75">
      <c r="E77" s="15" t="s">
        <v>47</v>
      </c>
    </row>
    <row r="78" spans="1:16" ht="12.75">
      <c r="A78" s="7">
        <v>21</v>
      </c>
      <c r="B78" s="7" t="s">
        <v>1252</v>
      </c>
      <c r="C78" s="7" t="s">
        <v>1319</v>
      </c>
      <c r="D78" s="7" t="s">
        <v>47</v>
      </c>
      <c r="E78" s="7" t="s">
        <v>1320</v>
      </c>
      <c r="F78" s="7" t="s">
        <v>54</v>
      </c>
      <c r="G78" s="10">
        <v>45.01</v>
      </c>
      <c r="H78" s="14"/>
      <c r="I78" s="13">
        <f>ROUND((H78*G78),2)</f>
      </c>
      <c r="O78">
        <f>rekapitulace!H8</f>
      </c>
      <c r="P78">
        <f>O78/100*I78</f>
      </c>
    </row>
    <row r="79" ht="178.5">
      <c r="E79" s="15" t="s">
        <v>1321</v>
      </c>
    </row>
    <row r="80" ht="409.5">
      <c r="E80" s="15" t="s">
        <v>1322</v>
      </c>
    </row>
    <row r="81" spans="1:16" ht="12.75">
      <c r="A81" s="7">
        <v>22</v>
      </c>
      <c r="B81" s="7" t="s">
        <v>1252</v>
      </c>
      <c r="C81" s="7" t="s">
        <v>1323</v>
      </c>
      <c r="D81" s="7" t="s">
        <v>47</v>
      </c>
      <c r="E81" s="7" t="s">
        <v>1324</v>
      </c>
      <c r="F81" s="7" t="s">
        <v>54</v>
      </c>
      <c r="G81" s="10">
        <v>122.102</v>
      </c>
      <c r="H81" s="14"/>
      <c r="I81" s="13">
        <f>ROUND((H81*G81),2)</f>
      </c>
      <c r="O81">
        <f>rekapitulace!H8</f>
      </c>
      <c r="P81">
        <f>O81/100*I81</f>
      </c>
    </row>
    <row r="82" ht="89.25">
      <c r="E82" s="15" t="s">
        <v>1325</v>
      </c>
    </row>
    <row r="83" ht="12.75">
      <c r="E83" s="15" t="s">
        <v>47</v>
      </c>
    </row>
    <row r="84" spans="1:16" ht="12.75">
      <c r="A84" s="7">
        <v>23</v>
      </c>
      <c r="B84" s="7" t="s">
        <v>1252</v>
      </c>
      <c r="C84" s="7" t="s">
        <v>1326</v>
      </c>
      <c r="D84" s="7" t="s">
        <v>47</v>
      </c>
      <c r="E84" s="7" t="s">
        <v>1327</v>
      </c>
      <c r="F84" s="7" t="s">
        <v>54</v>
      </c>
      <c r="G84" s="10">
        <v>3.12</v>
      </c>
      <c r="H84" s="14"/>
      <c r="I84" s="13">
        <f>ROUND((H84*G84),2)</f>
      </c>
      <c r="O84">
        <f>rekapitulace!H8</f>
      </c>
      <c r="P84">
        <f>O84/100*I84</f>
      </c>
    </row>
    <row r="85" ht="267.75">
      <c r="E85" s="15" t="s">
        <v>1328</v>
      </c>
    </row>
    <row r="86" ht="89.25">
      <c r="E86" s="15" t="s">
        <v>1329</v>
      </c>
    </row>
    <row r="87" spans="1:16" ht="12.75">
      <c r="A87" s="7">
        <v>24</v>
      </c>
      <c r="B87" s="7" t="s">
        <v>1252</v>
      </c>
      <c r="C87" s="7" t="s">
        <v>1330</v>
      </c>
      <c r="D87" s="7" t="s">
        <v>47</v>
      </c>
      <c r="E87" s="7" t="s">
        <v>1331</v>
      </c>
      <c r="F87" s="7" t="s">
        <v>54</v>
      </c>
      <c r="G87" s="10">
        <v>112.042</v>
      </c>
      <c r="H87" s="14"/>
      <c r="I87" s="13">
        <f>ROUND((H87*G87),2)</f>
      </c>
      <c r="O87">
        <f>rekapitulace!H8</f>
      </c>
      <c r="P87">
        <f>O87/100*I87</f>
      </c>
    </row>
    <row r="88" ht="409.5">
      <c r="E88" s="15" t="s">
        <v>1332</v>
      </c>
    </row>
    <row r="89" ht="409.5">
      <c r="E89" s="15" t="s">
        <v>1322</v>
      </c>
    </row>
    <row r="90" spans="1:16" ht="12.75">
      <c r="A90" s="7">
        <v>25</v>
      </c>
      <c r="B90" s="7" t="s">
        <v>1252</v>
      </c>
      <c r="C90" s="7" t="s">
        <v>1333</v>
      </c>
      <c r="D90" s="7" t="s">
        <v>47</v>
      </c>
      <c r="E90" s="7" t="s">
        <v>1334</v>
      </c>
      <c r="F90" s="7" t="s">
        <v>54</v>
      </c>
      <c r="G90" s="10">
        <v>10.06</v>
      </c>
      <c r="H90" s="14"/>
      <c r="I90" s="13">
        <f>ROUND((H90*G90),2)</f>
      </c>
      <c r="O90">
        <f>rekapitulace!H8</f>
      </c>
      <c r="P90">
        <f>O90/100*I90</f>
      </c>
    </row>
    <row r="91" ht="76.5">
      <c r="E91" s="15" t="s">
        <v>1335</v>
      </c>
    </row>
    <row r="92" ht="409.5">
      <c r="E92" s="15" t="s">
        <v>1336</v>
      </c>
    </row>
    <row r="93" spans="1:16" ht="12.75">
      <c r="A93" s="7">
        <v>26</v>
      </c>
      <c r="B93" s="7" t="s">
        <v>1252</v>
      </c>
      <c r="C93" s="7" t="s">
        <v>1337</v>
      </c>
      <c r="D93" s="7" t="s">
        <v>47</v>
      </c>
      <c r="E93" s="7" t="s">
        <v>1338</v>
      </c>
      <c r="F93" s="7" t="s">
        <v>54</v>
      </c>
      <c r="G93" s="10">
        <v>91.916</v>
      </c>
      <c r="H93" s="14"/>
      <c r="I93" s="13">
        <f>ROUND((H93*G93),2)</f>
      </c>
      <c r="O93">
        <f>rekapitulace!H8</f>
      </c>
      <c r="P93">
        <f>O93/100*I93</f>
      </c>
    </row>
    <row r="94" ht="357">
      <c r="E94" s="15" t="s">
        <v>1339</v>
      </c>
    </row>
    <row r="95" ht="89.25">
      <c r="E95" s="15" t="s">
        <v>1329</v>
      </c>
    </row>
    <row r="96" spans="1:16" ht="12.75">
      <c r="A96" s="7">
        <v>27</v>
      </c>
      <c r="B96" s="7" t="s">
        <v>1252</v>
      </c>
      <c r="C96" s="7" t="s">
        <v>1340</v>
      </c>
      <c r="D96" s="7" t="s">
        <v>47</v>
      </c>
      <c r="E96" s="7" t="s">
        <v>1341</v>
      </c>
      <c r="F96" s="7" t="s">
        <v>138</v>
      </c>
      <c r="G96" s="10">
        <v>24.6</v>
      </c>
      <c r="H96" s="14"/>
      <c r="I96" s="13">
        <f>ROUND((H96*G96),2)</f>
      </c>
      <c r="O96">
        <f>rekapitulace!H8</f>
      </c>
      <c r="P96">
        <f>O96/100*I96</f>
      </c>
    </row>
    <row r="97" ht="204">
      <c r="E97" s="15" t="s">
        <v>1342</v>
      </c>
    </row>
    <row r="98" ht="409.5">
      <c r="E98" s="15" t="s">
        <v>1343</v>
      </c>
    </row>
    <row r="99" spans="1:16" ht="12.75">
      <c r="A99" s="17">
        <v>28</v>
      </c>
      <c r="B99" s="17" t="s">
        <v>47</v>
      </c>
      <c r="C99" s="17" t="s">
        <v>1344</v>
      </c>
      <c r="D99" s="17" t="s">
        <v>47</v>
      </c>
      <c r="E99" s="17" t="s">
        <v>1345</v>
      </c>
      <c r="F99" s="17" t="s">
        <v>138</v>
      </c>
      <c r="G99" s="10">
        <v>25.83</v>
      </c>
      <c r="H99" s="14"/>
      <c r="I99" s="13">
        <f>ROUND(H99*G99,2)</f>
      </c>
      <c r="O99">
        <f>rekapitulace!H8</f>
      </c>
      <c r="P99">
        <f>O99/100*I99</f>
      </c>
    </row>
    <row r="100" ht="102">
      <c r="E100" s="15" t="s">
        <v>1346</v>
      </c>
    </row>
    <row r="101" ht="409.5">
      <c r="E101" s="15" t="s">
        <v>1343</v>
      </c>
    </row>
    <row r="102" spans="1:16" ht="12.75">
      <c r="A102" s="7">
        <v>29</v>
      </c>
      <c r="B102" s="7" t="s">
        <v>1252</v>
      </c>
      <c r="C102" s="7" t="s">
        <v>1347</v>
      </c>
      <c r="D102" s="7" t="s">
        <v>47</v>
      </c>
      <c r="E102" s="7" t="s">
        <v>1348</v>
      </c>
      <c r="F102" s="7" t="s">
        <v>138</v>
      </c>
      <c r="G102" s="10">
        <v>52.64</v>
      </c>
      <c r="H102" s="14"/>
      <c r="I102" s="13">
        <f>ROUND((H102*G102),2)</f>
      </c>
      <c r="O102">
        <f>rekapitulace!H8</f>
      </c>
      <c r="P102">
        <f>O102/100*I102</f>
      </c>
    </row>
    <row r="103" ht="267.75">
      <c r="E103" s="15" t="s">
        <v>1349</v>
      </c>
    </row>
    <row r="104" ht="409.5">
      <c r="E104" s="15" t="s">
        <v>1343</v>
      </c>
    </row>
    <row r="105" spans="1:16" ht="12.75">
      <c r="A105" s="17">
        <v>30</v>
      </c>
      <c r="B105" s="17" t="s">
        <v>47</v>
      </c>
      <c r="C105" s="17" t="s">
        <v>1350</v>
      </c>
      <c r="D105" s="17" t="s">
        <v>47</v>
      </c>
      <c r="E105" s="17" t="s">
        <v>1351</v>
      </c>
      <c r="F105" s="17" t="s">
        <v>138</v>
      </c>
      <c r="G105" s="10">
        <v>55.272</v>
      </c>
      <c r="H105" s="14"/>
      <c r="I105" s="13">
        <f>ROUND(H105*G105,2)</f>
      </c>
      <c r="O105">
        <f>rekapitulace!H8</f>
      </c>
      <c r="P105">
        <f>O105/100*I105</f>
      </c>
    </row>
    <row r="106" ht="102">
      <c r="E106" s="15" t="s">
        <v>1352</v>
      </c>
    </row>
    <row r="107" ht="409.5">
      <c r="E107" s="15" t="s">
        <v>1343</v>
      </c>
    </row>
    <row r="108" spans="1:16" ht="12.75">
      <c r="A108" s="7">
        <v>31</v>
      </c>
      <c r="B108" s="7" t="s">
        <v>1252</v>
      </c>
      <c r="C108" s="7" t="s">
        <v>1353</v>
      </c>
      <c r="D108" s="7" t="s">
        <v>47</v>
      </c>
      <c r="E108" s="7" t="s">
        <v>1354</v>
      </c>
      <c r="F108" s="7" t="s">
        <v>54</v>
      </c>
      <c r="G108" s="10">
        <v>33.04</v>
      </c>
      <c r="H108" s="14"/>
      <c r="I108" s="13">
        <f>ROUND((H108*G108),2)</f>
      </c>
      <c r="O108">
        <f>rekapitulace!H8</f>
      </c>
      <c r="P108">
        <f>O108/100*I108</f>
      </c>
    </row>
    <row r="109" ht="114.75">
      <c r="E109" s="15" t="s">
        <v>1355</v>
      </c>
    </row>
    <row r="110" ht="409.5">
      <c r="E110" s="15" t="s">
        <v>1356</v>
      </c>
    </row>
    <row r="111" spans="1:16" ht="12.75">
      <c r="A111" s="7">
        <v>32</v>
      </c>
      <c r="B111" s="7" t="s">
        <v>1252</v>
      </c>
      <c r="C111" s="7" t="s">
        <v>1357</v>
      </c>
      <c r="D111" s="7" t="s">
        <v>47</v>
      </c>
      <c r="E111" s="7" t="s">
        <v>1358</v>
      </c>
      <c r="F111" s="7" t="s">
        <v>54</v>
      </c>
      <c r="G111" s="10">
        <v>21.28</v>
      </c>
      <c r="H111" s="14"/>
      <c r="I111" s="13">
        <f>ROUND((H111*G111),2)</f>
      </c>
      <c r="O111">
        <f>rekapitulace!H8</f>
      </c>
      <c r="P111">
        <f>O111/100*I111</f>
      </c>
    </row>
    <row r="112" ht="89.25">
      <c r="E112" s="15" t="s">
        <v>1359</v>
      </c>
    </row>
    <row r="113" ht="409.5">
      <c r="E113" s="15" t="s">
        <v>1356</v>
      </c>
    </row>
    <row r="114" spans="1:16" ht="12.75">
      <c r="A114" s="17">
        <v>33</v>
      </c>
      <c r="B114" s="17" t="s">
        <v>47</v>
      </c>
      <c r="C114" s="17" t="s">
        <v>1360</v>
      </c>
      <c r="D114" s="17" t="s">
        <v>47</v>
      </c>
      <c r="E114" s="17" t="s">
        <v>1361</v>
      </c>
      <c r="F114" s="17" t="s">
        <v>54</v>
      </c>
      <c r="G114" s="10">
        <v>67.9</v>
      </c>
      <c r="H114" s="14"/>
      <c r="I114" s="13">
        <f>ROUND(H114*G114,2)</f>
      </c>
      <c r="O114">
        <f>rekapitulace!H8</f>
      </c>
      <c r="P114">
        <f>O114/100*I114</f>
      </c>
    </row>
    <row r="115" ht="395.25">
      <c r="E115" s="15" t="s">
        <v>1362</v>
      </c>
    </row>
    <row r="116" ht="409.5">
      <c r="E116" s="15" t="s">
        <v>1356</v>
      </c>
    </row>
    <row r="117" spans="1:16" ht="12.75">
      <c r="A117" s="7">
        <v>34</v>
      </c>
      <c r="B117" s="7" t="s">
        <v>1252</v>
      </c>
      <c r="C117" s="7" t="s">
        <v>1363</v>
      </c>
      <c r="D117" s="7" t="s">
        <v>47</v>
      </c>
      <c r="E117" s="7" t="s">
        <v>1364</v>
      </c>
      <c r="F117" s="7" t="s">
        <v>138</v>
      </c>
      <c r="G117" s="10">
        <v>87.98</v>
      </c>
      <c r="H117" s="14"/>
      <c r="I117" s="13">
        <f>ROUND((H117*G117),2)</f>
      </c>
      <c r="O117">
        <f>rekapitulace!H8</f>
      </c>
      <c r="P117">
        <f>O117/100*I117</f>
      </c>
    </row>
    <row r="118" ht="51">
      <c r="E118" s="15" t="s">
        <v>1365</v>
      </c>
    </row>
    <row r="119" ht="204">
      <c r="E119" s="15" t="s">
        <v>1366</v>
      </c>
    </row>
    <row r="120" spans="1:16" ht="12.75">
      <c r="A120" s="17">
        <v>35</v>
      </c>
      <c r="B120" s="17" t="s">
        <v>47</v>
      </c>
      <c r="C120" s="17" t="s">
        <v>1367</v>
      </c>
      <c r="D120" s="17" t="s">
        <v>47</v>
      </c>
      <c r="E120" s="17" t="s">
        <v>1368</v>
      </c>
      <c r="F120" s="17" t="s">
        <v>101</v>
      </c>
      <c r="G120" s="10">
        <v>12</v>
      </c>
      <c r="H120" s="14"/>
      <c r="I120" s="13">
        <f>ROUND(H120*G120,2)</f>
      </c>
      <c r="O120">
        <f>rekapitulace!H8</f>
      </c>
      <c r="P120">
        <f>O120/100*I120</f>
      </c>
    </row>
    <row r="121" ht="191.25">
      <c r="E121" s="15" t="s">
        <v>1369</v>
      </c>
    </row>
    <row r="122" ht="204">
      <c r="E122" s="15" t="s">
        <v>1366</v>
      </c>
    </row>
    <row r="123" spans="1:16" ht="12.75">
      <c r="A123" s="17">
        <v>36</v>
      </c>
      <c r="B123" s="17" t="s">
        <v>47</v>
      </c>
      <c r="C123" s="17" t="s">
        <v>1370</v>
      </c>
      <c r="D123" s="17" t="s">
        <v>47</v>
      </c>
      <c r="E123" s="17" t="s">
        <v>1371</v>
      </c>
      <c r="F123" s="17" t="s">
        <v>101</v>
      </c>
      <c r="G123" s="10">
        <v>18</v>
      </c>
      <c r="H123" s="14"/>
      <c r="I123" s="13">
        <f>ROUND(H123*G123,2)</f>
      </c>
      <c r="O123">
        <f>rekapitulace!H8</f>
      </c>
      <c r="P123">
        <f>O123/100*I123</f>
      </c>
    </row>
    <row r="124" ht="216.75">
      <c r="E124" s="15" t="s">
        <v>1372</v>
      </c>
    </row>
    <row r="125" ht="204">
      <c r="E125" s="15" t="s">
        <v>1366</v>
      </c>
    </row>
    <row r="126" spans="1:16" ht="12.75">
      <c r="A126" s="17">
        <v>37</v>
      </c>
      <c r="B126" s="17" t="s">
        <v>47</v>
      </c>
      <c r="C126" s="17" t="s">
        <v>1373</v>
      </c>
      <c r="D126" s="17" t="s">
        <v>47</v>
      </c>
      <c r="E126" s="17" t="s">
        <v>1374</v>
      </c>
      <c r="F126" s="17" t="s">
        <v>101</v>
      </c>
      <c r="G126" s="10">
        <v>8</v>
      </c>
      <c r="H126" s="14"/>
      <c r="I126" s="13">
        <f>ROUND(H126*G126,2)</f>
      </c>
      <c r="O126">
        <f>rekapitulace!H8</f>
      </c>
      <c r="P126">
        <f>O126/100*I126</f>
      </c>
    </row>
    <row r="127" ht="242.25">
      <c r="E127" s="15" t="s">
        <v>1375</v>
      </c>
    </row>
    <row r="128" ht="204">
      <c r="E128" s="15" t="s">
        <v>1366</v>
      </c>
    </row>
    <row r="129" spans="1:16" ht="12.75">
      <c r="A129" s="7">
        <v>38</v>
      </c>
      <c r="B129" s="7" t="s">
        <v>1252</v>
      </c>
      <c r="C129" s="7" t="s">
        <v>1376</v>
      </c>
      <c r="D129" s="7" t="s">
        <v>47</v>
      </c>
      <c r="E129" s="7" t="s">
        <v>1377</v>
      </c>
      <c r="F129" s="7" t="s">
        <v>54</v>
      </c>
      <c r="G129" s="10">
        <v>91.916</v>
      </c>
      <c r="H129" s="14"/>
      <c r="I129" s="13">
        <f>ROUND((H129*G129),2)</f>
      </c>
      <c r="O129">
        <f>rekapitulace!H8</f>
      </c>
      <c r="P129">
        <f>O129/100*I129</f>
      </c>
    </row>
    <row r="130" ht="357">
      <c r="E130" s="15" t="s">
        <v>1339</v>
      </c>
    </row>
    <row r="131" ht="12.75">
      <c r="E131" s="15" t="s">
        <v>47</v>
      </c>
    </row>
    <row r="132" spans="1:16" ht="12.75">
      <c r="A132" s="7">
        <v>39</v>
      </c>
      <c r="B132" s="7" t="s">
        <v>1252</v>
      </c>
      <c r="C132" s="7" t="s">
        <v>1378</v>
      </c>
      <c r="D132" s="7" t="s">
        <v>47</v>
      </c>
      <c r="E132" s="7" t="s">
        <v>1379</v>
      </c>
      <c r="F132" s="7" t="s">
        <v>54</v>
      </c>
      <c r="G132" s="10">
        <v>48.18</v>
      </c>
      <c r="H132" s="14"/>
      <c r="I132" s="13">
        <f>ROUND((H132*G132),2)</f>
      </c>
      <c r="O132">
        <f>rekapitulace!H8</f>
      </c>
      <c r="P132">
        <f>O132/100*I132</f>
      </c>
    </row>
    <row r="133" ht="255">
      <c r="E133" s="15" t="s">
        <v>1380</v>
      </c>
    </row>
    <row r="134" ht="280.5">
      <c r="E134" s="15" t="s">
        <v>1381</v>
      </c>
    </row>
    <row r="135" spans="1:16" ht="12.75">
      <c r="A135" s="7">
        <v>40</v>
      </c>
      <c r="B135" s="7" t="s">
        <v>1252</v>
      </c>
      <c r="C135" s="7" t="s">
        <v>1382</v>
      </c>
      <c r="D135" s="7" t="s">
        <v>47</v>
      </c>
      <c r="E135" s="7" t="s">
        <v>1383</v>
      </c>
      <c r="F135" s="7" t="s">
        <v>54</v>
      </c>
      <c r="G135" s="10">
        <v>28</v>
      </c>
      <c r="H135" s="14"/>
      <c r="I135" s="13">
        <f>ROUND((H135*G135),2)</f>
      </c>
      <c r="O135">
        <f>rekapitulace!H8</f>
      </c>
      <c r="P135">
        <f>O135/100*I135</f>
      </c>
    </row>
    <row r="136" ht="89.25">
      <c r="E136" s="15" t="s">
        <v>1384</v>
      </c>
    </row>
    <row r="137" ht="12.75">
      <c r="E137" s="15" t="s">
        <v>47</v>
      </c>
    </row>
    <row r="138" spans="1:16" ht="12.75">
      <c r="A138" s="7">
        <v>41</v>
      </c>
      <c r="B138" s="7" t="s">
        <v>1252</v>
      </c>
      <c r="C138" s="7" t="s">
        <v>1385</v>
      </c>
      <c r="D138" s="7" t="s">
        <v>47</v>
      </c>
      <c r="E138" s="7" t="s">
        <v>1386</v>
      </c>
      <c r="F138" s="7" t="s">
        <v>124</v>
      </c>
      <c r="G138" s="10">
        <v>0.946</v>
      </c>
      <c r="H138" s="14"/>
      <c r="I138" s="13">
        <f>ROUND((H138*G138),2)</f>
      </c>
      <c r="O138">
        <f>rekapitulace!H8</f>
      </c>
      <c r="P138">
        <f>O138/100*I138</f>
      </c>
    </row>
    <row r="139" ht="89.25">
      <c r="E139" s="15" t="s">
        <v>1387</v>
      </c>
    </row>
    <row r="140" ht="409.5">
      <c r="E140" s="15" t="s">
        <v>1388</v>
      </c>
    </row>
    <row r="141" spans="1:16" ht="12.75">
      <c r="A141" s="7">
        <v>42</v>
      </c>
      <c r="B141" s="7" t="s">
        <v>1252</v>
      </c>
      <c r="C141" s="7" t="s">
        <v>1389</v>
      </c>
      <c r="D141" s="7" t="s">
        <v>47</v>
      </c>
      <c r="E141" s="7" t="s">
        <v>1390</v>
      </c>
      <c r="F141" s="7" t="s">
        <v>124</v>
      </c>
      <c r="G141" s="10">
        <v>2.61</v>
      </c>
      <c r="H141" s="14"/>
      <c r="I141" s="13">
        <f>ROUND((H141*G141),2)</f>
      </c>
      <c r="O141">
        <f>rekapitulace!H8</f>
      </c>
      <c r="P141">
        <f>O141/100*I141</f>
      </c>
    </row>
    <row r="142" ht="140.25">
      <c r="E142" s="15" t="s">
        <v>1391</v>
      </c>
    </row>
    <row r="143" ht="409.5">
      <c r="E143" s="15" t="s">
        <v>1388</v>
      </c>
    </row>
    <row r="144" spans="1:16" ht="12.75">
      <c r="A144" s="7">
        <v>43</v>
      </c>
      <c r="B144" s="7" t="s">
        <v>1252</v>
      </c>
      <c r="C144" s="7" t="s">
        <v>1392</v>
      </c>
      <c r="D144" s="7" t="s">
        <v>47</v>
      </c>
      <c r="E144" s="7" t="s">
        <v>1393</v>
      </c>
      <c r="F144" s="7" t="s">
        <v>124</v>
      </c>
      <c r="G144" s="10">
        <v>0.946</v>
      </c>
      <c r="H144" s="14"/>
      <c r="I144" s="13">
        <f>ROUND((H144*G144),2)</f>
      </c>
      <c r="O144">
        <f>rekapitulace!H8</f>
      </c>
      <c r="P144">
        <f>O144/100*I144</f>
      </c>
    </row>
    <row r="145" ht="76.5">
      <c r="E145" s="15" t="s">
        <v>1394</v>
      </c>
    </row>
    <row r="146" ht="409.5">
      <c r="E146" s="15" t="s">
        <v>1395</v>
      </c>
    </row>
    <row r="147" spans="1:16" ht="12.75">
      <c r="A147" s="7">
        <v>44</v>
      </c>
      <c r="B147" s="7" t="s">
        <v>1252</v>
      </c>
      <c r="C147" s="7" t="s">
        <v>1396</v>
      </c>
      <c r="D147" s="7" t="s">
        <v>47</v>
      </c>
      <c r="E147" s="7" t="s">
        <v>1397</v>
      </c>
      <c r="F147" s="7" t="s">
        <v>124</v>
      </c>
      <c r="G147" s="10">
        <v>2.61</v>
      </c>
      <c r="H147" s="14"/>
      <c r="I147" s="13">
        <f>ROUND((H147*G147),2)</f>
      </c>
      <c r="O147">
        <f>rekapitulace!H8</f>
      </c>
      <c r="P147">
        <f>O147/100*I147</f>
      </c>
    </row>
    <row r="148" ht="76.5">
      <c r="E148" s="15" t="s">
        <v>1398</v>
      </c>
    </row>
    <row r="149" ht="409.5">
      <c r="E149" s="15" t="s">
        <v>1395</v>
      </c>
    </row>
    <row r="150" spans="1:16" ht="12.75">
      <c r="A150" s="7">
        <v>45</v>
      </c>
      <c r="B150" s="7" t="s">
        <v>1252</v>
      </c>
      <c r="C150" s="7" t="s">
        <v>1399</v>
      </c>
      <c r="D150" s="7" t="s">
        <v>47</v>
      </c>
      <c r="E150" s="7" t="s">
        <v>1400</v>
      </c>
      <c r="F150" s="7" t="s">
        <v>124</v>
      </c>
      <c r="G150" s="10">
        <v>0.946</v>
      </c>
      <c r="H150" s="14"/>
      <c r="I150" s="13">
        <f>ROUND((H150*G150),2)</f>
      </c>
      <c r="O150">
        <f>rekapitulace!H8</f>
      </c>
      <c r="P150">
        <f>O150/100*I150</f>
      </c>
    </row>
    <row r="151" ht="76.5">
      <c r="E151" s="15" t="s">
        <v>1394</v>
      </c>
    </row>
    <row r="152" ht="409.5">
      <c r="E152" s="15" t="s">
        <v>1395</v>
      </c>
    </row>
    <row r="153" spans="1:16" ht="12.75">
      <c r="A153" s="7">
        <v>46</v>
      </c>
      <c r="B153" s="7" t="s">
        <v>1252</v>
      </c>
      <c r="C153" s="7" t="s">
        <v>1401</v>
      </c>
      <c r="D153" s="7" t="s">
        <v>47</v>
      </c>
      <c r="E153" s="7" t="s">
        <v>1402</v>
      </c>
      <c r="F153" s="7" t="s">
        <v>124</v>
      </c>
      <c r="G153" s="10">
        <v>2.61</v>
      </c>
      <c r="H153" s="14"/>
      <c r="I153" s="13">
        <f>ROUND((H153*G153),2)</f>
      </c>
      <c r="O153">
        <f>rekapitulace!H8</f>
      </c>
      <c r="P153">
        <f>O153/100*I153</f>
      </c>
    </row>
    <row r="154" ht="76.5">
      <c r="E154" s="15" t="s">
        <v>1398</v>
      </c>
    </row>
    <row r="155" ht="409.5">
      <c r="E155" s="15" t="s">
        <v>1395</v>
      </c>
    </row>
    <row r="156" spans="1:16" ht="12.75">
      <c r="A156" s="7">
        <v>47</v>
      </c>
      <c r="B156" s="7" t="s">
        <v>1252</v>
      </c>
      <c r="C156" s="7" t="s">
        <v>1403</v>
      </c>
      <c r="D156" s="7" t="s">
        <v>47</v>
      </c>
      <c r="E156" s="7" t="s">
        <v>1404</v>
      </c>
      <c r="F156" s="7" t="s">
        <v>914</v>
      </c>
      <c r="G156" s="10">
        <v>0.138</v>
      </c>
      <c r="H156" s="14"/>
      <c r="I156" s="13">
        <f>ROUND((H156*G156),2)</f>
      </c>
      <c r="O156">
        <f>rekapitulace!H8</f>
      </c>
      <c r="P156">
        <f>O156/100*I156</f>
      </c>
    </row>
    <row r="157" ht="318.75">
      <c r="E157" s="15" t="s">
        <v>1405</v>
      </c>
    </row>
    <row r="158" ht="12.75">
      <c r="E158" s="15" t="s">
        <v>47</v>
      </c>
    </row>
    <row r="159" spans="1:16" ht="12.75">
      <c r="A159" s="7">
        <v>48</v>
      </c>
      <c r="B159" s="7" t="s">
        <v>1252</v>
      </c>
      <c r="C159" s="7" t="s">
        <v>1406</v>
      </c>
      <c r="D159" s="7" t="s">
        <v>47</v>
      </c>
      <c r="E159" s="7" t="s">
        <v>1407</v>
      </c>
      <c r="F159" s="7" t="s">
        <v>138</v>
      </c>
      <c r="G159" s="10">
        <v>20</v>
      </c>
      <c r="H159" s="14"/>
      <c r="I159" s="13">
        <f>ROUND((H159*G159),2)</f>
      </c>
      <c r="O159">
        <f>rekapitulace!H8</f>
      </c>
      <c r="P159">
        <f>O159/100*I159</f>
      </c>
    </row>
    <row r="160" ht="51">
      <c r="E160" s="15" t="s">
        <v>1408</v>
      </c>
    </row>
    <row r="161" ht="12.75">
      <c r="E161" s="15" t="s">
        <v>47</v>
      </c>
    </row>
    <row r="162" spans="1:16" ht="12.75">
      <c r="A162" s="7">
        <v>49</v>
      </c>
      <c r="B162" s="7" t="s">
        <v>1252</v>
      </c>
      <c r="C162" s="7" t="s">
        <v>1409</v>
      </c>
      <c r="D162" s="7" t="s">
        <v>47</v>
      </c>
      <c r="E162" s="7" t="s">
        <v>1410</v>
      </c>
      <c r="F162" s="7" t="s">
        <v>138</v>
      </c>
      <c r="G162" s="10">
        <v>14.8</v>
      </c>
      <c r="H162" s="14"/>
      <c r="I162" s="13">
        <f>ROUND((H162*G162),2)</f>
      </c>
      <c r="O162">
        <f>rekapitulace!H8</f>
      </c>
      <c r="P162">
        <f>O162/100*I162</f>
      </c>
    </row>
    <row r="163" ht="127.5">
      <c r="E163" s="15" t="s">
        <v>1411</v>
      </c>
    </row>
    <row r="164" ht="12.75">
      <c r="E164" s="15" t="s">
        <v>47</v>
      </c>
    </row>
    <row r="165" spans="1:16" ht="12.75">
      <c r="A165" s="7">
        <v>50</v>
      </c>
      <c r="B165" s="7" t="s">
        <v>1252</v>
      </c>
      <c r="C165" s="7" t="s">
        <v>1412</v>
      </c>
      <c r="D165" s="7" t="s">
        <v>47</v>
      </c>
      <c r="E165" s="7" t="s">
        <v>1413</v>
      </c>
      <c r="F165" s="7" t="s">
        <v>101</v>
      </c>
      <c r="G165" s="10">
        <v>3</v>
      </c>
      <c r="H165" s="14"/>
      <c r="I165" s="13">
        <f>ROUND((H165*G165),2)</f>
      </c>
      <c r="O165">
        <f>rekapitulace!H8</f>
      </c>
      <c r="P165">
        <f>O165/100*I165</f>
      </c>
    </row>
    <row r="166" ht="25.5">
      <c r="E166" s="15" t="s">
        <v>542</v>
      </c>
    </row>
    <row r="167" ht="409.5">
      <c r="E167" s="15" t="s">
        <v>1414</v>
      </c>
    </row>
    <row r="168" spans="1:16" ht="12.75">
      <c r="A168" s="17">
        <v>51</v>
      </c>
      <c r="B168" s="17" t="s">
        <v>47</v>
      </c>
      <c r="C168" s="17" t="s">
        <v>1415</v>
      </c>
      <c r="D168" s="17" t="s">
        <v>47</v>
      </c>
      <c r="E168" s="17" t="s">
        <v>1416</v>
      </c>
      <c r="F168" s="17" t="s">
        <v>101</v>
      </c>
      <c r="G168" s="10">
        <v>1</v>
      </c>
      <c r="H168" s="14"/>
      <c r="I168" s="13">
        <f>ROUND(H168*G168,2)</f>
      </c>
      <c r="O168">
        <f>rekapitulace!H8</f>
      </c>
      <c r="P168">
        <f>O168/100*I168</f>
      </c>
    </row>
    <row r="169" ht="51">
      <c r="E169" s="15" t="s">
        <v>1417</v>
      </c>
    </row>
    <row r="170" ht="409.5">
      <c r="E170" s="15" t="s">
        <v>1414</v>
      </c>
    </row>
    <row r="171" spans="1:16" ht="12.75">
      <c r="A171" s="17">
        <v>52</v>
      </c>
      <c r="B171" s="17" t="s">
        <v>47</v>
      </c>
      <c r="C171" s="17" t="s">
        <v>1418</v>
      </c>
      <c r="D171" s="17" t="s">
        <v>47</v>
      </c>
      <c r="E171" s="17" t="s">
        <v>1419</v>
      </c>
      <c r="F171" s="17" t="s">
        <v>101</v>
      </c>
      <c r="G171" s="10">
        <v>2</v>
      </c>
      <c r="H171" s="14"/>
      <c r="I171" s="13">
        <f>ROUND(H171*G171,2)</f>
      </c>
      <c r="O171">
        <f>rekapitulace!H8</f>
      </c>
      <c r="P171">
        <f>O171/100*I171</f>
      </c>
    </row>
    <row r="172" ht="114.75">
      <c r="E172" s="15" t="s">
        <v>1420</v>
      </c>
    </row>
    <row r="173" ht="409.5">
      <c r="E173" s="15" t="s">
        <v>1414</v>
      </c>
    </row>
    <row r="174" spans="1:16" ht="12.75">
      <c r="A174" s="7">
        <v>53</v>
      </c>
      <c r="B174" s="7" t="s">
        <v>1252</v>
      </c>
      <c r="C174" s="7" t="s">
        <v>1421</v>
      </c>
      <c r="D174" s="7" t="s">
        <v>47</v>
      </c>
      <c r="E174" s="7" t="s">
        <v>1422</v>
      </c>
      <c r="F174" s="7" t="s">
        <v>101</v>
      </c>
      <c r="G174" s="10">
        <v>2</v>
      </c>
      <c r="H174" s="14"/>
      <c r="I174" s="13">
        <f>ROUND((H174*G174),2)</f>
      </c>
      <c r="O174">
        <f>rekapitulace!H8</f>
      </c>
      <c r="P174">
        <f>O174/100*I174</f>
      </c>
    </row>
    <row r="175" ht="25.5">
      <c r="E175" s="15" t="s">
        <v>102</v>
      </c>
    </row>
    <row r="176" ht="409.5">
      <c r="E176" s="15" t="s">
        <v>1414</v>
      </c>
    </row>
    <row r="177" spans="1:16" ht="12.75">
      <c r="A177" s="17">
        <v>54</v>
      </c>
      <c r="B177" s="17" t="s">
        <v>47</v>
      </c>
      <c r="C177" s="17" t="s">
        <v>1423</v>
      </c>
      <c r="D177" s="17" t="s">
        <v>47</v>
      </c>
      <c r="E177" s="17" t="s">
        <v>1424</v>
      </c>
      <c r="F177" s="17" t="s">
        <v>101</v>
      </c>
      <c r="G177" s="10">
        <v>2</v>
      </c>
      <c r="H177" s="14"/>
      <c r="I177" s="13">
        <f>ROUND(H177*G177,2)</f>
      </c>
      <c r="O177">
        <f>rekapitulace!H8</f>
      </c>
      <c r="P177">
        <f>O177/100*I177</f>
      </c>
    </row>
    <row r="178" ht="114.75">
      <c r="E178" s="15" t="s">
        <v>1420</v>
      </c>
    </row>
    <row r="179" ht="409.5">
      <c r="E179" s="15" t="s">
        <v>1414</v>
      </c>
    </row>
    <row r="180" spans="1:16" ht="12.75" customHeight="1">
      <c r="A180" s="16"/>
      <c r="B180" s="16"/>
      <c r="C180" s="16" t="s">
        <v>39</v>
      </c>
      <c r="D180" s="16"/>
      <c r="E180" s="16" t="s">
        <v>1315</v>
      </c>
      <c r="F180" s="16"/>
      <c r="G180" s="16"/>
      <c r="H180" s="16"/>
      <c r="I180" s="16">
        <f>SUM(I75:I179)</f>
      </c>
      <c r="P180">
        <f>ROUND(SUM(P75:P179),2)</f>
      </c>
    </row>
    <row r="182" spans="1:9" ht="12.75" customHeight="1">
      <c r="A182" s="9"/>
      <c r="B182" s="9"/>
      <c r="C182" s="9" t="s">
        <v>1426</v>
      </c>
      <c r="D182" s="9"/>
      <c r="E182" s="9" t="s">
        <v>1425</v>
      </c>
      <c r="F182" s="9"/>
      <c r="G182" s="11"/>
      <c r="H182" s="9"/>
      <c r="I182" s="11"/>
    </row>
    <row r="183" spans="1:16" ht="12.75">
      <c r="A183" s="7">
        <v>55</v>
      </c>
      <c r="B183" s="7" t="s">
        <v>1252</v>
      </c>
      <c r="C183" s="7" t="s">
        <v>1427</v>
      </c>
      <c r="D183" s="7" t="s">
        <v>47</v>
      </c>
      <c r="E183" s="7" t="s">
        <v>1428</v>
      </c>
      <c r="F183" s="7" t="s">
        <v>54</v>
      </c>
      <c r="G183" s="10">
        <v>18.91</v>
      </c>
      <c r="H183" s="14"/>
      <c r="I183" s="13">
        <f>ROUND((H183*G183),2)</f>
      </c>
      <c r="O183">
        <f>rekapitulace!H8</f>
      </c>
      <c r="P183">
        <f>O183/100*I183</f>
      </c>
    </row>
    <row r="184" ht="89.25">
      <c r="E184" s="15" t="s">
        <v>1429</v>
      </c>
    </row>
    <row r="185" ht="12.75">
      <c r="E185" s="15" t="s">
        <v>47</v>
      </c>
    </row>
    <row r="186" spans="1:16" ht="12.75">
      <c r="A186" s="17">
        <v>56</v>
      </c>
      <c r="B186" s="17" t="s">
        <v>47</v>
      </c>
      <c r="C186" s="17" t="s">
        <v>1430</v>
      </c>
      <c r="D186" s="17" t="s">
        <v>47</v>
      </c>
      <c r="E186" s="17" t="s">
        <v>1431</v>
      </c>
      <c r="F186" s="17" t="s">
        <v>205</v>
      </c>
      <c r="G186" s="10">
        <v>2.231</v>
      </c>
      <c r="H186" s="14"/>
      <c r="I186" s="13">
        <f>ROUND(H186*G186,2)</f>
      </c>
      <c r="O186">
        <f>rekapitulace!H8</f>
      </c>
      <c r="P186">
        <f>O186/100*I186</f>
      </c>
    </row>
    <row r="187" ht="25.5">
      <c r="E187" s="15" t="s">
        <v>1432</v>
      </c>
    </row>
    <row r="188" ht="12.75">
      <c r="E188" s="15" t="s">
        <v>47</v>
      </c>
    </row>
    <row r="189" spans="1:16" ht="12.75">
      <c r="A189" s="7">
        <v>141</v>
      </c>
      <c r="B189" s="7" t="s">
        <v>1252</v>
      </c>
      <c r="C189" s="7" t="s">
        <v>1433</v>
      </c>
      <c r="D189" s="7" t="s">
        <v>47</v>
      </c>
      <c r="E189" s="7" t="s">
        <v>1434</v>
      </c>
      <c r="F189" s="7" t="s">
        <v>914</v>
      </c>
      <c r="G189" s="10">
        <v>0.002</v>
      </c>
      <c r="H189" s="14"/>
      <c r="I189" s="13">
        <f>ROUND((H189*G189),2)</f>
      </c>
      <c r="O189">
        <f>rekapitulace!H8</f>
      </c>
      <c r="P189">
        <f>O189/100*I189</f>
      </c>
    </row>
    <row r="190" ht="409.5">
      <c r="E190" s="15" t="s">
        <v>1435</v>
      </c>
    </row>
    <row r="191" spans="1:16" ht="12.75" customHeight="1">
      <c r="A191" s="16"/>
      <c r="B191" s="16"/>
      <c r="C191" s="16" t="s">
        <v>1426</v>
      </c>
      <c r="D191" s="16"/>
      <c r="E191" s="16" t="s">
        <v>1425</v>
      </c>
      <c r="F191" s="16"/>
      <c r="G191" s="16"/>
      <c r="H191" s="16"/>
      <c r="I191" s="16">
        <f>SUM(I183:I190)</f>
      </c>
      <c r="P191">
        <f>ROUND(SUM(P183:P190),2)</f>
      </c>
    </row>
    <row r="193" spans="1:9" ht="12.75" customHeight="1">
      <c r="A193" s="9"/>
      <c r="B193" s="9"/>
      <c r="C193" s="9" t="s">
        <v>1437</v>
      </c>
      <c r="D193" s="9"/>
      <c r="E193" s="9" t="s">
        <v>1436</v>
      </c>
      <c r="F193" s="9"/>
      <c r="G193" s="11"/>
      <c r="H193" s="9"/>
      <c r="I193" s="11"/>
    </row>
    <row r="194" spans="1:16" ht="12.75">
      <c r="A194" s="7">
        <v>57</v>
      </c>
      <c r="B194" s="7" t="s">
        <v>1252</v>
      </c>
      <c r="C194" s="7" t="s">
        <v>1438</v>
      </c>
      <c r="D194" s="7" t="s">
        <v>47</v>
      </c>
      <c r="E194" s="7" t="s">
        <v>1439</v>
      </c>
      <c r="F194" s="7" t="s">
        <v>54</v>
      </c>
      <c r="G194" s="10">
        <v>18.91</v>
      </c>
      <c r="H194" s="14"/>
      <c r="I194" s="13">
        <f>ROUND((H194*G194),2)</f>
      </c>
      <c r="O194">
        <f>rekapitulace!H8</f>
      </c>
      <c r="P194">
        <f>O194/100*I194</f>
      </c>
    </row>
    <row r="195" ht="89.25">
      <c r="E195" s="15" t="s">
        <v>1429</v>
      </c>
    </row>
    <row r="196" ht="216.75">
      <c r="E196" s="15" t="s">
        <v>1440</v>
      </c>
    </row>
    <row r="197" spans="1:16" ht="12.75">
      <c r="A197" s="17">
        <v>58</v>
      </c>
      <c r="B197" s="17" t="s">
        <v>47</v>
      </c>
      <c r="C197" s="17" t="s">
        <v>1441</v>
      </c>
      <c r="D197" s="17" t="s">
        <v>47</v>
      </c>
      <c r="E197" s="17" t="s">
        <v>1442</v>
      </c>
      <c r="F197" s="17" t="s">
        <v>54</v>
      </c>
      <c r="G197" s="10">
        <v>19.288</v>
      </c>
      <c r="H197" s="14"/>
      <c r="I197" s="13">
        <f>ROUND(H197*G197,2)</f>
      </c>
      <c r="O197">
        <f>rekapitulace!H8</f>
      </c>
      <c r="P197">
        <f>O197/100*I197</f>
      </c>
    </row>
    <row r="198" ht="25.5">
      <c r="E198" s="15" t="s">
        <v>1443</v>
      </c>
    </row>
    <row r="199" ht="216.75">
      <c r="E199" s="15" t="s">
        <v>1440</v>
      </c>
    </row>
    <row r="200" spans="1:16" ht="12.75">
      <c r="A200" s="7">
        <v>59</v>
      </c>
      <c r="B200" s="7" t="s">
        <v>1252</v>
      </c>
      <c r="C200" s="7" t="s">
        <v>1444</v>
      </c>
      <c r="D200" s="7" t="s">
        <v>47</v>
      </c>
      <c r="E200" s="7" t="s">
        <v>1445</v>
      </c>
      <c r="F200" s="7" t="s">
        <v>54</v>
      </c>
      <c r="G200" s="10">
        <v>27.135</v>
      </c>
      <c r="H200" s="14"/>
      <c r="I200" s="13">
        <f>ROUND((H200*G200),2)</f>
      </c>
      <c r="O200">
        <f>rekapitulace!H8</f>
      </c>
      <c r="P200">
        <f>O200/100*I200</f>
      </c>
    </row>
    <row r="201" ht="38.25">
      <c r="E201" s="15" t="s">
        <v>1446</v>
      </c>
    </row>
    <row r="202" ht="409.5">
      <c r="E202" s="15" t="s">
        <v>1447</v>
      </c>
    </row>
    <row r="203" spans="1:16" ht="12.75">
      <c r="A203" s="17">
        <v>60</v>
      </c>
      <c r="B203" s="17" t="s">
        <v>47</v>
      </c>
      <c r="C203" s="17" t="s">
        <v>1448</v>
      </c>
      <c r="D203" s="17" t="s">
        <v>47</v>
      </c>
      <c r="E203" s="17" t="s">
        <v>1449</v>
      </c>
      <c r="F203" s="17" t="s">
        <v>54</v>
      </c>
      <c r="G203" s="10">
        <v>48.032</v>
      </c>
      <c r="H203" s="14"/>
      <c r="I203" s="13">
        <f>ROUND(H203*G203,2)</f>
      </c>
      <c r="O203">
        <f>rekapitulace!H8</f>
      </c>
      <c r="P203">
        <f>O203/100*I203</f>
      </c>
    </row>
    <row r="204" ht="357">
      <c r="E204" s="15" t="s">
        <v>1450</v>
      </c>
    </row>
    <row r="205" ht="409.5">
      <c r="E205" s="15" t="s">
        <v>1447</v>
      </c>
    </row>
    <row r="206" spans="1:16" ht="12.75">
      <c r="A206" s="7">
        <v>61</v>
      </c>
      <c r="B206" s="7" t="s">
        <v>1252</v>
      </c>
      <c r="C206" s="7" t="s">
        <v>1451</v>
      </c>
      <c r="D206" s="7" t="s">
        <v>47</v>
      </c>
      <c r="E206" s="7" t="s">
        <v>1452</v>
      </c>
      <c r="F206" s="7" t="s">
        <v>54</v>
      </c>
      <c r="G206" s="10">
        <v>51.6</v>
      </c>
      <c r="H206" s="14"/>
      <c r="I206" s="13">
        <f>ROUND((H206*G206),2)</f>
      </c>
      <c r="O206">
        <f>rekapitulace!H8</f>
      </c>
      <c r="P206">
        <f>O206/100*I206</f>
      </c>
    </row>
    <row r="207" ht="38.25">
      <c r="E207" s="15" t="s">
        <v>1453</v>
      </c>
    </row>
    <row r="208" ht="409.5">
      <c r="E208" s="15" t="s">
        <v>1454</v>
      </c>
    </row>
    <row r="209" spans="1:16" ht="12.75">
      <c r="A209" s="17">
        <v>62</v>
      </c>
      <c r="B209" s="17" t="s">
        <v>47</v>
      </c>
      <c r="C209" s="17" t="s">
        <v>1455</v>
      </c>
      <c r="D209" s="17" t="s">
        <v>47</v>
      </c>
      <c r="E209" s="17" t="s">
        <v>1456</v>
      </c>
      <c r="F209" s="17" t="s">
        <v>54</v>
      </c>
      <c r="G209" s="10">
        <v>35.088</v>
      </c>
      <c r="H209" s="14"/>
      <c r="I209" s="13">
        <f>ROUND(H209*G209,2)</f>
      </c>
      <c r="O209">
        <f>rekapitulace!H8</f>
      </c>
      <c r="P209">
        <f>O209/100*I209</f>
      </c>
    </row>
    <row r="210" ht="216.75">
      <c r="E210" s="15" t="s">
        <v>1457</v>
      </c>
    </row>
    <row r="211" ht="409.5">
      <c r="E211" s="15" t="s">
        <v>1454</v>
      </c>
    </row>
    <row r="212" spans="1:16" ht="12.75">
      <c r="A212" s="17">
        <v>63</v>
      </c>
      <c r="B212" s="17" t="s">
        <v>47</v>
      </c>
      <c r="C212" s="17" t="s">
        <v>1458</v>
      </c>
      <c r="D212" s="17" t="s">
        <v>47</v>
      </c>
      <c r="E212" s="17" t="s">
        <v>1459</v>
      </c>
      <c r="F212" s="17" t="s">
        <v>54</v>
      </c>
      <c r="G212" s="10">
        <v>17.544</v>
      </c>
      <c r="H212" s="14"/>
      <c r="I212" s="13">
        <f>ROUND(H212*G212,2)</f>
      </c>
      <c r="O212">
        <f>rekapitulace!H8</f>
      </c>
      <c r="P212">
        <f>O212/100*I212</f>
      </c>
    </row>
    <row r="213" ht="216.75">
      <c r="E213" s="15" t="s">
        <v>1460</v>
      </c>
    </row>
    <row r="214" ht="409.5">
      <c r="E214" s="15" t="s">
        <v>1454</v>
      </c>
    </row>
    <row r="215" spans="1:16" ht="12.75">
      <c r="A215" s="7">
        <v>64</v>
      </c>
      <c r="B215" s="7" t="s">
        <v>1252</v>
      </c>
      <c r="C215" s="7" t="s">
        <v>1461</v>
      </c>
      <c r="D215" s="7" t="s">
        <v>47</v>
      </c>
      <c r="E215" s="7" t="s">
        <v>1462</v>
      </c>
      <c r="F215" s="7" t="s">
        <v>54</v>
      </c>
      <c r="G215" s="10">
        <v>42.2</v>
      </c>
      <c r="H215" s="14"/>
      <c r="I215" s="13">
        <f>ROUND((H215*G215),2)</f>
      </c>
      <c r="O215">
        <f>rekapitulace!H8</f>
      </c>
      <c r="P215">
        <f>O215/100*I215</f>
      </c>
    </row>
    <row r="216" ht="140.25">
      <c r="E216" s="15" t="s">
        <v>1463</v>
      </c>
    </row>
    <row r="217" ht="12.75">
      <c r="E217" s="15" t="s">
        <v>47</v>
      </c>
    </row>
    <row r="218" spans="1:16" ht="12.75">
      <c r="A218" s="17">
        <v>65</v>
      </c>
      <c r="B218" s="17" t="s">
        <v>47</v>
      </c>
      <c r="C218" s="17" t="s">
        <v>1464</v>
      </c>
      <c r="D218" s="17" t="s">
        <v>47</v>
      </c>
      <c r="E218" s="17" t="s">
        <v>1465</v>
      </c>
      <c r="F218" s="17" t="s">
        <v>54</v>
      </c>
      <c r="G218" s="10">
        <v>48.53</v>
      </c>
      <c r="H218" s="14"/>
      <c r="I218" s="13">
        <f>ROUND(H218*G218,2)</f>
      </c>
      <c r="O218">
        <f>rekapitulace!H8</f>
      </c>
      <c r="P218">
        <f>O218/100*I218</f>
      </c>
    </row>
    <row r="219" ht="25.5">
      <c r="E219" s="15" t="s">
        <v>1466</v>
      </c>
    </row>
    <row r="220" ht="12.75">
      <c r="E220" s="15" t="s">
        <v>47</v>
      </c>
    </row>
    <row r="221" spans="1:16" ht="12.75">
      <c r="A221" s="7">
        <v>142</v>
      </c>
      <c r="B221" s="7" t="s">
        <v>1252</v>
      </c>
      <c r="C221" s="7" t="s">
        <v>1467</v>
      </c>
      <c r="D221" s="7" t="s">
        <v>47</v>
      </c>
      <c r="E221" s="7" t="s">
        <v>1468</v>
      </c>
      <c r="F221" s="7" t="s">
        <v>914</v>
      </c>
      <c r="G221" s="10">
        <v>0.659</v>
      </c>
      <c r="H221" s="14"/>
      <c r="I221" s="13">
        <f>ROUND((H221*G221),2)</f>
      </c>
      <c r="O221">
        <f>rekapitulace!H8</f>
      </c>
      <c r="P221">
        <f>O221/100*I221</f>
      </c>
    </row>
    <row r="222" ht="409.5">
      <c r="E222" s="15" t="s">
        <v>1469</v>
      </c>
    </row>
    <row r="223" spans="1:16" ht="12.75" customHeight="1">
      <c r="A223" s="16"/>
      <c r="B223" s="16"/>
      <c r="C223" s="16" t="s">
        <v>1437</v>
      </c>
      <c r="D223" s="16"/>
      <c r="E223" s="16" t="s">
        <v>1436</v>
      </c>
      <c r="F223" s="16"/>
      <c r="G223" s="16"/>
      <c r="H223" s="16"/>
      <c r="I223" s="16">
        <f>SUM(I194:I222)</f>
      </c>
      <c r="P223">
        <f>ROUND(SUM(P194:P222),2)</f>
      </c>
    </row>
    <row r="225" spans="1:9" ht="12.75" customHeight="1">
      <c r="A225" s="9"/>
      <c r="B225" s="9"/>
      <c r="C225" s="9" t="s">
        <v>1471</v>
      </c>
      <c r="D225" s="9"/>
      <c r="E225" s="9" t="s">
        <v>1470</v>
      </c>
      <c r="F225" s="9"/>
      <c r="G225" s="11"/>
      <c r="H225" s="9"/>
      <c r="I225" s="11"/>
    </row>
    <row r="226" spans="1:16" ht="12.75">
      <c r="A226" s="7">
        <v>67</v>
      </c>
      <c r="B226" s="7" t="s">
        <v>1252</v>
      </c>
      <c r="C226" s="7" t="s">
        <v>1472</v>
      </c>
      <c r="D226" s="7" t="s">
        <v>47</v>
      </c>
      <c r="E226" s="7" t="s">
        <v>1473</v>
      </c>
      <c r="F226" s="7" t="s">
        <v>124</v>
      </c>
      <c r="G226" s="10">
        <v>2.051</v>
      </c>
      <c r="H226" s="14"/>
      <c r="I226" s="13">
        <f>ROUND((H226*G226),2)</f>
      </c>
      <c r="O226">
        <f>rekapitulace!H8</f>
      </c>
      <c r="P226">
        <f>O226/100*I226</f>
      </c>
    </row>
    <row r="227" ht="51">
      <c r="E227" s="15" t="s">
        <v>1474</v>
      </c>
    </row>
    <row r="228" ht="409.5">
      <c r="E228" s="15" t="s">
        <v>1475</v>
      </c>
    </row>
    <row r="229" spans="1:16" ht="12.75">
      <c r="A229" s="7">
        <v>68</v>
      </c>
      <c r="B229" s="7" t="s">
        <v>1252</v>
      </c>
      <c r="C229" s="7" t="s">
        <v>1476</v>
      </c>
      <c r="D229" s="7" t="s">
        <v>47</v>
      </c>
      <c r="E229" s="7" t="s">
        <v>1477</v>
      </c>
      <c r="F229" s="7" t="s">
        <v>124</v>
      </c>
      <c r="G229" s="10">
        <v>2.051</v>
      </c>
      <c r="H229" s="14"/>
      <c r="I229" s="13">
        <f>ROUND((H229*G229),2)</f>
      </c>
      <c r="O229">
        <f>rekapitulace!H8</f>
      </c>
      <c r="P229">
        <f>O229/100*I229</f>
      </c>
    </row>
    <row r="230" ht="51">
      <c r="E230" s="15" t="s">
        <v>1474</v>
      </c>
    </row>
    <row r="231" ht="409.5">
      <c r="E231" s="15" t="s">
        <v>1475</v>
      </c>
    </row>
    <row r="232" spans="1:16" ht="12.75">
      <c r="A232" s="7">
        <v>69</v>
      </c>
      <c r="B232" s="7" t="s">
        <v>47</v>
      </c>
      <c r="C232" s="7" t="s">
        <v>1478</v>
      </c>
      <c r="D232" s="7" t="s">
        <v>47</v>
      </c>
      <c r="E232" s="7" t="s">
        <v>1479</v>
      </c>
      <c r="F232" s="7" t="s">
        <v>101</v>
      </c>
      <c r="G232" s="10">
        <v>28</v>
      </c>
      <c r="H232" s="14"/>
      <c r="I232" s="13">
        <f>ROUND((H232*G232),2)</f>
      </c>
      <c r="O232">
        <f>rekapitulace!H8</f>
      </c>
      <c r="P232">
        <f>O232/100*I232</f>
      </c>
    </row>
    <row r="233" ht="63.75">
      <c r="E233" s="15" t="s">
        <v>1480</v>
      </c>
    </row>
    <row r="234" ht="409.5">
      <c r="E234" s="15" t="s">
        <v>1475</v>
      </c>
    </row>
    <row r="235" spans="1:16" ht="12.75">
      <c r="A235" s="7">
        <v>70</v>
      </c>
      <c r="B235" s="7" t="s">
        <v>1252</v>
      </c>
      <c r="C235" s="7" t="s">
        <v>1481</v>
      </c>
      <c r="D235" s="7" t="s">
        <v>47</v>
      </c>
      <c r="E235" s="7" t="s">
        <v>1482</v>
      </c>
      <c r="F235" s="7" t="s">
        <v>138</v>
      </c>
      <c r="G235" s="10">
        <v>84.8</v>
      </c>
      <c r="H235" s="14"/>
      <c r="I235" s="13">
        <f>ROUND((H235*G235),2)</f>
      </c>
      <c r="O235">
        <f>rekapitulace!H8</f>
      </c>
      <c r="P235">
        <f>O235/100*I235</f>
      </c>
    </row>
    <row r="236" ht="216.75">
      <c r="E236" s="15" t="s">
        <v>1483</v>
      </c>
    </row>
    <row r="237" ht="409.5">
      <c r="E237" s="15" t="s">
        <v>1484</v>
      </c>
    </row>
    <row r="238" spans="1:16" ht="12.75">
      <c r="A238" s="17">
        <v>71</v>
      </c>
      <c r="B238" s="17" t="s">
        <v>47</v>
      </c>
      <c r="C238" s="17" t="s">
        <v>1485</v>
      </c>
      <c r="D238" s="17" t="s">
        <v>47</v>
      </c>
      <c r="E238" s="17" t="s">
        <v>1486</v>
      </c>
      <c r="F238" s="17" t="s">
        <v>124</v>
      </c>
      <c r="G238" s="10">
        <v>0.458</v>
      </c>
      <c r="H238" s="14"/>
      <c r="I238" s="13">
        <f>ROUND(H238*G238,2)</f>
      </c>
      <c r="O238">
        <f>rekapitulace!H8</f>
      </c>
      <c r="P238">
        <f>O238/100*I238</f>
      </c>
    </row>
    <row r="239" ht="102">
      <c r="E239" s="15" t="s">
        <v>1487</v>
      </c>
    </row>
    <row r="240" ht="409.5">
      <c r="E240" s="15" t="s">
        <v>1484</v>
      </c>
    </row>
    <row r="241" spans="1:16" ht="12.75">
      <c r="A241" s="7">
        <v>72</v>
      </c>
      <c r="B241" s="7" t="s">
        <v>1252</v>
      </c>
      <c r="C241" s="7" t="s">
        <v>1488</v>
      </c>
      <c r="D241" s="7" t="s">
        <v>47</v>
      </c>
      <c r="E241" s="7" t="s">
        <v>1489</v>
      </c>
      <c r="F241" s="7" t="s">
        <v>138</v>
      </c>
      <c r="G241" s="10">
        <v>28.8</v>
      </c>
      <c r="H241" s="14"/>
      <c r="I241" s="13">
        <f>ROUND((H241*G241),2)</f>
      </c>
      <c r="O241">
        <f>rekapitulace!H8</f>
      </c>
      <c r="P241">
        <f>O241/100*I241</f>
      </c>
    </row>
    <row r="242" ht="165.75">
      <c r="E242" s="15" t="s">
        <v>1490</v>
      </c>
    </row>
    <row r="243" ht="409.5">
      <c r="E243" s="15" t="s">
        <v>1484</v>
      </c>
    </row>
    <row r="244" spans="1:16" ht="12.75">
      <c r="A244" s="17">
        <v>73</v>
      </c>
      <c r="B244" s="17" t="s">
        <v>47</v>
      </c>
      <c r="C244" s="17" t="s">
        <v>1491</v>
      </c>
      <c r="D244" s="17" t="s">
        <v>47</v>
      </c>
      <c r="E244" s="17" t="s">
        <v>1492</v>
      </c>
      <c r="F244" s="17" t="s">
        <v>124</v>
      </c>
      <c r="G244" s="10">
        <v>0.846</v>
      </c>
      <c r="H244" s="14"/>
      <c r="I244" s="13">
        <f>ROUND(H244*G244,2)</f>
      </c>
      <c r="O244">
        <f>rekapitulace!H8</f>
      </c>
      <c r="P244">
        <f>O244/100*I244</f>
      </c>
    </row>
    <row r="245" ht="306">
      <c r="E245" s="15" t="s">
        <v>1493</v>
      </c>
    </row>
    <row r="246" ht="409.5">
      <c r="E246" s="15" t="s">
        <v>1484</v>
      </c>
    </row>
    <row r="247" spans="1:16" ht="12.75">
      <c r="A247" s="7">
        <v>74</v>
      </c>
      <c r="B247" s="7" t="s">
        <v>1252</v>
      </c>
      <c r="C247" s="7" t="s">
        <v>1494</v>
      </c>
      <c r="D247" s="7" t="s">
        <v>47</v>
      </c>
      <c r="E247" s="7" t="s">
        <v>1495</v>
      </c>
      <c r="F247" s="7" t="s">
        <v>54</v>
      </c>
      <c r="G247" s="10">
        <v>42.2</v>
      </c>
      <c r="H247" s="14"/>
      <c r="I247" s="13">
        <f>ROUND((H247*G247),2)</f>
      </c>
      <c r="O247">
        <f>rekapitulace!H8</f>
      </c>
      <c r="P247">
        <f>O247/100*I247</f>
      </c>
    </row>
    <row r="248" ht="140.25">
      <c r="E248" s="15" t="s">
        <v>1463</v>
      </c>
    </row>
    <row r="249" ht="408">
      <c r="E249" s="15" t="s">
        <v>1496</v>
      </c>
    </row>
    <row r="250" spans="1:16" ht="12.75">
      <c r="A250" s="17">
        <v>75</v>
      </c>
      <c r="B250" s="17" t="s">
        <v>47</v>
      </c>
      <c r="C250" s="17" t="s">
        <v>1497</v>
      </c>
      <c r="D250" s="17" t="s">
        <v>47</v>
      </c>
      <c r="E250" s="17" t="s">
        <v>1498</v>
      </c>
      <c r="F250" s="17" t="s">
        <v>124</v>
      </c>
      <c r="G250" s="10">
        <v>0.912</v>
      </c>
      <c r="H250" s="14"/>
      <c r="I250" s="13">
        <f>ROUND(H250*G250,2)</f>
      </c>
      <c r="O250">
        <f>rekapitulace!H8</f>
      </c>
      <c r="P250">
        <f>O250/100*I250</f>
      </c>
    </row>
    <row r="251" ht="102">
      <c r="E251" s="15" t="s">
        <v>1499</v>
      </c>
    </row>
    <row r="252" ht="408">
      <c r="E252" s="15" t="s">
        <v>1496</v>
      </c>
    </row>
    <row r="253" spans="1:16" ht="12.75">
      <c r="A253" s="7">
        <v>76</v>
      </c>
      <c r="B253" s="7" t="s">
        <v>1252</v>
      </c>
      <c r="C253" s="7" t="s">
        <v>1500</v>
      </c>
      <c r="D253" s="7" t="s">
        <v>47</v>
      </c>
      <c r="E253" s="7" t="s">
        <v>1501</v>
      </c>
      <c r="F253" s="7" t="s">
        <v>124</v>
      </c>
      <c r="G253" s="10">
        <v>2.051</v>
      </c>
      <c r="H253" s="14"/>
      <c r="I253" s="13">
        <f>ROUND((H253*G253),2)</f>
      </c>
      <c r="O253">
        <f>rekapitulace!H8</f>
      </c>
      <c r="P253">
        <f>O253/100*I253</f>
      </c>
    </row>
    <row r="254" ht="165.75">
      <c r="E254" s="15" t="s">
        <v>1502</v>
      </c>
    </row>
    <row r="255" ht="409.5">
      <c r="E255" s="15" t="s">
        <v>1503</v>
      </c>
    </row>
    <row r="256" spans="1:16" ht="12.75">
      <c r="A256" s="7">
        <v>143</v>
      </c>
      <c r="B256" s="7" t="s">
        <v>1252</v>
      </c>
      <c r="C256" s="7" t="s">
        <v>1504</v>
      </c>
      <c r="D256" s="7" t="s">
        <v>47</v>
      </c>
      <c r="E256" s="7" t="s">
        <v>1505</v>
      </c>
      <c r="F256" s="7" t="s">
        <v>914</v>
      </c>
      <c r="G256" s="10">
        <v>1.269</v>
      </c>
      <c r="H256" s="14"/>
      <c r="I256" s="13">
        <f>ROUND((H256*G256),2)</f>
      </c>
      <c r="O256">
        <f>rekapitulace!H8</f>
      </c>
      <c r="P256">
        <f>O256/100*I256</f>
      </c>
    </row>
    <row r="257" ht="409.5">
      <c r="E257" s="15" t="s">
        <v>1506</v>
      </c>
    </row>
    <row r="258" spans="1:16" ht="12.75" customHeight="1">
      <c r="A258" s="16"/>
      <c r="B258" s="16"/>
      <c r="C258" s="16" t="s">
        <v>1471</v>
      </c>
      <c r="D258" s="16"/>
      <c r="E258" s="16" t="s">
        <v>1470</v>
      </c>
      <c r="F258" s="16"/>
      <c r="G258" s="16"/>
      <c r="H258" s="16"/>
      <c r="I258" s="16">
        <f>SUM(I226:I257)</f>
      </c>
      <c r="P258">
        <f>ROUND(SUM(P226:P257),2)</f>
      </c>
    </row>
    <row r="260" spans="1:9" ht="12.75" customHeight="1">
      <c r="A260" s="9"/>
      <c r="B260" s="9"/>
      <c r="C260" s="9" t="s">
        <v>1508</v>
      </c>
      <c r="D260" s="9"/>
      <c r="E260" s="9" t="s">
        <v>1507</v>
      </c>
      <c r="F260" s="9"/>
      <c r="G260" s="11"/>
      <c r="H260" s="9"/>
      <c r="I260" s="11"/>
    </row>
    <row r="261" spans="1:16" ht="12.75">
      <c r="A261" s="7">
        <v>77</v>
      </c>
      <c r="B261" s="7" t="s">
        <v>1252</v>
      </c>
      <c r="C261" s="7" t="s">
        <v>1509</v>
      </c>
      <c r="D261" s="7" t="s">
        <v>47</v>
      </c>
      <c r="E261" s="7" t="s">
        <v>1510</v>
      </c>
      <c r="F261" s="7" t="s">
        <v>54</v>
      </c>
      <c r="G261" s="10">
        <v>21</v>
      </c>
      <c r="H261" s="14"/>
      <c r="I261" s="13">
        <f>ROUND((H261*G261),2)</f>
      </c>
      <c r="O261">
        <f>rekapitulace!H8</f>
      </c>
      <c r="P261">
        <f>O261/100*I261</f>
      </c>
    </row>
    <row r="262" ht="38.25">
      <c r="E262" s="15" t="s">
        <v>1511</v>
      </c>
    </row>
    <row r="263" ht="12.75">
      <c r="E263" s="15" t="s">
        <v>47</v>
      </c>
    </row>
    <row r="264" spans="1:16" ht="12.75">
      <c r="A264" s="17">
        <v>78</v>
      </c>
      <c r="B264" s="17" t="s">
        <v>47</v>
      </c>
      <c r="C264" s="17" t="s">
        <v>1512</v>
      </c>
      <c r="D264" s="17" t="s">
        <v>47</v>
      </c>
      <c r="E264" s="17" t="s">
        <v>1513</v>
      </c>
      <c r="F264" s="17" t="s">
        <v>54</v>
      </c>
      <c r="G264" s="10">
        <v>21</v>
      </c>
      <c r="H264" s="14"/>
      <c r="I264" s="13">
        <f>ROUND(H264*G264,2)</f>
      </c>
      <c r="O264">
        <f>rekapitulace!H8</f>
      </c>
      <c r="P264">
        <f>O264/100*I264</f>
      </c>
    </row>
    <row r="265" ht="140.25">
      <c r="E265" s="15" t="s">
        <v>1514</v>
      </c>
    </row>
    <row r="266" ht="12.75">
      <c r="E266" s="15" t="s">
        <v>47</v>
      </c>
    </row>
    <row r="267" spans="1:16" ht="12.75">
      <c r="A267" s="7">
        <v>144</v>
      </c>
      <c r="B267" s="7" t="s">
        <v>1252</v>
      </c>
      <c r="C267" s="7" t="s">
        <v>1515</v>
      </c>
      <c r="D267" s="7" t="s">
        <v>47</v>
      </c>
      <c r="E267" s="7" t="s">
        <v>1516</v>
      </c>
      <c r="F267" s="7" t="s">
        <v>337</v>
      </c>
      <c r="G267" s="10">
        <v>306.39</v>
      </c>
      <c r="H267" s="14"/>
      <c r="I267" s="13">
        <f>ROUND((H267*G267),2)</f>
      </c>
      <c r="O267">
        <f>rekapitulace!H8</f>
      </c>
      <c r="P267">
        <f>O267/100*I267</f>
      </c>
    </row>
    <row r="268" ht="409.5">
      <c r="E268" s="15" t="s">
        <v>1517</v>
      </c>
    </row>
    <row r="269" spans="1:16" ht="12.75" customHeight="1">
      <c r="A269" s="16"/>
      <c r="B269" s="16"/>
      <c r="C269" s="16" t="s">
        <v>1508</v>
      </c>
      <c r="D269" s="16"/>
      <c r="E269" s="16" t="s">
        <v>1507</v>
      </c>
      <c r="F269" s="16"/>
      <c r="G269" s="16"/>
      <c r="H269" s="16"/>
      <c r="I269" s="16">
        <f>SUM(I261:I268)</f>
      </c>
      <c r="P269">
        <f>ROUND(SUM(P261:P268),2)</f>
      </c>
    </row>
    <row r="271" spans="1:9" ht="12.75" customHeight="1">
      <c r="A271" s="9"/>
      <c r="B271" s="9"/>
      <c r="C271" s="9" t="s">
        <v>1519</v>
      </c>
      <c r="D271" s="9"/>
      <c r="E271" s="9" t="s">
        <v>1518</v>
      </c>
      <c r="F271" s="9"/>
      <c r="G271" s="11"/>
      <c r="H271" s="9"/>
      <c r="I271" s="11"/>
    </row>
    <row r="272" spans="1:16" ht="12.75">
      <c r="A272" s="7">
        <v>79</v>
      </c>
      <c r="B272" s="7" t="s">
        <v>1252</v>
      </c>
      <c r="C272" s="7" t="s">
        <v>1520</v>
      </c>
      <c r="D272" s="7" t="s">
        <v>47</v>
      </c>
      <c r="E272" s="7" t="s">
        <v>1521</v>
      </c>
      <c r="F272" s="7" t="s">
        <v>54</v>
      </c>
      <c r="G272" s="10">
        <v>45.25</v>
      </c>
      <c r="H272" s="14"/>
      <c r="I272" s="13">
        <f>ROUND((H272*G272),2)</f>
      </c>
      <c r="O272">
        <f>rekapitulace!H8</f>
      </c>
      <c r="P272">
        <f>O272/100*I272</f>
      </c>
    </row>
    <row r="273" ht="140.25">
      <c r="E273" s="15" t="s">
        <v>1522</v>
      </c>
    </row>
    <row r="274" ht="12.75">
      <c r="E274" s="15" t="s">
        <v>47</v>
      </c>
    </row>
    <row r="275" spans="1:16" ht="12.75">
      <c r="A275" s="7">
        <v>80</v>
      </c>
      <c r="B275" s="7" t="s">
        <v>1252</v>
      </c>
      <c r="C275" s="7" t="s">
        <v>1523</v>
      </c>
      <c r="D275" s="7" t="s">
        <v>47</v>
      </c>
      <c r="E275" s="7" t="s">
        <v>1524</v>
      </c>
      <c r="F275" s="7" t="s">
        <v>138</v>
      </c>
      <c r="G275" s="10">
        <v>12.5</v>
      </c>
      <c r="H275" s="14"/>
      <c r="I275" s="13">
        <f>ROUND((H275*G275),2)</f>
      </c>
      <c r="O275">
        <f>rekapitulace!H8</f>
      </c>
      <c r="P275">
        <f>O275/100*I275</f>
      </c>
    </row>
    <row r="276" ht="76.5">
      <c r="E276" s="15" t="s">
        <v>1525</v>
      </c>
    </row>
    <row r="277" ht="395.25">
      <c r="E277" s="15" t="s">
        <v>1526</v>
      </c>
    </row>
    <row r="278" spans="1:16" ht="12.75">
      <c r="A278" s="7">
        <v>81</v>
      </c>
      <c r="B278" s="7" t="s">
        <v>47</v>
      </c>
      <c r="C278" s="7" t="s">
        <v>1527</v>
      </c>
      <c r="D278" s="7" t="s">
        <v>47</v>
      </c>
      <c r="E278" s="7" t="s">
        <v>1528</v>
      </c>
      <c r="F278" s="7" t="s">
        <v>138</v>
      </c>
      <c r="G278" s="10">
        <v>14.6</v>
      </c>
      <c r="H278" s="14"/>
      <c r="I278" s="13">
        <f>ROUND((H278*G278),2)</f>
      </c>
      <c r="O278">
        <f>rekapitulace!H8</f>
      </c>
      <c r="P278">
        <f>O278/100*I278</f>
      </c>
    </row>
    <row r="279" ht="76.5">
      <c r="E279" s="15" t="s">
        <v>1529</v>
      </c>
    </row>
    <row r="280" ht="395.25">
      <c r="E280" s="15" t="s">
        <v>1526</v>
      </c>
    </row>
    <row r="281" spans="1:16" ht="12.75">
      <c r="A281" s="7">
        <v>82</v>
      </c>
      <c r="B281" s="7" t="s">
        <v>47</v>
      </c>
      <c r="C281" s="7" t="s">
        <v>1530</v>
      </c>
      <c r="D281" s="7" t="s">
        <v>47</v>
      </c>
      <c r="E281" s="7" t="s">
        <v>1531</v>
      </c>
      <c r="F281" s="7" t="s">
        <v>138</v>
      </c>
      <c r="G281" s="10">
        <v>14.6</v>
      </c>
      <c r="H281" s="14"/>
      <c r="I281" s="13">
        <f>ROUND((H281*G281),2)</f>
      </c>
      <c r="O281">
        <f>rekapitulace!H8</f>
      </c>
      <c r="P281">
        <f>O281/100*I281</f>
      </c>
    </row>
    <row r="282" ht="76.5">
      <c r="E282" s="15" t="s">
        <v>1532</v>
      </c>
    </row>
    <row r="283" ht="395.25">
      <c r="E283" s="15" t="s">
        <v>1526</v>
      </c>
    </row>
    <row r="284" spans="1:16" ht="12.75">
      <c r="A284" s="7">
        <v>83</v>
      </c>
      <c r="B284" s="7" t="s">
        <v>47</v>
      </c>
      <c r="C284" s="7" t="s">
        <v>1533</v>
      </c>
      <c r="D284" s="7" t="s">
        <v>47</v>
      </c>
      <c r="E284" s="7" t="s">
        <v>1534</v>
      </c>
      <c r="F284" s="7" t="s">
        <v>138</v>
      </c>
      <c r="G284" s="10">
        <v>6.6</v>
      </c>
      <c r="H284" s="14"/>
      <c r="I284" s="13">
        <f>ROUND((H284*G284),2)</f>
      </c>
      <c r="O284">
        <f>rekapitulace!H8</f>
      </c>
      <c r="P284">
        <f>O284/100*I284</f>
      </c>
    </row>
    <row r="285" ht="76.5">
      <c r="E285" s="15" t="s">
        <v>1535</v>
      </c>
    </row>
    <row r="286" ht="12.75">
      <c r="E286" s="15" t="s">
        <v>47</v>
      </c>
    </row>
    <row r="287" spans="1:16" ht="12.75">
      <c r="A287" s="7">
        <v>84</v>
      </c>
      <c r="B287" s="7" t="s">
        <v>47</v>
      </c>
      <c r="C287" s="7" t="s">
        <v>1536</v>
      </c>
      <c r="D287" s="7" t="s">
        <v>47</v>
      </c>
      <c r="E287" s="7" t="s">
        <v>1537</v>
      </c>
      <c r="F287" s="7" t="s">
        <v>138</v>
      </c>
      <c r="G287" s="10">
        <v>15.4</v>
      </c>
      <c r="H287" s="14"/>
      <c r="I287" s="13">
        <f>ROUND((H287*G287),2)</f>
      </c>
      <c r="O287">
        <f>rekapitulace!H8</f>
      </c>
      <c r="P287">
        <f>O287/100*I287</f>
      </c>
    </row>
    <row r="288" ht="76.5">
      <c r="E288" s="15" t="s">
        <v>1538</v>
      </c>
    </row>
    <row r="289" ht="12.75">
      <c r="E289" s="15" t="s">
        <v>47</v>
      </c>
    </row>
    <row r="290" spans="1:16" ht="12.75">
      <c r="A290" s="7">
        <v>85</v>
      </c>
      <c r="B290" s="7" t="s">
        <v>47</v>
      </c>
      <c r="C290" s="7" t="s">
        <v>1539</v>
      </c>
      <c r="D290" s="7" t="s">
        <v>47</v>
      </c>
      <c r="E290" s="7" t="s">
        <v>1540</v>
      </c>
      <c r="F290" s="7" t="s">
        <v>138</v>
      </c>
      <c r="G290" s="10">
        <v>14.6</v>
      </c>
      <c r="H290" s="14"/>
      <c r="I290" s="13">
        <f>ROUND((H290*G290),2)</f>
      </c>
      <c r="O290">
        <f>rekapitulace!H8</f>
      </c>
      <c r="P290">
        <f>O290/100*I290</f>
      </c>
    </row>
    <row r="291" ht="76.5">
      <c r="E291" s="15" t="s">
        <v>1541</v>
      </c>
    </row>
    <row r="292" ht="12.75">
      <c r="E292" s="15" t="s">
        <v>47</v>
      </c>
    </row>
    <row r="293" spans="1:16" ht="12.75">
      <c r="A293" s="7">
        <v>86</v>
      </c>
      <c r="B293" s="7" t="s">
        <v>1252</v>
      </c>
      <c r="C293" s="7" t="s">
        <v>1542</v>
      </c>
      <c r="D293" s="7" t="s">
        <v>47</v>
      </c>
      <c r="E293" s="7" t="s">
        <v>1543</v>
      </c>
      <c r="F293" s="7" t="s">
        <v>101</v>
      </c>
      <c r="G293" s="10">
        <v>2</v>
      </c>
      <c r="H293" s="14"/>
      <c r="I293" s="13">
        <f>ROUND((H293*G293),2)</f>
      </c>
      <c r="O293">
        <f>rekapitulace!H8</f>
      </c>
      <c r="P293">
        <f>O293/100*I293</f>
      </c>
    </row>
    <row r="294" ht="76.5">
      <c r="E294" s="15" t="s">
        <v>1544</v>
      </c>
    </row>
    <row r="295" ht="12.75">
      <c r="E295" s="15" t="s">
        <v>47</v>
      </c>
    </row>
    <row r="296" spans="1:16" ht="12.75">
      <c r="A296" s="7">
        <v>87</v>
      </c>
      <c r="B296" s="7" t="s">
        <v>47</v>
      </c>
      <c r="C296" s="7" t="s">
        <v>1545</v>
      </c>
      <c r="D296" s="7" t="s">
        <v>47</v>
      </c>
      <c r="E296" s="7" t="s">
        <v>1546</v>
      </c>
      <c r="F296" s="7" t="s">
        <v>138</v>
      </c>
      <c r="G296" s="10">
        <v>10.2</v>
      </c>
      <c r="H296" s="14"/>
      <c r="I296" s="13">
        <f>ROUND((H296*G296),2)</f>
      </c>
      <c r="O296">
        <f>rekapitulace!H8</f>
      </c>
      <c r="P296">
        <f>O296/100*I296</f>
      </c>
    </row>
    <row r="297" ht="76.5">
      <c r="E297" s="15" t="s">
        <v>1547</v>
      </c>
    </row>
    <row r="298" ht="12.75">
      <c r="E298" s="15" t="s">
        <v>47</v>
      </c>
    </row>
    <row r="299" spans="1:16" ht="12.75">
      <c r="A299" s="7">
        <v>145</v>
      </c>
      <c r="B299" s="7" t="s">
        <v>1252</v>
      </c>
      <c r="C299" s="7" t="s">
        <v>1548</v>
      </c>
      <c r="D299" s="7" t="s">
        <v>47</v>
      </c>
      <c r="E299" s="7" t="s">
        <v>1549</v>
      </c>
      <c r="F299" s="7" t="s">
        <v>914</v>
      </c>
      <c r="G299" s="10">
        <v>0.572</v>
      </c>
      <c r="H299" s="14"/>
      <c r="I299" s="13">
        <f>ROUND((H299*G299),2)</f>
      </c>
      <c r="O299">
        <f>rekapitulace!H8</f>
      </c>
      <c r="P299">
        <f>O299/100*I299</f>
      </c>
    </row>
    <row r="300" ht="409.5">
      <c r="E300" s="15" t="s">
        <v>1550</v>
      </c>
    </row>
    <row r="301" spans="1:16" ht="12.75" customHeight="1">
      <c r="A301" s="16"/>
      <c r="B301" s="16"/>
      <c r="C301" s="16" t="s">
        <v>1519</v>
      </c>
      <c r="D301" s="16"/>
      <c r="E301" s="16" t="s">
        <v>1518</v>
      </c>
      <c r="F301" s="16"/>
      <c r="G301" s="16"/>
      <c r="H301" s="16"/>
      <c r="I301" s="16">
        <f>SUM(I272:I300)</f>
      </c>
      <c r="P301">
        <f>ROUND(SUM(P272:P300),2)</f>
      </c>
    </row>
    <row r="303" spans="1:9" ht="12.75" customHeight="1">
      <c r="A303" s="9"/>
      <c r="B303" s="9"/>
      <c r="C303" s="9" t="s">
        <v>1552</v>
      </c>
      <c r="D303" s="9"/>
      <c r="E303" s="9" t="s">
        <v>1551</v>
      </c>
      <c r="F303" s="9"/>
      <c r="G303" s="11"/>
      <c r="H303" s="9"/>
      <c r="I303" s="11"/>
    </row>
    <row r="304" spans="1:16" ht="12.75">
      <c r="A304" s="7">
        <v>88</v>
      </c>
      <c r="B304" s="7" t="s">
        <v>1252</v>
      </c>
      <c r="C304" s="7" t="s">
        <v>1553</v>
      </c>
      <c r="D304" s="7" t="s">
        <v>47</v>
      </c>
      <c r="E304" s="7" t="s">
        <v>1554</v>
      </c>
      <c r="F304" s="7" t="s">
        <v>54</v>
      </c>
      <c r="G304" s="10">
        <v>42.2</v>
      </c>
      <c r="H304" s="14"/>
      <c r="I304" s="13">
        <f>ROUND((H304*G304),2)</f>
      </c>
      <c r="O304">
        <f>rekapitulace!H8</f>
      </c>
      <c r="P304">
        <f>O304/100*I304</f>
      </c>
    </row>
    <row r="305" ht="140.25">
      <c r="E305" s="15" t="s">
        <v>1555</v>
      </c>
    </row>
    <row r="306" ht="409.5">
      <c r="E306" s="15" t="s">
        <v>1556</v>
      </c>
    </row>
    <row r="307" spans="1:16" ht="12.75">
      <c r="A307" s="17">
        <v>89</v>
      </c>
      <c r="B307" s="17" t="s">
        <v>47</v>
      </c>
      <c r="C307" s="17" t="s">
        <v>1557</v>
      </c>
      <c r="D307" s="17" t="s">
        <v>47</v>
      </c>
      <c r="E307" s="17" t="s">
        <v>1558</v>
      </c>
      <c r="F307" s="17" t="s">
        <v>54</v>
      </c>
      <c r="G307" s="10">
        <v>46.42</v>
      </c>
      <c r="H307" s="14"/>
      <c r="I307" s="13">
        <f>ROUND(H307*G307,2)</f>
      </c>
      <c r="O307">
        <f>rekapitulace!H8</f>
      </c>
      <c r="P307">
        <f>O307/100*I307</f>
      </c>
    </row>
    <row r="308" ht="25.5">
      <c r="E308" s="15" t="s">
        <v>1559</v>
      </c>
    </row>
    <row r="309" ht="409.5">
      <c r="E309" s="15" t="s">
        <v>1556</v>
      </c>
    </row>
    <row r="310" spans="1:16" ht="12.75">
      <c r="A310" s="7">
        <v>146</v>
      </c>
      <c r="B310" s="7" t="s">
        <v>1252</v>
      </c>
      <c r="C310" s="7" t="s">
        <v>1560</v>
      </c>
      <c r="D310" s="7" t="s">
        <v>47</v>
      </c>
      <c r="E310" s="7" t="s">
        <v>1561</v>
      </c>
      <c r="F310" s="7" t="s">
        <v>914</v>
      </c>
      <c r="G310" s="10">
        <v>0.006</v>
      </c>
      <c r="H310" s="14"/>
      <c r="I310" s="13">
        <f>ROUND((H310*G310),2)</f>
      </c>
      <c r="O310">
        <f>rekapitulace!H8</f>
      </c>
      <c r="P310">
        <f>O310/100*I310</f>
      </c>
    </row>
    <row r="311" ht="409.5">
      <c r="E311" s="15" t="s">
        <v>1562</v>
      </c>
    </row>
    <row r="312" spans="1:16" ht="12.75" customHeight="1">
      <c r="A312" s="16"/>
      <c r="B312" s="16"/>
      <c r="C312" s="16" t="s">
        <v>1552</v>
      </c>
      <c r="D312" s="16"/>
      <c r="E312" s="16" t="s">
        <v>1551</v>
      </c>
      <c r="F312" s="16"/>
      <c r="G312" s="16"/>
      <c r="H312" s="16"/>
      <c r="I312" s="16">
        <f>SUM(I304:I311)</f>
      </c>
      <c r="P312">
        <f>ROUND(SUM(P304:P311),2)</f>
      </c>
    </row>
    <row r="314" spans="1:9" ht="12.75" customHeight="1">
      <c r="A314" s="9"/>
      <c r="B314" s="9"/>
      <c r="C314" s="9" t="s">
        <v>1564</v>
      </c>
      <c r="D314" s="9"/>
      <c r="E314" s="9" t="s">
        <v>1563</v>
      </c>
      <c r="F314" s="9"/>
      <c r="G314" s="11"/>
      <c r="H314" s="9"/>
      <c r="I314" s="11"/>
    </row>
    <row r="315" spans="1:16" ht="12.75">
      <c r="A315" s="7">
        <v>90</v>
      </c>
      <c r="B315" s="7" t="s">
        <v>47</v>
      </c>
      <c r="C315" s="7" t="s">
        <v>1565</v>
      </c>
      <c r="D315" s="7" t="s">
        <v>47</v>
      </c>
      <c r="E315" s="7" t="s">
        <v>1566</v>
      </c>
      <c r="F315" s="7" t="s">
        <v>101</v>
      </c>
      <c r="G315" s="10">
        <v>1</v>
      </c>
      <c r="H315" s="14"/>
      <c r="I315" s="13">
        <f>ROUND((H315*G315),2)</f>
      </c>
      <c r="O315">
        <f>rekapitulace!H8</f>
      </c>
      <c r="P315">
        <f>O315/100*I315</f>
      </c>
    </row>
    <row r="316" ht="38.25">
      <c r="E316" s="15" t="s">
        <v>1567</v>
      </c>
    </row>
    <row r="317" ht="12.75">
      <c r="E317" s="15" t="s">
        <v>47</v>
      </c>
    </row>
    <row r="318" spans="1:16" ht="12.75">
      <c r="A318" s="7">
        <v>91</v>
      </c>
      <c r="B318" s="7" t="s">
        <v>1252</v>
      </c>
      <c r="C318" s="7" t="s">
        <v>1568</v>
      </c>
      <c r="D318" s="7" t="s">
        <v>47</v>
      </c>
      <c r="E318" s="7" t="s">
        <v>1569</v>
      </c>
      <c r="F318" s="7" t="s">
        <v>101</v>
      </c>
      <c r="G318" s="10">
        <v>1</v>
      </c>
      <c r="H318" s="14"/>
      <c r="I318" s="13">
        <f>ROUND((H318*G318),2)</f>
      </c>
      <c r="O318">
        <f>rekapitulace!H8</f>
      </c>
      <c r="P318">
        <f>O318/100*I318</f>
      </c>
    </row>
    <row r="319" ht="25.5">
      <c r="E319" s="15" t="s">
        <v>50</v>
      </c>
    </row>
    <row r="320" ht="409.5">
      <c r="E320" s="15" t="s">
        <v>1570</v>
      </c>
    </row>
    <row r="321" spans="1:16" ht="12.75">
      <c r="A321" s="17">
        <v>92</v>
      </c>
      <c r="B321" s="17" t="s">
        <v>47</v>
      </c>
      <c r="C321" s="17" t="s">
        <v>1571</v>
      </c>
      <c r="D321" s="17" t="s">
        <v>47</v>
      </c>
      <c r="E321" s="17" t="s">
        <v>1572</v>
      </c>
      <c r="F321" s="17" t="s">
        <v>101</v>
      </c>
      <c r="G321" s="10">
        <v>1</v>
      </c>
      <c r="H321" s="14"/>
      <c r="I321" s="13">
        <f>ROUND(H321*G321,2)</f>
      </c>
      <c r="O321">
        <f>rekapitulace!H8</f>
      </c>
      <c r="P321">
        <f>O321/100*I321</f>
      </c>
    </row>
    <row r="322" ht="51">
      <c r="E322" s="15" t="s">
        <v>1417</v>
      </c>
    </row>
    <row r="323" ht="409.5">
      <c r="E323" s="15" t="s">
        <v>1570</v>
      </c>
    </row>
    <row r="324" spans="1:16" ht="12.75">
      <c r="A324" s="7">
        <v>93</v>
      </c>
      <c r="B324" s="7" t="s">
        <v>1252</v>
      </c>
      <c r="C324" s="7" t="s">
        <v>1573</v>
      </c>
      <c r="D324" s="7" t="s">
        <v>47</v>
      </c>
      <c r="E324" s="7" t="s">
        <v>1574</v>
      </c>
      <c r="F324" s="7" t="s">
        <v>101</v>
      </c>
      <c r="G324" s="10">
        <v>6</v>
      </c>
      <c r="H324" s="14"/>
      <c r="I324" s="13">
        <f>ROUND((H324*G324),2)</f>
      </c>
      <c r="O324">
        <f>rekapitulace!H8</f>
      </c>
      <c r="P324">
        <f>O324/100*I324</f>
      </c>
    </row>
    <row r="325" ht="25.5">
      <c r="E325" s="15" t="s">
        <v>479</v>
      </c>
    </row>
    <row r="326" ht="280.5">
      <c r="E326" s="15" t="s">
        <v>1575</v>
      </c>
    </row>
    <row r="327" spans="1:16" ht="12.75">
      <c r="A327" s="7">
        <v>94</v>
      </c>
      <c r="B327" s="7" t="s">
        <v>1252</v>
      </c>
      <c r="C327" s="7" t="s">
        <v>1576</v>
      </c>
      <c r="D327" s="7" t="s">
        <v>47</v>
      </c>
      <c r="E327" s="7" t="s">
        <v>1577</v>
      </c>
      <c r="F327" s="7" t="s">
        <v>101</v>
      </c>
      <c r="G327" s="10">
        <v>6</v>
      </c>
      <c r="H327" s="14"/>
      <c r="I327" s="13">
        <f>ROUND((H327*G327),2)</f>
      </c>
      <c r="O327">
        <f>rekapitulace!H8</f>
      </c>
      <c r="P327">
        <f>O327/100*I327</f>
      </c>
    </row>
    <row r="328" ht="25.5">
      <c r="E328" s="15" t="s">
        <v>479</v>
      </c>
    </row>
    <row r="329" ht="280.5">
      <c r="E329" s="15" t="s">
        <v>1575</v>
      </c>
    </row>
    <row r="330" spans="1:16" ht="12.75">
      <c r="A330" s="7">
        <v>95</v>
      </c>
      <c r="B330" s="7" t="s">
        <v>1252</v>
      </c>
      <c r="C330" s="7" t="s">
        <v>1578</v>
      </c>
      <c r="D330" s="7" t="s">
        <v>47</v>
      </c>
      <c r="E330" s="7" t="s">
        <v>1579</v>
      </c>
      <c r="F330" s="7" t="s">
        <v>101</v>
      </c>
      <c r="G330" s="10">
        <v>2</v>
      </c>
      <c r="H330" s="14"/>
      <c r="I330" s="13">
        <f>ROUND((H330*G330),2)</f>
      </c>
      <c r="O330">
        <f>rekapitulace!H8</f>
      </c>
      <c r="P330">
        <f>O330/100*I330</f>
      </c>
    </row>
    <row r="331" ht="51">
      <c r="E331" s="15" t="s">
        <v>1580</v>
      </c>
    </row>
    <row r="332" ht="280.5">
      <c r="E332" s="15" t="s">
        <v>1575</v>
      </c>
    </row>
    <row r="333" spans="1:16" ht="12.75">
      <c r="A333" s="17">
        <v>96</v>
      </c>
      <c r="B333" s="17" t="s">
        <v>47</v>
      </c>
      <c r="C333" s="17" t="s">
        <v>1581</v>
      </c>
      <c r="D333" s="17" t="s">
        <v>47</v>
      </c>
      <c r="E333" s="17" t="s">
        <v>1582</v>
      </c>
      <c r="F333" s="17" t="s">
        <v>138</v>
      </c>
      <c r="G333" s="10">
        <v>22.8</v>
      </c>
      <c r="H333" s="14"/>
      <c r="I333" s="13">
        <f>ROUND(H333*G333,2)</f>
      </c>
      <c r="O333">
        <f>rekapitulace!H8</f>
      </c>
      <c r="P333">
        <f>O333/100*I333</f>
      </c>
    </row>
    <row r="334" ht="76.5">
      <c r="E334" s="15" t="s">
        <v>1583</v>
      </c>
    </row>
    <row r="335" ht="280.5">
      <c r="E335" s="15" t="s">
        <v>1575</v>
      </c>
    </row>
    <row r="336" spans="1:16" ht="12.75">
      <c r="A336" s="7">
        <v>147</v>
      </c>
      <c r="B336" s="7" t="s">
        <v>1252</v>
      </c>
      <c r="C336" s="7" t="s">
        <v>1584</v>
      </c>
      <c r="D336" s="7" t="s">
        <v>47</v>
      </c>
      <c r="E336" s="7" t="s">
        <v>1585</v>
      </c>
      <c r="F336" s="7" t="s">
        <v>337</v>
      </c>
      <c r="G336" s="10">
        <v>153.798</v>
      </c>
      <c r="H336" s="14"/>
      <c r="I336" s="13">
        <f>ROUND((H336*G336),2)</f>
      </c>
      <c r="O336">
        <f>rekapitulace!H8</f>
      </c>
      <c r="P336">
        <f>O336/100*I336</f>
      </c>
    </row>
    <row r="337" ht="409.5">
      <c r="E337" s="15" t="s">
        <v>1586</v>
      </c>
    </row>
    <row r="338" spans="1:16" ht="12.75" customHeight="1">
      <c r="A338" s="16"/>
      <c r="B338" s="16"/>
      <c r="C338" s="16" t="s">
        <v>1564</v>
      </c>
      <c r="D338" s="16"/>
      <c r="E338" s="16" t="s">
        <v>1563</v>
      </c>
      <c r="F338" s="16"/>
      <c r="G338" s="16"/>
      <c r="H338" s="16"/>
      <c r="I338" s="16">
        <f>SUM(I315:I337)</f>
      </c>
      <c r="P338">
        <f>ROUND(SUM(P315:P337),2)</f>
      </c>
    </row>
    <row r="340" spans="1:9" ht="12.75" customHeight="1">
      <c r="A340" s="9"/>
      <c r="B340" s="9"/>
      <c r="C340" s="9" t="s">
        <v>1588</v>
      </c>
      <c r="D340" s="9"/>
      <c r="E340" s="9" t="s">
        <v>1587</v>
      </c>
      <c r="F340" s="9"/>
      <c r="G340" s="11"/>
      <c r="H340" s="9"/>
      <c r="I340" s="11"/>
    </row>
    <row r="341" spans="1:16" ht="12.75">
      <c r="A341" s="7">
        <v>66</v>
      </c>
      <c r="B341" s="7" t="s">
        <v>47</v>
      </c>
      <c r="C341" s="7" t="s">
        <v>1589</v>
      </c>
      <c r="D341" s="7" t="s">
        <v>47</v>
      </c>
      <c r="E341" s="7" t="s">
        <v>1590</v>
      </c>
      <c r="F341" s="7" t="s">
        <v>49</v>
      </c>
      <c r="G341" s="10">
        <v>1</v>
      </c>
      <c r="H341" s="14"/>
      <c r="I341" s="13">
        <f>ROUND((H341*G341),2)</f>
      </c>
      <c r="O341">
        <f>rekapitulace!H8</f>
      </c>
      <c r="P341">
        <f>O341/100*I341</f>
      </c>
    </row>
    <row r="342" ht="12.75">
      <c r="E342" s="15" t="s">
        <v>47</v>
      </c>
    </row>
    <row r="343" spans="1:16" ht="12.75">
      <c r="A343" s="7">
        <v>97</v>
      </c>
      <c r="B343" s="7" t="s">
        <v>47</v>
      </c>
      <c r="C343" s="7" t="s">
        <v>1591</v>
      </c>
      <c r="D343" s="7" t="s">
        <v>47</v>
      </c>
      <c r="E343" s="7" t="s">
        <v>1592</v>
      </c>
      <c r="F343" s="7" t="s">
        <v>49</v>
      </c>
      <c r="G343" s="10">
        <v>1</v>
      </c>
      <c r="H343" s="14"/>
      <c r="I343" s="13">
        <f>ROUND((H343*G343),2)</f>
      </c>
      <c r="O343">
        <f>rekapitulace!H8</f>
      </c>
      <c r="P343">
        <f>O343/100*I343</f>
      </c>
    </row>
    <row r="344" ht="38.25">
      <c r="E344" s="15" t="s">
        <v>1593</v>
      </c>
    </row>
    <row r="345" ht="280.5">
      <c r="E345" s="15" t="s">
        <v>1594</v>
      </c>
    </row>
    <row r="346" spans="1:16" ht="12.75">
      <c r="A346" s="7">
        <v>98</v>
      </c>
      <c r="B346" s="7" t="s">
        <v>1252</v>
      </c>
      <c r="C346" s="7" t="s">
        <v>1595</v>
      </c>
      <c r="D346" s="7" t="s">
        <v>47</v>
      </c>
      <c r="E346" s="7" t="s">
        <v>1596</v>
      </c>
      <c r="F346" s="7" t="s">
        <v>54</v>
      </c>
      <c r="G346" s="10">
        <v>6.528</v>
      </c>
      <c r="H346" s="14"/>
      <c r="I346" s="13">
        <f>ROUND((H346*G346),2)</f>
      </c>
      <c r="O346">
        <f>rekapitulace!H8</f>
      </c>
      <c r="P346">
        <f>O346/100*I346</f>
      </c>
    </row>
    <row r="347" ht="38.25">
      <c r="E347" s="15" t="s">
        <v>1597</v>
      </c>
    </row>
    <row r="348" ht="409.5">
      <c r="E348" s="15" t="s">
        <v>1598</v>
      </c>
    </row>
    <row r="349" spans="1:16" ht="12.75">
      <c r="A349" s="17">
        <v>99</v>
      </c>
      <c r="B349" s="17" t="s">
        <v>47</v>
      </c>
      <c r="C349" s="17" t="s">
        <v>1599</v>
      </c>
      <c r="D349" s="17" t="s">
        <v>47</v>
      </c>
      <c r="E349" s="17" t="s">
        <v>1600</v>
      </c>
      <c r="F349" s="17" t="s">
        <v>101</v>
      </c>
      <c r="G349" s="10">
        <v>4</v>
      </c>
      <c r="H349" s="14"/>
      <c r="I349" s="13">
        <f>ROUND(H349*G349,2)</f>
      </c>
      <c r="O349">
        <f>rekapitulace!H8</f>
      </c>
      <c r="P349">
        <f>O349/100*I349</f>
      </c>
    </row>
    <row r="350" ht="63.75">
      <c r="E350" s="15" t="s">
        <v>1601</v>
      </c>
    </row>
    <row r="351" ht="409.5">
      <c r="E351" s="15" t="s">
        <v>1598</v>
      </c>
    </row>
    <row r="352" spans="1:16" ht="12.75">
      <c r="A352" s="7">
        <v>100</v>
      </c>
      <c r="B352" s="7" t="s">
        <v>1252</v>
      </c>
      <c r="C352" s="7" t="s">
        <v>1602</v>
      </c>
      <c r="D352" s="7" t="s">
        <v>47</v>
      </c>
      <c r="E352" s="7" t="s">
        <v>1603</v>
      </c>
      <c r="F352" s="7" t="s">
        <v>54</v>
      </c>
      <c r="G352" s="10">
        <v>7.332</v>
      </c>
      <c r="H352" s="14"/>
      <c r="I352" s="13">
        <f>ROUND((H352*G352),2)</f>
      </c>
      <c r="O352">
        <f>rekapitulace!H8</f>
      </c>
      <c r="P352">
        <f>O352/100*I352</f>
      </c>
    </row>
    <row r="353" ht="114.75">
      <c r="E353" s="15" t="s">
        <v>1604</v>
      </c>
    </row>
    <row r="354" ht="409.5">
      <c r="E354" s="15" t="s">
        <v>1598</v>
      </c>
    </row>
    <row r="355" spans="1:16" ht="12.75">
      <c r="A355" s="17">
        <v>101</v>
      </c>
      <c r="B355" s="17" t="s">
        <v>47</v>
      </c>
      <c r="C355" s="17" t="s">
        <v>1605</v>
      </c>
      <c r="D355" s="17" t="s">
        <v>47</v>
      </c>
      <c r="E355" s="17" t="s">
        <v>1606</v>
      </c>
      <c r="F355" s="17" t="s">
        <v>101</v>
      </c>
      <c r="G355" s="10">
        <v>6</v>
      </c>
      <c r="H355" s="14"/>
      <c r="I355" s="13">
        <f>ROUND(H355*G355,2)</f>
      </c>
      <c r="O355">
        <f>rekapitulace!H8</f>
      </c>
      <c r="P355">
        <f>O355/100*I355</f>
      </c>
    </row>
    <row r="356" ht="63.75">
      <c r="E356" s="15" t="s">
        <v>1607</v>
      </c>
    </row>
    <row r="357" ht="409.5">
      <c r="E357" s="15" t="s">
        <v>1598</v>
      </c>
    </row>
    <row r="358" spans="1:16" ht="12.75">
      <c r="A358" s="17">
        <v>102</v>
      </c>
      <c r="B358" s="17" t="s">
        <v>47</v>
      </c>
      <c r="C358" s="17" t="s">
        <v>1608</v>
      </c>
      <c r="D358" s="17" t="s">
        <v>47</v>
      </c>
      <c r="E358" s="17" t="s">
        <v>1609</v>
      </c>
      <c r="F358" s="17" t="s">
        <v>101</v>
      </c>
      <c r="G358" s="10">
        <v>2</v>
      </c>
      <c r="H358" s="14"/>
      <c r="I358" s="13">
        <f>ROUND(H358*G358,2)</f>
      </c>
      <c r="O358">
        <f>rekapitulace!H8</f>
      </c>
      <c r="P358">
        <f>O358/100*I358</f>
      </c>
    </row>
    <row r="359" ht="63.75">
      <c r="E359" s="15" t="s">
        <v>1610</v>
      </c>
    </row>
    <row r="360" ht="409.5">
      <c r="E360" s="15" t="s">
        <v>1598</v>
      </c>
    </row>
    <row r="361" spans="1:16" ht="12.75">
      <c r="A361" s="7">
        <v>103</v>
      </c>
      <c r="B361" s="7" t="s">
        <v>1252</v>
      </c>
      <c r="C361" s="7" t="s">
        <v>1611</v>
      </c>
      <c r="D361" s="7" t="s">
        <v>47</v>
      </c>
      <c r="E361" s="7" t="s">
        <v>1612</v>
      </c>
      <c r="F361" s="7" t="s">
        <v>54</v>
      </c>
      <c r="G361" s="10">
        <v>8.88</v>
      </c>
      <c r="H361" s="14"/>
      <c r="I361" s="13">
        <f>ROUND((H361*G361),2)</f>
      </c>
      <c r="O361">
        <f>rekapitulace!H8</f>
      </c>
      <c r="P361">
        <f>O361/100*I361</f>
      </c>
    </row>
    <row r="362" ht="38.25">
      <c r="E362" s="15" t="s">
        <v>1613</v>
      </c>
    </row>
    <row r="363" ht="409.5">
      <c r="E363" s="15" t="s">
        <v>1598</v>
      </c>
    </row>
    <row r="364" spans="1:16" ht="12.75">
      <c r="A364" s="17">
        <v>104</v>
      </c>
      <c r="B364" s="17" t="s">
        <v>47</v>
      </c>
      <c r="C364" s="17" t="s">
        <v>1614</v>
      </c>
      <c r="D364" s="17" t="s">
        <v>47</v>
      </c>
      <c r="E364" s="17" t="s">
        <v>1615</v>
      </c>
      <c r="F364" s="17" t="s">
        <v>101</v>
      </c>
      <c r="G364" s="10">
        <v>2</v>
      </c>
      <c r="H364" s="14"/>
      <c r="I364" s="13">
        <f>ROUND(H364*G364,2)</f>
      </c>
      <c r="O364">
        <f>rekapitulace!H8</f>
      </c>
      <c r="P364">
        <f>O364/100*I364</f>
      </c>
    </row>
    <row r="365" ht="63.75">
      <c r="E365" s="15" t="s">
        <v>1616</v>
      </c>
    </row>
    <row r="366" ht="409.5">
      <c r="E366" s="15" t="s">
        <v>1598</v>
      </c>
    </row>
    <row r="367" spans="1:16" ht="12.75">
      <c r="A367" s="7">
        <v>105</v>
      </c>
      <c r="B367" s="7" t="s">
        <v>1252</v>
      </c>
      <c r="C367" s="7" t="s">
        <v>1617</v>
      </c>
      <c r="D367" s="7" t="s">
        <v>47</v>
      </c>
      <c r="E367" s="7" t="s">
        <v>1618</v>
      </c>
      <c r="F367" s="7" t="s">
        <v>101</v>
      </c>
      <c r="G367" s="10">
        <v>2</v>
      </c>
      <c r="H367" s="14"/>
      <c r="I367" s="13">
        <f>ROUND((H367*G367),2)</f>
      </c>
      <c r="O367">
        <f>rekapitulace!H8</f>
      </c>
      <c r="P367">
        <f>O367/100*I367</f>
      </c>
    </row>
    <row r="368" ht="25.5">
      <c r="E368" s="15" t="s">
        <v>102</v>
      </c>
    </row>
    <row r="369" ht="409.5">
      <c r="E369" s="15" t="s">
        <v>1619</v>
      </c>
    </row>
    <row r="370" spans="1:16" ht="12.75">
      <c r="A370" s="17">
        <v>106</v>
      </c>
      <c r="B370" s="17" t="s">
        <v>47</v>
      </c>
      <c r="C370" s="17" t="s">
        <v>1620</v>
      </c>
      <c r="D370" s="17" t="s">
        <v>47</v>
      </c>
      <c r="E370" s="17" t="s">
        <v>1621</v>
      </c>
      <c r="F370" s="17" t="s">
        <v>101</v>
      </c>
      <c r="G370" s="10">
        <v>2</v>
      </c>
      <c r="H370" s="14"/>
      <c r="I370" s="13">
        <f>ROUND(H370*G370,2)</f>
      </c>
      <c r="O370">
        <f>rekapitulace!H8</f>
      </c>
      <c r="P370">
        <f>O370/100*I370</f>
      </c>
    </row>
    <row r="371" ht="140.25">
      <c r="E371" s="15" t="s">
        <v>1622</v>
      </c>
    </row>
    <row r="372" ht="409.5">
      <c r="E372" s="15" t="s">
        <v>1619</v>
      </c>
    </row>
    <row r="373" spans="1:16" ht="12.75">
      <c r="A373" s="7">
        <v>107</v>
      </c>
      <c r="B373" s="7" t="s">
        <v>1252</v>
      </c>
      <c r="C373" s="7" t="s">
        <v>1623</v>
      </c>
      <c r="D373" s="7" t="s">
        <v>47</v>
      </c>
      <c r="E373" s="7" t="s">
        <v>1624</v>
      </c>
      <c r="F373" s="7" t="s">
        <v>101</v>
      </c>
      <c r="G373" s="10">
        <v>2</v>
      </c>
      <c r="H373" s="14"/>
      <c r="I373" s="13">
        <f>ROUND((H373*G373),2)</f>
      </c>
      <c r="O373">
        <f>rekapitulace!H8</f>
      </c>
      <c r="P373">
        <f>O373/100*I373</f>
      </c>
    </row>
    <row r="374" ht="25.5">
      <c r="E374" s="15" t="s">
        <v>102</v>
      </c>
    </row>
    <row r="375" ht="409.5">
      <c r="E375" s="15" t="s">
        <v>1619</v>
      </c>
    </row>
    <row r="376" spans="1:16" ht="12.75">
      <c r="A376" s="17">
        <v>108</v>
      </c>
      <c r="B376" s="17" t="s">
        <v>47</v>
      </c>
      <c r="C376" s="17" t="s">
        <v>1625</v>
      </c>
      <c r="D376" s="17" t="s">
        <v>47</v>
      </c>
      <c r="E376" s="17" t="s">
        <v>1626</v>
      </c>
      <c r="F376" s="17" t="s">
        <v>101</v>
      </c>
      <c r="G376" s="10">
        <v>2</v>
      </c>
      <c r="H376" s="14"/>
      <c r="I376" s="13">
        <f>ROUND(H376*G376,2)</f>
      </c>
      <c r="O376">
        <f>rekapitulace!H8</f>
      </c>
      <c r="P376">
        <f>O376/100*I376</f>
      </c>
    </row>
    <row r="377" ht="140.25">
      <c r="E377" s="15" t="s">
        <v>1627</v>
      </c>
    </row>
    <row r="378" ht="409.5">
      <c r="E378" s="15" t="s">
        <v>1619</v>
      </c>
    </row>
    <row r="379" spans="1:16" ht="12.75">
      <c r="A379" s="7">
        <v>109</v>
      </c>
      <c r="B379" s="7" t="s">
        <v>47</v>
      </c>
      <c r="C379" s="7" t="s">
        <v>1628</v>
      </c>
      <c r="D379" s="7" t="s">
        <v>47</v>
      </c>
      <c r="E379" s="7" t="s">
        <v>1629</v>
      </c>
      <c r="F379" s="7" t="s">
        <v>49</v>
      </c>
      <c r="G379" s="10">
        <v>1</v>
      </c>
      <c r="H379" s="14"/>
      <c r="I379" s="13">
        <f>ROUND((H379*G379),2)</f>
      </c>
      <c r="O379">
        <f>rekapitulace!H8</f>
      </c>
      <c r="P379">
        <f>O379/100*I379</f>
      </c>
    </row>
    <row r="380" ht="89.25">
      <c r="E380" s="15" t="s">
        <v>1630</v>
      </c>
    </row>
    <row r="381" ht="12.75">
      <c r="E381" s="15" t="s">
        <v>47</v>
      </c>
    </row>
    <row r="382" spans="1:16" ht="12.75">
      <c r="A382" s="7">
        <v>148</v>
      </c>
      <c r="B382" s="7" t="s">
        <v>1252</v>
      </c>
      <c r="C382" s="7" t="s">
        <v>1631</v>
      </c>
      <c r="D382" s="7" t="s">
        <v>47</v>
      </c>
      <c r="E382" s="7" t="s">
        <v>1632</v>
      </c>
      <c r="F382" s="7" t="s">
        <v>337</v>
      </c>
      <c r="G382" s="10">
        <v>9071.003</v>
      </c>
      <c r="H382" s="14"/>
      <c r="I382" s="13">
        <f>ROUND((H382*G382),2)</f>
      </c>
      <c r="O382">
        <f>rekapitulace!H8</f>
      </c>
      <c r="P382">
        <f>O382/100*I382</f>
      </c>
    </row>
    <row r="383" ht="409.5">
      <c r="E383" s="15" t="s">
        <v>1633</v>
      </c>
    </row>
    <row r="384" spans="1:16" ht="12.75" customHeight="1">
      <c r="A384" s="16"/>
      <c r="B384" s="16"/>
      <c r="C384" s="16" t="s">
        <v>1588</v>
      </c>
      <c r="D384" s="16"/>
      <c r="E384" s="16" t="s">
        <v>1587</v>
      </c>
      <c r="F384" s="16"/>
      <c r="G384" s="16"/>
      <c r="H384" s="16"/>
      <c r="I384" s="16">
        <f>SUM(I341:I383)</f>
      </c>
      <c r="P384">
        <f>ROUND(SUM(P341:P383),2)</f>
      </c>
    </row>
    <row r="386" spans="1:9" ht="12.75" customHeight="1">
      <c r="A386" s="9"/>
      <c r="B386" s="9"/>
      <c r="C386" s="9" t="s">
        <v>1635</v>
      </c>
      <c r="D386" s="9"/>
      <c r="E386" s="9" t="s">
        <v>1634</v>
      </c>
      <c r="F386" s="9"/>
      <c r="G386" s="11"/>
      <c r="H386" s="9"/>
      <c r="I386" s="11"/>
    </row>
    <row r="387" spans="1:16" ht="12.75">
      <c r="A387" s="7">
        <v>110</v>
      </c>
      <c r="B387" s="7" t="s">
        <v>1252</v>
      </c>
      <c r="C387" s="7" t="s">
        <v>1636</v>
      </c>
      <c r="D387" s="7" t="s">
        <v>47</v>
      </c>
      <c r="E387" s="7" t="s">
        <v>1637</v>
      </c>
      <c r="F387" s="7" t="s">
        <v>138</v>
      </c>
      <c r="G387" s="10">
        <v>21</v>
      </c>
      <c r="H387" s="14"/>
      <c r="I387" s="13">
        <f>ROUND((H387*G387),2)</f>
      </c>
      <c r="O387">
        <f>rekapitulace!H8</f>
      </c>
      <c r="P387">
        <f>O387/100*I387</f>
      </c>
    </row>
    <row r="388" ht="76.5">
      <c r="E388" s="15" t="s">
        <v>1638</v>
      </c>
    </row>
    <row r="389" ht="12.75">
      <c r="E389" s="15" t="s">
        <v>47</v>
      </c>
    </row>
    <row r="390" spans="1:16" ht="12.75">
      <c r="A390" s="17">
        <v>111</v>
      </c>
      <c r="B390" s="17" t="s">
        <v>47</v>
      </c>
      <c r="C390" s="17" t="s">
        <v>1639</v>
      </c>
      <c r="D390" s="17" t="s">
        <v>47</v>
      </c>
      <c r="E390" s="17" t="s">
        <v>1640</v>
      </c>
      <c r="F390" s="17" t="s">
        <v>101</v>
      </c>
      <c r="G390" s="10">
        <v>52.8</v>
      </c>
      <c r="H390" s="14"/>
      <c r="I390" s="13">
        <f>ROUND(H390*G390,2)</f>
      </c>
      <c r="O390">
        <f>rekapitulace!H8</f>
      </c>
      <c r="P390">
        <f>O390/100*I390</f>
      </c>
    </row>
    <row r="391" ht="102">
      <c r="E391" s="15" t="s">
        <v>1641</v>
      </c>
    </row>
    <row r="392" ht="12.75">
      <c r="E392" s="15" t="s">
        <v>47</v>
      </c>
    </row>
    <row r="393" spans="1:16" ht="12.75">
      <c r="A393" s="7">
        <v>112</v>
      </c>
      <c r="B393" s="7" t="s">
        <v>1252</v>
      </c>
      <c r="C393" s="7" t="s">
        <v>1642</v>
      </c>
      <c r="D393" s="7" t="s">
        <v>47</v>
      </c>
      <c r="E393" s="7" t="s">
        <v>1643</v>
      </c>
      <c r="F393" s="7" t="s">
        <v>54</v>
      </c>
      <c r="G393" s="10">
        <v>18.91</v>
      </c>
      <c r="H393" s="14"/>
      <c r="I393" s="13">
        <f>ROUND((H393*G393),2)</f>
      </c>
      <c r="O393">
        <f>rekapitulace!H8</f>
      </c>
      <c r="P393">
        <f>O393/100*I393</f>
      </c>
    </row>
    <row r="394" ht="76.5">
      <c r="E394" s="15" t="s">
        <v>1644</v>
      </c>
    </row>
    <row r="395" ht="12.75">
      <c r="E395" s="15" t="s">
        <v>47</v>
      </c>
    </row>
    <row r="396" spans="1:16" ht="12.75">
      <c r="A396" s="17">
        <v>113</v>
      </c>
      <c r="B396" s="17" t="s">
        <v>47</v>
      </c>
      <c r="C396" s="17" t="s">
        <v>1645</v>
      </c>
      <c r="D396" s="17" t="s">
        <v>47</v>
      </c>
      <c r="E396" s="17" t="s">
        <v>1646</v>
      </c>
      <c r="F396" s="17" t="s">
        <v>54</v>
      </c>
      <c r="G396" s="10">
        <v>20.801</v>
      </c>
      <c r="H396" s="14"/>
      <c r="I396" s="13">
        <f>ROUND(H396*G396,2)</f>
      </c>
      <c r="O396">
        <f>rekapitulace!H8</f>
      </c>
      <c r="P396">
        <f>O396/100*I396</f>
      </c>
    </row>
    <row r="397" ht="25.5">
      <c r="E397" s="15" t="s">
        <v>1647</v>
      </c>
    </row>
    <row r="398" ht="12.75">
      <c r="E398" s="15" t="s">
        <v>47</v>
      </c>
    </row>
    <row r="399" spans="1:16" ht="12.75">
      <c r="A399" s="7">
        <v>149</v>
      </c>
      <c r="B399" s="7" t="s">
        <v>1252</v>
      </c>
      <c r="C399" s="7" t="s">
        <v>1648</v>
      </c>
      <c r="D399" s="7" t="s">
        <v>47</v>
      </c>
      <c r="E399" s="7" t="s">
        <v>1649</v>
      </c>
      <c r="F399" s="7" t="s">
        <v>914</v>
      </c>
      <c r="G399" s="10">
        <v>0.491</v>
      </c>
      <c r="H399" s="14"/>
      <c r="I399" s="13">
        <f>ROUND((H399*G399),2)</f>
      </c>
      <c r="O399">
        <f>rekapitulace!H8</f>
      </c>
      <c r="P399">
        <f>O399/100*I399</f>
      </c>
    </row>
    <row r="400" ht="409.5">
      <c r="E400" s="15" t="s">
        <v>1435</v>
      </c>
    </row>
    <row r="401" spans="1:16" ht="12.75" customHeight="1">
      <c r="A401" s="16"/>
      <c r="B401" s="16"/>
      <c r="C401" s="16" t="s">
        <v>1635</v>
      </c>
      <c r="D401" s="16"/>
      <c r="E401" s="16" t="s">
        <v>1634</v>
      </c>
      <c r="F401" s="16"/>
      <c r="G401" s="16"/>
      <c r="H401" s="16"/>
      <c r="I401" s="16">
        <f>SUM(I387:I400)</f>
      </c>
      <c r="P401">
        <f>ROUND(SUM(P387:P400),2)</f>
      </c>
    </row>
    <row r="403" spans="1:9" ht="12.75" customHeight="1">
      <c r="A403" s="9"/>
      <c r="B403" s="9"/>
      <c r="C403" s="9" t="s">
        <v>1651</v>
      </c>
      <c r="D403" s="9"/>
      <c r="E403" s="9" t="s">
        <v>1650</v>
      </c>
      <c r="F403" s="9"/>
      <c r="G403" s="11"/>
      <c r="H403" s="9"/>
      <c r="I403" s="11"/>
    </row>
    <row r="404" spans="1:16" ht="12.75">
      <c r="A404" s="7">
        <v>114</v>
      </c>
      <c r="B404" s="7" t="s">
        <v>1252</v>
      </c>
      <c r="C404" s="7" t="s">
        <v>1652</v>
      </c>
      <c r="D404" s="7" t="s">
        <v>47</v>
      </c>
      <c r="E404" s="7" t="s">
        <v>1653</v>
      </c>
      <c r="F404" s="7" t="s">
        <v>54</v>
      </c>
      <c r="G404" s="10">
        <v>10.06</v>
      </c>
      <c r="H404" s="14"/>
      <c r="I404" s="13">
        <f>ROUND((H404*G404),2)</f>
      </c>
      <c r="O404">
        <f>rekapitulace!H8</f>
      </c>
      <c r="P404">
        <f>O404/100*I404</f>
      </c>
    </row>
    <row r="405" ht="102">
      <c r="E405" s="15" t="s">
        <v>1654</v>
      </c>
    </row>
    <row r="406" ht="12.75">
      <c r="E406" s="15" t="s">
        <v>47</v>
      </c>
    </row>
    <row r="407" spans="1:16" ht="12.75">
      <c r="A407" s="17">
        <v>115</v>
      </c>
      <c r="B407" s="17" t="s">
        <v>47</v>
      </c>
      <c r="C407" s="17" t="s">
        <v>1655</v>
      </c>
      <c r="D407" s="17" t="s">
        <v>47</v>
      </c>
      <c r="E407" s="17" t="s">
        <v>1656</v>
      </c>
      <c r="F407" s="17" t="s">
        <v>54</v>
      </c>
      <c r="G407" s="10">
        <v>11.066</v>
      </c>
      <c r="H407" s="14"/>
      <c r="I407" s="13">
        <f>ROUND(H407*G407,2)</f>
      </c>
      <c r="O407">
        <f>rekapitulace!H8</f>
      </c>
      <c r="P407">
        <f>O407/100*I407</f>
      </c>
    </row>
    <row r="408" ht="25.5">
      <c r="E408" s="15" t="s">
        <v>1657</v>
      </c>
    </row>
    <row r="409" ht="12.75">
      <c r="E409" s="15" t="s">
        <v>47</v>
      </c>
    </row>
    <row r="410" spans="1:16" ht="12.75">
      <c r="A410" s="7">
        <v>150</v>
      </c>
      <c r="B410" s="7" t="s">
        <v>1252</v>
      </c>
      <c r="C410" s="7" t="s">
        <v>1658</v>
      </c>
      <c r="D410" s="7" t="s">
        <v>47</v>
      </c>
      <c r="E410" s="7" t="s">
        <v>1659</v>
      </c>
      <c r="F410" s="7" t="s">
        <v>914</v>
      </c>
      <c r="G410" s="10">
        <v>0.17</v>
      </c>
      <c r="H410" s="14"/>
      <c r="I410" s="13">
        <f>ROUND((H410*G410),2)</f>
      </c>
      <c r="O410">
        <f>rekapitulace!H8</f>
      </c>
      <c r="P410">
        <f>O410/100*I410</f>
      </c>
    </row>
    <row r="411" ht="409.5">
      <c r="E411" s="15" t="s">
        <v>1435</v>
      </c>
    </row>
    <row r="412" spans="1:16" ht="12.75" customHeight="1">
      <c r="A412" s="16"/>
      <c r="B412" s="16"/>
      <c r="C412" s="16" t="s">
        <v>1651</v>
      </c>
      <c r="D412" s="16"/>
      <c r="E412" s="16" t="s">
        <v>1650</v>
      </c>
      <c r="F412" s="16"/>
      <c r="G412" s="16"/>
      <c r="H412" s="16"/>
      <c r="I412" s="16">
        <f>SUM(I404:I411)</f>
      </c>
      <c r="P412">
        <f>ROUND(SUM(P404:P411),2)</f>
      </c>
    </row>
    <row r="414" spans="1:9" ht="12.75" customHeight="1">
      <c r="A414" s="9"/>
      <c r="B414" s="9"/>
      <c r="C414" s="9" t="s">
        <v>1661</v>
      </c>
      <c r="D414" s="9"/>
      <c r="E414" s="9" t="s">
        <v>1660</v>
      </c>
      <c r="F414" s="9"/>
      <c r="G414" s="11"/>
      <c r="H414" s="9"/>
      <c r="I414" s="11"/>
    </row>
    <row r="415" spans="1:16" ht="12.75">
      <c r="A415" s="7">
        <v>116</v>
      </c>
      <c r="B415" s="7" t="s">
        <v>1252</v>
      </c>
      <c r="C415" s="7" t="s">
        <v>1662</v>
      </c>
      <c r="D415" s="7" t="s">
        <v>47</v>
      </c>
      <c r="E415" s="7" t="s">
        <v>1663</v>
      </c>
      <c r="F415" s="7" t="s">
        <v>54</v>
      </c>
      <c r="G415" s="10">
        <v>21</v>
      </c>
      <c r="H415" s="14"/>
      <c r="I415" s="13">
        <f>ROUND((H415*G415),2)</f>
      </c>
      <c r="O415">
        <f>rekapitulace!H8</f>
      </c>
      <c r="P415">
        <f>O415/100*I415</f>
      </c>
    </row>
    <row r="416" ht="63.75">
      <c r="E416" s="15" t="s">
        <v>1664</v>
      </c>
    </row>
    <row r="417" ht="12.75">
      <c r="E417" s="15" t="s">
        <v>47</v>
      </c>
    </row>
    <row r="418" spans="1:16" ht="12.75">
      <c r="A418" s="7">
        <v>117</v>
      </c>
      <c r="B418" s="7" t="s">
        <v>1252</v>
      </c>
      <c r="C418" s="7" t="s">
        <v>1665</v>
      </c>
      <c r="D418" s="7" t="s">
        <v>47</v>
      </c>
      <c r="E418" s="7" t="s">
        <v>1666</v>
      </c>
      <c r="F418" s="7" t="s">
        <v>54</v>
      </c>
      <c r="G418" s="10">
        <v>42</v>
      </c>
      <c r="H418" s="14"/>
      <c r="I418" s="13">
        <f>ROUND((H418*G418),2)</f>
      </c>
      <c r="O418">
        <f>rekapitulace!H8</f>
      </c>
      <c r="P418">
        <f>O418/100*I418</f>
      </c>
    </row>
    <row r="419" ht="89.25">
      <c r="E419" s="15" t="s">
        <v>1667</v>
      </c>
    </row>
    <row r="420" ht="12.75">
      <c r="E420" s="15" t="s">
        <v>47</v>
      </c>
    </row>
    <row r="421" spans="1:16" ht="12.75">
      <c r="A421" s="7">
        <v>118</v>
      </c>
      <c r="B421" s="7" t="s">
        <v>1252</v>
      </c>
      <c r="C421" s="7" t="s">
        <v>1668</v>
      </c>
      <c r="D421" s="7" t="s">
        <v>47</v>
      </c>
      <c r="E421" s="7" t="s">
        <v>1669</v>
      </c>
      <c r="F421" s="7" t="s">
        <v>54</v>
      </c>
      <c r="G421" s="10">
        <v>5.04</v>
      </c>
      <c r="H421" s="14"/>
      <c r="I421" s="13">
        <f>ROUND((H421*G421),2)</f>
      </c>
      <c r="O421">
        <f>rekapitulace!H8</f>
      </c>
      <c r="P421">
        <f>O421/100*I421</f>
      </c>
    </row>
    <row r="422" ht="153">
      <c r="E422" s="15" t="s">
        <v>1670</v>
      </c>
    </row>
    <row r="423" ht="12.75">
      <c r="E423" s="15" t="s">
        <v>47</v>
      </c>
    </row>
    <row r="424" spans="1:16" ht="12.75">
      <c r="A424" s="7">
        <v>119</v>
      </c>
      <c r="B424" s="7" t="s">
        <v>1252</v>
      </c>
      <c r="C424" s="7" t="s">
        <v>1671</v>
      </c>
      <c r="D424" s="7" t="s">
        <v>47</v>
      </c>
      <c r="E424" s="7" t="s">
        <v>1672</v>
      </c>
      <c r="F424" s="7" t="s">
        <v>54</v>
      </c>
      <c r="G424" s="10">
        <v>5.04</v>
      </c>
      <c r="H424" s="14"/>
      <c r="I424" s="13">
        <f>ROUND((H424*G424),2)</f>
      </c>
      <c r="O424">
        <f>rekapitulace!H8</f>
      </c>
      <c r="P424">
        <f>O424/100*I424</f>
      </c>
    </row>
    <row r="425" ht="89.25">
      <c r="E425" s="15" t="s">
        <v>1673</v>
      </c>
    </row>
    <row r="426" ht="12.75">
      <c r="E426" s="15" t="s">
        <v>47</v>
      </c>
    </row>
    <row r="427" spans="1:16" ht="12.75">
      <c r="A427" s="7">
        <v>120</v>
      </c>
      <c r="B427" s="7" t="s">
        <v>1252</v>
      </c>
      <c r="C427" s="7" t="s">
        <v>1674</v>
      </c>
      <c r="D427" s="7" t="s">
        <v>47</v>
      </c>
      <c r="E427" s="7" t="s">
        <v>1675</v>
      </c>
      <c r="F427" s="7" t="s">
        <v>54</v>
      </c>
      <c r="G427" s="10">
        <v>5.04</v>
      </c>
      <c r="H427" s="14"/>
      <c r="I427" s="13">
        <f>ROUND((H427*G427),2)</f>
      </c>
      <c r="O427">
        <f>rekapitulace!H8</f>
      </c>
      <c r="P427">
        <f>O427/100*I427</f>
      </c>
    </row>
    <row r="428" ht="89.25">
      <c r="E428" s="15" t="s">
        <v>1673</v>
      </c>
    </row>
    <row r="429" ht="12.75">
      <c r="E429" s="15" t="s">
        <v>47</v>
      </c>
    </row>
    <row r="430" spans="1:16" ht="12.75">
      <c r="A430" s="7">
        <v>121</v>
      </c>
      <c r="B430" s="7" t="s">
        <v>1252</v>
      </c>
      <c r="C430" s="7" t="s">
        <v>1676</v>
      </c>
      <c r="D430" s="7" t="s">
        <v>47</v>
      </c>
      <c r="E430" s="7" t="s">
        <v>1677</v>
      </c>
      <c r="F430" s="7" t="s">
        <v>54</v>
      </c>
      <c r="G430" s="10">
        <v>157.052</v>
      </c>
      <c r="H430" s="14"/>
      <c r="I430" s="13">
        <f>ROUND((H430*G430),2)</f>
      </c>
      <c r="O430">
        <f>rekapitulace!H8</f>
      </c>
      <c r="P430">
        <f>O430/100*I430</f>
      </c>
    </row>
    <row r="431" ht="191.25">
      <c r="E431" s="15" t="s">
        <v>1678</v>
      </c>
    </row>
    <row r="432" ht="12.75">
      <c r="E432" s="15" t="s">
        <v>47</v>
      </c>
    </row>
    <row r="433" spans="1:16" ht="12.75">
      <c r="A433" s="7">
        <v>122</v>
      </c>
      <c r="B433" s="7" t="s">
        <v>1252</v>
      </c>
      <c r="C433" s="7" t="s">
        <v>1679</v>
      </c>
      <c r="D433" s="7" t="s">
        <v>47</v>
      </c>
      <c r="E433" s="7" t="s">
        <v>1680</v>
      </c>
      <c r="F433" s="7" t="s">
        <v>54</v>
      </c>
      <c r="G433" s="10">
        <v>157.052</v>
      </c>
      <c r="H433" s="14"/>
      <c r="I433" s="13">
        <f>ROUND((H433*G433),2)</f>
      </c>
      <c r="O433">
        <f>rekapitulace!H8</f>
      </c>
      <c r="P433">
        <f>O433/100*I433</f>
      </c>
    </row>
    <row r="434" ht="76.5">
      <c r="E434" s="15" t="s">
        <v>1681</v>
      </c>
    </row>
    <row r="435" ht="12.75">
      <c r="E435" s="15" t="s">
        <v>47</v>
      </c>
    </row>
    <row r="436" spans="1:16" ht="12.75">
      <c r="A436" s="7">
        <v>123</v>
      </c>
      <c r="B436" s="7" t="s">
        <v>1252</v>
      </c>
      <c r="C436" s="7" t="s">
        <v>1682</v>
      </c>
      <c r="D436" s="7" t="s">
        <v>47</v>
      </c>
      <c r="E436" s="7" t="s">
        <v>1683</v>
      </c>
      <c r="F436" s="7" t="s">
        <v>54</v>
      </c>
      <c r="G436" s="10">
        <v>157.052</v>
      </c>
      <c r="H436" s="14"/>
      <c r="I436" s="13">
        <f>ROUND((H436*G436),2)</f>
      </c>
      <c r="O436">
        <f>rekapitulace!H8</f>
      </c>
      <c r="P436">
        <f>O436/100*I436</f>
      </c>
    </row>
    <row r="437" ht="76.5">
      <c r="E437" s="15" t="s">
        <v>1681</v>
      </c>
    </row>
    <row r="438" ht="12.75">
      <c r="E438" s="15" t="s">
        <v>47</v>
      </c>
    </row>
    <row r="439" spans="1:16" ht="12.75">
      <c r="A439" s="7">
        <v>124</v>
      </c>
      <c r="B439" s="7" t="s">
        <v>1252</v>
      </c>
      <c r="C439" s="7" t="s">
        <v>1684</v>
      </c>
      <c r="D439" s="7" t="s">
        <v>47</v>
      </c>
      <c r="E439" s="7" t="s">
        <v>1685</v>
      </c>
      <c r="F439" s="7" t="s">
        <v>54</v>
      </c>
      <c r="G439" s="10">
        <v>26.1</v>
      </c>
      <c r="H439" s="14"/>
      <c r="I439" s="13">
        <f>ROUND((H439*G439),2)</f>
      </c>
      <c r="O439">
        <f>rekapitulace!H8</f>
      </c>
      <c r="P439">
        <f>O439/100*I439</f>
      </c>
    </row>
    <row r="440" ht="140.25">
      <c r="E440" s="15" t="s">
        <v>1686</v>
      </c>
    </row>
    <row r="441" ht="12.75">
      <c r="E441" s="15" t="s">
        <v>47</v>
      </c>
    </row>
    <row r="442" spans="1:16" ht="12.75">
      <c r="A442" s="7">
        <v>125</v>
      </c>
      <c r="B442" s="7" t="s">
        <v>1252</v>
      </c>
      <c r="C442" s="7" t="s">
        <v>1687</v>
      </c>
      <c r="D442" s="7" t="s">
        <v>47</v>
      </c>
      <c r="E442" s="7" t="s">
        <v>1688</v>
      </c>
      <c r="F442" s="7" t="s">
        <v>54</v>
      </c>
      <c r="G442" s="10">
        <v>26.1</v>
      </c>
      <c r="H442" s="14"/>
      <c r="I442" s="13">
        <f>ROUND((H442*G442),2)</f>
      </c>
      <c r="O442">
        <f>rekapitulace!H8</f>
      </c>
      <c r="P442">
        <f>O442/100*I442</f>
      </c>
    </row>
    <row r="443" ht="102">
      <c r="E443" s="15" t="s">
        <v>1689</v>
      </c>
    </row>
    <row r="444" ht="12.75">
      <c r="E444" s="15" t="s">
        <v>47</v>
      </c>
    </row>
    <row r="445" spans="1:16" ht="12.75" customHeight="1">
      <c r="A445" s="16"/>
      <c r="B445" s="16"/>
      <c r="C445" s="16" t="s">
        <v>1661</v>
      </c>
      <c r="D445" s="16"/>
      <c r="E445" s="16" t="s">
        <v>1660</v>
      </c>
      <c r="F445" s="16"/>
      <c r="G445" s="16"/>
      <c r="H445" s="16"/>
      <c r="I445" s="16">
        <f>SUM(I415:I444)</f>
      </c>
      <c r="P445">
        <f>ROUND(SUM(P415:P444),2)</f>
      </c>
    </row>
    <row r="447" spans="1:9" ht="12.75" customHeight="1">
      <c r="A447" s="9"/>
      <c r="B447" s="9"/>
      <c r="C447" s="9" t="s">
        <v>1691</v>
      </c>
      <c r="D447" s="9"/>
      <c r="E447" s="9" t="s">
        <v>1690</v>
      </c>
      <c r="F447" s="9"/>
      <c r="G447" s="11"/>
      <c r="H447" s="9"/>
      <c r="I447" s="11"/>
    </row>
    <row r="448" spans="1:16" ht="12.75">
      <c r="A448" s="7">
        <v>126</v>
      </c>
      <c r="B448" s="7" t="s">
        <v>47</v>
      </c>
      <c r="C448" s="7" t="s">
        <v>1692</v>
      </c>
      <c r="D448" s="7" t="s">
        <v>47</v>
      </c>
      <c r="E448" s="7" t="s">
        <v>1693</v>
      </c>
      <c r="F448" s="7" t="s">
        <v>54</v>
      </c>
      <c r="G448" s="10">
        <v>16.368</v>
      </c>
      <c r="H448" s="14"/>
      <c r="I448" s="13">
        <f>ROUND((H448*G448),2)</f>
      </c>
      <c r="O448">
        <f>rekapitulace!H8</f>
      </c>
      <c r="P448">
        <f>O448/100*I448</f>
      </c>
    </row>
    <row r="449" ht="127.5">
      <c r="E449" s="15" t="s">
        <v>1694</v>
      </c>
    </row>
    <row r="450" ht="12.75">
      <c r="E450" s="15" t="s">
        <v>47</v>
      </c>
    </row>
    <row r="451" spans="1:16" ht="12.75">
      <c r="A451" s="7">
        <v>151</v>
      </c>
      <c r="B451" s="7" t="s">
        <v>1252</v>
      </c>
      <c r="C451" s="7" t="s">
        <v>1695</v>
      </c>
      <c r="D451" s="7" t="s">
        <v>47</v>
      </c>
      <c r="E451" s="7" t="s">
        <v>1696</v>
      </c>
      <c r="F451" s="7" t="s">
        <v>337</v>
      </c>
      <c r="G451" s="10">
        <v>736.56</v>
      </c>
      <c r="H451" s="14"/>
      <c r="I451" s="13">
        <f>ROUND((H451*G451),2)</f>
      </c>
      <c r="O451">
        <f>rekapitulace!H8</f>
      </c>
      <c r="P451">
        <f>O451/100*I451</f>
      </c>
    </row>
    <row r="452" ht="409.5">
      <c r="E452" s="15" t="s">
        <v>1586</v>
      </c>
    </row>
    <row r="453" spans="1:16" ht="12.75" customHeight="1">
      <c r="A453" s="16"/>
      <c r="B453" s="16"/>
      <c r="C453" s="16" t="s">
        <v>1691</v>
      </c>
      <c r="D453" s="16"/>
      <c r="E453" s="16" t="s">
        <v>1690</v>
      </c>
      <c r="F453" s="16"/>
      <c r="G453" s="16"/>
      <c r="H453" s="16"/>
      <c r="I453" s="16">
        <f>SUM(I448:I452)</f>
      </c>
      <c r="P453">
        <f>ROUND(SUM(P448:P452),2)</f>
      </c>
    </row>
    <row r="455" spans="1:9" ht="12.75" customHeight="1">
      <c r="A455" s="9"/>
      <c r="B455" s="9"/>
      <c r="C455" s="9" t="s">
        <v>42</v>
      </c>
      <c r="D455" s="9"/>
      <c r="E455" s="9" t="s">
        <v>1697</v>
      </c>
      <c r="F455" s="9"/>
      <c r="G455" s="11"/>
      <c r="H455" s="9"/>
      <c r="I455" s="11"/>
    </row>
    <row r="456" spans="1:16" ht="12.75">
      <c r="A456" s="7">
        <v>127</v>
      </c>
      <c r="B456" s="7" t="s">
        <v>47</v>
      </c>
      <c r="C456" s="7" t="s">
        <v>1698</v>
      </c>
      <c r="D456" s="7" t="s">
        <v>47</v>
      </c>
      <c r="E456" s="7" t="s">
        <v>1699</v>
      </c>
      <c r="F456" s="7" t="s">
        <v>54</v>
      </c>
      <c r="G456" s="10">
        <v>222.2</v>
      </c>
      <c r="H456" s="14"/>
      <c r="I456" s="13">
        <f>ROUND((H456*G456),2)</f>
      </c>
      <c r="O456">
        <f>rekapitulace!H8</f>
      </c>
      <c r="P456">
        <f>O456/100*I456</f>
      </c>
    </row>
    <row r="457" ht="165.75">
      <c r="E457" s="15" t="s">
        <v>1700</v>
      </c>
    </row>
    <row r="458" ht="409.5">
      <c r="E458" s="15" t="s">
        <v>1701</v>
      </c>
    </row>
    <row r="459" spans="1:16" ht="12.75">
      <c r="A459" s="7">
        <v>128</v>
      </c>
      <c r="B459" s="7" t="s">
        <v>1252</v>
      </c>
      <c r="C459" s="7" t="s">
        <v>1702</v>
      </c>
      <c r="D459" s="7" t="s">
        <v>47</v>
      </c>
      <c r="E459" s="7" t="s">
        <v>1703</v>
      </c>
      <c r="F459" s="7" t="s">
        <v>54</v>
      </c>
      <c r="G459" s="10">
        <v>6666</v>
      </c>
      <c r="H459" s="14"/>
      <c r="I459" s="13">
        <f>ROUND((H459*G459),2)</f>
      </c>
      <c r="O459">
        <f>rekapitulace!H8</f>
      </c>
      <c r="P459">
        <f>O459/100*I459</f>
      </c>
    </row>
    <row r="460" ht="102">
      <c r="E460" s="15" t="s">
        <v>1704</v>
      </c>
    </row>
    <row r="461" ht="409.5">
      <c r="E461" s="15" t="s">
        <v>1701</v>
      </c>
    </row>
    <row r="462" spans="1:16" ht="12.75">
      <c r="A462" s="7">
        <v>129</v>
      </c>
      <c r="B462" s="7" t="s">
        <v>47</v>
      </c>
      <c r="C462" s="7" t="s">
        <v>1705</v>
      </c>
      <c r="D462" s="7" t="s">
        <v>47</v>
      </c>
      <c r="E462" s="7" t="s">
        <v>1706</v>
      </c>
      <c r="F462" s="7" t="s">
        <v>54</v>
      </c>
      <c r="G462" s="10">
        <v>222.2</v>
      </c>
      <c r="H462" s="14"/>
      <c r="I462" s="13">
        <f>ROUND((H462*G462),2)</f>
      </c>
      <c r="O462">
        <f>rekapitulace!H8</f>
      </c>
      <c r="P462">
        <f>O462/100*I462</f>
      </c>
    </row>
    <row r="463" ht="63.75">
      <c r="E463" s="15" t="s">
        <v>1707</v>
      </c>
    </row>
    <row r="464" ht="255">
      <c r="E464" s="15" t="s">
        <v>1708</v>
      </c>
    </row>
    <row r="465" spans="1:16" ht="12.75">
      <c r="A465" s="7">
        <v>130</v>
      </c>
      <c r="B465" s="7" t="s">
        <v>1252</v>
      </c>
      <c r="C465" s="7" t="s">
        <v>1709</v>
      </c>
      <c r="D465" s="7" t="s">
        <v>47</v>
      </c>
      <c r="E465" s="7" t="s">
        <v>1710</v>
      </c>
      <c r="F465" s="7" t="s">
        <v>54</v>
      </c>
      <c r="G465" s="10">
        <v>45.01</v>
      </c>
      <c r="H465" s="14"/>
      <c r="I465" s="13">
        <f>ROUND((H465*G465),2)</f>
      </c>
      <c r="O465">
        <f>rekapitulace!H8</f>
      </c>
      <c r="P465">
        <f>O465/100*I465</f>
      </c>
    </row>
    <row r="466" ht="204">
      <c r="E466" s="15" t="s">
        <v>1711</v>
      </c>
    </row>
    <row r="467" ht="409.5">
      <c r="E467" s="15" t="s">
        <v>1712</v>
      </c>
    </row>
    <row r="468" spans="1:16" ht="12.75">
      <c r="A468" s="7">
        <v>131</v>
      </c>
      <c r="B468" s="7" t="s">
        <v>1252</v>
      </c>
      <c r="C468" s="7" t="s">
        <v>1713</v>
      </c>
      <c r="D468" s="7" t="s">
        <v>47</v>
      </c>
      <c r="E468" s="7" t="s">
        <v>1714</v>
      </c>
      <c r="F468" s="7" t="s">
        <v>54</v>
      </c>
      <c r="G468" s="10">
        <v>45.01</v>
      </c>
      <c r="H468" s="14"/>
      <c r="I468" s="13">
        <f>ROUND((H468*G468),2)</f>
      </c>
      <c r="O468">
        <f>rekapitulace!H8</f>
      </c>
      <c r="P468">
        <f>O468/100*I468</f>
      </c>
    </row>
    <row r="469" ht="204">
      <c r="E469" s="15" t="s">
        <v>1711</v>
      </c>
    </row>
    <row r="470" ht="409.5">
      <c r="E470" s="15" t="s">
        <v>1715</v>
      </c>
    </row>
    <row r="471" spans="1:16" ht="12.75">
      <c r="A471" s="7">
        <v>132</v>
      </c>
      <c r="B471" s="7" t="s">
        <v>1252</v>
      </c>
      <c r="C471" s="7" t="s">
        <v>1716</v>
      </c>
      <c r="D471" s="7" t="s">
        <v>47</v>
      </c>
      <c r="E471" s="7" t="s">
        <v>1717</v>
      </c>
      <c r="F471" s="7" t="s">
        <v>124</v>
      </c>
      <c r="G471" s="10">
        <v>64.48</v>
      </c>
      <c r="H471" s="14"/>
      <c r="I471" s="13">
        <f>ROUND((H471*G471),2)</f>
      </c>
      <c r="O471">
        <f>rekapitulace!H8</f>
      </c>
      <c r="P471">
        <f>O471/100*I471</f>
      </c>
    </row>
    <row r="472" ht="140.25">
      <c r="E472" s="15" t="s">
        <v>1718</v>
      </c>
    </row>
    <row r="473" ht="409.5">
      <c r="E473" s="15" t="s">
        <v>1719</v>
      </c>
    </row>
    <row r="474" spans="1:16" ht="12.75">
      <c r="A474" s="7">
        <v>133</v>
      </c>
      <c r="B474" s="7" t="s">
        <v>47</v>
      </c>
      <c r="C474" s="7" t="s">
        <v>1720</v>
      </c>
      <c r="D474" s="7" t="s">
        <v>47</v>
      </c>
      <c r="E474" s="7" t="s">
        <v>1721</v>
      </c>
      <c r="F474" s="7" t="s">
        <v>49</v>
      </c>
      <c r="G474" s="10">
        <v>1</v>
      </c>
      <c r="H474" s="14"/>
      <c r="I474" s="13">
        <f>ROUND((H474*G474),2)</f>
      </c>
      <c r="O474">
        <f>rekapitulace!H8</f>
      </c>
      <c r="P474">
        <f>O474/100*I474</f>
      </c>
    </row>
    <row r="475" ht="38.25">
      <c r="E475" s="15" t="s">
        <v>1722</v>
      </c>
    </row>
    <row r="476" ht="12.75">
      <c r="E476" s="15" t="s">
        <v>47</v>
      </c>
    </row>
    <row r="477" spans="1:16" ht="12.75">
      <c r="A477" s="7">
        <v>134</v>
      </c>
      <c r="B477" s="7" t="s">
        <v>47</v>
      </c>
      <c r="C477" s="7" t="s">
        <v>1723</v>
      </c>
      <c r="D477" s="7" t="s">
        <v>47</v>
      </c>
      <c r="E477" s="7" t="s">
        <v>1724</v>
      </c>
      <c r="F477" s="7" t="s">
        <v>49</v>
      </c>
      <c r="G477" s="10">
        <v>1</v>
      </c>
      <c r="H477" s="14"/>
      <c r="I477" s="13">
        <f>ROUND((H477*G477),2)</f>
      </c>
      <c r="O477">
        <f>rekapitulace!H8</f>
      </c>
      <c r="P477">
        <f>O477/100*I477</f>
      </c>
    </row>
    <row r="478" ht="38.25">
      <c r="E478" s="15" t="s">
        <v>1722</v>
      </c>
    </row>
    <row r="479" ht="12.75">
      <c r="E479" s="15" t="s">
        <v>47</v>
      </c>
    </row>
    <row r="480" spans="1:16" ht="12.75">
      <c r="A480" s="7">
        <v>135</v>
      </c>
      <c r="B480" s="7" t="s">
        <v>1252</v>
      </c>
      <c r="C480" s="7" t="s">
        <v>1725</v>
      </c>
      <c r="D480" s="7" t="s">
        <v>47</v>
      </c>
      <c r="E480" s="7" t="s">
        <v>1726</v>
      </c>
      <c r="F480" s="7" t="s">
        <v>54</v>
      </c>
      <c r="G480" s="10">
        <v>28</v>
      </c>
      <c r="H480" s="14"/>
      <c r="I480" s="13">
        <f>ROUND((H480*G480),2)</f>
      </c>
      <c r="O480">
        <f>rekapitulace!H8</f>
      </c>
      <c r="P480">
        <f>O480/100*I480</f>
      </c>
    </row>
    <row r="481" ht="89.25">
      <c r="E481" s="15" t="s">
        <v>1727</v>
      </c>
    </row>
    <row r="482" ht="12.75">
      <c r="E482" s="15" t="s">
        <v>47</v>
      </c>
    </row>
    <row r="483" spans="1:16" ht="12.75" customHeight="1">
      <c r="A483" s="16"/>
      <c r="B483" s="16"/>
      <c r="C483" s="16" t="s">
        <v>42</v>
      </c>
      <c r="D483" s="16"/>
      <c r="E483" s="16" t="s">
        <v>1697</v>
      </c>
      <c r="F483" s="16"/>
      <c r="G483" s="16"/>
      <c r="H483" s="16"/>
      <c r="I483" s="16">
        <f>SUM(I456:I482)</f>
      </c>
      <c r="P483">
        <f>ROUND(SUM(P456:P482),2)</f>
      </c>
    </row>
    <row r="485" spans="1:9" ht="12.75" customHeight="1">
      <c r="A485" s="9"/>
      <c r="B485" s="9"/>
      <c r="C485" s="9" t="s">
        <v>1729</v>
      </c>
      <c r="D485" s="9"/>
      <c r="E485" s="9" t="s">
        <v>1728</v>
      </c>
      <c r="F485" s="9"/>
      <c r="G485" s="11"/>
      <c r="H485" s="9"/>
      <c r="I485" s="11"/>
    </row>
    <row r="486" spans="1:16" ht="12.75">
      <c r="A486" s="7">
        <v>136</v>
      </c>
      <c r="B486" s="7" t="s">
        <v>1252</v>
      </c>
      <c r="C486" s="7" t="s">
        <v>1730</v>
      </c>
      <c r="D486" s="7" t="s">
        <v>47</v>
      </c>
      <c r="E486" s="7" t="s">
        <v>1731</v>
      </c>
      <c r="F486" s="7" t="s">
        <v>914</v>
      </c>
      <c r="G486" s="10">
        <v>43.846</v>
      </c>
      <c r="H486" s="14"/>
      <c r="I486" s="13">
        <f>ROUND((H486*G486),2)</f>
      </c>
      <c r="O486">
        <f>rekapitulace!H8</f>
      </c>
      <c r="P486">
        <f>O486/100*I486</f>
      </c>
    </row>
    <row r="487" ht="51">
      <c r="E487" s="15" t="s">
        <v>1732</v>
      </c>
    </row>
    <row r="488" ht="140.25">
      <c r="E488" s="15" t="s">
        <v>1733</v>
      </c>
    </row>
    <row r="489" spans="1:16" ht="12.75">
      <c r="A489" s="7">
        <v>137</v>
      </c>
      <c r="B489" s="7" t="s">
        <v>1252</v>
      </c>
      <c r="C489" s="7" t="s">
        <v>1734</v>
      </c>
      <c r="D489" s="7" t="s">
        <v>47</v>
      </c>
      <c r="E489" s="7" t="s">
        <v>1735</v>
      </c>
      <c r="F489" s="7" t="s">
        <v>914</v>
      </c>
      <c r="G489" s="10">
        <v>175.384</v>
      </c>
      <c r="H489" s="14"/>
      <c r="I489" s="13">
        <f>ROUND((H489*G489),2)</f>
      </c>
      <c r="O489">
        <f>rekapitulace!H8</f>
      </c>
      <c r="P489">
        <f>O489/100*I489</f>
      </c>
    </row>
    <row r="490" ht="165.75">
      <c r="E490" s="15" t="s">
        <v>1736</v>
      </c>
    </row>
    <row r="491" ht="140.25">
      <c r="E491" s="15" t="s">
        <v>1733</v>
      </c>
    </row>
    <row r="492" spans="1:16" ht="12.75">
      <c r="A492" s="7">
        <v>138</v>
      </c>
      <c r="B492" s="7" t="s">
        <v>1252</v>
      </c>
      <c r="C492" s="7" t="s">
        <v>1737</v>
      </c>
      <c r="D492" s="7" t="s">
        <v>47</v>
      </c>
      <c r="E492" s="7" t="s">
        <v>1738</v>
      </c>
      <c r="F492" s="7" t="s">
        <v>914</v>
      </c>
      <c r="G492" s="10">
        <v>43.846</v>
      </c>
      <c r="H492" s="14"/>
      <c r="I492" s="13">
        <f>ROUND((H492*G492),2)</f>
      </c>
      <c r="O492">
        <f>rekapitulace!H8</f>
      </c>
      <c r="P492">
        <f>O492/100*I492</f>
      </c>
    </row>
    <row r="493" ht="51">
      <c r="E493" s="15" t="s">
        <v>1732</v>
      </c>
    </row>
    <row r="494" ht="409.5">
      <c r="E494" s="15" t="s">
        <v>1739</v>
      </c>
    </row>
    <row r="495" spans="1:16" ht="12.75">
      <c r="A495" s="7">
        <v>139</v>
      </c>
      <c r="B495" s="7" t="s">
        <v>1252</v>
      </c>
      <c r="C495" s="7" t="s">
        <v>1740</v>
      </c>
      <c r="D495" s="7" t="s">
        <v>47</v>
      </c>
      <c r="E495" s="7" t="s">
        <v>1741</v>
      </c>
      <c r="F495" s="7" t="s">
        <v>914</v>
      </c>
      <c r="G495" s="10">
        <v>43.846</v>
      </c>
      <c r="H495" s="14"/>
      <c r="I495" s="13">
        <f>ROUND((H495*G495),2)</f>
      </c>
      <c r="O495">
        <f>rekapitulace!H8</f>
      </c>
      <c r="P495">
        <f>O495/100*I495</f>
      </c>
    </row>
    <row r="496" ht="102">
      <c r="E496" s="15" t="s">
        <v>1742</v>
      </c>
    </row>
    <row r="497" ht="409.5">
      <c r="E497" s="15" t="s">
        <v>1743</v>
      </c>
    </row>
    <row r="498" spans="1:16" ht="12.75" customHeight="1">
      <c r="A498" s="16"/>
      <c r="B498" s="16"/>
      <c r="C498" s="16" t="s">
        <v>1729</v>
      </c>
      <c r="D498" s="16"/>
      <c r="E498" s="16" t="s">
        <v>1728</v>
      </c>
      <c r="F498" s="16"/>
      <c r="G498" s="16"/>
      <c r="H498" s="16"/>
      <c r="I498" s="16">
        <f>SUM(I486:I497)</f>
      </c>
      <c r="P498">
        <f>ROUND(SUM(P486:P497),2)</f>
      </c>
    </row>
    <row r="500" spans="1:9" ht="12.75" customHeight="1">
      <c r="A500" s="9"/>
      <c r="B500" s="9"/>
      <c r="C500" s="9" t="s">
        <v>1745</v>
      </c>
      <c r="D500" s="9"/>
      <c r="E500" s="9" t="s">
        <v>1744</v>
      </c>
      <c r="F500" s="9"/>
      <c r="G500" s="11"/>
      <c r="H500" s="9"/>
      <c r="I500" s="11"/>
    </row>
    <row r="501" spans="1:16" ht="12.75">
      <c r="A501" s="7">
        <v>140</v>
      </c>
      <c r="B501" s="7" t="s">
        <v>1252</v>
      </c>
      <c r="C501" s="7" t="s">
        <v>1746</v>
      </c>
      <c r="D501" s="7" t="s">
        <v>47</v>
      </c>
      <c r="E501" s="7" t="s">
        <v>1747</v>
      </c>
      <c r="F501" s="7" t="s">
        <v>914</v>
      </c>
      <c r="G501" s="10">
        <v>78.734</v>
      </c>
      <c r="H501" s="14"/>
      <c r="I501" s="13">
        <f>ROUND((H501*G501),2)</f>
      </c>
      <c r="O501">
        <f>rekapitulace!H8</f>
      </c>
      <c r="P501">
        <f>O501/100*I501</f>
      </c>
    </row>
    <row r="502" ht="409.5">
      <c r="E502" s="15" t="s">
        <v>1748</v>
      </c>
    </row>
    <row r="503" spans="1:16" ht="12.75" customHeight="1">
      <c r="A503" s="16"/>
      <c r="B503" s="16"/>
      <c r="C503" s="16" t="s">
        <v>1745</v>
      </c>
      <c r="D503" s="16"/>
      <c r="E503" s="16" t="s">
        <v>1744</v>
      </c>
      <c r="F503" s="16"/>
      <c r="G503" s="16"/>
      <c r="H503" s="16"/>
      <c r="I503" s="16">
        <f>SUM(I501:I502)</f>
      </c>
      <c r="P503">
        <f>ROUND(SUM(P501:P502),2)</f>
      </c>
    </row>
    <row r="505" spans="1:16" ht="12.75" customHeight="1">
      <c r="A505" s="16"/>
      <c r="B505" s="16"/>
      <c r="C505" s="16"/>
      <c r="D505" s="16"/>
      <c r="E505" s="16" t="s">
        <v>143</v>
      </c>
      <c r="F505" s="16"/>
      <c r="G505" s="16"/>
      <c r="H505" s="16"/>
      <c r="I505" s="16">
        <f>+I39+I72+I180+I191+I223+I258+I269+I301+I312+I338+I384+I401+I412+I445+I453+I483+I498+I503</f>
      </c>
      <c r="P505">
        <f>+P39+P72+P180+P191+P223+P258+P269+P301+P312+P338+P384+P401+P412+P445+P453+P483+P498+P503</f>
      </c>
    </row>
    <row r="507" spans="1:9" ht="12.75" customHeight="1">
      <c r="A507" s="9" t="s">
        <v>144</v>
      </c>
      <c r="B507" s="9"/>
      <c r="C507" s="9"/>
      <c r="D507" s="9"/>
      <c r="E507" s="9"/>
      <c r="F507" s="9"/>
      <c r="G507" s="9"/>
      <c r="H507" s="9"/>
      <c r="I507" s="9"/>
    </row>
    <row r="508" spans="1:9" ht="12.75" customHeight="1">
      <c r="A508" s="9"/>
      <c r="B508" s="9"/>
      <c r="C508" s="9"/>
      <c r="D508" s="9"/>
      <c r="E508" s="9" t="s">
        <v>145</v>
      </c>
      <c r="F508" s="9"/>
      <c r="G508" s="9"/>
      <c r="H508" s="9"/>
      <c r="I508" s="9"/>
    </row>
    <row r="509" spans="1:16" ht="12.75" customHeight="1">
      <c r="A509" s="16"/>
      <c r="B509" s="16"/>
      <c r="C509" s="16"/>
      <c r="D509" s="16"/>
      <c r="E509" s="16" t="s">
        <v>146</v>
      </c>
      <c r="F509" s="16"/>
      <c r="G509" s="16"/>
      <c r="H509" s="16"/>
      <c r="I509" s="16">
        <v>0</v>
      </c>
      <c r="P509">
        <v>0</v>
      </c>
    </row>
    <row r="510" spans="1:9" ht="12.75" customHeight="1">
      <c r="A510" s="16"/>
      <c r="B510" s="16"/>
      <c r="C510" s="16"/>
      <c r="D510" s="16"/>
      <c r="E510" s="16" t="s">
        <v>147</v>
      </c>
      <c r="F510" s="16"/>
      <c r="G510" s="16"/>
      <c r="H510" s="16"/>
      <c r="I510" s="16"/>
    </row>
    <row r="511" spans="1:16" ht="12.75" customHeight="1">
      <c r="A511" s="16"/>
      <c r="B511" s="16"/>
      <c r="C511" s="16"/>
      <c r="D511" s="16"/>
      <c r="E511" s="16" t="s">
        <v>148</v>
      </c>
      <c r="F511" s="16"/>
      <c r="G511" s="16"/>
      <c r="H511" s="16"/>
      <c r="I511" s="16">
        <v>0</v>
      </c>
      <c r="P511">
        <v>0</v>
      </c>
    </row>
    <row r="512" spans="1:16" ht="12.75" customHeight="1">
      <c r="A512" s="16"/>
      <c r="B512" s="16"/>
      <c r="C512" s="16"/>
      <c r="D512" s="16"/>
      <c r="E512" s="16" t="s">
        <v>149</v>
      </c>
      <c r="F512" s="16"/>
      <c r="G512" s="16"/>
      <c r="H512" s="16"/>
      <c r="I512" s="16">
        <f>I509+I511</f>
      </c>
      <c r="P512">
        <f>P509+P511</f>
      </c>
    </row>
    <row r="514" spans="1:16" ht="12.75" customHeight="1">
      <c r="A514" s="16"/>
      <c r="B514" s="16"/>
      <c r="C514" s="16"/>
      <c r="D514" s="16"/>
      <c r="E514" s="16" t="s">
        <v>149</v>
      </c>
      <c r="F514" s="16"/>
      <c r="G514" s="16"/>
      <c r="H514" s="16"/>
      <c r="I514" s="16">
        <f>I505+I512</f>
      </c>
      <c r="P514">
        <f>P505+P512</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P8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1749</v>
      </c>
      <c r="D6" s="5"/>
      <c r="E6" s="5" t="s">
        <v>1750</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40</v>
      </c>
      <c r="D11" s="9"/>
      <c r="E11" s="9" t="s">
        <v>1012</v>
      </c>
      <c r="F11" s="9"/>
      <c r="G11" s="11"/>
      <c r="H11" s="9"/>
      <c r="I11" s="11"/>
    </row>
    <row r="12" spans="1:16" ht="12.75">
      <c r="A12" s="7">
        <v>1</v>
      </c>
      <c r="B12" s="7" t="s">
        <v>45</v>
      </c>
      <c r="C12" s="7" t="s">
        <v>153</v>
      </c>
      <c r="D12" s="7" t="s">
        <v>47</v>
      </c>
      <c r="E12" s="7" t="s">
        <v>1751</v>
      </c>
      <c r="F12" s="7" t="s">
        <v>138</v>
      </c>
      <c r="G12" s="10">
        <v>140</v>
      </c>
      <c r="H12" s="14"/>
      <c r="I12" s="13">
        <f>ROUND((H12*G12),2)</f>
      </c>
      <c r="O12">
        <f>rekapitulace!H8</f>
      </c>
      <c r="P12">
        <f>O12/100*I12</f>
      </c>
    </row>
    <row r="13" ht="38.25">
      <c r="E13" s="15" t="s">
        <v>1752</v>
      </c>
    </row>
    <row r="14" ht="12.75">
      <c r="E14" s="15" t="s">
        <v>47</v>
      </c>
    </row>
    <row r="15" spans="1:16" ht="12.75">
      <c r="A15" s="7">
        <v>2</v>
      </c>
      <c r="B15" s="7" t="s">
        <v>45</v>
      </c>
      <c r="C15" s="7" t="s">
        <v>157</v>
      </c>
      <c r="D15" s="7" t="s">
        <v>47</v>
      </c>
      <c r="E15" s="7" t="s">
        <v>1753</v>
      </c>
      <c r="F15" s="7" t="s">
        <v>155</v>
      </c>
      <c r="G15" s="10">
        <v>16</v>
      </c>
      <c r="H15" s="14"/>
      <c r="I15" s="13">
        <f>ROUND((H15*G15),2)</f>
      </c>
      <c r="O15">
        <f>rekapitulace!H8</f>
      </c>
      <c r="P15">
        <f>O15/100*I15</f>
      </c>
    </row>
    <row r="16" ht="25.5">
      <c r="E16" s="15" t="s">
        <v>476</v>
      </c>
    </row>
    <row r="17" ht="12.75">
      <c r="E17" s="15" t="s">
        <v>47</v>
      </c>
    </row>
    <row r="18" spans="1:16" ht="12.75">
      <c r="A18" s="7">
        <v>3</v>
      </c>
      <c r="B18" s="7" t="s">
        <v>45</v>
      </c>
      <c r="C18" s="7" t="s">
        <v>160</v>
      </c>
      <c r="D18" s="7" t="s">
        <v>47</v>
      </c>
      <c r="E18" s="7" t="s">
        <v>1754</v>
      </c>
      <c r="F18" s="7" t="s">
        <v>155</v>
      </c>
      <c r="G18" s="10">
        <v>8</v>
      </c>
      <c r="H18" s="14"/>
      <c r="I18" s="13">
        <f>ROUND((H18*G18),2)</f>
      </c>
      <c r="O18">
        <f>rekapitulace!H8</f>
      </c>
      <c r="P18">
        <f>O18/100*I18</f>
      </c>
    </row>
    <row r="19" ht="25.5">
      <c r="E19" s="15" t="s">
        <v>650</v>
      </c>
    </row>
    <row r="20" ht="12.75">
      <c r="E20" s="15" t="s">
        <v>47</v>
      </c>
    </row>
    <row r="21" spans="1:16" ht="12.75">
      <c r="A21" s="7">
        <v>4</v>
      </c>
      <c r="B21" s="7" t="s">
        <v>45</v>
      </c>
      <c r="C21" s="7" t="s">
        <v>162</v>
      </c>
      <c r="D21" s="7" t="s">
        <v>47</v>
      </c>
      <c r="E21" s="7" t="s">
        <v>1755</v>
      </c>
      <c r="F21" s="7" t="s">
        <v>155</v>
      </c>
      <c r="G21" s="10">
        <v>2</v>
      </c>
      <c r="H21" s="14"/>
      <c r="I21" s="13">
        <f>ROUND((H21*G21),2)</f>
      </c>
      <c r="O21">
        <f>rekapitulace!H8</f>
      </c>
      <c r="P21">
        <f>O21/100*I21</f>
      </c>
    </row>
    <row r="22" ht="25.5">
      <c r="E22" s="15" t="s">
        <v>102</v>
      </c>
    </row>
    <row r="23" ht="12.75">
      <c r="E23" s="15" t="s">
        <v>47</v>
      </c>
    </row>
    <row r="24" spans="1:16" ht="12.75">
      <c r="A24" s="7">
        <v>5</v>
      </c>
      <c r="B24" s="7" t="s">
        <v>45</v>
      </c>
      <c r="C24" s="7" t="s">
        <v>164</v>
      </c>
      <c r="D24" s="7" t="s">
        <v>47</v>
      </c>
      <c r="E24" s="7" t="s">
        <v>1756</v>
      </c>
      <c r="F24" s="7" t="s">
        <v>155</v>
      </c>
      <c r="G24" s="10">
        <v>2</v>
      </c>
      <c r="H24" s="14"/>
      <c r="I24" s="13">
        <f>ROUND((H24*G24),2)</f>
      </c>
      <c r="O24">
        <f>rekapitulace!H8</f>
      </c>
      <c r="P24">
        <f>O24/100*I24</f>
      </c>
    </row>
    <row r="25" ht="25.5">
      <c r="E25" s="15" t="s">
        <v>102</v>
      </c>
    </row>
    <row r="26" ht="12.75">
      <c r="E26" s="15" t="s">
        <v>47</v>
      </c>
    </row>
    <row r="27" spans="1:16" ht="12.75">
      <c r="A27" s="7">
        <v>6</v>
      </c>
      <c r="B27" s="7" t="s">
        <v>45</v>
      </c>
      <c r="C27" s="7" t="s">
        <v>167</v>
      </c>
      <c r="D27" s="7" t="s">
        <v>47</v>
      </c>
      <c r="E27" s="7" t="s">
        <v>538</v>
      </c>
      <c r="F27" s="7" t="s">
        <v>155</v>
      </c>
      <c r="G27" s="10">
        <v>2</v>
      </c>
      <c r="H27" s="14"/>
      <c r="I27" s="13">
        <f>ROUND((H27*G27),2)</f>
      </c>
      <c r="O27">
        <f>rekapitulace!H8</f>
      </c>
      <c r="P27">
        <f>O27/100*I27</f>
      </c>
    </row>
    <row r="28" ht="25.5">
      <c r="E28" s="15" t="s">
        <v>102</v>
      </c>
    </row>
    <row r="29" ht="12.75">
      <c r="E29" s="15" t="s">
        <v>47</v>
      </c>
    </row>
    <row r="30" spans="1:16" ht="12.75">
      <c r="A30" s="7">
        <v>7</v>
      </c>
      <c r="B30" s="7" t="s">
        <v>45</v>
      </c>
      <c r="C30" s="7" t="s">
        <v>170</v>
      </c>
      <c r="D30" s="7" t="s">
        <v>47</v>
      </c>
      <c r="E30" s="7" t="s">
        <v>1757</v>
      </c>
      <c r="F30" s="7" t="s">
        <v>138</v>
      </c>
      <c r="G30" s="10">
        <v>50</v>
      </c>
      <c r="H30" s="14"/>
      <c r="I30" s="13">
        <f>ROUND((H30*G30),2)</f>
      </c>
      <c r="O30">
        <f>rekapitulace!H8</f>
      </c>
      <c r="P30">
        <f>O30/100*I30</f>
      </c>
    </row>
    <row r="31" ht="25.5">
      <c r="E31" s="15" t="s">
        <v>433</v>
      </c>
    </row>
    <row r="32" ht="12.75">
      <c r="E32" s="15" t="s">
        <v>47</v>
      </c>
    </row>
    <row r="33" spans="1:16" ht="12.75">
      <c r="A33" s="7">
        <v>8</v>
      </c>
      <c r="B33" s="7" t="s">
        <v>45</v>
      </c>
      <c r="C33" s="7" t="s">
        <v>172</v>
      </c>
      <c r="D33" s="7" t="s">
        <v>47</v>
      </c>
      <c r="E33" s="7" t="s">
        <v>1758</v>
      </c>
      <c r="F33" s="7" t="s">
        <v>138</v>
      </c>
      <c r="G33" s="10">
        <v>24</v>
      </c>
      <c r="H33" s="14"/>
      <c r="I33" s="13">
        <f>ROUND((H33*G33),2)</f>
      </c>
      <c r="O33">
        <f>rekapitulace!H8</f>
      </c>
      <c r="P33">
        <f>O33/100*I33</f>
      </c>
    </row>
    <row r="34" ht="25.5">
      <c r="E34" s="15" t="s">
        <v>1759</v>
      </c>
    </row>
    <row r="35" ht="12.75">
      <c r="E35" s="15" t="s">
        <v>47</v>
      </c>
    </row>
    <row r="36" spans="1:16" ht="12.75">
      <c r="A36" s="7">
        <v>9</v>
      </c>
      <c r="B36" s="7" t="s">
        <v>45</v>
      </c>
      <c r="C36" s="7" t="s">
        <v>175</v>
      </c>
      <c r="D36" s="7" t="s">
        <v>47</v>
      </c>
      <c r="E36" s="7" t="s">
        <v>1760</v>
      </c>
      <c r="F36" s="7" t="s">
        <v>138</v>
      </c>
      <c r="G36" s="10">
        <v>6</v>
      </c>
      <c r="H36" s="14"/>
      <c r="I36" s="13">
        <f>ROUND((H36*G36),2)</f>
      </c>
      <c r="O36">
        <f>rekapitulace!H8</f>
      </c>
      <c r="P36">
        <f>O36/100*I36</f>
      </c>
    </row>
    <row r="37" ht="25.5">
      <c r="E37" s="15" t="s">
        <v>1761</v>
      </c>
    </row>
    <row r="38" ht="12.75">
      <c r="E38" s="15" t="s">
        <v>47</v>
      </c>
    </row>
    <row r="39" spans="1:16" ht="12.75">
      <c r="A39" s="7">
        <v>10</v>
      </c>
      <c r="B39" s="7" t="s">
        <v>45</v>
      </c>
      <c r="C39" s="7" t="s">
        <v>178</v>
      </c>
      <c r="D39" s="7" t="s">
        <v>47</v>
      </c>
      <c r="E39" s="7" t="s">
        <v>749</v>
      </c>
      <c r="F39" s="7" t="s">
        <v>138</v>
      </c>
      <c r="G39" s="10">
        <v>50</v>
      </c>
      <c r="H39" s="14"/>
      <c r="I39" s="13">
        <f>ROUND((H39*G39),2)</f>
      </c>
      <c r="O39">
        <f>rekapitulace!H8</f>
      </c>
      <c r="P39">
        <f>O39/100*I39</f>
      </c>
    </row>
    <row r="40" ht="25.5">
      <c r="E40" s="15" t="s">
        <v>433</v>
      </c>
    </row>
    <row r="41" ht="12.75">
      <c r="E41" s="15" t="s">
        <v>47</v>
      </c>
    </row>
    <row r="42" spans="1:16" ht="12.75">
      <c r="A42" s="7">
        <v>11</v>
      </c>
      <c r="B42" s="7" t="s">
        <v>45</v>
      </c>
      <c r="C42" s="7" t="s">
        <v>181</v>
      </c>
      <c r="D42" s="7" t="s">
        <v>47</v>
      </c>
      <c r="E42" s="7" t="s">
        <v>1762</v>
      </c>
      <c r="F42" s="7" t="s">
        <v>155</v>
      </c>
      <c r="G42" s="10">
        <v>6</v>
      </c>
      <c r="H42" s="14"/>
      <c r="I42" s="13">
        <f>ROUND((H42*G42),2)</f>
      </c>
      <c r="O42">
        <f>rekapitulace!H8</f>
      </c>
      <c r="P42">
        <f>O42/100*I42</f>
      </c>
    </row>
    <row r="43" ht="25.5">
      <c r="E43" s="15" t="s">
        <v>479</v>
      </c>
    </row>
    <row r="44" ht="12.75">
      <c r="E44" s="15" t="s">
        <v>47</v>
      </c>
    </row>
    <row r="45" spans="1:16" ht="12.75">
      <c r="A45" s="7">
        <v>12</v>
      </c>
      <c r="B45" s="7" t="s">
        <v>45</v>
      </c>
      <c r="C45" s="7" t="s">
        <v>183</v>
      </c>
      <c r="D45" s="7" t="s">
        <v>47</v>
      </c>
      <c r="E45" s="7" t="s">
        <v>1763</v>
      </c>
      <c r="F45" s="7" t="s">
        <v>138</v>
      </c>
      <c r="G45" s="10">
        <v>40</v>
      </c>
      <c r="H45" s="14"/>
      <c r="I45" s="13">
        <f>ROUND((H45*G45),2)</f>
      </c>
      <c r="O45">
        <f>rekapitulace!H8</f>
      </c>
      <c r="P45">
        <f>O45/100*I45</f>
      </c>
    </row>
    <row r="46" ht="25.5">
      <c r="E46" s="15" t="s">
        <v>1764</v>
      </c>
    </row>
    <row r="47" ht="12.75">
      <c r="E47" s="15" t="s">
        <v>47</v>
      </c>
    </row>
    <row r="48" spans="1:16" ht="12.75">
      <c r="A48" s="7">
        <v>13</v>
      </c>
      <c r="B48" s="7" t="s">
        <v>45</v>
      </c>
      <c r="C48" s="7" t="s">
        <v>186</v>
      </c>
      <c r="D48" s="7" t="s">
        <v>47</v>
      </c>
      <c r="E48" s="7" t="s">
        <v>1765</v>
      </c>
      <c r="F48" s="7" t="s">
        <v>138</v>
      </c>
      <c r="G48" s="10">
        <v>20</v>
      </c>
      <c r="H48" s="14"/>
      <c r="I48" s="13">
        <f>ROUND((H48*G48),2)</f>
      </c>
      <c r="O48">
        <f>rekapitulace!H8</f>
      </c>
      <c r="P48">
        <f>O48/100*I48</f>
      </c>
    </row>
    <row r="49" ht="25.5">
      <c r="E49" s="15" t="s">
        <v>729</v>
      </c>
    </row>
    <row r="50" ht="12.75">
      <c r="E50" s="15" t="s">
        <v>47</v>
      </c>
    </row>
    <row r="51" spans="1:16" ht="12.75">
      <c r="A51" s="7">
        <v>14</v>
      </c>
      <c r="B51" s="7" t="s">
        <v>45</v>
      </c>
      <c r="C51" s="7" t="s">
        <v>188</v>
      </c>
      <c r="D51" s="7" t="s">
        <v>47</v>
      </c>
      <c r="E51" s="7" t="s">
        <v>1766</v>
      </c>
      <c r="F51" s="7" t="s">
        <v>138</v>
      </c>
      <c r="G51" s="10">
        <v>10</v>
      </c>
      <c r="H51" s="14"/>
      <c r="I51" s="13">
        <f>ROUND((H51*G51),2)</f>
      </c>
      <c r="O51">
        <f>rekapitulace!H8</f>
      </c>
      <c r="P51">
        <f>O51/100*I51</f>
      </c>
    </row>
    <row r="52" ht="25.5">
      <c r="E52" s="15" t="s">
        <v>1767</v>
      </c>
    </row>
    <row r="53" ht="12.75">
      <c r="E53" s="15" t="s">
        <v>47</v>
      </c>
    </row>
    <row r="54" spans="1:16" ht="12.75">
      <c r="A54" s="7">
        <v>15</v>
      </c>
      <c r="B54" s="7" t="s">
        <v>45</v>
      </c>
      <c r="C54" s="7" t="s">
        <v>190</v>
      </c>
      <c r="D54" s="7" t="s">
        <v>47</v>
      </c>
      <c r="E54" s="7" t="s">
        <v>1768</v>
      </c>
      <c r="F54" s="7" t="s">
        <v>155</v>
      </c>
      <c r="G54" s="10">
        <v>2</v>
      </c>
      <c r="H54" s="14"/>
      <c r="I54" s="13">
        <f>ROUND((H54*G54),2)</f>
      </c>
      <c r="O54">
        <f>rekapitulace!H8</f>
      </c>
      <c r="P54">
        <f>O54/100*I54</f>
      </c>
    </row>
    <row r="55" ht="25.5">
      <c r="E55" s="15" t="s">
        <v>102</v>
      </c>
    </row>
    <row r="56" ht="12.75">
      <c r="E56" s="15" t="s">
        <v>47</v>
      </c>
    </row>
    <row r="57" spans="1:16" ht="12.75">
      <c r="A57" s="7">
        <v>16</v>
      </c>
      <c r="B57" s="7" t="s">
        <v>45</v>
      </c>
      <c r="C57" s="7" t="s">
        <v>193</v>
      </c>
      <c r="D57" s="7" t="s">
        <v>47</v>
      </c>
      <c r="E57" s="7" t="s">
        <v>1769</v>
      </c>
      <c r="F57" s="7" t="s">
        <v>138</v>
      </c>
      <c r="G57" s="10">
        <v>50</v>
      </c>
      <c r="H57" s="14"/>
      <c r="I57" s="13">
        <f>ROUND((H57*G57),2)</f>
      </c>
      <c r="O57">
        <f>rekapitulace!H8</f>
      </c>
      <c r="P57">
        <f>O57/100*I57</f>
      </c>
    </row>
    <row r="58" ht="25.5">
      <c r="E58" s="15" t="s">
        <v>433</v>
      </c>
    </row>
    <row r="59" ht="12.75">
      <c r="E59" s="15" t="s">
        <v>47</v>
      </c>
    </row>
    <row r="60" spans="1:16" ht="12.75">
      <c r="A60" s="7">
        <v>17</v>
      </c>
      <c r="B60" s="7" t="s">
        <v>45</v>
      </c>
      <c r="C60" s="7" t="s">
        <v>195</v>
      </c>
      <c r="D60" s="7" t="s">
        <v>47</v>
      </c>
      <c r="E60" s="7" t="s">
        <v>1770</v>
      </c>
      <c r="F60" s="7" t="s">
        <v>124</v>
      </c>
      <c r="G60" s="10">
        <v>29</v>
      </c>
      <c r="H60" s="14"/>
      <c r="I60" s="13">
        <f>ROUND((H60*G60),2)</f>
      </c>
      <c r="O60">
        <f>rekapitulace!H8</f>
      </c>
      <c r="P60">
        <f>O60/100*I60</f>
      </c>
    </row>
    <row r="61" ht="38.25">
      <c r="E61" s="15" t="s">
        <v>1771</v>
      </c>
    </row>
    <row r="62" ht="12.75">
      <c r="E62" s="15" t="s">
        <v>47</v>
      </c>
    </row>
    <row r="63" spans="1:16" ht="12.75">
      <c r="A63" s="7">
        <v>18</v>
      </c>
      <c r="B63" s="7" t="s">
        <v>45</v>
      </c>
      <c r="C63" s="7" t="s">
        <v>1772</v>
      </c>
      <c r="D63" s="7" t="s">
        <v>47</v>
      </c>
      <c r="E63" s="7" t="s">
        <v>1773</v>
      </c>
      <c r="F63" s="7" t="s">
        <v>124</v>
      </c>
      <c r="G63" s="10">
        <v>29</v>
      </c>
      <c r="H63" s="14"/>
      <c r="I63" s="13">
        <f>ROUND((H63*G63),2)</f>
      </c>
      <c r="O63">
        <f>rekapitulace!H8</f>
      </c>
      <c r="P63">
        <f>O63/100*I63</f>
      </c>
    </row>
    <row r="64" ht="38.25">
      <c r="E64" s="15" t="s">
        <v>1771</v>
      </c>
    </row>
    <row r="65" ht="12.75">
      <c r="E65" s="15" t="s">
        <v>47</v>
      </c>
    </row>
    <row r="66" spans="1:16" ht="12.75">
      <c r="A66" s="7">
        <v>19</v>
      </c>
      <c r="B66" s="7" t="s">
        <v>45</v>
      </c>
      <c r="C66" s="7" t="s">
        <v>1774</v>
      </c>
      <c r="D66" s="7" t="s">
        <v>47</v>
      </c>
      <c r="E66" s="7" t="s">
        <v>1775</v>
      </c>
      <c r="F66" s="7" t="s">
        <v>155</v>
      </c>
      <c r="G66" s="10">
        <v>1</v>
      </c>
      <c r="H66" s="14"/>
      <c r="I66" s="13">
        <f>ROUND((H66*G66),2)</f>
      </c>
      <c r="O66">
        <f>rekapitulace!H8</f>
      </c>
      <c r="P66">
        <f>O66/100*I66</f>
      </c>
    </row>
    <row r="67" ht="25.5">
      <c r="E67" s="15" t="s">
        <v>441</v>
      </c>
    </row>
    <row r="68" ht="12.75">
      <c r="E68" s="15" t="s">
        <v>47</v>
      </c>
    </row>
    <row r="69" spans="1:16" ht="12.75">
      <c r="A69" s="7">
        <v>20</v>
      </c>
      <c r="B69" s="7" t="s">
        <v>45</v>
      </c>
      <c r="C69" s="7" t="s">
        <v>1776</v>
      </c>
      <c r="D69" s="7" t="s">
        <v>47</v>
      </c>
      <c r="E69" s="7" t="s">
        <v>1777</v>
      </c>
      <c r="F69" s="7" t="s">
        <v>1778</v>
      </c>
      <c r="G69" s="10">
        <v>12</v>
      </c>
      <c r="H69" s="14"/>
      <c r="I69" s="13">
        <f>ROUND((H69*G69),2)</f>
      </c>
      <c r="O69">
        <f>rekapitulace!H8</f>
      </c>
      <c r="P69">
        <f>O69/100*I69</f>
      </c>
    </row>
    <row r="70" ht="25.5">
      <c r="E70" s="15" t="s">
        <v>1779</v>
      </c>
    </row>
    <row r="71" ht="12.75">
      <c r="E71" s="15" t="s">
        <v>47</v>
      </c>
    </row>
    <row r="72" spans="1:16" ht="12.75">
      <c r="A72" s="7">
        <v>21</v>
      </c>
      <c r="B72" s="7" t="s">
        <v>45</v>
      </c>
      <c r="C72" s="7" t="s">
        <v>1780</v>
      </c>
      <c r="D72" s="7" t="s">
        <v>47</v>
      </c>
      <c r="E72" s="7" t="s">
        <v>1781</v>
      </c>
      <c r="F72" s="7" t="s">
        <v>49</v>
      </c>
      <c r="G72" s="10">
        <v>1</v>
      </c>
      <c r="H72" s="14"/>
      <c r="I72" s="13">
        <f>ROUND((H72*G72),2)</f>
      </c>
      <c r="O72">
        <f>rekapitulace!H8</f>
      </c>
      <c r="P72">
        <f>O72/100*I72</f>
      </c>
    </row>
    <row r="73" ht="25.5">
      <c r="E73" s="15" t="s">
        <v>313</v>
      </c>
    </row>
    <row r="74" ht="12.75">
      <c r="E74" s="15" t="s">
        <v>47</v>
      </c>
    </row>
    <row r="75" spans="1:16" ht="12.75">
      <c r="A75" s="7">
        <v>22</v>
      </c>
      <c r="B75" s="7" t="s">
        <v>45</v>
      </c>
      <c r="C75" s="7" t="s">
        <v>1782</v>
      </c>
      <c r="D75" s="7" t="s">
        <v>47</v>
      </c>
      <c r="E75" s="7" t="s">
        <v>508</v>
      </c>
      <c r="F75" s="7" t="s">
        <v>337</v>
      </c>
      <c r="G75" s="10">
        <v>5</v>
      </c>
      <c r="H75" s="14"/>
      <c r="I75" s="13">
        <f>ROUND((H75*G75),2)</f>
      </c>
      <c r="O75">
        <f>rekapitulace!H8</f>
      </c>
      <c r="P75">
        <f>O75/100*I75</f>
      </c>
    </row>
    <row r="76" ht="25.5">
      <c r="E76" s="15" t="s">
        <v>509</v>
      </c>
    </row>
    <row r="77" ht="12.75">
      <c r="E77" s="15" t="s">
        <v>47</v>
      </c>
    </row>
    <row r="78" spans="1:16" ht="12.75" customHeight="1">
      <c r="A78" s="16"/>
      <c r="B78" s="16"/>
      <c r="C78" s="16" t="s">
        <v>40</v>
      </c>
      <c r="D78" s="16"/>
      <c r="E78" s="16" t="s">
        <v>1012</v>
      </c>
      <c r="F78" s="16"/>
      <c r="G78" s="16"/>
      <c r="H78" s="16"/>
      <c r="I78" s="16">
        <f>SUM(I12:I77)</f>
      </c>
      <c r="P78">
        <f>ROUND(SUM(P12:P77),2)</f>
      </c>
    </row>
    <row r="80" spans="1:16" ht="12.75" customHeight="1">
      <c r="A80" s="16"/>
      <c r="B80" s="16"/>
      <c r="C80" s="16"/>
      <c r="D80" s="16"/>
      <c r="E80" s="16" t="s">
        <v>143</v>
      </c>
      <c r="F80" s="16"/>
      <c r="G80" s="16"/>
      <c r="H80" s="16"/>
      <c r="I80" s="16">
        <f>+I78</f>
      </c>
      <c r="P80">
        <f>+P78</f>
      </c>
    </row>
    <row r="82" spans="1:9" ht="12.75" customHeight="1">
      <c r="A82" s="9" t="s">
        <v>144</v>
      </c>
      <c r="B82" s="9"/>
      <c r="C82" s="9"/>
      <c r="D82" s="9"/>
      <c r="E82" s="9"/>
      <c r="F82" s="9"/>
      <c r="G82" s="9"/>
      <c r="H82" s="9"/>
      <c r="I82" s="9"/>
    </row>
    <row r="83" spans="1:9" ht="12.75" customHeight="1">
      <c r="A83" s="9"/>
      <c r="B83" s="9"/>
      <c r="C83" s="9"/>
      <c r="D83" s="9"/>
      <c r="E83" s="9" t="s">
        <v>145</v>
      </c>
      <c r="F83" s="9"/>
      <c r="G83" s="9"/>
      <c r="H83" s="9"/>
      <c r="I83" s="9"/>
    </row>
    <row r="84" spans="1:16" ht="12.75" customHeight="1">
      <c r="A84" s="16"/>
      <c r="B84" s="16"/>
      <c r="C84" s="16"/>
      <c r="D84" s="16"/>
      <c r="E84" s="16" t="s">
        <v>146</v>
      </c>
      <c r="F84" s="16"/>
      <c r="G84" s="16"/>
      <c r="H84" s="16"/>
      <c r="I84" s="16">
        <v>0</v>
      </c>
      <c r="P84">
        <v>0</v>
      </c>
    </row>
    <row r="85" spans="1:9" ht="12.75" customHeight="1">
      <c r="A85" s="16"/>
      <c r="B85" s="16"/>
      <c r="C85" s="16"/>
      <c r="D85" s="16"/>
      <c r="E85" s="16" t="s">
        <v>147</v>
      </c>
      <c r="F85" s="16"/>
      <c r="G85" s="16"/>
      <c r="H85" s="16"/>
      <c r="I85" s="16"/>
    </row>
    <row r="86" spans="1:16" ht="12.75" customHeight="1">
      <c r="A86" s="16"/>
      <c r="B86" s="16"/>
      <c r="C86" s="16"/>
      <c r="D86" s="16"/>
      <c r="E86" s="16" t="s">
        <v>148</v>
      </c>
      <c r="F86" s="16"/>
      <c r="G86" s="16"/>
      <c r="H86" s="16"/>
      <c r="I86" s="16">
        <v>0</v>
      </c>
      <c r="P86">
        <v>0</v>
      </c>
    </row>
    <row r="87" spans="1:16" ht="12.75" customHeight="1">
      <c r="A87" s="16"/>
      <c r="B87" s="16"/>
      <c r="C87" s="16"/>
      <c r="D87" s="16"/>
      <c r="E87" s="16" t="s">
        <v>149</v>
      </c>
      <c r="F87" s="16"/>
      <c r="G87" s="16"/>
      <c r="H87" s="16"/>
      <c r="I87" s="16">
        <f>I84+I86</f>
      </c>
      <c r="P87">
        <f>P84+P86</f>
      </c>
    </row>
    <row r="89" spans="1:16" ht="12.75" customHeight="1">
      <c r="A89" s="16"/>
      <c r="B89" s="16"/>
      <c r="C89" s="16"/>
      <c r="D89" s="16"/>
      <c r="E89" s="16" t="s">
        <v>149</v>
      </c>
      <c r="F89" s="16"/>
      <c r="G89" s="16"/>
      <c r="H89" s="16"/>
      <c r="I89" s="16">
        <f>I80+I87</f>
      </c>
      <c r="P89">
        <f>P80+P87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P8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1783</v>
      </c>
      <c r="D6" s="5"/>
      <c r="E6" s="5" t="s">
        <v>1784</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153</v>
      </c>
      <c r="D11" s="9"/>
      <c r="E11" s="9" t="s">
        <v>1785</v>
      </c>
      <c r="F11" s="9"/>
      <c r="G11" s="11"/>
      <c r="H11" s="9"/>
      <c r="I11" s="11"/>
    </row>
    <row r="12" spans="1:16" ht="12.75">
      <c r="A12" s="7">
        <v>1</v>
      </c>
      <c r="B12" s="7" t="s">
        <v>45</v>
      </c>
      <c r="C12" s="7" t="s">
        <v>153</v>
      </c>
      <c r="D12" s="7" t="s">
        <v>47</v>
      </c>
      <c r="E12" s="7" t="s">
        <v>1786</v>
      </c>
      <c r="F12" s="7" t="s">
        <v>155</v>
      </c>
      <c r="G12" s="10">
        <v>1</v>
      </c>
      <c r="H12" s="14"/>
      <c r="I12" s="13">
        <f>ROUND((H12*G12),2)</f>
      </c>
      <c r="O12">
        <f>rekapitulace!H8</f>
      </c>
      <c r="P12">
        <f>O12/100*I12</f>
      </c>
    </row>
    <row r="13" ht="25.5">
      <c r="E13" s="15" t="s">
        <v>441</v>
      </c>
    </row>
    <row r="14" ht="12.75">
      <c r="E14" s="15" t="s">
        <v>47</v>
      </c>
    </row>
    <row r="15" spans="1:16" ht="12.75">
      <c r="A15" s="7">
        <v>2</v>
      </c>
      <c r="B15" s="7" t="s">
        <v>45</v>
      </c>
      <c r="C15" s="7" t="s">
        <v>157</v>
      </c>
      <c r="D15" s="7" t="s">
        <v>47</v>
      </c>
      <c r="E15" s="7" t="s">
        <v>1787</v>
      </c>
      <c r="F15" s="7" t="s">
        <v>155</v>
      </c>
      <c r="G15" s="10">
        <v>1</v>
      </c>
      <c r="H15" s="14"/>
      <c r="I15" s="13">
        <f>ROUND((H15*G15),2)</f>
      </c>
      <c r="O15">
        <f>rekapitulace!H8</f>
      </c>
      <c r="P15">
        <f>O15/100*I15</f>
      </c>
    </row>
    <row r="16" ht="25.5">
      <c r="E16" s="15" t="s">
        <v>441</v>
      </c>
    </row>
    <row r="17" ht="12.75">
      <c r="E17" s="15" t="s">
        <v>47</v>
      </c>
    </row>
    <row r="18" spans="1:16" ht="12.75">
      <c r="A18" s="7">
        <v>3</v>
      </c>
      <c r="B18" s="7" t="s">
        <v>45</v>
      </c>
      <c r="C18" s="7" t="s">
        <v>160</v>
      </c>
      <c r="D18" s="7" t="s">
        <v>47</v>
      </c>
      <c r="E18" s="7" t="s">
        <v>1781</v>
      </c>
      <c r="F18" s="7" t="s">
        <v>49</v>
      </c>
      <c r="G18" s="10">
        <v>1</v>
      </c>
      <c r="H18" s="14"/>
      <c r="I18" s="13">
        <f>ROUND((H18*G18),2)</f>
      </c>
      <c r="O18">
        <f>rekapitulace!H8</f>
      </c>
      <c r="P18">
        <f>O18/100*I18</f>
      </c>
    </row>
    <row r="19" ht="25.5">
      <c r="E19" s="15" t="s">
        <v>313</v>
      </c>
    </row>
    <row r="20" ht="12.75">
      <c r="E20" s="15" t="s">
        <v>47</v>
      </c>
    </row>
    <row r="21" spans="1:16" ht="12.75" customHeight="1">
      <c r="A21" s="16"/>
      <c r="B21" s="16"/>
      <c r="C21" s="16" t="s">
        <v>153</v>
      </c>
      <c r="D21" s="16"/>
      <c r="E21" s="16" t="s">
        <v>1785</v>
      </c>
      <c r="F21" s="16"/>
      <c r="G21" s="16"/>
      <c r="H21" s="16"/>
      <c r="I21" s="16">
        <f>SUM(I12:I20)</f>
      </c>
      <c r="P21">
        <f>ROUND(SUM(P12:P20),2)</f>
      </c>
    </row>
    <row r="23" spans="1:9" ht="12.75" customHeight="1">
      <c r="A23" s="9"/>
      <c r="B23" s="9"/>
      <c r="C23" s="9" t="s">
        <v>157</v>
      </c>
      <c r="D23" s="9"/>
      <c r="E23" s="9" t="s">
        <v>1788</v>
      </c>
      <c r="F23" s="9"/>
      <c r="G23" s="11"/>
      <c r="H23" s="9"/>
      <c r="I23" s="11"/>
    </row>
    <row r="24" spans="1:16" ht="12.75">
      <c r="A24" s="7">
        <v>4</v>
      </c>
      <c r="B24" s="7" t="s">
        <v>45</v>
      </c>
      <c r="C24" s="7" t="s">
        <v>162</v>
      </c>
      <c r="D24" s="7" t="s">
        <v>47</v>
      </c>
      <c r="E24" s="7" t="s">
        <v>1789</v>
      </c>
      <c r="F24" s="7" t="s">
        <v>155</v>
      </c>
      <c r="G24" s="10">
        <v>1</v>
      </c>
      <c r="H24" s="14"/>
      <c r="I24" s="13">
        <f>ROUND((H24*G24),2)</f>
      </c>
      <c r="O24">
        <f>rekapitulace!H8</f>
      </c>
      <c r="P24">
        <f>O24/100*I24</f>
      </c>
    </row>
    <row r="25" ht="25.5">
      <c r="E25" s="15" t="s">
        <v>441</v>
      </c>
    </row>
    <row r="26" ht="12.75">
      <c r="E26" s="15" t="s">
        <v>47</v>
      </c>
    </row>
    <row r="27" spans="1:16" ht="12.75">
      <c r="A27" s="7">
        <v>5</v>
      </c>
      <c r="B27" s="7" t="s">
        <v>45</v>
      </c>
      <c r="C27" s="7" t="s">
        <v>164</v>
      </c>
      <c r="D27" s="7" t="s">
        <v>47</v>
      </c>
      <c r="E27" s="7" t="s">
        <v>1790</v>
      </c>
      <c r="F27" s="7" t="s">
        <v>155</v>
      </c>
      <c r="G27" s="10">
        <v>1</v>
      </c>
      <c r="H27" s="14"/>
      <c r="I27" s="13">
        <f>ROUND((H27*G27),2)</f>
      </c>
      <c r="O27">
        <f>rekapitulace!H8</f>
      </c>
      <c r="P27">
        <f>O27/100*I27</f>
      </c>
    </row>
    <row r="28" ht="25.5">
      <c r="E28" s="15" t="s">
        <v>441</v>
      </c>
    </row>
    <row r="29" ht="12.75">
      <c r="E29" s="15" t="s">
        <v>47</v>
      </c>
    </row>
    <row r="30" spans="1:16" ht="12.75">
      <c r="A30" s="7">
        <v>6</v>
      </c>
      <c r="B30" s="7" t="s">
        <v>45</v>
      </c>
      <c r="C30" s="7" t="s">
        <v>167</v>
      </c>
      <c r="D30" s="7" t="s">
        <v>47</v>
      </c>
      <c r="E30" s="7" t="s">
        <v>1791</v>
      </c>
      <c r="F30" s="7" t="s">
        <v>566</v>
      </c>
      <c r="G30" s="10">
        <v>2</v>
      </c>
      <c r="H30" s="14"/>
      <c r="I30" s="13">
        <f>ROUND((H30*G30),2)</f>
      </c>
      <c r="O30">
        <f>rekapitulace!H8</f>
      </c>
      <c r="P30">
        <f>O30/100*I30</f>
      </c>
    </row>
    <row r="31" ht="25.5">
      <c r="E31" s="15" t="s">
        <v>1792</v>
      </c>
    </row>
    <row r="32" ht="12.75">
      <c r="E32" s="15" t="s">
        <v>47</v>
      </c>
    </row>
    <row r="33" spans="1:16" ht="12.75">
      <c r="A33" s="7">
        <v>7</v>
      </c>
      <c r="B33" s="7" t="s">
        <v>45</v>
      </c>
      <c r="C33" s="7" t="s">
        <v>170</v>
      </c>
      <c r="D33" s="7" t="s">
        <v>47</v>
      </c>
      <c r="E33" s="7" t="s">
        <v>1793</v>
      </c>
      <c r="F33" s="7" t="s">
        <v>566</v>
      </c>
      <c r="G33" s="10">
        <v>1</v>
      </c>
      <c r="H33" s="14"/>
      <c r="I33" s="13">
        <f>ROUND((H33*G33),2)</f>
      </c>
      <c r="O33">
        <f>rekapitulace!H8</f>
      </c>
      <c r="P33">
        <f>O33/100*I33</f>
      </c>
    </row>
    <row r="34" ht="25.5">
      <c r="E34" s="15" t="s">
        <v>567</v>
      </c>
    </row>
    <row r="35" ht="12.75">
      <c r="E35" s="15" t="s">
        <v>47</v>
      </c>
    </row>
    <row r="36" spans="1:16" ht="12.75" customHeight="1">
      <c r="A36" s="16"/>
      <c r="B36" s="16"/>
      <c r="C36" s="16" t="s">
        <v>157</v>
      </c>
      <c r="D36" s="16"/>
      <c r="E36" s="16" t="s">
        <v>1788</v>
      </c>
      <c r="F36" s="16"/>
      <c r="G36" s="16"/>
      <c r="H36" s="16"/>
      <c r="I36" s="16">
        <f>SUM(I24:I35)</f>
      </c>
      <c r="P36">
        <f>ROUND(SUM(P24:P35),2)</f>
      </c>
    </row>
    <row r="38" spans="1:9" ht="12.75" customHeight="1">
      <c r="A38" s="9"/>
      <c r="B38" s="9"/>
      <c r="C38" s="9" t="s">
        <v>160</v>
      </c>
      <c r="D38" s="9"/>
      <c r="E38" s="9" t="s">
        <v>1794</v>
      </c>
      <c r="F38" s="9"/>
      <c r="G38" s="11"/>
      <c r="H38" s="9"/>
      <c r="I38" s="11"/>
    </row>
    <row r="39" spans="1:16" ht="12.75">
      <c r="A39" s="7">
        <v>8</v>
      </c>
      <c r="B39" s="7" t="s">
        <v>45</v>
      </c>
      <c r="C39" s="7" t="s">
        <v>172</v>
      </c>
      <c r="D39" s="7" t="s">
        <v>47</v>
      </c>
      <c r="E39" s="7" t="s">
        <v>1795</v>
      </c>
      <c r="F39" s="7" t="s">
        <v>138</v>
      </c>
      <c r="G39" s="10">
        <v>5</v>
      </c>
      <c r="H39" s="14"/>
      <c r="I39" s="13">
        <f>ROUND((H39*G39),2)</f>
      </c>
      <c r="O39">
        <f>rekapitulace!H8</f>
      </c>
      <c r="P39">
        <f>O39/100*I39</f>
      </c>
    </row>
    <row r="40" ht="25.5">
      <c r="E40" s="15" t="s">
        <v>1796</v>
      </c>
    </row>
    <row r="41" ht="12.75">
      <c r="E41" s="15" t="s">
        <v>47</v>
      </c>
    </row>
    <row r="42" spans="1:16" ht="12.75">
      <c r="A42" s="7">
        <v>9</v>
      </c>
      <c r="B42" s="7" t="s">
        <v>45</v>
      </c>
      <c r="C42" s="7" t="s">
        <v>175</v>
      </c>
      <c r="D42" s="7" t="s">
        <v>47</v>
      </c>
      <c r="E42" s="7" t="s">
        <v>1797</v>
      </c>
      <c r="F42" s="7" t="s">
        <v>155</v>
      </c>
      <c r="G42" s="10">
        <v>8</v>
      </c>
      <c r="H42" s="14"/>
      <c r="I42" s="13">
        <f>ROUND((H42*G42),2)</f>
      </c>
      <c r="O42">
        <f>rekapitulace!H8</f>
      </c>
      <c r="P42">
        <f>O42/100*I42</f>
      </c>
    </row>
    <row r="43" ht="25.5">
      <c r="E43" s="15" t="s">
        <v>650</v>
      </c>
    </row>
    <row r="44" ht="12.75">
      <c r="E44" s="15" t="s">
        <v>47</v>
      </c>
    </row>
    <row r="45" spans="1:16" ht="12.75">
      <c r="A45" s="7">
        <v>10</v>
      </c>
      <c r="B45" s="7" t="s">
        <v>45</v>
      </c>
      <c r="C45" s="7" t="s">
        <v>178</v>
      </c>
      <c r="D45" s="7" t="s">
        <v>47</v>
      </c>
      <c r="E45" s="7" t="s">
        <v>1798</v>
      </c>
      <c r="F45" s="7" t="s">
        <v>138</v>
      </c>
      <c r="G45" s="10">
        <v>5</v>
      </c>
      <c r="H45" s="14"/>
      <c r="I45" s="13">
        <f>ROUND((H45*G45),2)</f>
      </c>
      <c r="O45">
        <f>rekapitulace!H8</f>
      </c>
      <c r="P45">
        <f>O45/100*I45</f>
      </c>
    </row>
    <row r="46" ht="25.5">
      <c r="E46" s="15" t="s">
        <v>1796</v>
      </c>
    </row>
    <row r="47" ht="12.75">
      <c r="E47" s="15" t="s">
        <v>47</v>
      </c>
    </row>
    <row r="48" spans="1:16" ht="12.75">
      <c r="A48" s="7">
        <v>11</v>
      </c>
      <c r="B48" s="7" t="s">
        <v>45</v>
      </c>
      <c r="C48" s="7" t="s">
        <v>181</v>
      </c>
      <c r="D48" s="7" t="s">
        <v>47</v>
      </c>
      <c r="E48" s="7" t="s">
        <v>538</v>
      </c>
      <c r="F48" s="7" t="s">
        <v>155</v>
      </c>
      <c r="G48" s="10">
        <v>3</v>
      </c>
      <c r="H48" s="14"/>
      <c r="I48" s="13">
        <f>ROUND((H48*G48),2)</f>
      </c>
      <c r="O48">
        <f>rekapitulace!H8</f>
      </c>
      <c r="P48">
        <f>O48/100*I48</f>
      </c>
    </row>
    <row r="49" ht="25.5">
      <c r="E49" s="15" t="s">
        <v>542</v>
      </c>
    </row>
    <row r="50" ht="12.75">
      <c r="E50" s="15" t="s">
        <v>47</v>
      </c>
    </row>
    <row r="51" spans="1:16" ht="12.75">
      <c r="A51" s="7">
        <v>12</v>
      </c>
      <c r="B51" s="7" t="s">
        <v>45</v>
      </c>
      <c r="C51" s="7" t="s">
        <v>183</v>
      </c>
      <c r="D51" s="7" t="s">
        <v>47</v>
      </c>
      <c r="E51" s="7" t="s">
        <v>1760</v>
      </c>
      <c r="F51" s="7" t="s">
        <v>138</v>
      </c>
      <c r="G51" s="10">
        <v>6</v>
      </c>
      <c r="H51" s="14"/>
      <c r="I51" s="13">
        <f>ROUND((H51*G51),2)</f>
      </c>
      <c r="O51">
        <f>rekapitulace!H8</f>
      </c>
      <c r="P51">
        <f>O51/100*I51</f>
      </c>
    </row>
    <row r="52" ht="25.5">
      <c r="E52" s="15" t="s">
        <v>1761</v>
      </c>
    </row>
    <row r="53" ht="12.75">
      <c r="E53" s="15" t="s">
        <v>47</v>
      </c>
    </row>
    <row r="54" spans="1:16" ht="12.75">
      <c r="A54" s="7">
        <v>13</v>
      </c>
      <c r="B54" s="7" t="s">
        <v>45</v>
      </c>
      <c r="C54" s="7" t="s">
        <v>186</v>
      </c>
      <c r="D54" s="7" t="s">
        <v>47</v>
      </c>
      <c r="E54" s="7" t="s">
        <v>749</v>
      </c>
      <c r="F54" s="7" t="s">
        <v>138</v>
      </c>
      <c r="G54" s="10">
        <v>50</v>
      </c>
      <c r="H54" s="14"/>
      <c r="I54" s="13">
        <f>ROUND((H54*G54),2)</f>
      </c>
      <c r="O54">
        <f>rekapitulace!H8</f>
      </c>
      <c r="P54">
        <f>O54/100*I54</f>
      </c>
    </row>
    <row r="55" ht="25.5">
      <c r="E55" s="15" t="s">
        <v>433</v>
      </c>
    </row>
    <row r="56" ht="12.75">
      <c r="E56" s="15" t="s">
        <v>47</v>
      </c>
    </row>
    <row r="57" spans="1:16" ht="12.75">
      <c r="A57" s="7">
        <v>14</v>
      </c>
      <c r="B57" s="7" t="s">
        <v>45</v>
      </c>
      <c r="C57" s="7" t="s">
        <v>188</v>
      </c>
      <c r="D57" s="7" t="s">
        <v>47</v>
      </c>
      <c r="E57" s="7" t="s">
        <v>1762</v>
      </c>
      <c r="F57" s="7" t="s">
        <v>155</v>
      </c>
      <c r="G57" s="10">
        <v>6</v>
      </c>
      <c r="H57" s="14"/>
      <c r="I57" s="13">
        <f>ROUND((H57*G57),2)</f>
      </c>
      <c r="O57">
        <f>rekapitulace!H8</f>
      </c>
      <c r="P57">
        <f>O57/100*I57</f>
      </c>
    </row>
    <row r="58" ht="25.5">
      <c r="E58" s="15" t="s">
        <v>479</v>
      </c>
    </row>
    <row r="59" ht="12.75">
      <c r="E59" s="15" t="s">
        <v>47</v>
      </c>
    </row>
    <row r="60" spans="1:16" ht="12.75">
      <c r="A60" s="7">
        <v>15</v>
      </c>
      <c r="B60" s="7" t="s">
        <v>45</v>
      </c>
      <c r="C60" s="7" t="s">
        <v>190</v>
      </c>
      <c r="D60" s="7" t="s">
        <v>47</v>
      </c>
      <c r="E60" s="7" t="s">
        <v>1799</v>
      </c>
      <c r="F60" s="7" t="s">
        <v>138</v>
      </c>
      <c r="G60" s="10">
        <v>2</v>
      </c>
      <c r="H60" s="14"/>
      <c r="I60" s="13">
        <f>ROUND((H60*G60),2)</f>
      </c>
      <c r="O60">
        <f>rekapitulace!H8</f>
      </c>
      <c r="P60">
        <f>O60/100*I60</f>
      </c>
    </row>
    <row r="61" ht="25.5">
      <c r="E61" s="15" t="s">
        <v>1800</v>
      </c>
    </row>
    <row r="62" ht="12.75">
      <c r="E62" s="15" t="s">
        <v>47</v>
      </c>
    </row>
    <row r="63" spans="1:16" ht="12.75">
      <c r="A63" s="7">
        <v>16</v>
      </c>
      <c r="B63" s="7" t="s">
        <v>45</v>
      </c>
      <c r="C63" s="7" t="s">
        <v>193</v>
      </c>
      <c r="D63" s="7" t="s">
        <v>47</v>
      </c>
      <c r="E63" s="7" t="s">
        <v>1769</v>
      </c>
      <c r="F63" s="7" t="s">
        <v>138</v>
      </c>
      <c r="G63" s="10">
        <v>2</v>
      </c>
      <c r="H63" s="14"/>
      <c r="I63" s="13">
        <f>ROUND((H63*G63),2)</f>
      </c>
      <c r="O63">
        <f>rekapitulace!H8</f>
      </c>
      <c r="P63">
        <f>O63/100*I63</f>
      </c>
    </row>
    <row r="64" ht="25.5">
      <c r="E64" s="15" t="s">
        <v>1800</v>
      </c>
    </row>
    <row r="65" ht="12.75">
      <c r="E65" s="15" t="s">
        <v>47</v>
      </c>
    </row>
    <row r="66" spans="1:16" ht="12.75">
      <c r="A66" s="7">
        <v>17</v>
      </c>
      <c r="B66" s="7" t="s">
        <v>45</v>
      </c>
      <c r="C66" s="7" t="s">
        <v>195</v>
      </c>
      <c r="D66" s="7" t="s">
        <v>47</v>
      </c>
      <c r="E66" s="7" t="s">
        <v>1801</v>
      </c>
      <c r="F66" s="7" t="s">
        <v>138</v>
      </c>
      <c r="G66" s="10">
        <v>2</v>
      </c>
      <c r="H66" s="14"/>
      <c r="I66" s="13">
        <f>ROUND((H66*G66),2)</f>
      </c>
      <c r="O66">
        <f>rekapitulace!H8</f>
      </c>
      <c r="P66">
        <f>O66/100*I66</f>
      </c>
    </row>
    <row r="67" ht="25.5">
      <c r="E67" s="15" t="s">
        <v>1800</v>
      </c>
    </row>
    <row r="68" ht="12.75">
      <c r="E68" s="15" t="s">
        <v>47</v>
      </c>
    </row>
    <row r="69" spans="1:16" ht="12.75">
      <c r="A69" s="7">
        <v>18</v>
      </c>
      <c r="B69" s="7" t="s">
        <v>45</v>
      </c>
      <c r="C69" s="7" t="s">
        <v>1772</v>
      </c>
      <c r="D69" s="7" t="s">
        <v>47</v>
      </c>
      <c r="E69" s="7" t="s">
        <v>1802</v>
      </c>
      <c r="F69" s="7" t="s">
        <v>54</v>
      </c>
      <c r="G69" s="10">
        <v>12</v>
      </c>
      <c r="H69" s="14"/>
      <c r="I69" s="13">
        <f>ROUND((H69*G69),2)</f>
      </c>
      <c r="O69">
        <f>rekapitulace!H8</f>
      </c>
      <c r="P69">
        <f>O69/100*I69</f>
      </c>
    </row>
    <row r="70" ht="38.25">
      <c r="E70" s="15" t="s">
        <v>1803</v>
      </c>
    </row>
    <row r="71" ht="12.75">
      <c r="E71" s="15" t="s">
        <v>47</v>
      </c>
    </row>
    <row r="72" spans="1:16" ht="12.75">
      <c r="A72" s="7">
        <v>19</v>
      </c>
      <c r="B72" s="7" t="s">
        <v>45</v>
      </c>
      <c r="C72" s="7" t="s">
        <v>1774</v>
      </c>
      <c r="D72" s="7" t="s">
        <v>47</v>
      </c>
      <c r="E72" s="7" t="s">
        <v>508</v>
      </c>
      <c r="F72" s="7" t="s">
        <v>337</v>
      </c>
      <c r="G72" s="10">
        <v>5</v>
      </c>
      <c r="H72" s="14"/>
      <c r="I72" s="13">
        <f>ROUND((H72*G72),2)</f>
      </c>
      <c r="O72">
        <f>rekapitulace!H8</f>
      </c>
      <c r="P72">
        <f>O72/100*I72</f>
      </c>
    </row>
    <row r="73" ht="25.5">
      <c r="E73" s="15" t="s">
        <v>509</v>
      </c>
    </row>
    <row r="74" ht="12.75">
      <c r="E74" s="15" t="s">
        <v>47</v>
      </c>
    </row>
    <row r="75" spans="1:16" ht="12.75" customHeight="1">
      <c r="A75" s="16"/>
      <c r="B75" s="16"/>
      <c r="C75" s="16" t="s">
        <v>160</v>
      </c>
      <c r="D75" s="16"/>
      <c r="E75" s="16" t="s">
        <v>1794</v>
      </c>
      <c r="F75" s="16"/>
      <c r="G75" s="16"/>
      <c r="H75" s="16"/>
      <c r="I75" s="16">
        <f>SUM(I39:I74)</f>
      </c>
      <c r="P75">
        <f>ROUND(SUM(P39:P74),2)</f>
      </c>
    </row>
    <row r="77" spans="1:16" ht="12.75" customHeight="1">
      <c r="A77" s="16"/>
      <c r="B77" s="16"/>
      <c r="C77" s="16"/>
      <c r="D77" s="16"/>
      <c r="E77" s="16" t="s">
        <v>143</v>
      </c>
      <c r="F77" s="16"/>
      <c r="G77" s="16"/>
      <c r="H77" s="16"/>
      <c r="I77" s="16">
        <f>+I21+I36+I75</f>
      </c>
      <c r="P77">
        <f>+P21+P36+P75</f>
      </c>
    </row>
    <row r="79" spans="1:9" ht="12.75" customHeight="1">
      <c r="A79" s="9" t="s">
        <v>144</v>
      </c>
      <c r="B79" s="9"/>
      <c r="C79" s="9"/>
      <c r="D79" s="9"/>
      <c r="E79" s="9"/>
      <c r="F79" s="9"/>
      <c r="G79" s="9"/>
      <c r="H79" s="9"/>
      <c r="I79" s="9"/>
    </row>
    <row r="80" spans="1:9" ht="12.75" customHeight="1">
      <c r="A80" s="9"/>
      <c r="B80" s="9"/>
      <c r="C80" s="9"/>
      <c r="D80" s="9"/>
      <c r="E80" s="9" t="s">
        <v>145</v>
      </c>
      <c r="F80" s="9"/>
      <c r="G80" s="9"/>
      <c r="H80" s="9"/>
      <c r="I80" s="9"/>
    </row>
    <row r="81" spans="1:16" ht="12.75" customHeight="1">
      <c r="A81" s="16"/>
      <c r="B81" s="16"/>
      <c r="C81" s="16"/>
      <c r="D81" s="16"/>
      <c r="E81" s="16" t="s">
        <v>146</v>
      </c>
      <c r="F81" s="16"/>
      <c r="G81" s="16"/>
      <c r="H81" s="16"/>
      <c r="I81" s="16">
        <v>0</v>
      </c>
      <c r="P81">
        <v>0</v>
      </c>
    </row>
    <row r="82" spans="1:9" ht="12.75" customHeight="1">
      <c r="A82" s="16"/>
      <c r="B82" s="16"/>
      <c r="C82" s="16"/>
      <c r="D82" s="16"/>
      <c r="E82" s="16" t="s">
        <v>147</v>
      </c>
      <c r="F82" s="16"/>
      <c r="G82" s="16"/>
      <c r="H82" s="16"/>
      <c r="I82" s="16"/>
    </row>
    <row r="83" spans="1:16" ht="12.75" customHeight="1">
      <c r="A83" s="16"/>
      <c r="B83" s="16"/>
      <c r="C83" s="16"/>
      <c r="D83" s="16"/>
      <c r="E83" s="16" t="s">
        <v>148</v>
      </c>
      <c r="F83" s="16"/>
      <c r="G83" s="16"/>
      <c r="H83" s="16"/>
      <c r="I83" s="16">
        <v>0</v>
      </c>
      <c r="P83">
        <v>0</v>
      </c>
    </row>
    <row r="84" spans="1:16" ht="12.75" customHeight="1">
      <c r="A84" s="16"/>
      <c r="B84" s="16"/>
      <c r="C84" s="16"/>
      <c r="D84" s="16"/>
      <c r="E84" s="16" t="s">
        <v>149</v>
      </c>
      <c r="F84" s="16"/>
      <c r="G84" s="16"/>
      <c r="H84" s="16"/>
      <c r="I84" s="16">
        <f>I81+I83</f>
      </c>
      <c r="P84">
        <f>P81+P83</f>
      </c>
    </row>
    <row r="86" spans="1:16" ht="12.75" customHeight="1">
      <c r="A86" s="16"/>
      <c r="B86" s="16"/>
      <c r="C86" s="16"/>
      <c r="D86" s="16"/>
      <c r="E86" s="16" t="s">
        <v>149</v>
      </c>
      <c r="F86" s="16"/>
      <c r="G86" s="16"/>
      <c r="H86" s="16"/>
      <c r="I86" s="16">
        <f>I77+I84</f>
      </c>
      <c r="P86">
        <f>P77+P84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P5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1804</v>
      </c>
      <c r="D6" s="5"/>
      <c r="E6" s="5" t="s">
        <v>1805</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912</v>
      </c>
      <c r="D12" s="7" t="s">
        <v>47</v>
      </c>
      <c r="E12" s="7" t="s">
        <v>913</v>
      </c>
      <c r="F12" s="7" t="s">
        <v>914</v>
      </c>
      <c r="G12" s="10">
        <v>1</v>
      </c>
      <c r="H12" s="14"/>
      <c r="I12" s="13">
        <f>ROUND((H12*G12),2)</f>
      </c>
      <c r="O12">
        <f>rekapitulace!H8</f>
      </c>
      <c r="P12">
        <f>O12/100*I12</f>
      </c>
    </row>
    <row r="13" ht="76.5">
      <c r="E13" s="15" t="s">
        <v>1806</v>
      </c>
    </row>
    <row r="14" ht="153">
      <c r="E14" s="15" t="s">
        <v>916</v>
      </c>
    </row>
    <row r="15" spans="1:16" ht="12.75" customHeight="1">
      <c r="A15" s="16"/>
      <c r="B15" s="16"/>
      <c r="C15" s="16" t="s">
        <v>44</v>
      </c>
      <c r="D15" s="16"/>
      <c r="E15" s="16" t="s">
        <v>43</v>
      </c>
      <c r="F15" s="16"/>
      <c r="G15" s="16"/>
      <c r="H15" s="16"/>
      <c r="I15" s="16">
        <f>SUM(I12:I14)</f>
      </c>
      <c r="P15">
        <f>ROUND(SUM(P12:P14),2)</f>
      </c>
    </row>
    <row r="17" spans="1:9" ht="12.75" customHeight="1">
      <c r="A17" s="9"/>
      <c r="B17" s="9"/>
      <c r="C17" s="9" t="s">
        <v>37</v>
      </c>
      <c r="D17" s="9"/>
      <c r="E17" s="9" t="s">
        <v>963</v>
      </c>
      <c r="F17" s="9"/>
      <c r="G17" s="11"/>
      <c r="H17" s="9"/>
      <c r="I17" s="11"/>
    </row>
    <row r="18" spans="1:16" ht="12.75">
      <c r="A18" s="7">
        <v>2</v>
      </c>
      <c r="B18" s="7" t="s">
        <v>45</v>
      </c>
      <c r="C18" s="7" t="s">
        <v>1807</v>
      </c>
      <c r="D18" s="7" t="s">
        <v>47</v>
      </c>
      <c r="E18" s="7" t="s">
        <v>1808</v>
      </c>
      <c r="F18" s="7" t="s">
        <v>124</v>
      </c>
      <c r="G18" s="10">
        <v>22.89</v>
      </c>
      <c r="H18" s="14"/>
      <c r="I18" s="13">
        <f>ROUND((H18*G18),2)</f>
      </c>
      <c r="O18">
        <f>rekapitulace!H8</f>
      </c>
      <c r="P18">
        <f>O18/100*I18</f>
      </c>
    </row>
    <row r="19" ht="114.75">
      <c r="E19" s="15" t="s">
        <v>1809</v>
      </c>
    </row>
    <row r="20" ht="409.5">
      <c r="E20" s="15" t="s">
        <v>958</v>
      </c>
    </row>
    <row r="21" spans="1:16" ht="12.75">
      <c r="A21" s="7">
        <v>3</v>
      </c>
      <c r="B21" s="7" t="s">
        <v>45</v>
      </c>
      <c r="C21" s="7" t="s">
        <v>1174</v>
      </c>
      <c r="D21" s="7" t="s">
        <v>47</v>
      </c>
      <c r="E21" s="7" t="s">
        <v>1175</v>
      </c>
      <c r="F21" s="7" t="s">
        <v>124</v>
      </c>
      <c r="G21" s="10">
        <v>4.271</v>
      </c>
      <c r="H21" s="14"/>
      <c r="I21" s="13">
        <f>ROUND((H21*G21),2)</f>
      </c>
      <c r="O21">
        <f>rekapitulace!H8</f>
      </c>
      <c r="P21">
        <f>O21/100*I21</f>
      </c>
    </row>
    <row r="22" ht="114.75">
      <c r="E22" s="15" t="s">
        <v>1810</v>
      </c>
    </row>
    <row r="23" ht="216.75">
      <c r="E23" s="15" t="s">
        <v>1177</v>
      </c>
    </row>
    <row r="24" spans="1:16" ht="12.75" customHeight="1">
      <c r="A24" s="16"/>
      <c r="B24" s="16"/>
      <c r="C24" s="16" t="s">
        <v>37</v>
      </c>
      <c r="D24" s="16"/>
      <c r="E24" s="16" t="s">
        <v>963</v>
      </c>
      <c r="F24" s="16"/>
      <c r="G24" s="16"/>
      <c r="H24" s="16"/>
      <c r="I24" s="16">
        <f>SUM(I18:I23)</f>
      </c>
      <c r="P24">
        <f>ROUND(SUM(P18:P23),2)</f>
      </c>
    </row>
    <row r="26" spans="1:9" ht="12.75" customHeight="1">
      <c r="A26" s="9"/>
      <c r="B26" s="9"/>
      <c r="C26" s="9" t="s">
        <v>41</v>
      </c>
      <c r="D26" s="9"/>
      <c r="E26" s="9" t="s">
        <v>1811</v>
      </c>
      <c r="F26" s="9"/>
      <c r="G26" s="11"/>
      <c r="H26" s="9"/>
      <c r="I26" s="11"/>
    </row>
    <row r="27" spans="1:16" ht="12.75">
      <c r="A27" s="7">
        <v>4</v>
      </c>
      <c r="B27" s="7" t="s">
        <v>45</v>
      </c>
      <c r="C27" s="7" t="s">
        <v>1812</v>
      </c>
      <c r="D27" s="7" t="s">
        <v>47</v>
      </c>
      <c r="E27" s="7" t="s">
        <v>1813</v>
      </c>
      <c r="F27" s="7" t="s">
        <v>138</v>
      </c>
      <c r="G27" s="10">
        <v>32.7</v>
      </c>
      <c r="H27" s="14"/>
      <c r="I27" s="13">
        <f>ROUND((H27*G27),2)</f>
      </c>
      <c r="O27">
        <f>rekapitulace!H8</f>
      </c>
      <c r="P27">
        <f>O27/100*I27</f>
      </c>
    </row>
    <row r="28" ht="51">
      <c r="E28" s="15" t="s">
        <v>1814</v>
      </c>
    </row>
    <row r="29" ht="178.5">
      <c r="E29" s="15" t="s">
        <v>1815</v>
      </c>
    </row>
    <row r="30" spans="1:16" ht="12.75">
      <c r="A30" s="7">
        <v>5</v>
      </c>
      <c r="B30" s="7" t="s">
        <v>45</v>
      </c>
      <c r="C30" s="7" t="s">
        <v>1220</v>
      </c>
      <c r="D30" s="7" t="s">
        <v>47</v>
      </c>
      <c r="E30" s="7" t="s">
        <v>1816</v>
      </c>
      <c r="F30" s="7" t="s">
        <v>138</v>
      </c>
      <c r="G30" s="10">
        <v>32.7</v>
      </c>
      <c r="H30" s="14"/>
      <c r="I30" s="13">
        <f>ROUND((H30*G30),2)</f>
      </c>
      <c r="O30">
        <f>rekapitulace!H8</f>
      </c>
      <c r="P30">
        <f>O30/100*I30</f>
      </c>
    </row>
    <row r="31" ht="51">
      <c r="E31" s="15" t="s">
        <v>1814</v>
      </c>
    </row>
    <row r="32" ht="409.5">
      <c r="E32" s="15" t="s">
        <v>1036</v>
      </c>
    </row>
    <row r="33" spans="1:16" ht="12.75">
      <c r="A33" s="7">
        <v>6</v>
      </c>
      <c r="B33" s="7" t="s">
        <v>45</v>
      </c>
      <c r="C33" s="7" t="s">
        <v>1817</v>
      </c>
      <c r="D33" s="7" t="s">
        <v>47</v>
      </c>
      <c r="E33" s="7" t="s">
        <v>1818</v>
      </c>
      <c r="F33" s="7" t="s">
        <v>101</v>
      </c>
      <c r="G33" s="10">
        <v>1</v>
      </c>
      <c r="H33" s="14"/>
      <c r="I33" s="13">
        <f>ROUND((H33*G33),2)</f>
      </c>
      <c r="O33">
        <f>rekapitulace!H8</f>
      </c>
      <c r="P33">
        <f>O33/100*I33</f>
      </c>
    </row>
    <row r="34" ht="102">
      <c r="E34" s="15" t="s">
        <v>1819</v>
      </c>
    </row>
    <row r="35" ht="409.5">
      <c r="E35" s="15" t="s">
        <v>1820</v>
      </c>
    </row>
    <row r="36" spans="1:16" ht="12.75">
      <c r="A36" s="7">
        <v>7</v>
      </c>
      <c r="B36" s="7" t="s">
        <v>45</v>
      </c>
      <c r="C36" s="7" t="s">
        <v>1821</v>
      </c>
      <c r="D36" s="7" t="s">
        <v>47</v>
      </c>
      <c r="E36" s="7" t="s">
        <v>1822</v>
      </c>
      <c r="F36" s="7" t="s">
        <v>124</v>
      </c>
      <c r="G36" s="10">
        <v>49.05</v>
      </c>
      <c r="H36" s="14"/>
      <c r="I36" s="13">
        <f>ROUND((H36*G36),2)</f>
      </c>
      <c r="O36">
        <f>rekapitulace!H8</f>
      </c>
      <c r="P36">
        <f>O36/100*I36</f>
      </c>
    </row>
    <row r="37" ht="178.5">
      <c r="E37" s="15" t="s">
        <v>1823</v>
      </c>
    </row>
    <row r="38" ht="409.5">
      <c r="E38" s="15" t="s">
        <v>958</v>
      </c>
    </row>
    <row r="39" spans="1:16" ht="12.75" customHeight="1">
      <c r="A39" s="16"/>
      <c r="B39" s="16"/>
      <c r="C39" s="16" t="s">
        <v>41</v>
      </c>
      <c r="D39" s="16"/>
      <c r="E39" s="16" t="s">
        <v>1025</v>
      </c>
      <c r="F39" s="16"/>
      <c r="G39" s="16"/>
      <c r="H39" s="16"/>
      <c r="I39" s="16">
        <f>SUM(I27:I38)</f>
      </c>
      <c r="P39">
        <f>ROUND(SUM(P27:P38),2)</f>
      </c>
    </row>
    <row r="41" spans="1:9" ht="12.75" customHeight="1">
      <c r="A41" s="9"/>
      <c r="B41" s="9"/>
      <c r="C41" s="9" t="s">
        <v>42</v>
      </c>
      <c r="D41" s="9"/>
      <c r="E41" s="9" t="s">
        <v>1037</v>
      </c>
      <c r="F41" s="9"/>
      <c r="G41" s="11"/>
      <c r="H41" s="9"/>
      <c r="I41" s="11"/>
    </row>
    <row r="42" spans="1:16" ht="12.75">
      <c r="A42" s="7">
        <v>8</v>
      </c>
      <c r="B42" s="7" t="s">
        <v>45</v>
      </c>
      <c r="C42" s="7" t="s">
        <v>1824</v>
      </c>
      <c r="D42" s="7" t="s">
        <v>47</v>
      </c>
      <c r="E42" s="7" t="s">
        <v>1825</v>
      </c>
      <c r="F42" s="7" t="s">
        <v>101</v>
      </c>
      <c r="G42" s="10">
        <v>1</v>
      </c>
      <c r="H42" s="14"/>
      <c r="I42" s="13">
        <f>ROUND((H42*G42),2)</f>
      </c>
      <c r="O42">
        <f>rekapitulace!H8</f>
      </c>
      <c r="P42">
        <f>O42/100*I42</f>
      </c>
    </row>
    <row r="43" ht="89.25">
      <c r="E43" s="15" t="s">
        <v>1826</v>
      </c>
    </row>
    <row r="44" ht="409.5">
      <c r="E44" s="15" t="s">
        <v>1085</v>
      </c>
    </row>
    <row r="45" spans="1:16" ht="12.75" customHeight="1">
      <c r="A45" s="16"/>
      <c r="B45" s="16"/>
      <c r="C45" s="16" t="s">
        <v>42</v>
      </c>
      <c r="D45" s="16"/>
      <c r="E45" s="16" t="s">
        <v>1037</v>
      </c>
      <c r="F45" s="16"/>
      <c r="G45" s="16"/>
      <c r="H45" s="16"/>
      <c r="I45" s="16">
        <f>SUM(I42:I44)</f>
      </c>
      <c r="P45">
        <f>ROUND(SUM(P42:P44),2)</f>
      </c>
    </row>
    <row r="47" spans="1:16" ht="12.75" customHeight="1">
      <c r="A47" s="16"/>
      <c r="B47" s="16"/>
      <c r="C47" s="16"/>
      <c r="D47" s="16"/>
      <c r="E47" s="16" t="s">
        <v>143</v>
      </c>
      <c r="F47" s="16"/>
      <c r="G47" s="16"/>
      <c r="H47" s="16"/>
      <c r="I47" s="16">
        <f>+I15+I24+I39+I45</f>
      </c>
      <c r="P47">
        <f>+P15+P24+P39+P45</f>
      </c>
    </row>
    <row r="49" spans="1:9" ht="12.75" customHeight="1">
      <c r="A49" s="9" t="s">
        <v>144</v>
      </c>
      <c r="B49" s="9"/>
      <c r="C49" s="9"/>
      <c r="D49" s="9"/>
      <c r="E49" s="9"/>
      <c r="F49" s="9"/>
      <c r="G49" s="9"/>
      <c r="H49" s="9"/>
      <c r="I49" s="9"/>
    </row>
    <row r="50" spans="1:9" ht="12.75" customHeight="1">
      <c r="A50" s="9"/>
      <c r="B50" s="9"/>
      <c r="C50" s="9"/>
      <c r="D50" s="9"/>
      <c r="E50" s="9" t="s">
        <v>145</v>
      </c>
      <c r="F50" s="9"/>
      <c r="G50" s="9"/>
      <c r="H50" s="9"/>
      <c r="I50" s="9"/>
    </row>
    <row r="51" spans="1:16" ht="12.75" customHeight="1">
      <c r="A51" s="16"/>
      <c r="B51" s="16"/>
      <c r="C51" s="16"/>
      <c r="D51" s="16"/>
      <c r="E51" s="16" t="s">
        <v>146</v>
      </c>
      <c r="F51" s="16"/>
      <c r="G51" s="16"/>
      <c r="H51" s="16"/>
      <c r="I51" s="16">
        <v>0</v>
      </c>
      <c r="P51">
        <v>0</v>
      </c>
    </row>
    <row r="52" spans="1:9" ht="12.75" customHeight="1">
      <c r="A52" s="16"/>
      <c r="B52" s="16"/>
      <c r="C52" s="16"/>
      <c r="D52" s="16"/>
      <c r="E52" s="16" t="s">
        <v>147</v>
      </c>
      <c r="F52" s="16"/>
      <c r="G52" s="16"/>
      <c r="H52" s="16"/>
      <c r="I52" s="16"/>
    </row>
    <row r="53" spans="1:16" ht="12.75" customHeight="1">
      <c r="A53" s="16"/>
      <c r="B53" s="16"/>
      <c r="C53" s="16"/>
      <c r="D53" s="16"/>
      <c r="E53" s="16" t="s">
        <v>148</v>
      </c>
      <c r="F53" s="16"/>
      <c r="G53" s="16"/>
      <c r="H53" s="16"/>
      <c r="I53" s="16">
        <v>0</v>
      </c>
      <c r="P53">
        <v>0</v>
      </c>
    </row>
    <row r="54" spans="1:16" ht="12.75" customHeight="1">
      <c r="A54" s="16"/>
      <c r="B54" s="16"/>
      <c r="C54" s="16"/>
      <c r="D54" s="16"/>
      <c r="E54" s="16" t="s">
        <v>149</v>
      </c>
      <c r="F54" s="16"/>
      <c r="G54" s="16"/>
      <c r="H54" s="16"/>
      <c r="I54" s="16">
        <f>I51+I53</f>
      </c>
      <c r="P54">
        <f>P51+P53</f>
      </c>
    </row>
    <row r="56" spans="1:16" ht="12.75" customHeight="1">
      <c r="A56" s="16"/>
      <c r="B56" s="16"/>
      <c r="C56" s="16"/>
      <c r="D56" s="16"/>
      <c r="E56" s="16" t="s">
        <v>149</v>
      </c>
      <c r="F56" s="16"/>
      <c r="G56" s="16"/>
      <c r="H56" s="16"/>
      <c r="I56" s="16">
        <f>I47+I54</f>
      </c>
      <c r="P56">
        <f>P47+P54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P83"/>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1827</v>
      </c>
      <c r="D6" s="5"/>
      <c r="E6" s="5" t="s">
        <v>1828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912</v>
      </c>
      <c r="D12" s="7" t="s">
        <v>47</v>
      </c>
      <c r="E12" s="7" t="s">
        <v>913</v>
      </c>
      <c r="F12" s="7" t="s">
        <v>914</v>
      </c>
      <c r="G12" s="10">
        <v>58.068</v>
      </c>
      <c r="H12" s="14"/>
      <c r="I12" s="13">
        <f>ROUND((H12*G12),2)</f>
      </c>
      <c r="O12">
        <f>rekapitulace!H8</f>
      </c>
      <c r="P12">
        <f>O12/100*I12</f>
      </c>
    </row>
    <row r="13" ht="293.25">
      <c r="E13" s="15" t="s">
        <v>1829</v>
      </c>
    </row>
    <row r="14" ht="153">
      <c r="E14" s="15" t="s">
        <v>916</v>
      </c>
    </row>
    <row r="15" spans="1:16" ht="12.75" customHeight="1">
      <c r="A15" s="16"/>
      <c r="B15" s="16"/>
      <c r="C15" s="16" t="s">
        <v>44</v>
      </c>
      <c r="D15" s="16"/>
      <c r="E15" s="16" t="s">
        <v>43</v>
      </c>
      <c r="F15" s="16"/>
      <c r="G15" s="16"/>
      <c r="H15" s="16"/>
      <c r="I15" s="16">
        <f>SUM(I12:I14)</f>
      </c>
      <c r="P15">
        <f>ROUND(SUM(P12:P14),2)</f>
      </c>
    </row>
    <row r="17" spans="1:9" ht="12.75" customHeight="1">
      <c r="A17" s="9"/>
      <c r="B17" s="9"/>
      <c r="C17" s="9" t="s">
        <v>24</v>
      </c>
      <c r="D17" s="9"/>
      <c r="E17" s="9" t="s">
        <v>107</v>
      </c>
      <c r="F17" s="9"/>
      <c r="G17" s="11"/>
      <c r="H17" s="9"/>
      <c r="I17" s="11"/>
    </row>
    <row r="18" spans="1:16" ht="12.75">
      <c r="A18" s="7">
        <v>2</v>
      </c>
      <c r="B18" s="7" t="s">
        <v>45</v>
      </c>
      <c r="C18" s="7" t="s">
        <v>1830</v>
      </c>
      <c r="D18" s="7" t="s">
        <v>47</v>
      </c>
      <c r="E18" s="7" t="s">
        <v>1831</v>
      </c>
      <c r="F18" s="7" t="s">
        <v>124</v>
      </c>
      <c r="G18" s="10">
        <v>34.691</v>
      </c>
      <c r="H18" s="14"/>
      <c r="I18" s="13">
        <f>ROUND((H18*G18),2)</f>
      </c>
      <c r="O18">
        <f>rekapitulace!H8</f>
      </c>
      <c r="P18">
        <f>O18/100*I18</f>
      </c>
    </row>
    <row r="19" ht="89.25">
      <c r="E19" s="15" t="s">
        <v>1832</v>
      </c>
    </row>
    <row r="20" ht="409.5">
      <c r="E20" s="15" t="s">
        <v>1833</v>
      </c>
    </row>
    <row r="21" spans="1:16" ht="12.75" customHeight="1">
      <c r="A21" s="16"/>
      <c r="B21" s="16"/>
      <c r="C21" s="16" t="s">
        <v>24</v>
      </c>
      <c r="D21" s="16"/>
      <c r="E21" s="16" t="s">
        <v>107</v>
      </c>
      <c r="F21" s="16"/>
      <c r="G21" s="16"/>
      <c r="H21" s="16"/>
      <c r="I21" s="16">
        <f>SUM(I18:I20)</f>
      </c>
      <c r="P21">
        <f>ROUND(SUM(P18:P20),2)</f>
      </c>
    </row>
    <row r="23" spans="1:9" ht="12.75" customHeight="1">
      <c r="A23" s="9"/>
      <c r="B23" s="9"/>
      <c r="C23" s="9" t="s">
        <v>37</v>
      </c>
      <c r="D23" s="9"/>
      <c r="E23" s="9" t="s">
        <v>963</v>
      </c>
      <c r="F23" s="9"/>
      <c r="G23" s="11"/>
      <c r="H23" s="9"/>
      <c r="I23" s="11"/>
    </row>
    <row r="24" spans="1:16" ht="12.75">
      <c r="A24" s="7">
        <v>3</v>
      </c>
      <c r="B24" s="7" t="s">
        <v>45</v>
      </c>
      <c r="C24" s="7" t="s">
        <v>1834</v>
      </c>
      <c r="D24" s="7" t="s">
        <v>47</v>
      </c>
      <c r="E24" s="7" t="s">
        <v>1835</v>
      </c>
      <c r="F24" s="7" t="s">
        <v>124</v>
      </c>
      <c r="G24" s="10">
        <v>4.875</v>
      </c>
      <c r="H24" s="14"/>
      <c r="I24" s="13">
        <f>ROUND((H24*G24),2)</f>
      </c>
      <c r="O24">
        <f>rekapitulace!H8</f>
      </c>
      <c r="P24">
        <f>O24/100*I24</f>
      </c>
    </row>
    <row r="25" ht="114.75">
      <c r="E25" s="15" t="s">
        <v>1836</v>
      </c>
    </row>
    <row r="26" ht="409.5">
      <c r="E26" s="15" t="s">
        <v>958</v>
      </c>
    </row>
    <row r="27" spans="1:16" ht="12.75">
      <c r="A27" s="7">
        <v>4</v>
      </c>
      <c r="B27" s="7" t="s">
        <v>45</v>
      </c>
      <c r="C27" s="7" t="s">
        <v>1837</v>
      </c>
      <c r="D27" s="7" t="s">
        <v>47</v>
      </c>
      <c r="E27" s="7" t="s">
        <v>1838</v>
      </c>
      <c r="F27" s="7" t="s">
        <v>914</v>
      </c>
      <c r="G27" s="10">
        <v>1.266</v>
      </c>
      <c r="H27" s="14"/>
      <c r="I27" s="13">
        <f>ROUND((H27*G27),2)</f>
      </c>
      <c r="O27">
        <f>rekapitulace!H8</f>
      </c>
      <c r="P27">
        <f>O27/100*I27</f>
      </c>
    </row>
    <row r="28" ht="89.25">
      <c r="E28" s="15" t="s">
        <v>1839</v>
      </c>
    </row>
    <row r="29" ht="409.5">
      <c r="E29" s="15" t="s">
        <v>1164</v>
      </c>
    </row>
    <row r="30" spans="1:16" ht="12.75">
      <c r="A30" s="7">
        <v>5</v>
      </c>
      <c r="B30" s="7" t="s">
        <v>45</v>
      </c>
      <c r="C30" s="7" t="s">
        <v>1840</v>
      </c>
      <c r="D30" s="7" t="s">
        <v>47</v>
      </c>
      <c r="E30" s="7" t="s">
        <v>1841</v>
      </c>
      <c r="F30" s="7" t="s">
        <v>914</v>
      </c>
      <c r="G30" s="10">
        <v>0.053</v>
      </c>
      <c r="H30" s="14"/>
      <c r="I30" s="13">
        <f>ROUND((H30*G30),2)</f>
      </c>
      <c r="O30">
        <f>rekapitulace!H8</f>
      </c>
      <c r="P30">
        <f>O30/100*I30</f>
      </c>
    </row>
    <row r="31" ht="76.5">
      <c r="E31" s="15" t="s">
        <v>1842</v>
      </c>
    </row>
    <row r="32" ht="409.5">
      <c r="E32" s="15" t="s">
        <v>1164</v>
      </c>
    </row>
    <row r="33" spans="1:16" ht="12.75">
      <c r="A33" s="7">
        <v>6</v>
      </c>
      <c r="B33" s="7" t="s">
        <v>45</v>
      </c>
      <c r="C33" s="7" t="s">
        <v>1843</v>
      </c>
      <c r="D33" s="7" t="s">
        <v>47</v>
      </c>
      <c r="E33" s="7" t="s">
        <v>1844</v>
      </c>
      <c r="F33" s="7" t="s">
        <v>124</v>
      </c>
      <c r="G33" s="10">
        <v>4.336</v>
      </c>
      <c r="H33" s="14"/>
      <c r="I33" s="13">
        <f>ROUND((H33*G33),2)</f>
      </c>
      <c r="O33">
        <f>rekapitulace!H8</f>
      </c>
      <c r="P33">
        <f>O33/100*I33</f>
      </c>
    </row>
    <row r="34" ht="63.75">
      <c r="E34" s="15" t="s">
        <v>1845</v>
      </c>
    </row>
    <row r="35" ht="306">
      <c r="E35" s="15" t="s">
        <v>1181</v>
      </c>
    </row>
    <row r="36" spans="1:16" ht="12.75" customHeight="1">
      <c r="A36" s="16"/>
      <c r="B36" s="16"/>
      <c r="C36" s="16" t="s">
        <v>37</v>
      </c>
      <c r="D36" s="16"/>
      <c r="E36" s="16" t="s">
        <v>963</v>
      </c>
      <c r="F36" s="16"/>
      <c r="G36" s="16"/>
      <c r="H36" s="16"/>
      <c r="I36" s="16">
        <f>SUM(I24:I35)</f>
      </c>
      <c r="P36">
        <f>ROUND(SUM(P24:P35),2)</f>
      </c>
    </row>
    <row r="38" spans="1:9" ht="12.75" customHeight="1">
      <c r="A38" s="9"/>
      <c r="B38" s="9"/>
      <c r="C38" s="9" t="s">
        <v>41</v>
      </c>
      <c r="D38" s="9"/>
      <c r="E38" s="9" t="s">
        <v>1811</v>
      </c>
      <c r="F38" s="9"/>
      <c r="G38" s="11"/>
      <c r="H38" s="9"/>
      <c r="I38" s="11"/>
    </row>
    <row r="39" spans="1:16" ht="12.75">
      <c r="A39" s="7">
        <v>7</v>
      </c>
      <c r="B39" s="7" t="s">
        <v>45</v>
      </c>
      <c r="C39" s="7" t="s">
        <v>1846</v>
      </c>
      <c r="D39" s="7" t="s">
        <v>47</v>
      </c>
      <c r="E39" s="7" t="s">
        <v>1847</v>
      </c>
      <c r="F39" s="7" t="s">
        <v>138</v>
      </c>
      <c r="G39" s="10">
        <v>27.1</v>
      </c>
      <c r="H39" s="14"/>
      <c r="I39" s="13">
        <f>ROUND((H39*G39),2)</f>
      </c>
      <c r="O39">
        <f>rekapitulace!H8</f>
      </c>
      <c r="P39">
        <f>O39/100*I39</f>
      </c>
    </row>
    <row r="40" ht="76.5">
      <c r="E40" s="15" t="s">
        <v>1848</v>
      </c>
    </row>
    <row r="41" ht="409.5">
      <c r="E41" s="15" t="s">
        <v>1849</v>
      </c>
    </row>
    <row r="42" spans="1:16" ht="12.75">
      <c r="A42" s="7">
        <v>8</v>
      </c>
      <c r="B42" s="7" t="s">
        <v>45</v>
      </c>
      <c r="C42" s="7" t="s">
        <v>1850</v>
      </c>
      <c r="D42" s="7" t="s">
        <v>47</v>
      </c>
      <c r="E42" s="7" t="s">
        <v>1851</v>
      </c>
      <c r="F42" s="7" t="s">
        <v>101</v>
      </c>
      <c r="G42" s="10">
        <v>1</v>
      </c>
      <c r="H42" s="14"/>
      <c r="I42" s="13">
        <f>ROUND((H42*G42),2)</f>
      </c>
      <c r="O42">
        <f>rekapitulace!H8</f>
      </c>
      <c r="P42">
        <f>O42/100*I42</f>
      </c>
    </row>
    <row r="43" ht="38.25">
      <c r="E43" s="15" t="s">
        <v>1852</v>
      </c>
    </row>
    <row r="44" ht="204">
      <c r="E44" s="15" t="s">
        <v>1853</v>
      </c>
    </row>
    <row r="45" spans="1:16" ht="12.75">
      <c r="A45" s="7">
        <v>9</v>
      </c>
      <c r="B45" s="7" t="s">
        <v>45</v>
      </c>
      <c r="C45" s="7" t="s">
        <v>1854</v>
      </c>
      <c r="D45" s="7" t="s">
        <v>47</v>
      </c>
      <c r="E45" s="7" t="s">
        <v>1855</v>
      </c>
      <c r="F45" s="7" t="s">
        <v>101</v>
      </c>
      <c r="G45" s="10">
        <v>1</v>
      </c>
      <c r="H45" s="14"/>
      <c r="I45" s="13">
        <f>ROUND((H45*G45),2)</f>
      </c>
      <c r="O45">
        <f>rekapitulace!H8</f>
      </c>
      <c r="P45">
        <f>O45/100*I45</f>
      </c>
    </row>
    <row r="46" ht="25.5">
      <c r="E46" s="15" t="s">
        <v>441</v>
      </c>
    </row>
    <row r="47" ht="409.5">
      <c r="E47" s="15" t="s">
        <v>1820</v>
      </c>
    </row>
    <row r="48" spans="1:16" ht="12.75">
      <c r="A48" s="7">
        <v>10</v>
      </c>
      <c r="B48" s="7" t="s">
        <v>45</v>
      </c>
      <c r="C48" s="7" t="s">
        <v>1856</v>
      </c>
      <c r="D48" s="7" t="s">
        <v>47</v>
      </c>
      <c r="E48" s="7" t="s">
        <v>1857</v>
      </c>
      <c r="F48" s="7" t="s">
        <v>101</v>
      </c>
      <c r="G48" s="10">
        <v>4</v>
      </c>
      <c r="H48" s="14"/>
      <c r="I48" s="13">
        <f>ROUND((H48*G48),2)</f>
      </c>
      <c r="O48">
        <f>rekapitulace!H8</f>
      </c>
      <c r="P48">
        <f>O48/100*I48</f>
      </c>
    </row>
    <row r="49" ht="127.5">
      <c r="E49" s="15" t="s">
        <v>1858</v>
      </c>
    </row>
    <row r="50" ht="409.5">
      <c r="E50" s="15" t="s">
        <v>1820</v>
      </c>
    </row>
    <row r="51" spans="1:16" ht="12.75">
      <c r="A51" s="7">
        <v>11</v>
      </c>
      <c r="B51" s="7" t="s">
        <v>45</v>
      </c>
      <c r="C51" s="7" t="s">
        <v>1859</v>
      </c>
      <c r="D51" s="7" t="s">
        <v>47</v>
      </c>
      <c r="E51" s="7" t="s">
        <v>1857</v>
      </c>
      <c r="F51" s="7" t="s">
        <v>101</v>
      </c>
      <c r="G51" s="10">
        <v>1</v>
      </c>
      <c r="H51" s="14"/>
      <c r="I51" s="13">
        <f>ROUND((H51*G51),2)</f>
      </c>
      <c r="O51">
        <f>rekapitulace!H8</f>
      </c>
      <c r="P51">
        <f>O51/100*I51</f>
      </c>
    </row>
    <row r="52" ht="127.5">
      <c r="E52" s="15" t="s">
        <v>1860</v>
      </c>
    </row>
    <row r="53" ht="409.5">
      <c r="E53" s="15" t="s">
        <v>1820</v>
      </c>
    </row>
    <row r="54" spans="1:16" ht="12.75">
      <c r="A54" s="7">
        <v>12</v>
      </c>
      <c r="B54" s="7" t="s">
        <v>45</v>
      </c>
      <c r="C54" s="7" t="s">
        <v>1861</v>
      </c>
      <c r="D54" s="7" t="s">
        <v>47</v>
      </c>
      <c r="E54" s="7" t="s">
        <v>1862</v>
      </c>
      <c r="F54" s="7" t="s">
        <v>138</v>
      </c>
      <c r="G54" s="10">
        <v>27.1</v>
      </c>
      <c r="H54" s="14"/>
      <c r="I54" s="13">
        <f>ROUND((H54*G54),2)</f>
      </c>
      <c r="O54">
        <f>rekapitulace!H8</f>
      </c>
      <c r="P54">
        <f>O54/100*I54</f>
      </c>
    </row>
    <row r="55" ht="63.75">
      <c r="E55" s="15" t="s">
        <v>1863</v>
      </c>
    </row>
    <row r="56" ht="409.5">
      <c r="E56" s="15" t="s">
        <v>1864</v>
      </c>
    </row>
    <row r="57" spans="1:16" ht="12.75">
      <c r="A57" s="7">
        <v>13</v>
      </c>
      <c r="B57" s="7" t="s">
        <v>45</v>
      </c>
      <c r="C57" s="7" t="s">
        <v>1865</v>
      </c>
      <c r="D57" s="7" t="s">
        <v>47</v>
      </c>
      <c r="E57" s="7" t="s">
        <v>1866</v>
      </c>
      <c r="F57" s="7" t="s">
        <v>138</v>
      </c>
      <c r="G57" s="10">
        <v>54.2</v>
      </c>
      <c r="H57" s="14"/>
      <c r="I57" s="13">
        <f>ROUND((H57*G57),2)</f>
      </c>
      <c r="O57">
        <f>rekapitulace!H8</f>
      </c>
      <c r="P57">
        <f>O57/100*I57</f>
      </c>
    </row>
    <row r="58" ht="127.5">
      <c r="E58" s="15" t="s">
        <v>1867</v>
      </c>
    </row>
    <row r="59" ht="216.75">
      <c r="E59" s="15" t="s">
        <v>1868</v>
      </c>
    </row>
    <row r="60" spans="1:16" ht="12.75" customHeight="1">
      <c r="A60" s="16"/>
      <c r="B60" s="16"/>
      <c r="C60" s="16" t="s">
        <v>41</v>
      </c>
      <c r="D60" s="16"/>
      <c r="E60" s="16" t="s">
        <v>1025</v>
      </c>
      <c r="F60" s="16"/>
      <c r="G60" s="16"/>
      <c r="H60" s="16"/>
      <c r="I60" s="16">
        <f>SUM(I39:I59)</f>
      </c>
      <c r="P60">
        <f>ROUND(SUM(P39:P59),2)</f>
      </c>
    </row>
    <row r="62" spans="1:9" ht="12.75" customHeight="1">
      <c r="A62" s="9"/>
      <c r="B62" s="9"/>
      <c r="C62" s="9" t="s">
        <v>42</v>
      </c>
      <c r="D62" s="9"/>
      <c r="E62" s="9" t="s">
        <v>1037</v>
      </c>
      <c r="F62" s="9"/>
      <c r="G62" s="11"/>
      <c r="H62" s="9"/>
      <c r="I62" s="11"/>
    </row>
    <row r="63" spans="1:16" ht="12.75">
      <c r="A63" s="7">
        <v>14</v>
      </c>
      <c r="B63" s="7" t="s">
        <v>45</v>
      </c>
      <c r="C63" s="7" t="s">
        <v>1074</v>
      </c>
      <c r="D63" s="7" t="s">
        <v>47</v>
      </c>
      <c r="E63" s="7" t="s">
        <v>1075</v>
      </c>
      <c r="F63" s="7" t="s">
        <v>124</v>
      </c>
      <c r="G63" s="10">
        <v>4.875</v>
      </c>
      <c r="H63" s="14"/>
      <c r="I63" s="13">
        <f>ROUND((H63*G63),2)</f>
      </c>
      <c r="O63">
        <f>rekapitulace!H8</f>
      </c>
      <c r="P63">
        <f>O63/100*I63</f>
      </c>
    </row>
    <row r="64" ht="114.75">
      <c r="E64" s="15" t="s">
        <v>1869</v>
      </c>
    </row>
    <row r="65" ht="409.5">
      <c r="E65" s="15" t="s">
        <v>1077</v>
      </c>
    </row>
    <row r="66" spans="1:16" ht="12.75">
      <c r="A66" s="7">
        <v>15</v>
      </c>
      <c r="B66" s="7" t="s">
        <v>45</v>
      </c>
      <c r="C66" s="7" t="s">
        <v>1824</v>
      </c>
      <c r="D66" s="7" t="s">
        <v>47</v>
      </c>
      <c r="E66" s="7" t="s">
        <v>1870</v>
      </c>
      <c r="F66" s="7" t="s">
        <v>101</v>
      </c>
      <c r="G66" s="10">
        <v>5</v>
      </c>
      <c r="H66" s="14"/>
      <c r="I66" s="13">
        <f>ROUND((H66*G66),2)</f>
      </c>
      <c r="O66">
        <f>rekapitulace!H8</f>
      </c>
      <c r="P66">
        <f>O66/100*I66</f>
      </c>
    </row>
    <row r="67" ht="89.25">
      <c r="E67" s="15" t="s">
        <v>1871</v>
      </c>
    </row>
    <row r="68" ht="409.5">
      <c r="E68" s="15" t="s">
        <v>1085</v>
      </c>
    </row>
    <row r="69" spans="1:16" ht="12.75">
      <c r="A69" s="7">
        <v>16</v>
      </c>
      <c r="B69" s="7" t="s">
        <v>45</v>
      </c>
      <c r="C69" s="7" t="s">
        <v>1872</v>
      </c>
      <c r="D69" s="7" t="s">
        <v>47</v>
      </c>
      <c r="E69" s="7" t="s">
        <v>1873</v>
      </c>
      <c r="F69" s="7" t="s">
        <v>138</v>
      </c>
      <c r="G69" s="10">
        <v>70</v>
      </c>
      <c r="H69" s="14"/>
      <c r="I69" s="13">
        <f>ROUND((H69*G69),2)</f>
      </c>
      <c r="O69">
        <f>rekapitulace!H8</f>
      </c>
      <c r="P69">
        <f>O69/100*I69</f>
      </c>
    </row>
    <row r="70" ht="63.75">
      <c r="E70" s="15" t="s">
        <v>1874</v>
      </c>
    </row>
    <row r="71" ht="409.5">
      <c r="E71" s="15" t="s">
        <v>1085</v>
      </c>
    </row>
    <row r="72" spans="1:16" ht="12.75" customHeight="1">
      <c r="A72" s="16"/>
      <c r="B72" s="16"/>
      <c r="C72" s="16" t="s">
        <v>42</v>
      </c>
      <c r="D72" s="16"/>
      <c r="E72" s="16" t="s">
        <v>1037</v>
      </c>
      <c r="F72" s="16"/>
      <c r="G72" s="16"/>
      <c r="H72" s="16"/>
      <c r="I72" s="16">
        <f>SUM(I63:I71)</f>
      </c>
      <c r="P72">
        <f>ROUND(SUM(P63:P71),2)</f>
      </c>
    </row>
    <row r="74" spans="1:16" ht="12.75" customHeight="1">
      <c r="A74" s="16"/>
      <c r="B74" s="16"/>
      <c r="C74" s="16"/>
      <c r="D74" s="16"/>
      <c r="E74" s="16" t="s">
        <v>143</v>
      </c>
      <c r="F74" s="16"/>
      <c r="G74" s="16"/>
      <c r="H74" s="16"/>
      <c r="I74" s="16">
        <f>+I15+I21+I36+I60+I72</f>
      </c>
      <c r="P74">
        <f>+P15+P21+P36+P60+P72</f>
      </c>
    </row>
    <row r="76" spans="1:9" ht="12.75" customHeight="1">
      <c r="A76" s="9" t="s">
        <v>144</v>
      </c>
      <c r="B76" s="9"/>
      <c r="C76" s="9"/>
      <c r="D76" s="9"/>
      <c r="E76" s="9"/>
      <c r="F76" s="9"/>
      <c r="G76" s="9"/>
      <c r="H76" s="9"/>
      <c r="I76" s="9"/>
    </row>
    <row r="77" spans="1:9" ht="12.75" customHeight="1">
      <c r="A77" s="9"/>
      <c r="B77" s="9"/>
      <c r="C77" s="9"/>
      <c r="D77" s="9"/>
      <c r="E77" s="9" t="s">
        <v>145</v>
      </c>
      <c r="F77" s="9"/>
      <c r="G77" s="9"/>
      <c r="H77" s="9"/>
      <c r="I77" s="9"/>
    </row>
    <row r="78" spans="1:16" ht="12.75" customHeight="1">
      <c r="A78" s="16"/>
      <c r="B78" s="16"/>
      <c r="C78" s="16"/>
      <c r="D78" s="16"/>
      <c r="E78" s="16" t="s">
        <v>146</v>
      </c>
      <c r="F78" s="16"/>
      <c r="G78" s="16"/>
      <c r="H78" s="16"/>
      <c r="I78" s="16">
        <v>0</v>
      </c>
      <c r="P78">
        <v>0</v>
      </c>
    </row>
    <row r="79" spans="1:9" ht="12.75" customHeight="1">
      <c r="A79" s="16"/>
      <c r="B79" s="16"/>
      <c r="C79" s="16"/>
      <c r="D79" s="16"/>
      <c r="E79" s="16" t="s">
        <v>147</v>
      </c>
      <c r="F79" s="16"/>
      <c r="G79" s="16"/>
      <c r="H79" s="16"/>
      <c r="I79" s="16"/>
    </row>
    <row r="80" spans="1:16" ht="12.75" customHeight="1">
      <c r="A80" s="16"/>
      <c r="B80" s="16"/>
      <c r="C80" s="16"/>
      <c r="D80" s="16"/>
      <c r="E80" s="16" t="s">
        <v>148</v>
      </c>
      <c r="F80" s="16"/>
      <c r="G80" s="16"/>
      <c r="H80" s="16"/>
      <c r="I80" s="16">
        <v>0</v>
      </c>
      <c r="P80">
        <v>0</v>
      </c>
    </row>
    <row r="81" spans="1:16" ht="12.75" customHeight="1">
      <c r="A81" s="16"/>
      <c r="B81" s="16"/>
      <c r="C81" s="16"/>
      <c r="D81" s="16"/>
      <c r="E81" s="16" t="s">
        <v>149</v>
      </c>
      <c r="F81" s="16"/>
      <c r="G81" s="16"/>
      <c r="H81" s="16"/>
      <c r="I81" s="16">
        <f>I78+I80</f>
      </c>
      <c r="P81">
        <f>P78+P80</f>
      </c>
    </row>
    <row r="83" spans="1:16" ht="12.75" customHeight="1">
      <c r="A83" s="16"/>
      <c r="B83" s="16"/>
      <c r="C83" s="16"/>
      <c r="D83" s="16"/>
      <c r="E83" s="16" t="s">
        <v>149</v>
      </c>
      <c r="F83" s="16"/>
      <c r="G83" s="16"/>
      <c r="H83" s="16"/>
      <c r="I83" s="16">
        <f>I74+I81</f>
      </c>
      <c r="P83">
        <f>P74+P81</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P18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1875</v>
      </c>
      <c r="D5" s="5"/>
      <c r="E5" s="5" t="s">
        <v>1876</v>
      </c>
    </row>
    <row r="6" spans="1:5" ht="12.75" customHeight="1">
      <c r="A6" t="s">
        <v>17</v>
      </c>
      <c r="C6" s="5" t="s">
        <v>1875</v>
      </c>
      <c r="D6" s="5"/>
      <c r="E6" s="5" t="s">
        <v>1876</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1093</v>
      </c>
      <c r="F12" s="7" t="s">
        <v>124</v>
      </c>
      <c r="G12" s="10">
        <v>9532.384</v>
      </c>
      <c r="H12" s="14"/>
      <c r="I12" s="13">
        <f>ROUND((H12*G12),2)</f>
      </c>
      <c r="O12">
        <f>rekapitulace!H8</f>
      </c>
      <c r="P12">
        <f>O12/100*I12</f>
      </c>
    </row>
    <row r="13" ht="89.25">
      <c r="E13" s="15" t="s">
        <v>1877</v>
      </c>
    </row>
    <row r="14" ht="153">
      <c r="E14" s="15" t="s">
        <v>916</v>
      </c>
    </row>
    <row r="15" spans="1:16" ht="12.75">
      <c r="A15" s="7">
        <v>2</v>
      </c>
      <c r="B15" s="7" t="s">
        <v>45</v>
      </c>
      <c r="C15" s="7" t="s">
        <v>912</v>
      </c>
      <c r="D15" s="7" t="s">
        <v>47</v>
      </c>
      <c r="E15" s="7" t="s">
        <v>913</v>
      </c>
      <c r="F15" s="7" t="s">
        <v>914</v>
      </c>
      <c r="G15" s="10">
        <v>5150.964</v>
      </c>
      <c r="H15" s="14"/>
      <c r="I15" s="13">
        <f>ROUND((H15*G15),2)</f>
      </c>
      <c r="O15">
        <f>rekapitulace!H8</f>
      </c>
      <c r="P15">
        <f>O15/100*I15</f>
      </c>
    </row>
    <row r="16" ht="344.25">
      <c r="E16" s="15" t="s">
        <v>1878</v>
      </c>
    </row>
    <row r="17" ht="153">
      <c r="E17" s="15" t="s">
        <v>916</v>
      </c>
    </row>
    <row r="18" spans="1:16" ht="12.75">
      <c r="A18" s="7">
        <v>3</v>
      </c>
      <c r="B18" s="7" t="s">
        <v>45</v>
      </c>
      <c r="C18" s="7" t="s">
        <v>1879</v>
      </c>
      <c r="D18" s="7" t="s">
        <v>47</v>
      </c>
      <c r="E18" s="7" t="s">
        <v>1880</v>
      </c>
      <c r="F18" s="7" t="s">
        <v>124</v>
      </c>
      <c r="G18" s="10">
        <v>4249.6</v>
      </c>
      <c r="H18" s="14"/>
      <c r="I18" s="13">
        <f>ROUND((H18*G18),2)</f>
      </c>
      <c r="O18">
        <f>rekapitulace!H8</f>
      </c>
      <c r="P18">
        <f>O18/100*I18</f>
      </c>
    </row>
    <row r="19" ht="89.25">
      <c r="E19" s="15" t="s">
        <v>1881</v>
      </c>
    </row>
    <row r="20" ht="153">
      <c r="E20" s="15" t="s">
        <v>1882</v>
      </c>
    </row>
    <row r="21" spans="1:16" ht="12.75" customHeight="1">
      <c r="A21" s="16"/>
      <c r="B21" s="16"/>
      <c r="C21" s="16" t="s">
        <v>44</v>
      </c>
      <c r="D21" s="16"/>
      <c r="E21" s="16" t="s">
        <v>43</v>
      </c>
      <c r="F21" s="16"/>
      <c r="G21" s="16"/>
      <c r="H21" s="16"/>
      <c r="I21" s="16">
        <f>SUM(I12:I20)</f>
      </c>
      <c r="P21">
        <f>ROUND(SUM(P12:P20),2)</f>
      </c>
    </row>
    <row r="23" spans="1:9" ht="12.75" customHeight="1">
      <c r="A23" s="9"/>
      <c r="B23" s="9"/>
      <c r="C23" s="9" t="s">
        <v>24</v>
      </c>
      <c r="D23" s="9"/>
      <c r="E23" s="9" t="s">
        <v>107</v>
      </c>
      <c r="F23" s="9"/>
      <c r="G23" s="11"/>
      <c r="H23" s="9"/>
      <c r="I23" s="11"/>
    </row>
    <row r="24" spans="1:16" ht="12.75">
      <c r="A24" s="7">
        <v>4</v>
      </c>
      <c r="B24" s="7" t="s">
        <v>45</v>
      </c>
      <c r="C24" s="7" t="s">
        <v>1883</v>
      </c>
      <c r="D24" s="7" t="s">
        <v>47</v>
      </c>
      <c r="E24" s="7" t="s">
        <v>1884</v>
      </c>
      <c r="F24" s="7" t="s">
        <v>124</v>
      </c>
      <c r="G24" s="10">
        <v>217.5</v>
      </c>
      <c r="H24" s="14"/>
      <c r="I24" s="13">
        <f>ROUND((H24*G24),2)</f>
      </c>
      <c r="O24">
        <f>rekapitulace!H8</f>
      </c>
      <c r="P24">
        <f>O24/100*I24</f>
      </c>
    </row>
    <row r="25" ht="76.5">
      <c r="E25" s="15" t="s">
        <v>1885</v>
      </c>
    </row>
    <row r="26" ht="191.25">
      <c r="E26" s="15" t="s">
        <v>1886</v>
      </c>
    </row>
    <row r="27" spans="1:16" ht="12.75">
      <c r="A27" s="7">
        <v>5</v>
      </c>
      <c r="B27" s="7" t="s">
        <v>45</v>
      </c>
      <c r="C27" s="7" t="s">
        <v>1887</v>
      </c>
      <c r="D27" s="7" t="s">
        <v>47</v>
      </c>
      <c r="E27" s="7" t="s">
        <v>1888</v>
      </c>
      <c r="F27" s="7" t="s">
        <v>124</v>
      </c>
      <c r="G27" s="10">
        <v>4249.6</v>
      </c>
      <c r="H27" s="14"/>
      <c r="I27" s="13">
        <f>ROUND((H27*G27),2)</f>
      </c>
      <c r="O27">
        <f>rekapitulace!H8</f>
      </c>
      <c r="P27">
        <f>O27/100*I27</f>
      </c>
    </row>
    <row r="28" ht="153">
      <c r="E28" s="15" t="s">
        <v>1889</v>
      </c>
    </row>
    <row r="29" ht="409.5">
      <c r="E29" s="15" t="s">
        <v>1890</v>
      </c>
    </row>
    <row r="30" spans="1:16" ht="12.75">
      <c r="A30" s="7">
        <v>6</v>
      </c>
      <c r="B30" s="7" t="s">
        <v>45</v>
      </c>
      <c r="C30" s="7" t="s">
        <v>1891</v>
      </c>
      <c r="D30" s="7" t="s">
        <v>47</v>
      </c>
      <c r="E30" s="7" t="s">
        <v>1892</v>
      </c>
      <c r="F30" s="7" t="s">
        <v>124</v>
      </c>
      <c r="G30" s="10">
        <v>867.4</v>
      </c>
      <c r="H30" s="14"/>
      <c r="I30" s="13">
        <f>ROUND((H30*G30),2)</f>
      </c>
      <c r="O30">
        <f>rekapitulace!H8</f>
      </c>
      <c r="P30">
        <f>O30/100*I30</f>
      </c>
    </row>
    <row r="31" ht="140.25">
      <c r="E31" s="15" t="s">
        <v>1893</v>
      </c>
    </row>
    <row r="32" ht="409.5">
      <c r="E32" s="15" t="s">
        <v>1890</v>
      </c>
    </row>
    <row r="33" spans="1:16" ht="12.75">
      <c r="A33" s="7">
        <v>7</v>
      </c>
      <c r="B33" s="7" t="s">
        <v>45</v>
      </c>
      <c r="C33" s="7" t="s">
        <v>1107</v>
      </c>
      <c r="D33" s="7" t="s">
        <v>47</v>
      </c>
      <c r="E33" s="7" t="s">
        <v>1108</v>
      </c>
      <c r="F33" s="7" t="s">
        <v>124</v>
      </c>
      <c r="G33" s="10">
        <v>8365.5</v>
      </c>
      <c r="H33" s="14"/>
      <c r="I33" s="13">
        <f>ROUND((H33*G33),2)</f>
      </c>
      <c r="O33">
        <f>rekapitulace!H8</f>
      </c>
      <c r="P33">
        <f>O33/100*I33</f>
      </c>
    </row>
    <row r="34" ht="165.75">
      <c r="E34" s="15" t="s">
        <v>1894</v>
      </c>
    </row>
    <row r="35" ht="409.5">
      <c r="E35" s="15" t="s">
        <v>1110</v>
      </c>
    </row>
    <row r="36" spans="1:16" ht="12.75">
      <c r="A36" s="7">
        <v>8</v>
      </c>
      <c r="B36" s="7" t="s">
        <v>45</v>
      </c>
      <c r="C36" s="7" t="s">
        <v>1111</v>
      </c>
      <c r="D36" s="7" t="s">
        <v>47</v>
      </c>
      <c r="E36" s="7" t="s">
        <v>1112</v>
      </c>
      <c r="F36" s="7" t="s">
        <v>124</v>
      </c>
      <c r="G36" s="10">
        <v>929.5</v>
      </c>
      <c r="H36" s="14"/>
      <c r="I36" s="13">
        <f>ROUND((H36*G36),2)</f>
      </c>
      <c r="O36">
        <f>rekapitulace!H8</f>
      </c>
      <c r="P36">
        <f>O36/100*I36</f>
      </c>
    </row>
    <row r="37" ht="127.5">
      <c r="E37" s="15" t="s">
        <v>1895</v>
      </c>
    </row>
    <row r="38" ht="409.5">
      <c r="E38" s="15" t="s">
        <v>1114</v>
      </c>
    </row>
    <row r="39" spans="1:16" ht="12.75">
      <c r="A39" s="7">
        <v>9</v>
      </c>
      <c r="B39" s="7" t="s">
        <v>45</v>
      </c>
      <c r="C39" s="7" t="s">
        <v>1115</v>
      </c>
      <c r="D39" s="7" t="s">
        <v>47</v>
      </c>
      <c r="E39" s="7" t="s">
        <v>1116</v>
      </c>
      <c r="F39" s="7" t="s">
        <v>124</v>
      </c>
      <c r="G39" s="10">
        <v>9749.884</v>
      </c>
      <c r="H39" s="14"/>
      <c r="I39" s="13">
        <f>ROUND((H39*G39),2)</f>
      </c>
      <c r="O39">
        <f>rekapitulace!H8</f>
      </c>
      <c r="P39">
        <f>O39/100*I39</f>
      </c>
    </row>
    <row r="40" ht="409.5">
      <c r="E40" s="15" t="s">
        <v>1896</v>
      </c>
    </row>
    <row r="41" ht="409.5">
      <c r="E41" s="15" t="s">
        <v>1118</v>
      </c>
    </row>
    <row r="42" spans="1:16" ht="12.75">
      <c r="A42" s="7">
        <v>10</v>
      </c>
      <c r="B42" s="7" t="s">
        <v>45</v>
      </c>
      <c r="C42" s="7" t="s">
        <v>1897</v>
      </c>
      <c r="D42" s="7" t="s">
        <v>47</v>
      </c>
      <c r="E42" s="7" t="s">
        <v>1898</v>
      </c>
      <c r="F42" s="7" t="s">
        <v>124</v>
      </c>
      <c r="G42" s="10">
        <v>4249.6</v>
      </c>
      <c r="H42" s="14"/>
      <c r="I42" s="13">
        <f>ROUND((H42*G42),2)</f>
      </c>
      <c r="O42">
        <f>rekapitulace!H8</f>
      </c>
      <c r="P42">
        <f>O42/100*I42</f>
      </c>
    </row>
    <row r="43" ht="76.5">
      <c r="E43" s="15" t="s">
        <v>1899</v>
      </c>
    </row>
    <row r="44" ht="409.5">
      <c r="E44" s="15" t="s">
        <v>1900</v>
      </c>
    </row>
    <row r="45" spans="1:16" ht="12.75" customHeight="1">
      <c r="A45" s="16"/>
      <c r="B45" s="16"/>
      <c r="C45" s="16" t="s">
        <v>24</v>
      </c>
      <c r="D45" s="16"/>
      <c r="E45" s="16" t="s">
        <v>107</v>
      </c>
      <c r="F45" s="16"/>
      <c r="G45" s="16"/>
      <c r="H45" s="16"/>
      <c r="I45" s="16">
        <f>SUM(I24:I44)</f>
      </c>
      <c r="P45">
        <f>ROUND(SUM(P24:P44),2)</f>
      </c>
    </row>
    <row r="47" spans="1:9" ht="12.75" customHeight="1">
      <c r="A47" s="9"/>
      <c r="B47" s="9"/>
      <c r="C47" s="9" t="s">
        <v>35</v>
      </c>
      <c r="D47" s="9"/>
      <c r="E47" s="9" t="s">
        <v>127</v>
      </c>
      <c r="F47" s="9"/>
      <c r="G47" s="11"/>
      <c r="H47" s="9"/>
      <c r="I47" s="11"/>
    </row>
    <row r="48" spans="1:16" ht="12.75">
      <c r="A48" s="7">
        <v>11</v>
      </c>
      <c r="B48" s="7" t="s">
        <v>45</v>
      </c>
      <c r="C48" s="7" t="s">
        <v>1901</v>
      </c>
      <c r="D48" s="7" t="s">
        <v>47</v>
      </c>
      <c r="E48" s="7" t="s">
        <v>1902</v>
      </c>
      <c r="F48" s="7" t="s">
        <v>138</v>
      </c>
      <c r="G48" s="10">
        <v>68</v>
      </c>
      <c r="H48" s="14"/>
      <c r="I48" s="13">
        <f>ROUND((H48*G48),2)</f>
      </c>
      <c r="O48">
        <f>rekapitulace!H8</f>
      </c>
      <c r="P48">
        <f>O48/100*I48</f>
      </c>
    </row>
    <row r="49" ht="89.25">
      <c r="E49" s="15" t="s">
        <v>1903</v>
      </c>
    </row>
    <row r="50" ht="409.5">
      <c r="E50" s="15" t="s">
        <v>1904</v>
      </c>
    </row>
    <row r="51" spans="1:16" ht="12.75">
      <c r="A51" s="7">
        <v>12</v>
      </c>
      <c r="B51" s="7" t="s">
        <v>45</v>
      </c>
      <c r="C51" s="7" t="s">
        <v>1905</v>
      </c>
      <c r="D51" s="7" t="s">
        <v>47</v>
      </c>
      <c r="E51" s="7" t="s">
        <v>1906</v>
      </c>
      <c r="F51" s="7" t="s">
        <v>54</v>
      </c>
      <c r="G51" s="10">
        <v>1483.26</v>
      </c>
      <c r="H51" s="14"/>
      <c r="I51" s="13">
        <f>ROUND((H51*G51),2)</f>
      </c>
      <c r="O51">
        <f>rekapitulace!H8</f>
      </c>
      <c r="P51">
        <f>O51/100*I51</f>
      </c>
    </row>
    <row r="52" ht="331.5">
      <c r="E52" s="15" t="s">
        <v>1907</v>
      </c>
    </row>
    <row r="53" ht="344.25">
      <c r="E53" s="15" t="s">
        <v>1908</v>
      </c>
    </row>
    <row r="54" spans="1:16" ht="12.75">
      <c r="A54" s="7">
        <v>13</v>
      </c>
      <c r="B54" s="7" t="s">
        <v>45</v>
      </c>
      <c r="C54" s="7" t="s">
        <v>1909</v>
      </c>
      <c r="D54" s="7" t="s">
        <v>47</v>
      </c>
      <c r="E54" s="7" t="s">
        <v>1910</v>
      </c>
      <c r="F54" s="7" t="s">
        <v>124</v>
      </c>
      <c r="G54" s="10">
        <v>237.384</v>
      </c>
      <c r="H54" s="14"/>
      <c r="I54" s="13">
        <f>ROUND((H54*G54),2)</f>
      </c>
      <c r="O54">
        <f>rekapitulace!H8</f>
      </c>
      <c r="P54">
        <f>O54/100*I54</f>
      </c>
    </row>
    <row r="55" ht="242.25">
      <c r="E55" s="15" t="s">
        <v>1911</v>
      </c>
    </row>
    <row r="56" ht="409.5">
      <c r="E56" s="15" t="s">
        <v>1912</v>
      </c>
    </row>
    <row r="57" spans="1:16" ht="12.75">
      <c r="A57" s="7">
        <v>14</v>
      </c>
      <c r="B57" s="7" t="s">
        <v>45</v>
      </c>
      <c r="C57" s="7" t="s">
        <v>1913</v>
      </c>
      <c r="D57" s="7" t="s">
        <v>47</v>
      </c>
      <c r="E57" s="7" t="s">
        <v>1914</v>
      </c>
      <c r="F57" s="7" t="s">
        <v>914</v>
      </c>
      <c r="G57" s="10">
        <v>32.715</v>
      </c>
      <c r="H57" s="14"/>
      <c r="I57" s="13">
        <f>ROUND((H57*G57),2)</f>
      </c>
      <c r="O57">
        <f>rekapitulace!H8</f>
      </c>
      <c r="P57">
        <f>O57/100*I57</f>
      </c>
    </row>
    <row r="58" ht="102">
      <c r="E58" s="15" t="s">
        <v>1915</v>
      </c>
    </row>
    <row r="59" ht="409.5">
      <c r="E59" s="15" t="s">
        <v>1916</v>
      </c>
    </row>
    <row r="60" spans="1:16" ht="12.75">
      <c r="A60" s="7">
        <v>15</v>
      </c>
      <c r="B60" s="7" t="s">
        <v>45</v>
      </c>
      <c r="C60" s="7" t="s">
        <v>128</v>
      </c>
      <c r="D60" s="7" t="s">
        <v>47</v>
      </c>
      <c r="E60" s="7" t="s">
        <v>1917</v>
      </c>
      <c r="F60" s="7" t="s">
        <v>54</v>
      </c>
      <c r="G60" s="10">
        <v>415</v>
      </c>
      <c r="H60" s="14"/>
      <c r="I60" s="13">
        <f>ROUND((H60*G60),2)</f>
      </c>
      <c r="O60">
        <f>rekapitulace!H8</f>
      </c>
      <c r="P60">
        <f>O60/100*I60</f>
      </c>
    </row>
    <row r="61" ht="89.25">
      <c r="E61" s="15" t="s">
        <v>1918</v>
      </c>
    </row>
    <row r="62" ht="409.5">
      <c r="E62" s="15" t="s">
        <v>131</v>
      </c>
    </row>
    <row r="63" spans="1:16" ht="12.75">
      <c r="A63" s="7">
        <v>16</v>
      </c>
      <c r="B63" s="7" t="s">
        <v>45</v>
      </c>
      <c r="C63" s="7" t="s">
        <v>136</v>
      </c>
      <c r="D63" s="7" t="s">
        <v>47</v>
      </c>
      <c r="E63" s="7" t="s">
        <v>137</v>
      </c>
      <c r="F63" s="7" t="s">
        <v>138</v>
      </c>
      <c r="G63" s="10">
        <v>83</v>
      </c>
      <c r="H63" s="14"/>
      <c r="I63" s="13">
        <f>ROUND((H63*G63),2)</f>
      </c>
      <c r="O63">
        <f>rekapitulace!H8</f>
      </c>
      <c r="P63">
        <f>O63/100*I63</f>
      </c>
    </row>
    <row r="64" ht="76.5">
      <c r="E64" s="15" t="s">
        <v>1919</v>
      </c>
    </row>
    <row r="65" ht="102">
      <c r="E65" s="15" t="s">
        <v>140</v>
      </c>
    </row>
    <row r="66" spans="1:16" ht="12.75">
      <c r="A66" s="7">
        <v>17</v>
      </c>
      <c r="B66" s="7" t="s">
        <v>45</v>
      </c>
      <c r="C66" s="7" t="s">
        <v>1920</v>
      </c>
      <c r="D66" s="7" t="s">
        <v>47</v>
      </c>
      <c r="E66" s="7" t="s">
        <v>1921</v>
      </c>
      <c r="F66" s="7" t="s">
        <v>138</v>
      </c>
      <c r="G66" s="10">
        <v>189</v>
      </c>
      <c r="H66" s="14"/>
      <c r="I66" s="13">
        <f>ROUND((H66*G66),2)</f>
      </c>
      <c r="O66">
        <f>rekapitulace!H8</f>
      </c>
      <c r="P66">
        <f>O66/100*I66</f>
      </c>
    </row>
    <row r="67" ht="280.5">
      <c r="E67" s="15" t="s">
        <v>1922</v>
      </c>
    </row>
    <row r="68" ht="409.5">
      <c r="E68" s="15" t="s">
        <v>1923</v>
      </c>
    </row>
    <row r="69" spans="1:16" ht="12.75">
      <c r="A69" s="7">
        <v>18</v>
      </c>
      <c r="B69" s="7" t="s">
        <v>45</v>
      </c>
      <c r="C69" s="7" t="s">
        <v>1924</v>
      </c>
      <c r="D69" s="7" t="s">
        <v>47</v>
      </c>
      <c r="E69" s="7" t="s">
        <v>1925</v>
      </c>
      <c r="F69" s="7" t="s">
        <v>138</v>
      </c>
      <c r="G69" s="10">
        <v>21</v>
      </c>
      <c r="H69" s="14"/>
      <c r="I69" s="13">
        <f>ROUND((H69*G69),2)</f>
      </c>
      <c r="O69">
        <f>rekapitulace!H8</f>
      </c>
      <c r="P69">
        <f>O69/100*I69</f>
      </c>
    </row>
    <row r="70" ht="140.25">
      <c r="E70" s="15" t="s">
        <v>1926</v>
      </c>
    </row>
    <row r="71" ht="409.5">
      <c r="E71" s="15" t="s">
        <v>1923</v>
      </c>
    </row>
    <row r="72" spans="1:16" ht="12.75">
      <c r="A72" s="7">
        <v>19</v>
      </c>
      <c r="B72" s="7" t="s">
        <v>45</v>
      </c>
      <c r="C72" s="7" t="s">
        <v>1927</v>
      </c>
      <c r="D72" s="7" t="s">
        <v>47</v>
      </c>
      <c r="E72" s="7" t="s">
        <v>1928</v>
      </c>
      <c r="F72" s="7" t="s">
        <v>124</v>
      </c>
      <c r="G72" s="10">
        <v>306.855</v>
      </c>
      <c r="H72" s="14"/>
      <c r="I72" s="13">
        <f>ROUND((H72*G72),2)</f>
      </c>
      <c r="O72">
        <f>rekapitulace!H8</f>
      </c>
      <c r="P72">
        <f>O72/100*I72</f>
      </c>
    </row>
    <row r="73" ht="357">
      <c r="E73" s="15" t="s">
        <v>1929</v>
      </c>
    </row>
    <row r="74" ht="409.5">
      <c r="E74" s="15" t="s">
        <v>1930</v>
      </c>
    </row>
    <row r="75" spans="1:16" ht="12.75">
      <c r="A75" s="7">
        <v>20</v>
      </c>
      <c r="B75" s="7" t="s">
        <v>45</v>
      </c>
      <c r="C75" s="7" t="s">
        <v>1931</v>
      </c>
      <c r="D75" s="7" t="s">
        <v>47</v>
      </c>
      <c r="E75" s="7" t="s">
        <v>1932</v>
      </c>
      <c r="F75" s="7" t="s">
        <v>914</v>
      </c>
      <c r="G75" s="10">
        <v>30.691</v>
      </c>
      <c r="H75" s="14"/>
      <c r="I75" s="13">
        <f>ROUND((H75*G75),2)</f>
      </c>
      <c r="O75">
        <f>rekapitulace!H8</f>
      </c>
      <c r="P75">
        <f>O75/100*I75</f>
      </c>
    </row>
    <row r="76" ht="357">
      <c r="E76" s="15" t="s">
        <v>1933</v>
      </c>
    </row>
    <row r="77" ht="409.5">
      <c r="E77" s="15" t="s">
        <v>1164</v>
      </c>
    </row>
    <row r="78" spans="1:16" ht="12.75">
      <c r="A78" s="7">
        <v>21</v>
      </c>
      <c r="B78" s="7" t="s">
        <v>45</v>
      </c>
      <c r="C78" s="7" t="s">
        <v>1148</v>
      </c>
      <c r="D78" s="7" t="s">
        <v>47</v>
      </c>
      <c r="E78" s="7" t="s">
        <v>1149</v>
      </c>
      <c r="F78" s="7" t="s">
        <v>101</v>
      </c>
      <c r="G78" s="10">
        <v>150</v>
      </c>
      <c r="H78" s="14"/>
      <c r="I78" s="13">
        <f>ROUND((H78*G78),2)</f>
      </c>
      <c r="O78">
        <f>rekapitulace!H8</f>
      </c>
      <c r="P78">
        <f>O78/100*I78</f>
      </c>
    </row>
    <row r="79" ht="25.5">
      <c r="E79" s="15" t="s">
        <v>1934</v>
      </c>
    </row>
    <row r="80" ht="409.5">
      <c r="E80" s="15" t="s">
        <v>1151</v>
      </c>
    </row>
    <row r="81" spans="1:16" ht="12.75" customHeight="1">
      <c r="A81" s="16"/>
      <c r="B81" s="16"/>
      <c r="C81" s="16" t="s">
        <v>35</v>
      </c>
      <c r="D81" s="16"/>
      <c r="E81" s="16" t="s">
        <v>127</v>
      </c>
      <c r="F81" s="16"/>
      <c r="G81" s="16"/>
      <c r="H81" s="16"/>
      <c r="I81" s="16">
        <f>SUM(I48:I80)</f>
      </c>
      <c r="P81">
        <f>ROUND(SUM(P48:P80),2)</f>
      </c>
    </row>
    <row r="83" spans="1:9" ht="12.75" customHeight="1">
      <c r="A83" s="9"/>
      <c r="B83" s="9"/>
      <c r="C83" s="9" t="s">
        <v>36</v>
      </c>
      <c r="D83" s="9"/>
      <c r="E83" s="9" t="s">
        <v>942</v>
      </c>
      <c r="F83" s="9"/>
      <c r="G83" s="11"/>
      <c r="H83" s="9"/>
      <c r="I83" s="11"/>
    </row>
    <row r="84" spans="1:16" ht="12.75">
      <c r="A84" s="7">
        <v>22</v>
      </c>
      <c r="B84" s="7" t="s">
        <v>45</v>
      </c>
      <c r="C84" s="7" t="s">
        <v>947</v>
      </c>
      <c r="D84" s="7" t="s">
        <v>47</v>
      </c>
      <c r="E84" s="7" t="s">
        <v>948</v>
      </c>
      <c r="F84" s="7" t="s">
        <v>124</v>
      </c>
      <c r="G84" s="10">
        <v>4.495</v>
      </c>
      <c r="H84" s="14"/>
      <c r="I84" s="13">
        <f>ROUND((H84*G84),2)</f>
      </c>
      <c r="O84">
        <f>rekapitulace!H8</f>
      </c>
      <c r="P84">
        <f>O84/100*I84</f>
      </c>
    </row>
    <row r="85" ht="76.5">
      <c r="E85" s="15" t="s">
        <v>1935</v>
      </c>
    </row>
    <row r="86" ht="409.5">
      <c r="E86" s="15" t="s">
        <v>950</v>
      </c>
    </row>
    <row r="87" spans="1:16" ht="12.75">
      <c r="A87" s="7">
        <v>23</v>
      </c>
      <c r="B87" s="7" t="s">
        <v>45</v>
      </c>
      <c r="C87" s="7" t="s">
        <v>951</v>
      </c>
      <c r="D87" s="7" t="s">
        <v>47</v>
      </c>
      <c r="E87" s="7" t="s">
        <v>952</v>
      </c>
      <c r="F87" s="7" t="s">
        <v>914</v>
      </c>
      <c r="G87" s="10">
        <v>0.484</v>
      </c>
      <c r="H87" s="14"/>
      <c r="I87" s="13">
        <f>ROUND((H87*G87),2)</f>
      </c>
      <c r="O87">
        <f>rekapitulace!H8</f>
      </c>
      <c r="P87">
        <f>O87/100*I87</f>
      </c>
    </row>
    <row r="88" ht="76.5">
      <c r="E88" s="15" t="s">
        <v>1936</v>
      </c>
    </row>
    <row r="89" ht="409.5">
      <c r="E89" s="15" t="s">
        <v>954</v>
      </c>
    </row>
    <row r="90" spans="1:16" ht="12.75">
      <c r="A90" s="7">
        <v>24</v>
      </c>
      <c r="B90" s="7" t="s">
        <v>45</v>
      </c>
      <c r="C90" s="7" t="s">
        <v>1937</v>
      </c>
      <c r="D90" s="7" t="s">
        <v>47</v>
      </c>
      <c r="E90" s="7" t="s">
        <v>1938</v>
      </c>
      <c r="F90" s="7" t="s">
        <v>124</v>
      </c>
      <c r="G90" s="10">
        <v>439.001</v>
      </c>
      <c r="H90" s="14"/>
      <c r="I90" s="13">
        <f>ROUND((H90*G90),2)</f>
      </c>
      <c r="O90">
        <f>rekapitulace!H8</f>
      </c>
      <c r="P90">
        <f>O90/100*I90</f>
      </c>
    </row>
    <row r="91" ht="409.5">
      <c r="E91" s="15" t="s">
        <v>1939</v>
      </c>
    </row>
    <row r="92" ht="409.5">
      <c r="E92" s="15" t="s">
        <v>1940</v>
      </c>
    </row>
    <row r="93" spans="1:16" ht="12.75">
      <c r="A93" s="7">
        <v>25</v>
      </c>
      <c r="B93" s="7" t="s">
        <v>45</v>
      </c>
      <c r="C93" s="7" t="s">
        <v>1941</v>
      </c>
      <c r="D93" s="7" t="s">
        <v>47</v>
      </c>
      <c r="E93" s="7" t="s">
        <v>1942</v>
      </c>
      <c r="F93" s="7" t="s">
        <v>914</v>
      </c>
      <c r="G93" s="10">
        <v>42.732</v>
      </c>
      <c r="H93" s="14"/>
      <c r="I93" s="13">
        <f>ROUND((H93*G93),2)</f>
      </c>
      <c r="O93">
        <f>rekapitulace!H8</f>
      </c>
      <c r="P93">
        <f>O93/100*I93</f>
      </c>
    </row>
    <row r="94" ht="357">
      <c r="E94" s="15" t="s">
        <v>1943</v>
      </c>
    </row>
    <row r="95" ht="409.5">
      <c r="E95" s="15" t="s">
        <v>1164</v>
      </c>
    </row>
    <row r="96" spans="1:16" ht="12.75">
      <c r="A96" s="7">
        <v>26</v>
      </c>
      <c r="B96" s="7" t="s">
        <v>45</v>
      </c>
      <c r="C96" s="7" t="s">
        <v>1944</v>
      </c>
      <c r="D96" s="7" t="s">
        <v>47</v>
      </c>
      <c r="E96" s="7" t="s">
        <v>1945</v>
      </c>
      <c r="F96" s="7" t="s">
        <v>914</v>
      </c>
      <c r="G96" s="10">
        <v>0.426</v>
      </c>
      <c r="H96" s="14"/>
      <c r="I96" s="13">
        <f>ROUND((H96*G96),2)</f>
      </c>
      <c r="O96">
        <f>rekapitulace!H8</f>
      </c>
      <c r="P96">
        <f>O96/100*I96</f>
      </c>
    </row>
    <row r="97" ht="51">
      <c r="E97" s="15" t="s">
        <v>1946</v>
      </c>
    </row>
    <row r="98" ht="409.5">
      <c r="E98" s="15" t="s">
        <v>1164</v>
      </c>
    </row>
    <row r="99" spans="1:16" ht="12.75">
      <c r="A99" s="7">
        <v>27</v>
      </c>
      <c r="B99" s="7" t="s">
        <v>45</v>
      </c>
      <c r="C99" s="7" t="s">
        <v>1947</v>
      </c>
      <c r="D99" s="7" t="s">
        <v>47</v>
      </c>
      <c r="E99" s="7" t="s">
        <v>1948</v>
      </c>
      <c r="F99" s="7" t="s">
        <v>124</v>
      </c>
      <c r="G99" s="10">
        <v>688.976</v>
      </c>
      <c r="H99" s="14"/>
      <c r="I99" s="13">
        <f>ROUND((H99*G99),2)</f>
      </c>
      <c r="O99">
        <f>rekapitulace!H8</f>
      </c>
      <c r="P99">
        <f>O99/100*I99</f>
      </c>
    </row>
    <row r="100" ht="140.25">
      <c r="E100" s="15" t="s">
        <v>1949</v>
      </c>
    </row>
    <row r="101" ht="409.5">
      <c r="E101" s="15" t="s">
        <v>1950</v>
      </c>
    </row>
    <row r="102" spans="1:16" ht="12.75">
      <c r="A102" s="7">
        <v>28</v>
      </c>
      <c r="B102" s="7" t="s">
        <v>45</v>
      </c>
      <c r="C102" s="7" t="s">
        <v>1951</v>
      </c>
      <c r="D102" s="7" t="s">
        <v>47</v>
      </c>
      <c r="E102" s="7" t="s">
        <v>1952</v>
      </c>
      <c r="F102" s="7" t="s">
        <v>914</v>
      </c>
      <c r="G102" s="10">
        <v>53.168</v>
      </c>
      <c r="H102" s="14"/>
      <c r="I102" s="13">
        <f>ROUND((H102*G102),2)</f>
      </c>
      <c r="O102">
        <f>rekapitulace!H8</f>
      </c>
      <c r="P102">
        <f>O102/100*I102</f>
      </c>
    </row>
    <row r="103" ht="102">
      <c r="E103" s="15" t="s">
        <v>1953</v>
      </c>
    </row>
    <row r="104" ht="409.5">
      <c r="E104" s="15" t="s">
        <v>1954</v>
      </c>
    </row>
    <row r="105" spans="1:16" ht="12.75" customHeight="1">
      <c r="A105" s="16"/>
      <c r="B105" s="16"/>
      <c r="C105" s="16" t="s">
        <v>36</v>
      </c>
      <c r="D105" s="16"/>
      <c r="E105" s="16" t="s">
        <v>942</v>
      </c>
      <c r="F105" s="16"/>
      <c r="G105" s="16"/>
      <c r="H105" s="16"/>
      <c r="I105" s="16">
        <f>SUM(I84:I104)</f>
      </c>
      <c r="P105">
        <f>ROUND(SUM(P84:P104),2)</f>
      </c>
    </row>
    <row r="107" spans="1:9" ht="12.75" customHeight="1">
      <c r="A107" s="9"/>
      <c r="B107" s="9"/>
      <c r="C107" s="9" t="s">
        <v>37</v>
      </c>
      <c r="D107" s="9"/>
      <c r="E107" s="9" t="s">
        <v>963</v>
      </c>
      <c r="F107" s="9"/>
      <c r="G107" s="11"/>
      <c r="H107" s="9"/>
      <c r="I107" s="11"/>
    </row>
    <row r="108" spans="1:16" ht="12.75">
      <c r="A108" s="7">
        <v>29</v>
      </c>
      <c r="B108" s="7" t="s">
        <v>45</v>
      </c>
      <c r="C108" s="7" t="s">
        <v>1955</v>
      </c>
      <c r="D108" s="7" t="s">
        <v>47</v>
      </c>
      <c r="E108" s="7" t="s">
        <v>1956</v>
      </c>
      <c r="F108" s="7" t="s">
        <v>124</v>
      </c>
      <c r="G108" s="10">
        <v>4.66</v>
      </c>
      <c r="H108" s="14"/>
      <c r="I108" s="13">
        <f>ROUND((H108*G108),2)</f>
      </c>
      <c r="O108">
        <f>rekapitulace!H8</f>
      </c>
      <c r="P108">
        <f>O108/100*I108</f>
      </c>
    </row>
    <row r="109" ht="140.25">
      <c r="E109" s="15" t="s">
        <v>1957</v>
      </c>
    </row>
    <row r="110" ht="409.5">
      <c r="E110" s="15" t="s">
        <v>958</v>
      </c>
    </row>
    <row r="111" spans="1:16" ht="12.75">
      <c r="A111" s="7">
        <v>30</v>
      </c>
      <c r="B111" s="7" t="s">
        <v>45</v>
      </c>
      <c r="C111" s="7" t="s">
        <v>1958</v>
      </c>
      <c r="D111" s="7" t="s">
        <v>47</v>
      </c>
      <c r="E111" s="7" t="s">
        <v>1959</v>
      </c>
      <c r="F111" s="7" t="s">
        <v>914</v>
      </c>
      <c r="G111" s="10">
        <v>0.079</v>
      </c>
      <c r="H111" s="14"/>
      <c r="I111" s="13">
        <f>ROUND((H111*G111),2)</f>
      </c>
      <c r="O111">
        <f>rekapitulace!H8</f>
      </c>
      <c r="P111">
        <f>O111/100*I111</f>
      </c>
    </row>
    <row r="112" ht="127.5">
      <c r="E112" s="15" t="s">
        <v>1960</v>
      </c>
    </row>
    <row r="113" ht="409.5">
      <c r="E113" s="15" t="s">
        <v>1164</v>
      </c>
    </row>
    <row r="114" spans="1:16" ht="12.75">
      <c r="A114" s="7">
        <v>31</v>
      </c>
      <c r="B114" s="7" t="s">
        <v>45</v>
      </c>
      <c r="C114" s="7" t="s">
        <v>1961</v>
      </c>
      <c r="D114" s="7" t="s">
        <v>47</v>
      </c>
      <c r="E114" s="7" t="s">
        <v>1962</v>
      </c>
      <c r="F114" s="7" t="s">
        <v>124</v>
      </c>
      <c r="G114" s="10">
        <v>2.07</v>
      </c>
      <c r="H114" s="14"/>
      <c r="I114" s="13">
        <f>ROUND((H114*G114),2)</f>
      </c>
      <c r="O114">
        <f>rekapitulace!H8</f>
      </c>
      <c r="P114">
        <f>O114/100*I114</f>
      </c>
    </row>
    <row r="115" ht="216.75">
      <c r="E115" s="15" t="s">
        <v>1963</v>
      </c>
    </row>
    <row r="116" ht="409.5">
      <c r="E116" s="15" t="s">
        <v>974</v>
      </c>
    </row>
    <row r="117" spans="1:16" ht="12.75">
      <c r="A117" s="7">
        <v>32</v>
      </c>
      <c r="B117" s="7" t="s">
        <v>45</v>
      </c>
      <c r="C117" s="7" t="s">
        <v>1964</v>
      </c>
      <c r="D117" s="7" t="s">
        <v>47</v>
      </c>
      <c r="E117" s="7" t="s">
        <v>1965</v>
      </c>
      <c r="F117" s="7" t="s">
        <v>124</v>
      </c>
      <c r="G117" s="10">
        <v>124.354</v>
      </c>
      <c r="H117" s="14"/>
      <c r="I117" s="13">
        <f>ROUND((H117*G117),2)</f>
      </c>
      <c r="O117">
        <f>rekapitulace!H8</f>
      </c>
      <c r="P117">
        <f>O117/100*I117</f>
      </c>
    </row>
    <row r="118" ht="216.75">
      <c r="E118" s="15" t="s">
        <v>1966</v>
      </c>
    </row>
    <row r="119" ht="409.5">
      <c r="E119" s="15" t="s">
        <v>958</v>
      </c>
    </row>
    <row r="120" spans="1:16" ht="12.75">
      <c r="A120" s="7">
        <v>33</v>
      </c>
      <c r="B120" s="7" t="s">
        <v>45</v>
      </c>
      <c r="C120" s="7" t="s">
        <v>1967</v>
      </c>
      <c r="D120" s="7" t="s">
        <v>47</v>
      </c>
      <c r="E120" s="7" t="s">
        <v>1968</v>
      </c>
      <c r="F120" s="7" t="s">
        <v>124</v>
      </c>
      <c r="G120" s="10">
        <v>401.607</v>
      </c>
      <c r="H120" s="14"/>
      <c r="I120" s="13">
        <f>ROUND((H120*G120),2)</f>
      </c>
      <c r="O120">
        <f>rekapitulace!H8</f>
      </c>
      <c r="P120">
        <f>O120/100*I120</f>
      </c>
    </row>
    <row r="121" ht="331.5">
      <c r="E121" s="15" t="s">
        <v>1969</v>
      </c>
    </row>
    <row r="122" ht="409.5">
      <c r="E122" s="15" t="s">
        <v>958</v>
      </c>
    </row>
    <row r="123" spans="1:16" ht="12.75">
      <c r="A123" s="7">
        <v>34</v>
      </c>
      <c r="B123" s="7" t="s">
        <v>45</v>
      </c>
      <c r="C123" s="7" t="s">
        <v>1843</v>
      </c>
      <c r="D123" s="7" t="s">
        <v>47</v>
      </c>
      <c r="E123" s="7" t="s">
        <v>1844</v>
      </c>
      <c r="F123" s="7" t="s">
        <v>124</v>
      </c>
      <c r="G123" s="10">
        <v>331.396</v>
      </c>
      <c r="H123" s="14"/>
      <c r="I123" s="13">
        <f>ROUND((H123*G123),2)</f>
      </c>
      <c r="O123">
        <f>rekapitulace!H8</f>
      </c>
      <c r="P123">
        <f>O123/100*I123</f>
      </c>
    </row>
    <row r="124" ht="395.25">
      <c r="E124" s="15" t="s">
        <v>1970</v>
      </c>
    </row>
    <row r="125" ht="306">
      <c r="E125" s="15" t="s">
        <v>1181</v>
      </c>
    </row>
    <row r="126" spans="1:16" ht="12.75">
      <c r="A126" s="7">
        <v>35</v>
      </c>
      <c r="B126" s="7" t="s">
        <v>45</v>
      </c>
      <c r="C126" s="7" t="s">
        <v>1971</v>
      </c>
      <c r="D126" s="7" t="s">
        <v>47</v>
      </c>
      <c r="E126" s="7" t="s">
        <v>1972</v>
      </c>
      <c r="F126" s="7" t="s">
        <v>124</v>
      </c>
      <c r="G126" s="10">
        <v>179.4</v>
      </c>
      <c r="H126" s="14"/>
      <c r="I126" s="13">
        <f>ROUND((H126*G126),2)</f>
      </c>
      <c r="O126">
        <f>rekapitulace!H8</f>
      </c>
      <c r="P126">
        <f>O126/100*I126</f>
      </c>
    </row>
    <row r="127" ht="114.75">
      <c r="E127" s="15" t="s">
        <v>1973</v>
      </c>
    </row>
    <row r="128" ht="306">
      <c r="E128" s="15" t="s">
        <v>1974</v>
      </c>
    </row>
    <row r="129" spans="1:16" ht="12.75">
      <c r="A129" s="7">
        <v>36</v>
      </c>
      <c r="B129" s="7" t="s">
        <v>45</v>
      </c>
      <c r="C129" s="7" t="s">
        <v>1975</v>
      </c>
      <c r="D129" s="7" t="s">
        <v>47</v>
      </c>
      <c r="E129" s="7" t="s">
        <v>1976</v>
      </c>
      <c r="F129" s="7" t="s">
        <v>124</v>
      </c>
      <c r="G129" s="10">
        <v>102.465</v>
      </c>
      <c r="H129" s="14"/>
      <c r="I129" s="13">
        <f>ROUND((H129*G129),2)</f>
      </c>
      <c r="O129">
        <f>rekapitulace!H8</f>
      </c>
      <c r="P129">
        <f>O129/100*I129</f>
      </c>
    </row>
    <row r="130" ht="114.75">
      <c r="E130" s="15" t="s">
        <v>1977</v>
      </c>
    </row>
    <row r="131" ht="306">
      <c r="E131" s="15" t="s">
        <v>1974</v>
      </c>
    </row>
    <row r="132" spans="1:16" ht="12.75">
      <c r="A132" s="7">
        <v>37</v>
      </c>
      <c r="B132" s="7" t="s">
        <v>45</v>
      </c>
      <c r="C132" s="7" t="s">
        <v>1978</v>
      </c>
      <c r="D132" s="7" t="s">
        <v>47</v>
      </c>
      <c r="E132" s="7" t="s">
        <v>1979</v>
      </c>
      <c r="F132" s="7" t="s">
        <v>124</v>
      </c>
      <c r="G132" s="10">
        <v>83.64</v>
      </c>
      <c r="H132" s="14"/>
      <c r="I132" s="13">
        <f>ROUND((H132*G132),2)</f>
      </c>
      <c r="O132">
        <f>rekapitulace!H8</f>
      </c>
      <c r="P132">
        <f>O132/100*I132</f>
      </c>
    </row>
    <row r="133" ht="102">
      <c r="E133" s="15" t="s">
        <v>1980</v>
      </c>
    </row>
    <row r="134" ht="369.75">
      <c r="E134" s="15" t="s">
        <v>1981</v>
      </c>
    </row>
    <row r="135" spans="1:16" ht="12.75">
      <c r="A135" s="7">
        <v>38</v>
      </c>
      <c r="B135" s="7" t="s">
        <v>45</v>
      </c>
      <c r="C135" s="7" t="s">
        <v>1982</v>
      </c>
      <c r="D135" s="7" t="s">
        <v>47</v>
      </c>
      <c r="E135" s="7" t="s">
        <v>1983</v>
      </c>
      <c r="F135" s="7" t="s">
        <v>124</v>
      </c>
      <c r="G135" s="10">
        <v>269.31</v>
      </c>
      <c r="H135" s="14"/>
      <c r="I135" s="13">
        <f>ROUND((H135*G135),2)</f>
      </c>
      <c r="O135">
        <f>rekapitulace!H8</f>
      </c>
      <c r="P135">
        <f>O135/100*I135</f>
      </c>
    </row>
    <row r="136" ht="38.25">
      <c r="E136" s="15" t="s">
        <v>1984</v>
      </c>
    </row>
    <row r="137" ht="318.75">
      <c r="E137" s="15" t="s">
        <v>1985</v>
      </c>
    </row>
    <row r="138" spans="1:16" ht="12.75">
      <c r="A138" s="7">
        <v>39</v>
      </c>
      <c r="B138" s="7" t="s">
        <v>45</v>
      </c>
      <c r="C138" s="7" t="s">
        <v>1986</v>
      </c>
      <c r="D138" s="7" t="s">
        <v>47</v>
      </c>
      <c r="E138" s="7" t="s">
        <v>1987</v>
      </c>
      <c r="F138" s="7" t="s">
        <v>124</v>
      </c>
      <c r="G138" s="10">
        <v>847.6</v>
      </c>
      <c r="H138" s="14"/>
      <c r="I138" s="13">
        <f>ROUND((H138*G138),2)</f>
      </c>
      <c r="O138">
        <f>rekapitulace!H8</f>
      </c>
      <c r="P138">
        <f>O138/100*I138</f>
      </c>
    </row>
    <row r="139" ht="51">
      <c r="E139" s="15" t="s">
        <v>1988</v>
      </c>
    </row>
    <row r="140" ht="318.75">
      <c r="E140" s="15" t="s">
        <v>1985</v>
      </c>
    </row>
    <row r="141" spans="1:16" ht="12.75">
      <c r="A141" s="7">
        <v>40</v>
      </c>
      <c r="B141" s="7" t="s">
        <v>45</v>
      </c>
      <c r="C141" s="7" t="s">
        <v>1989</v>
      </c>
      <c r="D141" s="7" t="s">
        <v>47</v>
      </c>
      <c r="E141" s="7" t="s">
        <v>1990</v>
      </c>
      <c r="F141" s="7" t="s">
        <v>124</v>
      </c>
      <c r="G141" s="10">
        <v>285.66</v>
      </c>
      <c r="H141" s="14"/>
      <c r="I141" s="13">
        <f>ROUND((H141*G141),2)</f>
      </c>
      <c r="O141">
        <f>rekapitulace!H8</f>
      </c>
      <c r="P141">
        <f>O141/100*I141</f>
      </c>
    </row>
    <row r="142" ht="63.75">
      <c r="E142" s="15" t="s">
        <v>1991</v>
      </c>
    </row>
    <row r="143" ht="369.75">
      <c r="E143" s="15" t="s">
        <v>1992</v>
      </c>
    </row>
    <row r="144" spans="1:16" ht="12.75">
      <c r="A144" s="7">
        <v>41</v>
      </c>
      <c r="B144" s="7" t="s">
        <v>45</v>
      </c>
      <c r="C144" s="7" t="s">
        <v>1182</v>
      </c>
      <c r="D144" s="7" t="s">
        <v>47</v>
      </c>
      <c r="E144" s="7" t="s">
        <v>1183</v>
      </c>
      <c r="F144" s="7" t="s">
        <v>124</v>
      </c>
      <c r="G144" s="10">
        <v>407.214</v>
      </c>
      <c r="H144" s="14"/>
      <c r="I144" s="13">
        <f>ROUND((H144*G144),2)</f>
      </c>
      <c r="O144">
        <f>rekapitulace!H8</f>
      </c>
      <c r="P144">
        <f>O144/100*I144</f>
      </c>
    </row>
    <row r="145" ht="216.75">
      <c r="E145" s="15" t="s">
        <v>1993</v>
      </c>
    </row>
    <row r="146" ht="409.5">
      <c r="E146" s="15" t="s">
        <v>1185</v>
      </c>
    </row>
    <row r="147" spans="1:16" ht="12.75" customHeight="1">
      <c r="A147" s="16"/>
      <c r="B147" s="16"/>
      <c r="C147" s="16" t="s">
        <v>37</v>
      </c>
      <c r="D147" s="16"/>
      <c r="E147" s="16" t="s">
        <v>963</v>
      </c>
      <c r="F147" s="16"/>
      <c r="G147" s="16"/>
      <c r="H147" s="16"/>
      <c r="I147" s="16">
        <f>SUM(I108:I146)</f>
      </c>
      <c r="P147">
        <f>ROUND(SUM(P108:P146),2)</f>
      </c>
    </row>
    <row r="149" spans="1:9" ht="12.75" customHeight="1">
      <c r="A149" s="9"/>
      <c r="B149" s="9"/>
      <c r="C149" s="9" t="s">
        <v>40</v>
      </c>
      <c r="D149" s="9"/>
      <c r="E149" s="9" t="s">
        <v>1012</v>
      </c>
      <c r="F149" s="9"/>
      <c r="G149" s="11"/>
      <c r="H149" s="9"/>
      <c r="I149" s="11"/>
    </row>
    <row r="150" spans="1:16" ht="12.75">
      <c r="A150" s="7">
        <v>42</v>
      </c>
      <c r="B150" s="7" t="s">
        <v>45</v>
      </c>
      <c r="C150" s="7" t="s">
        <v>1021</v>
      </c>
      <c r="D150" s="7" t="s">
        <v>47</v>
      </c>
      <c r="E150" s="7" t="s">
        <v>1022</v>
      </c>
      <c r="F150" s="7" t="s">
        <v>54</v>
      </c>
      <c r="G150" s="10">
        <v>33.6</v>
      </c>
      <c r="H150" s="14"/>
      <c r="I150" s="13">
        <f>ROUND((H150*G150),2)</f>
      </c>
      <c r="O150">
        <f>rekapitulace!H8</f>
      </c>
      <c r="P150">
        <f>O150/100*I150</f>
      </c>
    </row>
    <row r="151" ht="51">
      <c r="E151" s="15" t="s">
        <v>1994</v>
      </c>
    </row>
    <row r="152" ht="395.25">
      <c r="E152" s="15" t="s">
        <v>1024</v>
      </c>
    </row>
    <row r="153" spans="1:16" ht="12.75" customHeight="1">
      <c r="A153" s="16"/>
      <c r="B153" s="16"/>
      <c r="C153" s="16" t="s">
        <v>40</v>
      </c>
      <c r="D153" s="16"/>
      <c r="E153" s="16" t="s">
        <v>1012</v>
      </c>
      <c r="F153" s="16"/>
      <c r="G153" s="16"/>
      <c r="H153" s="16"/>
      <c r="I153" s="16">
        <f>SUM(I150:I152)</f>
      </c>
      <c r="P153">
        <f>ROUND(SUM(P150:P152),2)</f>
      </c>
    </row>
    <row r="155" spans="1:9" ht="12.75" customHeight="1">
      <c r="A155" s="9"/>
      <c r="B155" s="9"/>
      <c r="C155" s="9" t="s">
        <v>42</v>
      </c>
      <c r="D155" s="9"/>
      <c r="E155" s="9" t="s">
        <v>1037</v>
      </c>
      <c r="F155" s="9"/>
      <c r="G155" s="11"/>
      <c r="H155" s="9"/>
      <c r="I155" s="11"/>
    </row>
    <row r="156" spans="1:16" ht="12.75">
      <c r="A156" s="7">
        <v>43</v>
      </c>
      <c r="B156" s="7" t="s">
        <v>45</v>
      </c>
      <c r="C156" s="7" t="s">
        <v>1038</v>
      </c>
      <c r="D156" s="7" t="s">
        <v>47</v>
      </c>
      <c r="E156" s="7" t="s">
        <v>1995</v>
      </c>
      <c r="F156" s="7" t="s">
        <v>138</v>
      </c>
      <c r="G156" s="10">
        <v>41</v>
      </c>
      <c r="H156" s="14"/>
      <c r="I156" s="13">
        <f>ROUND((H156*G156),2)</f>
      </c>
      <c r="O156">
        <f>rekapitulace!H8</f>
      </c>
      <c r="P156">
        <f>O156/100*I156</f>
      </c>
    </row>
    <row r="157" ht="38.25">
      <c r="E157" s="15" t="s">
        <v>1996</v>
      </c>
    </row>
    <row r="158" ht="369.75">
      <c r="E158" s="15" t="s">
        <v>1041</v>
      </c>
    </row>
    <row r="159" spans="1:16" ht="12.75">
      <c r="A159" s="7">
        <v>44</v>
      </c>
      <c r="B159" s="7" t="s">
        <v>45</v>
      </c>
      <c r="C159" s="7" t="s">
        <v>1997</v>
      </c>
      <c r="D159" s="7" t="s">
        <v>47</v>
      </c>
      <c r="E159" s="7" t="s">
        <v>1998</v>
      </c>
      <c r="F159" s="7" t="s">
        <v>138</v>
      </c>
      <c r="G159" s="10">
        <v>22</v>
      </c>
      <c r="H159" s="14"/>
      <c r="I159" s="13">
        <f>ROUND((H159*G159),2)</f>
      </c>
      <c r="O159">
        <f>rekapitulace!H8</f>
      </c>
      <c r="P159">
        <f>O159/100*I159</f>
      </c>
    </row>
    <row r="160" ht="63.75">
      <c r="E160" s="15" t="s">
        <v>1999</v>
      </c>
    </row>
    <row r="161" ht="255">
      <c r="E161" s="15" t="s">
        <v>2000</v>
      </c>
    </row>
    <row r="162" spans="1:16" ht="12.75">
      <c r="A162" s="7">
        <v>45</v>
      </c>
      <c r="B162" s="7" t="s">
        <v>45</v>
      </c>
      <c r="C162" s="7" t="s">
        <v>2001</v>
      </c>
      <c r="D162" s="7" t="s">
        <v>47</v>
      </c>
      <c r="E162" s="7" t="s">
        <v>2002</v>
      </c>
      <c r="F162" s="7" t="s">
        <v>101</v>
      </c>
      <c r="G162" s="10">
        <v>15</v>
      </c>
      <c r="H162" s="14"/>
      <c r="I162" s="13">
        <f>ROUND((H162*G162),2)</f>
      </c>
      <c r="O162">
        <f>rekapitulace!H8</f>
      </c>
      <c r="P162">
        <f>O162/100*I162</f>
      </c>
    </row>
    <row r="163" ht="76.5">
      <c r="E163" s="15" t="s">
        <v>2003</v>
      </c>
    </row>
    <row r="164" ht="409.5">
      <c r="E164" s="15" t="s">
        <v>2004</v>
      </c>
    </row>
    <row r="165" spans="1:16" ht="12.75">
      <c r="A165" s="7">
        <v>46</v>
      </c>
      <c r="B165" s="7" t="s">
        <v>45</v>
      </c>
      <c r="C165" s="7" t="s">
        <v>1238</v>
      </c>
      <c r="D165" s="7" t="s">
        <v>47</v>
      </c>
      <c r="E165" s="7" t="s">
        <v>1239</v>
      </c>
      <c r="F165" s="7" t="s">
        <v>101</v>
      </c>
      <c r="G165" s="10">
        <v>42</v>
      </c>
      <c r="H165" s="14"/>
      <c r="I165" s="13">
        <f>ROUND((H165*G165),2)</f>
      </c>
      <c r="O165">
        <f>rekapitulace!H8</f>
      </c>
      <c r="P165">
        <f>O165/100*I165</f>
      </c>
    </row>
    <row r="166" ht="38.25">
      <c r="E166" s="15" t="s">
        <v>2005</v>
      </c>
    </row>
    <row r="167" ht="409.5">
      <c r="E167" s="15" t="s">
        <v>1237</v>
      </c>
    </row>
    <row r="168" spans="1:16" ht="12.75">
      <c r="A168" s="7">
        <v>47</v>
      </c>
      <c r="B168" s="7" t="s">
        <v>45</v>
      </c>
      <c r="C168" s="7" t="s">
        <v>2006</v>
      </c>
      <c r="D168" s="7" t="s">
        <v>47</v>
      </c>
      <c r="E168" s="7" t="s">
        <v>2007</v>
      </c>
      <c r="F168" s="7" t="s">
        <v>124</v>
      </c>
      <c r="G168" s="10">
        <v>856.898</v>
      </c>
      <c r="H168" s="14"/>
      <c r="I168" s="13">
        <f>ROUND((H168*G168),2)</f>
      </c>
      <c r="O168">
        <f>rekapitulace!H8</f>
      </c>
      <c r="P168">
        <f>O168/100*I168</f>
      </c>
    </row>
    <row r="169" ht="242.25">
      <c r="E169" s="15" t="s">
        <v>2008</v>
      </c>
    </row>
    <row r="170" ht="409.5">
      <c r="E170" s="15" t="s">
        <v>1077</v>
      </c>
    </row>
    <row r="171" spans="1:16" ht="12.75">
      <c r="A171" s="7">
        <v>48</v>
      </c>
      <c r="B171" s="7" t="s">
        <v>45</v>
      </c>
      <c r="C171" s="7" t="s">
        <v>1074</v>
      </c>
      <c r="D171" s="7" t="s">
        <v>47</v>
      </c>
      <c r="E171" s="7" t="s">
        <v>1075</v>
      </c>
      <c r="F171" s="7" t="s">
        <v>124</v>
      </c>
      <c r="G171" s="10">
        <v>1301.899</v>
      </c>
      <c r="H171" s="14"/>
      <c r="I171" s="13">
        <f>ROUND((H171*G171),2)</f>
      </c>
      <c r="O171">
        <f>rekapitulace!H8</f>
      </c>
      <c r="P171">
        <f>O171/100*I171</f>
      </c>
    </row>
    <row r="172" ht="165.75">
      <c r="E172" s="15" t="s">
        <v>2009</v>
      </c>
    </row>
    <row r="173" ht="409.5">
      <c r="E173" s="15" t="s">
        <v>1077</v>
      </c>
    </row>
    <row r="174" spans="1:16" ht="12.75">
      <c r="A174" s="7">
        <v>49</v>
      </c>
      <c r="B174" s="7" t="s">
        <v>45</v>
      </c>
      <c r="C174" s="7" t="s">
        <v>1872</v>
      </c>
      <c r="D174" s="7" t="s">
        <v>47</v>
      </c>
      <c r="E174" s="7" t="s">
        <v>1873</v>
      </c>
      <c r="F174" s="7" t="s">
        <v>138</v>
      </c>
      <c r="G174" s="10">
        <v>48</v>
      </c>
      <c r="H174" s="14"/>
      <c r="I174" s="13">
        <f>ROUND((H174*G174),2)</f>
      </c>
      <c r="O174">
        <f>rekapitulace!H8</f>
      </c>
      <c r="P174">
        <f>O174/100*I174</f>
      </c>
    </row>
    <row r="175" ht="76.5">
      <c r="E175" s="15" t="s">
        <v>2010</v>
      </c>
    </row>
    <row r="176" ht="409.5">
      <c r="E176" s="15" t="s">
        <v>1085</v>
      </c>
    </row>
    <row r="177" spans="1:16" ht="12.75" customHeight="1">
      <c r="A177" s="16"/>
      <c r="B177" s="16"/>
      <c r="C177" s="16" t="s">
        <v>42</v>
      </c>
      <c r="D177" s="16"/>
      <c r="E177" s="16" t="s">
        <v>1037</v>
      </c>
      <c r="F177" s="16"/>
      <c r="G177" s="16"/>
      <c r="H177" s="16"/>
      <c r="I177" s="16">
        <f>SUM(I156:I176)</f>
      </c>
      <c r="P177">
        <f>ROUND(SUM(P156:P176),2)</f>
      </c>
    </row>
    <row r="179" spans="1:16" ht="12.75" customHeight="1">
      <c r="A179" s="16"/>
      <c r="B179" s="16"/>
      <c r="C179" s="16"/>
      <c r="D179" s="16"/>
      <c r="E179" s="16" t="s">
        <v>143</v>
      </c>
      <c r="F179" s="16"/>
      <c r="G179" s="16"/>
      <c r="H179" s="16"/>
      <c r="I179" s="16">
        <f>+I21+I45+I81+I105+I147+I153+I177</f>
      </c>
      <c r="P179">
        <f>+P21+P45+P81+P105+P147+P153+P177</f>
      </c>
    </row>
    <row r="181" spans="1:9" ht="12.75" customHeight="1">
      <c r="A181" s="9" t="s">
        <v>144</v>
      </c>
      <c r="B181" s="9"/>
      <c r="C181" s="9"/>
      <c r="D181" s="9"/>
      <c r="E181" s="9"/>
      <c r="F181" s="9"/>
      <c r="G181" s="9"/>
      <c r="H181" s="9"/>
      <c r="I181" s="9"/>
    </row>
    <row r="182" spans="1:9" ht="12.75" customHeight="1">
      <c r="A182" s="9"/>
      <c r="B182" s="9"/>
      <c r="C182" s="9"/>
      <c r="D182" s="9"/>
      <c r="E182" s="9" t="s">
        <v>145</v>
      </c>
      <c r="F182" s="9"/>
      <c r="G182" s="9"/>
      <c r="H182" s="9"/>
      <c r="I182" s="9"/>
    </row>
    <row r="183" spans="1:16" ht="12.75" customHeight="1">
      <c r="A183" s="16"/>
      <c r="B183" s="16"/>
      <c r="C183" s="16"/>
      <c r="D183" s="16"/>
      <c r="E183" s="16" t="s">
        <v>146</v>
      </c>
      <c r="F183" s="16"/>
      <c r="G183" s="16"/>
      <c r="H183" s="16"/>
      <c r="I183" s="16">
        <v>0</v>
      </c>
      <c r="P183">
        <v>0</v>
      </c>
    </row>
    <row r="184" spans="1:9" ht="12.75" customHeight="1">
      <c r="A184" s="16"/>
      <c r="B184" s="16"/>
      <c r="C184" s="16"/>
      <c r="D184" s="16"/>
      <c r="E184" s="16" t="s">
        <v>147</v>
      </c>
      <c r="F184" s="16"/>
      <c r="G184" s="16"/>
      <c r="H184" s="16"/>
      <c r="I184" s="16"/>
    </row>
    <row r="185" spans="1:16" ht="12.75" customHeight="1">
      <c r="A185" s="16"/>
      <c r="B185" s="16"/>
      <c r="C185" s="16"/>
      <c r="D185" s="16"/>
      <c r="E185" s="16" t="s">
        <v>148</v>
      </c>
      <c r="F185" s="16"/>
      <c r="G185" s="16"/>
      <c r="H185" s="16"/>
      <c r="I185" s="16">
        <v>0</v>
      </c>
      <c r="P185">
        <v>0</v>
      </c>
    </row>
    <row r="186" spans="1:16" ht="12.75" customHeight="1">
      <c r="A186" s="16"/>
      <c r="B186" s="16"/>
      <c r="C186" s="16"/>
      <c r="D186" s="16"/>
      <c r="E186" s="16" t="s">
        <v>149</v>
      </c>
      <c r="F186" s="16"/>
      <c r="G186" s="16"/>
      <c r="H186" s="16"/>
      <c r="I186" s="16">
        <f>I183+I185</f>
      </c>
      <c r="P186">
        <f>P183+P185</f>
      </c>
    </row>
    <row r="188" spans="1:16" ht="12.75" customHeight="1">
      <c r="A188" s="16"/>
      <c r="B188" s="16"/>
      <c r="C188" s="16"/>
      <c r="D188" s="16"/>
      <c r="E188" s="16" t="s">
        <v>149</v>
      </c>
      <c r="F188" s="16"/>
      <c r="G188" s="16"/>
      <c r="H188" s="16"/>
      <c r="I188" s="16">
        <f>I179+I186</f>
      </c>
      <c r="P188">
        <f>P179+P186</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P21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2011</v>
      </c>
      <c r="D5" s="5"/>
      <c r="E5" s="5" t="s">
        <v>2012</v>
      </c>
    </row>
    <row r="6" spans="1:5" ht="12.75" customHeight="1">
      <c r="A6" t="s">
        <v>17</v>
      </c>
      <c r="C6" s="5" t="s">
        <v>2011</v>
      </c>
      <c r="D6" s="5"/>
      <c r="E6" s="5" t="s">
        <v>2012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1093</v>
      </c>
      <c r="F12" s="7" t="s">
        <v>124</v>
      </c>
      <c r="G12" s="10">
        <v>21779.154</v>
      </c>
      <c r="H12" s="14"/>
      <c r="I12" s="13">
        <f>ROUND((H12*G12),2)</f>
      </c>
      <c r="O12">
        <f>rekapitulace!H8</f>
      </c>
      <c r="P12">
        <f>O12/100*I12</f>
      </c>
    </row>
    <row r="13" ht="229.5">
      <c r="E13" s="15" t="s">
        <v>2013</v>
      </c>
    </row>
    <row r="14" ht="153">
      <c r="E14" s="15" t="s">
        <v>916</v>
      </c>
    </row>
    <row r="15" spans="1:16" ht="12.75">
      <c r="A15" s="7">
        <v>2</v>
      </c>
      <c r="B15" s="7" t="s">
        <v>45</v>
      </c>
      <c r="C15" s="7" t="s">
        <v>912</v>
      </c>
      <c r="D15" s="7" t="s">
        <v>47</v>
      </c>
      <c r="E15" s="7" t="s">
        <v>913</v>
      </c>
      <c r="F15" s="7" t="s">
        <v>914</v>
      </c>
      <c r="G15" s="10">
        <v>1850.858</v>
      </c>
      <c r="H15" s="14"/>
      <c r="I15" s="13">
        <f>ROUND((H15*G15),2)</f>
      </c>
      <c r="O15">
        <f>rekapitulace!H8</f>
      </c>
      <c r="P15">
        <f>O15/100*I15</f>
      </c>
    </row>
    <row r="16" ht="102">
      <c r="E16" s="15" t="s">
        <v>2014</v>
      </c>
    </row>
    <row r="17" ht="153">
      <c r="E17" s="15" t="s">
        <v>916</v>
      </c>
    </row>
    <row r="18" spans="1:16" ht="12.75">
      <c r="A18" s="7">
        <v>3</v>
      </c>
      <c r="B18" s="7" t="s">
        <v>45</v>
      </c>
      <c r="C18" s="7" t="s">
        <v>1879</v>
      </c>
      <c r="D18" s="7" t="s">
        <v>47</v>
      </c>
      <c r="E18" s="7" t="s">
        <v>2015</v>
      </c>
      <c r="F18" s="7" t="s">
        <v>124</v>
      </c>
      <c r="G18" s="10">
        <v>15140.94</v>
      </c>
      <c r="H18" s="14"/>
      <c r="I18" s="13">
        <f>ROUND((H18*G18),2)</f>
      </c>
      <c r="O18">
        <f>rekapitulace!H8</f>
      </c>
      <c r="P18">
        <f>O18/100*I18</f>
      </c>
    </row>
    <row r="19" ht="89.25">
      <c r="E19" s="15" t="s">
        <v>2016</v>
      </c>
    </row>
    <row r="20" ht="153">
      <c r="E20" s="15" t="s">
        <v>1882</v>
      </c>
    </row>
    <row r="21" spans="1:16" ht="12.75" customHeight="1">
      <c r="A21" s="16"/>
      <c r="B21" s="16"/>
      <c r="C21" s="16" t="s">
        <v>44</v>
      </c>
      <c r="D21" s="16"/>
      <c r="E21" s="16" t="s">
        <v>43</v>
      </c>
      <c r="F21" s="16"/>
      <c r="G21" s="16"/>
      <c r="H21" s="16"/>
      <c r="I21" s="16">
        <f>SUM(I12:I20)</f>
      </c>
      <c r="P21">
        <f>ROUND(SUM(P12:P20),2)</f>
      </c>
    </row>
    <row r="23" spans="1:9" ht="12.75" customHeight="1">
      <c r="A23" s="9"/>
      <c r="B23" s="9"/>
      <c r="C23" s="9" t="s">
        <v>24</v>
      </c>
      <c r="D23" s="9"/>
      <c r="E23" s="9" t="s">
        <v>107</v>
      </c>
      <c r="F23" s="9"/>
      <c r="G23" s="11"/>
      <c r="H23" s="9"/>
      <c r="I23" s="11"/>
    </row>
    <row r="24" spans="1:16" ht="12.75">
      <c r="A24" s="7">
        <v>4</v>
      </c>
      <c r="B24" s="7" t="s">
        <v>45</v>
      </c>
      <c r="C24" s="7" t="s">
        <v>1883</v>
      </c>
      <c r="D24" s="7" t="s">
        <v>47</v>
      </c>
      <c r="E24" s="7" t="s">
        <v>1884</v>
      </c>
      <c r="F24" s="7" t="s">
        <v>124</v>
      </c>
      <c r="G24" s="10">
        <v>684</v>
      </c>
      <c r="H24" s="14"/>
      <c r="I24" s="13">
        <f>ROUND((H24*G24),2)</f>
      </c>
      <c r="O24">
        <f>rekapitulace!H8</f>
      </c>
      <c r="P24">
        <f>O24/100*I24</f>
      </c>
    </row>
    <row r="25" ht="76.5">
      <c r="E25" s="15" t="s">
        <v>2017</v>
      </c>
    </row>
    <row r="26" ht="191.25">
      <c r="E26" s="15" t="s">
        <v>1886</v>
      </c>
    </row>
    <row r="27" spans="1:16" ht="12.75">
      <c r="A27" s="7">
        <v>5</v>
      </c>
      <c r="B27" s="7" t="s">
        <v>45</v>
      </c>
      <c r="C27" s="7" t="s">
        <v>2018</v>
      </c>
      <c r="D27" s="7" t="s">
        <v>47</v>
      </c>
      <c r="E27" s="7" t="s">
        <v>2019</v>
      </c>
      <c r="F27" s="7" t="s">
        <v>124</v>
      </c>
      <c r="G27" s="10">
        <v>175.5</v>
      </c>
      <c r="H27" s="14"/>
      <c r="I27" s="13">
        <f>ROUND((H27*G27),2)</f>
      </c>
      <c r="O27">
        <f>rekapitulace!H8</f>
      </c>
      <c r="P27">
        <f>O27/100*I27</f>
      </c>
    </row>
    <row r="28" ht="127.5">
      <c r="E28" s="15" t="s">
        <v>2020</v>
      </c>
    </row>
    <row r="29" ht="409.5">
      <c r="E29" s="15" t="s">
        <v>1890</v>
      </c>
    </row>
    <row r="30" spans="1:16" ht="12.75">
      <c r="A30" s="7">
        <v>6</v>
      </c>
      <c r="B30" s="7" t="s">
        <v>45</v>
      </c>
      <c r="C30" s="7" t="s">
        <v>1887</v>
      </c>
      <c r="D30" s="7" t="s">
        <v>47</v>
      </c>
      <c r="E30" s="7" t="s">
        <v>1888</v>
      </c>
      <c r="F30" s="7" t="s">
        <v>124</v>
      </c>
      <c r="G30" s="10">
        <v>15140.94</v>
      </c>
      <c r="H30" s="14"/>
      <c r="I30" s="13">
        <f>ROUND((H30*G30),2)</f>
      </c>
      <c r="O30">
        <f>rekapitulace!H8</f>
      </c>
      <c r="P30">
        <f>O30/100*I30</f>
      </c>
    </row>
    <row r="31" ht="191.25">
      <c r="E31" s="15" t="s">
        <v>2021</v>
      </c>
    </row>
    <row r="32" ht="409.5">
      <c r="E32" s="15" t="s">
        <v>1890</v>
      </c>
    </row>
    <row r="33" spans="1:16" ht="12.75">
      <c r="A33" s="7">
        <v>7</v>
      </c>
      <c r="B33" s="7" t="s">
        <v>45</v>
      </c>
      <c r="C33" s="7" t="s">
        <v>2022</v>
      </c>
      <c r="D33" s="7" t="s">
        <v>47</v>
      </c>
      <c r="E33" s="7" t="s">
        <v>2023</v>
      </c>
      <c r="F33" s="7" t="s">
        <v>124</v>
      </c>
      <c r="G33" s="10">
        <v>1165.75</v>
      </c>
      <c r="H33" s="14"/>
      <c r="I33" s="13">
        <f>ROUND((H33*G33),2)</f>
      </c>
      <c r="O33">
        <f>rekapitulace!H8</f>
      </c>
      <c r="P33">
        <f>O33/100*I33</f>
      </c>
    </row>
    <row r="34" ht="114.75">
      <c r="E34" s="15" t="s">
        <v>2024</v>
      </c>
    </row>
    <row r="35" ht="191.25">
      <c r="E35" s="15" t="s">
        <v>2025</v>
      </c>
    </row>
    <row r="36" spans="1:16" ht="12.75">
      <c r="A36" s="7">
        <v>8</v>
      </c>
      <c r="B36" s="7" t="s">
        <v>45</v>
      </c>
      <c r="C36" s="7" t="s">
        <v>1107</v>
      </c>
      <c r="D36" s="7" t="s">
        <v>47</v>
      </c>
      <c r="E36" s="7" t="s">
        <v>1108</v>
      </c>
      <c r="F36" s="7" t="s">
        <v>124</v>
      </c>
      <c r="G36" s="10">
        <v>17955</v>
      </c>
      <c r="H36" s="14"/>
      <c r="I36" s="13">
        <f>ROUND((H36*G36),2)</f>
      </c>
      <c r="O36">
        <f>rekapitulace!H8</f>
      </c>
      <c r="P36">
        <f>O36/100*I36</f>
      </c>
    </row>
    <row r="37" ht="178.5">
      <c r="E37" s="15" t="s">
        <v>2026</v>
      </c>
    </row>
    <row r="38" ht="409.5">
      <c r="E38" s="15" t="s">
        <v>1110</v>
      </c>
    </row>
    <row r="39" spans="1:16" ht="12.75">
      <c r="A39" s="7">
        <v>9</v>
      </c>
      <c r="B39" s="7" t="s">
        <v>45</v>
      </c>
      <c r="C39" s="7" t="s">
        <v>1111</v>
      </c>
      <c r="D39" s="7" t="s">
        <v>47</v>
      </c>
      <c r="E39" s="7" t="s">
        <v>1112</v>
      </c>
      <c r="F39" s="7" t="s">
        <v>124</v>
      </c>
      <c r="G39" s="10">
        <v>1995</v>
      </c>
      <c r="H39" s="14"/>
      <c r="I39" s="13">
        <f>ROUND((H39*G39),2)</f>
      </c>
      <c r="O39">
        <f>rekapitulace!H8</f>
      </c>
      <c r="P39">
        <f>O39/100*I39</f>
      </c>
    </row>
    <row r="40" ht="140.25">
      <c r="E40" s="15" t="s">
        <v>2027</v>
      </c>
    </row>
    <row r="41" ht="409.5">
      <c r="E41" s="15" t="s">
        <v>1114</v>
      </c>
    </row>
    <row r="42" spans="1:16" ht="12.75">
      <c r="A42" s="7">
        <v>10</v>
      </c>
      <c r="B42" s="7" t="s">
        <v>45</v>
      </c>
      <c r="C42" s="7" t="s">
        <v>1115</v>
      </c>
      <c r="D42" s="7" t="s">
        <v>47</v>
      </c>
      <c r="E42" s="7" t="s">
        <v>1116</v>
      </c>
      <c r="F42" s="7" t="s">
        <v>124</v>
      </c>
      <c r="G42" s="10">
        <v>21297.404</v>
      </c>
      <c r="H42" s="14"/>
      <c r="I42" s="13">
        <f>ROUND((H42*G42),2)</f>
      </c>
      <c r="O42">
        <f>rekapitulace!H8</f>
      </c>
      <c r="P42">
        <f>O42/100*I42</f>
      </c>
    </row>
    <row r="43" ht="409.5">
      <c r="E43" s="15" t="s">
        <v>2028</v>
      </c>
    </row>
    <row r="44" ht="409.5">
      <c r="E44" s="15" t="s">
        <v>1118</v>
      </c>
    </row>
    <row r="45" spans="1:16" ht="12.75">
      <c r="A45" s="7">
        <v>11</v>
      </c>
      <c r="B45" s="7" t="s">
        <v>45</v>
      </c>
      <c r="C45" s="7" t="s">
        <v>1897</v>
      </c>
      <c r="D45" s="7" t="s">
        <v>47</v>
      </c>
      <c r="E45" s="7" t="s">
        <v>1898</v>
      </c>
      <c r="F45" s="7" t="s">
        <v>124</v>
      </c>
      <c r="G45" s="10">
        <v>5635.5</v>
      </c>
      <c r="H45" s="14"/>
      <c r="I45" s="13">
        <f>ROUND((H45*G45),2)</f>
      </c>
      <c r="O45">
        <f>rekapitulace!H8</f>
      </c>
      <c r="P45">
        <f>O45/100*I45</f>
      </c>
    </row>
    <row r="46" ht="63.75">
      <c r="E46" s="15" t="s">
        <v>2029</v>
      </c>
    </row>
    <row r="47" ht="409.5">
      <c r="E47" s="15" t="s">
        <v>1900</v>
      </c>
    </row>
    <row r="48" spans="1:16" ht="12.75">
      <c r="A48" s="7">
        <v>12</v>
      </c>
      <c r="B48" s="7" t="s">
        <v>45</v>
      </c>
      <c r="C48" s="7" t="s">
        <v>1830</v>
      </c>
      <c r="D48" s="7" t="s">
        <v>47</v>
      </c>
      <c r="E48" s="7" t="s">
        <v>1831</v>
      </c>
      <c r="F48" s="7" t="s">
        <v>124</v>
      </c>
      <c r="G48" s="10">
        <v>14.749</v>
      </c>
      <c r="H48" s="14"/>
      <c r="I48" s="13">
        <f>ROUND((H48*G48),2)</f>
      </c>
      <c r="O48">
        <f>rekapitulace!H8</f>
      </c>
      <c r="P48">
        <f>O48/100*I48</f>
      </c>
    </row>
    <row r="49" ht="89.25">
      <c r="E49" s="15" t="s">
        <v>2030</v>
      </c>
    </row>
    <row r="50" ht="409.5">
      <c r="E50" s="15" t="s">
        <v>1833</v>
      </c>
    </row>
    <row r="51" spans="1:16" ht="12.75">
      <c r="A51" s="7">
        <v>13</v>
      </c>
      <c r="B51" s="7" t="s">
        <v>45</v>
      </c>
      <c r="C51" s="7" t="s">
        <v>2031</v>
      </c>
      <c r="D51" s="7" t="s">
        <v>47</v>
      </c>
      <c r="E51" s="7" t="s">
        <v>2032</v>
      </c>
      <c r="F51" s="7" t="s">
        <v>124</v>
      </c>
      <c r="G51" s="10">
        <v>9505.44</v>
      </c>
      <c r="H51" s="14"/>
      <c r="I51" s="13">
        <f>ROUND((H51*G51),2)</f>
      </c>
      <c r="O51">
        <f>rekapitulace!H8</f>
      </c>
      <c r="P51">
        <f>O51/100*I51</f>
      </c>
    </row>
    <row r="52" ht="76.5">
      <c r="E52" s="15" t="s">
        <v>2033</v>
      </c>
    </row>
    <row r="53" ht="409.5">
      <c r="E53" s="15" t="s">
        <v>2034</v>
      </c>
    </row>
    <row r="54" spans="1:16" ht="12.75">
      <c r="A54" s="7">
        <v>14</v>
      </c>
      <c r="B54" s="7" t="s">
        <v>45</v>
      </c>
      <c r="C54" s="7" t="s">
        <v>2035</v>
      </c>
      <c r="D54" s="7" t="s">
        <v>47</v>
      </c>
      <c r="E54" s="7" t="s">
        <v>2036</v>
      </c>
      <c r="F54" s="7" t="s">
        <v>124</v>
      </c>
      <c r="G54" s="10">
        <v>175.5</v>
      </c>
      <c r="H54" s="14"/>
      <c r="I54" s="13">
        <f>ROUND((H54*G54),2)</f>
      </c>
      <c r="O54">
        <f>rekapitulace!H8</f>
      </c>
      <c r="P54">
        <f>O54/100*I54</f>
      </c>
    </row>
    <row r="55" ht="89.25">
      <c r="E55" s="15" t="s">
        <v>2037</v>
      </c>
    </row>
    <row r="56" ht="204">
      <c r="E56" s="15" t="s">
        <v>2038</v>
      </c>
    </row>
    <row r="57" spans="1:16" ht="12.75">
      <c r="A57" s="7">
        <v>15</v>
      </c>
      <c r="B57" s="7" t="s">
        <v>45</v>
      </c>
      <c r="C57" s="7" t="s">
        <v>2039</v>
      </c>
      <c r="D57" s="7" t="s">
        <v>47</v>
      </c>
      <c r="E57" s="7" t="s">
        <v>2040</v>
      </c>
      <c r="F57" s="7" t="s">
        <v>54</v>
      </c>
      <c r="G57" s="10">
        <v>1170</v>
      </c>
      <c r="H57" s="14"/>
      <c r="I57" s="13">
        <f>ROUND((H57*G57),2)</f>
      </c>
      <c r="O57">
        <f>rekapitulace!H8</f>
      </c>
      <c r="P57">
        <f>O57/100*I57</f>
      </c>
    </row>
    <row r="58" ht="89.25">
      <c r="E58" s="15" t="s">
        <v>2041</v>
      </c>
    </row>
    <row r="59" ht="178.5">
      <c r="E59" s="15" t="s">
        <v>2042</v>
      </c>
    </row>
    <row r="60" spans="1:16" ht="12.75">
      <c r="A60" s="7">
        <v>16</v>
      </c>
      <c r="B60" s="7" t="s">
        <v>45</v>
      </c>
      <c r="C60" s="7" t="s">
        <v>2043</v>
      </c>
      <c r="D60" s="7" t="s">
        <v>47</v>
      </c>
      <c r="E60" s="7" t="s">
        <v>2044</v>
      </c>
      <c r="F60" s="7" t="s">
        <v>54</v>
      </c>
      <c r="G60" s="10">
        <v>3510</v>
      </c>
      <c r="H60" s="14"/>
      <c r="I60" s="13">
        <f>ROUND((H60*G60),2)</f>
      </c>
      <c r="O60">
        <f>rekapitulace!H8</f>
      </c>
      <c r="P60">
        <f>O60/100*I60</f>
      </c>
    </row>
    <row r="61" ht="114.75">
      <c r="E61" s="15" t="s">
        <v>2045</v>
      </c>
    </row>
    <row r="62" ht="280.5">
      <c r="E62" s="15" t="s">
        <v>2046</v>
      </c>
    </row>
    <row r="63" spans="1:16" ht="12.75">
      <c r="A63" s="7">
        <v>17</v>
      </c>
      <c r="B63" s="7" t="s">
        <v>45</v>
      </c>
      <c r="C63" s="7" t="s">
        <v>2047</v>
      </c>
      <c r="D63" s="7" t="s">
        <v>47</v>
      </c>
      <c r="E63" s="7" t="s">
        <v>2048</v>
      </c>
      <c r="F63" s="7" t="s">
        <v>54</v>
      </c>
      <c r="G63" s="10">
        <v>1755</v>
      </c>
      <c r="H63" s="14"/>
      <c r="I63" s="13">
        <f>ROUND((H63*G63),2)</f>
      </c>
      <c r="O63">
        <f>rekapitulace!H8</f>
      </c>
      <c r="P63">
        <f>O63/100*I63</f>
      </c>
    </row>
    <row r="64" ht="114.75">
      <c r="E64" s="15" t="s">
        <v>2049</v>
      </c>
    </row>
    <row r="65" ht="255">
      <c r="E65" s="15" t="s">
        <v>2050</v>
      </c>
    </row>
    <row r="66" spans="1:16" ht="12.75" customHeight="1">
      <c r="A66" s="16"/>
      <c r="B66" s="16"/>
      <c r="C66" s="16" t="s">
        <v>24</v>
      </c>
      <c r="D66" s="16"/>
      <c r="E66" s="16" t="s">
        <v>107</v>
      </c>
      <c r="F66" s="16"/>
      <c r="G66" s="16"/>
      <c r="H66" s="16"/>
      <c r="I66" s="16">
        <f>SUM(I24:I65)</f>
      </c>
      <c r="P66">
        <f>ROUND(SUM(P24:P65),2)</f>
      </c>
    </row>
    <row r="68" spans="1:9" ht="12.75" customHeight="1">
      <c r="A68" s="9"/>
      <c r="B68" s="9"/>
      <c r="C68" s="9" t="s">
        <v>35</v>
      </c>
      <c r="D68" s="9"/>
      <c r="E68" s="9" t="s">
        <v>127</v>
      </c>
      <c r="F68" s="9"/>
      <c r="G68" s="11"/>
      <c r="H68" s="9"/>
      <c r="I68" s="11"/>
    </row>
    <row r="69" spans="1:16" ht="12.75">
      <c r="A69" s="7">
        <v>18</v>
      </c>
      <c r="B69" s="7" t="s">
        <v>45</v>
      </c>
      <c r="C69" s="7" t="s">
        <v>2051</v>
      </c>
      <c r="D69" s="7" t="s">
        <v>47</v>
      </c>
      <c r="E69" s="7" t="s">
        <v>2052</v>
      </c>
      <c r="F69" s="7" t="s">
        <v>124</v>
      </c>
      <c r="G69" s="10">
        <v>85.56</v>
      </c>
      <c r="H69" s="14"/>
      <c r="I69" s="13">
        <f>ROUND((H69*G69),2)</f>
      </c>
      <c r="O69">
        <f>rekapitulace!H8</f>
      </c>
      <c r="P69">
        <f>O69/100*I69</f>
      </c>
    </row>
    <row r="70" ht="63.75">
      <c r="E70" s="15" t="s">
        <v>2053</v>
      </c>
    </row>
    <row r="71" ht="306">
      <c r="E71" s="15" t="s">
        <v>1181</v>
      </c>
    </row>
    <row r="72" spans="1:16" ht="12.75">
      <c r="A72" s="7">
        <v>19</v>
      </c>
      <c r="B72" s="7" t="s">
        <v>45</v>
      </c>
      <c r="C72" s="7" t="s">
        <v>2054</v>
      </c>
      <c r="D72" s="7" t="s">
        <v>47</v>
      </c>
      <c r="E72" s="7" t="s">
        <v>2055</v>
      </c>
      <c r="F72" s="7" t="s">
        <v>124</v>
      </c>
      <c r="G72" s="10">
        <v>220.8</v>
      </c>
      <c r="H72" s="14"/>
      <c r="I72" s="13">
        <f>ROUND((H72*G72),2)</f>
      </c>
      <c r="O72">
        <f>rekapitulace!H8</f>
      </c>
      <c r="P72">
        <f>O72/100*I72</f>
      </c>
    </row>
    <row r="73" ht="63.75">
      <c r="E73" s="15" t="s">
        <v>2056</v>
      </c>
    </row>
    <row r="74" ht="306">
      <c r="E74" s="15" t="s">
        <v>1181</v>
      </c>
    </row>
    <row r="75" spans="1:16" ht="12.75">
      <c r="A75" s="7">
        <v>20</v>
      </c>
      <c r="B75" s="7" t="s">
        <v>45</v>
      </c>
      <c r="C75" s="7" t="s">
        <v>2057</v>
      </c>
      <c r="D75" s="7" t="s">
        <v>47</v>
      </c>
      <c r="E75" s="7" t="s">
        <v>2058</v>
      </c>
      <c r="F75" s="7" t="s">
        <v>54</v>
      </c>
      <c r="G75" s="10">
        <v>966</v>
      </c>
      <c r="H75" s="14"/>
      <c r="I75" s="13">
        <f>ROUND((H75*G75),2)</f>
      </c>
      <c r="O75">
        <f>rekapitulace!H8</f>
      </c>
      <c r="P75">
        <f>O75/100*I75</f>
      </c>
    </row>
    <row r="76" ht="127.5">
      <c r="E76" s="15" t="s">
        <v>2059</v>
      </c>
    </row>
    <row r="77" ht="267.75">
      <c r="E77" s="15" t="s">
        <v>2060</v>
      </c>
    </row>
    <row r="78" spans="1:16" ht="12.75">
      <c r="A78" s="7">
        <v>21</v>
      </c>
      <c r="B78" s="7" t="s">
        <v>45</v>
      </c>
      <c r="C78" s="7" t="s">
        <v>1905</v>
      </c>
      <c r="D78" s="7" t="s">
        <v>47</v>
      </c>
      <c r="E78" s="7" t="s">
        <v>2061</v>
      </c>
      <c r="F78" s="7" t="s">
        <v>54</v>
      </c>
      <c r="G78" s="10">
        <v>1820</v>
      </c>
      <c r="H78" s="14"/>
      <c r="I78" s="13">
        <f>ROUND((H78*G78),2)</f>
      </c>
      <c r="O78">
        <f>rekapitulace!H8</f>
      </c>
      <c r="P78">
        <f>O78/100*I78</f>
      </c>
    </row>
    <row r="79" ht="127.5">
      <c r="E79" s="15" t="s">
        <v>2062</v>
      </c>
    </row>
    <row r="80" ht="344.25">
      <c r="E80" s="15" t="s">
        <v>1908</v>
      </c>
    </row>
    <row r="81" spans="1:16" ht="12.75">
      <c r="A81" s="7">
        <v>22</v>
      </c>
      <c r="B81" s="7" t="s">
        <v>45</v>
      </c>
      <c r="C81" s="7" t="s">
        <v>1909</v>
      </c>
      <c r="D81" s="7" t="s">
        <v>47</v>
      </c>
      <c r="E81" s="7" t="s">
        <v>1910</v>
      </c>
      <c r="F81" s="7" t="s">
        <v>124</v>
      </c>
      <c r="G81" s="10">
        <v>660.154</v>
      </c>
      <c r="H81" s="14"/>
      <c r="I81" s="13">
        <f>ROUND((H81*G81),2)</f>
      </c>
      <c r="O81">
        <f>rekapitulace!H8</f>
      </c>
      <c r="P81">
        <f>O81/100*I81</f>
      </c>
    </row>
    <row r="82" ht="229.5">
      <c r="E82" s="15" t="s">
        <v>2063</v>
      </c>
    </row>
    <row r="83" ht="409.5">
      <c r="E83" s="15" t="s">
        <v>1912</v>
      </c>
    </row>
    <row r="84" spans="1:16" ht="12.75">
      <c r="A84" s="7">
        <v>23</v>
      </c>
      <c r="B84" s="7" t="s">
        <v>45</v>
      </c>
      <c r="C84" s="7" t="s">
        <v>1913</v>
      </c>
      <c r="D84" s="7" t="s">
        <v>47</v>
      </c>
      <c r="E84" s="7" t="s">
        <v>1914</v>
      </c>
      <c r="F84" s="7" t="s">
        <v>914</v>
      </c>
      <c r="G84" s="10">
        <v>91.602</v>
      </c>
      <c r="H84" s="14"/>
      <c r="I84" s="13">
        <f>ROUND((H84*G84),2)</f>
      </c>
      <c r="O84">
        <f>rekapitulace!H8</f>
      </c>
      <c r="P84">
        <f>O84/100*I84</f>
      </c>
    </row>
    <row r="85" ht="63.75">
      <c r="E85" s="15" t="s">
        <v>2064</v>
      </c>
    </row>
    <row r="86" ht="409.5">
      <c r="E86" s="15" t="s">
        <v>1916</v>
      </c>
    </row>
    <row r="87" spans="1:16" ht="12.75">
      <c r="A87" s="7">
        <v>24</v>
      </c>
      <c r="B87" s="7" t="s">
        <v>45</v>
      </c>
      <c r="C87" s="7" t="s">
        <v>1127</v>
      </c>
      <c r="D87" s="7" t="s">
        <v>47</v>
      </c>
      <c r="E87" s="7" t="s">
        <v>2065</v>
      </c>
      <c r="F87" s="7" t="s">
        <v>138</v>
      </c>
      <c r="G87" s="10">
        <v>46</v>
      </c>
      <c r="H87" s="14"/>
      <c r="I87" s="13">
        <f>ROUND((H87*G87),2)</f>
      </c>
      <c r="O87">
        <f>rekapitulace!H8</f>
      </c>
      <c r="P87">
        <f>O87/100*I87</f>
      </c>
    </row>
    <row r="88" ht="38.25">
      <c r="E88" s="15" t="s">
        <v>2066</v>
      </c>
    </row>
    <row r="89" ht="409.5">
      <c r="E89" s="15" t="s">
        <v>1130</v>
      </c>
    </row>
    <row r="90" spans="1:16" ht="12.75">
      <c r="A90" s="7">
        <v>25</v>
      </c>
      <c r="B90" s="7" t="s">
        <v>45</v>
      </c>
      <c r="C90" s="7" t="s">
        <v>1920</v>
      </c>
      <c r="D90" s="7" t="s">
        <v>47</v>
      </c>
      <c r="E90" s="7" t="s">
        <v>1921</v>
      </c>
      <c r="F90" s="7" t="s">
        <v>138</v>
      </c>
      <c r="G90" s="10">
        <v>525.6</v>
      </c>
      <c r="H90" s="14"/>
      <c r="I90" s="13">
        <f>ROUND((H90*G90),2)</f>
      </c>
      <c r="O90">
        <f>rekapitulace!H8</f>
      </c>
      <c r="P90">
        <f>O90/100*I90</f>
      </c>
    </row>
    <row r="91" ht="127.5">
      <c r="E91" s="15" t="s">
        <v>2067</v>
      </c>
    </row>
    <row r="92" ht="409.5">
      <c r="E92" s="15" t="s">
        <v>1923</v>
      </c>
    </row>
    <row r="93" spans="1:16" ht="12.75">
      <c r="A93" s="7">
        <v>26</v>
      </c>
      <c r="B93" s="7" t="s">
        <v>45</v>
      </c>
      <c r="C93" s="7" t="s">
        <v>1924</v>
      </c>
      <c r="D93" s="7" t="s">
        <v>47</v>
      </c>
      <c r="E93" s="7" t="s">
        <v>1925</v>
      </c>
      <c r="F93" s="7" t="s">
        <v>138</v>
      </c>
      <c r="G93" s="10">
        <v>58.4</v>
      </c>
      <c r="H93" s="14"/>
      <c r="I93" s="13">
        <f>ROUND((H93*G93),2)</f>
      </c>
      <c r="O93">
        <f>rekapitulace!H8</f>
      </c>
      <c r="P93">
        <f>O93/100*I93</f>
      </c>
    </row>
    <row r="94" ht="127.5">
      <c r="E94" s="15" t="s">
        <v>2068</v>
      </c>
    </row>
    <row r="95" ht="409.5">
      <c r="E95" s="15" t="s">
        <v>1923</v>
      </c>
    </row>
    <row r="96" spans="1:16" ht="12.75">
      <c r="A96" s="7">
        <v>27</v>
      </c>
      <c r="B96" s="7" t="s">
        <v>45</v>
      </c>
      <c r="C96" s="7" t="s">
        <v>2069</v>
      </c>
      <c r="D96" s="7" t="s">
        <v>47</v>
      </c>
      <c r="E96" s="7" t="s">
        <v>2070</v>
      </c>
      <c r="F96" s="7" t="s">
        <v>138</v>
      </c>
      <c r="G96" s="10">
        <v>41.4</v>
      </c>
      <c r="H96" s="14"/>
      <c r="I96" s="13">
        <f>ROUND((H96*G96),2)</f>
      </c>
      <c r="O96">
        <f>rekapitulace!H8</f>
      </c>
      <c r="P96">
        <f>O96/100*I96</f>
      </c>
    </row>
    <row r="97" ht="114.75">
      <c r="E97" s="15" t="s">
        <v>2071</v>
      </c>
    </row>
    <row r="98" ht="409.5">
      <c r="E98" s="15" t="s">
        <v>2072</v>
      </c>
    </row>
    <row r="99" spans="1:16" ht="12.75">
      <c r="A99" s="7">
        <v>28</v>
      </c>
      <c r="B99" s="7" t="s">
        <v>45</v>
      </c>
      <c r="C99" s="7" t="s">
        <v>2073</v>
      </c>
      <c r="D99" s="7" t="s">
        <v>47</v>
      </c>
      <c r="E99" s="7" t="s">
        <v>2074</v>
      </c>
      <c r="F99" s="7" t="s">
        <v>138</v>
      </c>
      <c r="G99" s="10">
        <v>4.6</v>
      </c>
      <c r="H99" s="14"/>
      <c r="I99" s="13">
        <f>ROUND((H99*G99),2)</f>
      </c>
      <c r="O99">
        <f>rekapitulace!H8</f>
      </c>
      <c r="P99">
        <f>O99/100*I99</f>
      </c>
    </row>
    <row r="100" ht="153">
      <c r="E100" s="15" t="s">
        <v>2075</v>
      </c>
    </row>
    <row r="101" ht="409.5">
      <c r="E101" s="15" t="s">
        <v>2072</v>
      </c>
    </row>
    <row r="102" spans="1:16" ht="12.75">
      <c r="A102" s="7">
        <v>29</v>
      </c>
      <c r="B102" s="7" t="s">
        <v>45</v>
      </c>
      <c r="C102" s="7" t="s">
        <v>1927</v>
      </c>
      <c r="D102" s="7" t="s">
        <v>47</v>
      </c>
      <c r="E102" s="7" t="s">
        <v>1928</v>
      </c>
      <c r="F102" s="7" t="s">
        <v>124</v>
      </c>
      <c r="G102" s="10">
        <v>819.998</v>
      </c>
      <c r="H102" s="14"/>
      <c r="I102" s="13">
        <f>ROUND((H102*G102),2)</f>
      </c>
      <c r="O102">
        <f>rekapitulace!H8</f>
      </c>
      <c r="P102">
        <f>O102/100*I102</f>
      </c>
    </row>
    <row r="103" ht="409.5">
      <c r="E103" s="15" t="s">
        <v>2076</v>
      </c>
    </row>
    <row r="104" ht="409.5">
      <c r="E104" s="15" t="s">
        <v>1930</v>
      </c>
    </row>
    <row r="105" spans="1:16" ht="12.75">
      <c r="A105" s="7">
        <v>30</v>
      </c>
      <c r="B105" s="7" t="s">
        <v>45</v>
      </c>
      <c r="C105" s="7" t="s">
        <v>1931</v>
      </c>
      <c r="D105" s="7" t="s">
        <v>47</v>
      </c>
      <c r="E105" s="7" t="s">
        <v>1932</v>
      </c>
      <c r="F105" s="7" t="s">
        <v>914</v>
      </c>
      <c r="G105" s="10">
        <v>58.603</v>
      </c>
      <c r="H105" s="14"/>
      <c r="I105" s="13">
        <f>ROUND((H105*G105),2)</f>
      </c>
      <c r="O105">
        <f>rekapitulace!H8</f>
      </c>
      <c r="P105">
        <f>O105/100*I105</f>
      </c>
    </row>
    <row r="106" ht="280.5">
      <c r="E106" s="15" t="s">
        <v>2077</v>
      </c>
    </row>
    <row r="107" ht="409.5">
      <c r="E107" s="15" t="s">
        <v>1164</v>
      </c>
    </row>
    <row r="108" spans="1:16" ht="12.75">
      <c r="A108" s="7">
        <v>31</v>
      </c>
      <c r="B108" s="7" t="s">
        <v>45</v>
      </c>
      <c r="C108" s="7" t="s">
        <v>1148</v>
      </c>
      <c r="D108" s="7" t="s">
        <v>47</v>
      </c>
      <c r="E108" s="7" t="s">
        <v>1149</v>
      </c>
      <c r="F108" s="7" t="s">
        <v>101</v>
      </c>
      <c r="G108" s="10">
        <v>136</v>
      </c>
      <c r="H108" s="14"/>
      <c r="I108" s="13">
        <f>ROUND((H108*G108),2)</f>
      </c>
      <c r="O108">
        <f>rekapitulace!H8</f>
      </c>
      <c r="P108">
        <f>O108/100*I108</f>
      </c>
    </row>
    <row r="109" ht="102">
      <c r="E109" s="15" t="s">
        <v>2078</v>
      </c>
    </row>
    <row r="110" ht="409.5">
      <c r="E110" s="15" t="s">
        <v>1151</v>
      </c>
    </row>
    <row r="111" spans="1:16" ht="12.75">
      <c r="A111" s="7">
        <v>32</v>
      </c>
      <c r="B111" s="7" t="s">
        <v>45</v>
      </c>
      <c r="C111" s="7" t="s">
        <v>2079</v>
      </c>
      <c r="D111" s="7" t="s">
        <v>47</v>
      </c>
      <c r="E111" s="7" t="s">
        <v>2080</v>
      </c>
      <c r="F111" s="7" t="s">
        <v>54</v>
      </c>
      <c r="G111" s="10">
        <v>473.1</v>
      </c>
      <c r="H111" s="14"/>
      <c r="I111" s="13">
        <f>ROUND((H111*G111),2)</f>
      </c>
      <c r="O111">
        <f>rekapitulace!H8</f>
      </c>
      <c r="P111">
        <f>O111/100*I111</f>
      </c>
    </row>
    <row r="112" ht="63.75">
      <c r="E112" s="15" t="s">
        <v>2081</v>
      </c>
    </row>
    <row r="113" ht="409.5">
      <c r="E113" s="15" t="s">
        <v>2082</v>
      </c>
    </row>
    <row r="114" spans="1:16" ht="12.75" customHeight="1">
      <c r="A114" s="16"/>
      <c r="B114" s="16"/>
      <c r="C114" s="16" t="s">
        <v>35</v>
      </c>
      <c r="D114" s="16"/>
      <c r="E114" s="16" t="s">
        <v>127</v>
      </c>
      <c r="F114" s="16"/>
      <c r="G114" s="16"/>
      <c r="H114" s="16"/>
      <c r="I114" s="16">
        <f>SUM(I69:I113)</f>
      </c>
      <c r="P114">
        <f>ROUND(SUM(P69:P113),2)</f>
      </c>
    </row>
    <row r="116" spans="1:9" ht="12.75" customHeight="1">
      <c r="A116" s="9"/>
      <c r="B116" s="9"/>
      <c r="C116" s="9" t="s">
        <v>36</v>
      </c>
      <c r="D116" s="9"/>
      <c r="E116" s="9" t="s">
        <v>942</v>
      </c>
      <c r="F116" s="9"/>
      <c r="G116" s="11"/>
      <c r="H116" s="9"/>
      <c r="I116" s="11"/>
    </row>
    <row r="117" spans="1:16" ht="12.75">
      <c r="A117" s="7">
        <v>33</v>
      </c>
      <c r="B117" s="7" t="s">
        <v>45</v>
      </c>
      <c r="C117" s="7" t="s">
        <v>947</v>
      </c>
      <c r="D117" s="7" t="s">
        <v>47</v>
      </c>
      <c r="E117" s="7" t="s">
        <v>948</v>
      </c>
      <c r="F117" s="7" t="s">
        <v>124</v>
      </c>
      <c r="G117" s="10">
        <v>13.258</v>
      </c>
      <c r="H117" s="14"/>
      <c r="I117" s="13">
        <f>ROUND((H117*G117),2)</f>
      </c>
      <c r="O117">
        <f>rekapitulace!H8</f>
      </c>
      <c r="P117">
        <f>O117/100*I117</f>
      </c>
    </row>
    <row r="118" ht="204">
      <c r="E118" s="15" t="s">
        <v>2083</v>
      </c>
    </row>
    <row r="119" ht="409.5">
      <c r="E119" s="15" t="s">
        <v>950</v>
      </c>
    </row>
    <row r="120" spans="1:16" ht="12.75">
      <c r="A120" s="7">
        <v>34</v>
      </c>
      <c r="B120" s="7" t="s">
        <v>45</v>
      </c>
      <c r="C120" s="7" t="s">
        <v>951</v>
      </c>
      <c r="D120" s="7" t="s">
        <v>47</v>
      </c>
      <c r="E120" s="7" t="s">
        <v>952</v>
      </c>
      <c r="F120" s="7" t="s">
        <v>914</v>
      </c>
      <c r="G120" s="10">
        <v>1.66</v>
      </c>
      <c r="H120" s="14"/>
      <c r="I120" s="13">
        <f>ROUND((H120*G120),2)</f>
      </c>
      <c r="O120">
        <f>rekapitulace!H8</f>
      </c>
      <c r="P120">
        <f>O120/100*I120</f>
      </c>
    </row>
    <row r="121" ht="76.5">
      <c r="E121" s="15" t="s">
        <v>2084</v>
      </c>
    </row>
    <row r="122" ht="409.5">
      <c r="E122" s="15" t="s">
        <v>954</v>
      </c>
    </row>
    <row r="123" spans="1:16" ht="12.75">
      <c r="A123" s="7">
        <v>35</v>
      </c>
      <c r="B123" s="7" t="s">
        <v>45</v>
      </c>
      <c r="C123" s="7" t="s">
        <v>2085</v>
      </c>
      <c r="D123" s="7" t="s">
        <v>47</v>
      </c>
      <c r="E123" s="7" t="s">
        <v>1938</v>
      </c>
      <c r="F123" s="7" t="s">
        <v>124</v>
      </c>
      <c r="G123" s="10">
        <v>846.709</v>
      </c>
      <c r="H123" s="14"/>
      <c r="I123" s="13">
        <f>ROUND((H123*G123),2)</f>
      </c>
      <c r="O123">
        <f>rekapitulace!H8</f>
      </c>
      <c r="P123">
        <f>O123/100*I123</f>
      </c>
    </row>
    <row r="124" ht="409.5">
      <c r="E124" s="15" t="s">
        <v>2086</v>
      </c>
    </row>
    <row r="125" ht="409.5">
      <c r="E125" s="15" t="s">
        <v>1940</v>
      </c>
    </row>
    <row r="126" spans="1:16" ht="12.75">
      <c r="A126" s="7">
        <v>36</v>
      </c>
      <c r="B126" s="7" t="s">
        <v>45</v>
      </c>
      <c r="C126" s="7" t="s">
        <v>1941</v>
      </c>
      <c r="D126" s="7" t="s">
        <v>47</v>
      </c>
      <c r="E126" s="7" t="s">
        <v>1942</v>
      </c>
      <c r="F126" s="7" t="s">
        <v>914</v>
      </c>
      <c r="G126" s="10">
        <v>94.506</v>
      </c>
      <c r="H126" s="14"/>
      <c r="I126" s="13">
        <f>ROUND((H126*G126),2)</f>
      </c>
      <c r="O126">
        <f>rekapitulace!H8</f>
      </c>
      <c r="P126">
        <f>O126/100*I126</f>
      </c>
    </row>
    <row r="127" ht="165.75">
      <c r="E127" s="15" t="s">
        <v>2087</v>
      </c>
    </row>
    <row r="128" ht="409.5">
      <c r="E128" s="15" t="s">
        <v>1164</v>
      </c>
    </row>
    <row r="129" spans="1:16" ht="12.75" customHeight="1">
      <c r="A129" s="16"/>
      <c r="B129" s="16"/>
      <c r="C129" s="16" t="s">
        <v>36</v>
      </c>
      <c r="D129" s="16"/>
      <c r="E129" s="16" t="s">
        <v>942</v>
      </c>
      <c r="F129" s="16"/>
      <c r="G129" s="16"/>
      <c r="H129" s="16"/>
      <c r="I129" s="16">
        <f>SUM(I117:I128)</f>
      </c>
      <c r="P129">
        <f>ROUND(SUM(P117:P128),2)</f>
      </c>
    </row>
    <row r="131" spans="1:9" ht="12.75" customHeight="1">
      <c r="A131" s="9"/>
      <c r="B131" s="9"/>
      <c r="C131" s="9" t="s">
        <v>37</v>
      </c>
      <c r="D131" s="9"/>
      <c r="E131" s="9" t="s">
        <v>963</v>
      </c>
      <c r="F131" s="9"/>
      <c r="G131" s="11"/>
      <c r="H131" s="9"/>
      <c r="I131" s="11"/>
    </row>
    <row r="132" spans="1:16" ht="12.75">
      <c r="A132" s="7">
        <v>37</v>
      </c>
      <c r="B132" s="7" t="s">
        <v>45</v>
      </c>
      <c r="C132" s="7" t="s">
        <v>1964</v>
      </c>
      <c r="D132" s="7" t="s">
        <v>47</v>
      </c>
      <c r="E132" s="7" t="s">
        <v>1965</v>
      </c>
      <c r="F132" s="7" t="s">
        <v>124</v>
      </c>
      <c r="G132" s="10">
        <v>122.29</v>
      </c>
      <c r="H132" s="14"/>
      <c r="I132" s="13">
        <f>ROUND((H132*G132),2)</f>
      </c>
      <c r="O132">
        <f>rekapitulace!H8</f>
      </c>
      <c r="P132">
        <f>O132/100*I132</f>
      </c>
    </row>
    <row r="133" ht="242.25">
      <c r="E133" s="15" t="s">
        <v>2088</v>
      </c>
    </row>
    <row r="134" ht="409.5">
      <c r="E134" s="15" t="s">
        <v>958</v>
      </c>
    </row>
    <row r="135" spans="1:16" ht="12.75">
      <c r="A135" s="7">
        <v>38</v>
      </c>
      <c r="B135" s="7" t="s">
        <v>45</v>
      </c>
      <c r="C135" s="7" t="s">
        <v>2089</v>
      </c>
      <c r="D135" s="7" t="s">
        <v>47</v>
      </c>
      <c r="E135" s="7" t="s">
        <v>2090</v>
      </c>
      <c r="F135" s="7" t="s">
        <v>124</v>
      </c>
      <c r="G135" s="10">
        <v>66.341</v>
      </c>
      <c r="H135" s="14"/>
      <c r="I135" s="13">
        <f>ROUND((H135*G135),2)</f>
      </c>
      <c r="O135">
        <f>rekapitulace!H8</f>
      </c>
      <c r="P135">
        <f>O135/100*I135</f>
      </c>
    </row>
    <row r="136" ht="344.25">
      <c r="E136" s="15" t="s">
        <v>2091</v>
      </c>
    </row>
    <row r="137" ht="409.5">
      <c r="E137" s="15" t="s">
        <v>958</v>
      </c>
    </row>
    <row r="138" spans="1:16" ht="12.75">
      <c r="A138" s="7">
        <v>39</v>
      </c>
      <c r="B138" s="7" t="s">
        <v>45</v>
      </c>
      <c r="C138" s="7" t="s">
        <v>2092</v>
      </c>
      <c r="D138" s="7" t="s">
        <v>47</v>
      </c>
      <c r="E138" s="7" t="s">
        <v>2093</v>
      </c>
      <c r="F138" s="7" t="s">
        <v>124</v>
      </c>
      <c r="G138" s="10">
        <v>0.25</v>
      </c>
      <c r="H138" s="14"/>
      <c r="I138" s="13">
        <f>ROUND((H138*G138),2)</f>
      </c>
      <c r="O138">
        <f>rekapitulace!H8</f>
      </c>
      <c r="P138">
        <f>O138/100*I138</f>
      </c>
    </row>
    <row r="139" ht="102">
      <c r="E139" s="15" t="s">
        <v>2094</v>
      </c>
    </row>
    <row r="140" ht="409.5">
      <c r="E140" s="15" t="s">
        <v>958</v>
      </c>
    </row>
    <row r="141" spans="1:16" ht="12.75">
      <c r="A141" s="7">
        <v>40</v>
      </c>
      <c r="B141" s="7" t="s">
        <v>45</v>
      </c>
      <c r="C141" s="7" t="s">
        <v>1843</v>
      </c>
      <c r="D141" s="7" t="s">
        <v>47</v>
      </c>
      <c r="E141" s="7" t="s">
        <v>1844</v>
      </c>
      <c r="F141" s="7" t="s">
        <v>124</v>
      </c>
      <c r="G141" s="10">
        <v>512.538</v>
      </c>
      <c r="H141" s="14"/>
      <c r="I141" s="13">
        <f>ROUND((H141*G141),2)</f>
      </c>
      <c r="O141">
        <f>rekapitulace!H8</f>
      </c>
      <c r="P141">
        <f>O141/100*I141</f>
      </c>
    </row>
    <row r="142" ht="382.5">
      <c r="E142" s="15" t="s">
        <v>2095</v>
      </c>
    </row>
    <row r="143" ht="306">
      <c r="E143" s="15" t="s">
        <v>1181</v>
      </c>
    </row>
    <row r="144" spans="1:16" ht="12.75">
      <c r="A144" s="7">
        <v>41</v>
      </c>
      <c r="B144" s="7" t="s">
        <v>45</v>
      </c>
      <c r="C144" s="7" t="s">
        <v>2096</v>
      </c>
      <c r="D144" s="7" t="s">
        <v>47</v>
      </c>
      <c r="E144" s="7" t="s">
        <v>1976</v>
      </c>
      <c r="F144" s="7" t="s">
        <v>124</v>
      </c>
      <c r="G144" s="10">
        <v>248.2</v>
      </c>
      <c r="H144" s="14"/>
      <c r="I144" s="13">
        <f>ROUND((H144*G144),2)</f>
      </c>
      <c r="O144">
        <f>rekapitulace!H8</f>
      </c>
      <c r="P144">
        <f>O144/100*I144</f>
      </c>
    </row>
    <row r="145" ht="63.75">
      <c r="E145" s="15" t="s">
        <v>2097</v>
      </c>
    </row>
    <row r="146" ht="306">
      <c r="E146" s="15" t="s">
        <v>1974</v>
      </c>
    </row>
    <row r="147" spans="1:16" ht="12.75">
      <c r="A147" s="7">
        <v>42</v>
      </c>
      <c r="B147" s="7" t="s">
        <v>45</v>
      </c>
      <c r="C147" s="7" t="s">
        <v>2098</v>
      </c>
      <c r="D147" s="7" t="s">
        <v>47</v>
      </c>
      <c r="E147" s="7" t="s">
        <v>2099</v>
      </c>
      <c r="F147" s="7" t="s">
        <v>124</v>
      </c>
      <c r="G147" s="10">
        <v>24.21</v>
      </c>
      <c r="H147" s="14"/>
      <c r="I147" s="13">
        <f>ROUND((H147*G147),2)</f>
      </c>
      <c r="O147">
        <f>rekapitulace!H8</f>
      </c>
      <c r="P147">
        <f>O147/100*I147</f>
      </c>
    </row>
    <row r="148" ht="89.25">
      <c r="E148" s="15" t="s">
        <v>2100</v>
      </c>
    </row>
    <row r="149" ht="409.5">
      <c r="E149" s="15" t="s">
        <v>2101</v>
      </c>
    </row>
    <row r="150" spans="1:16" ht="12.75">
      <c r="A150" s="7">
        <v>43</v>
      </c>
      <c r="B150" s="7" t="s">
        <v>45</v>
      </c>
      <c r="C150" s="7" t="s">
        <v>2102</v>
      </c>
      <c r="D150" s="7" t="s">
        <v>47</v>
      </c>
      <c r="E150" s="7" t="s">
        <v>2103</v>
      </c>
      <c r="F150" s="7" t="s">
        <v>124</v>
      </c>
      <c r="G150" s="10">
        <v>278.4</v>
      </c>
      <c r="H150" s="14"/>
      <c r="I150" s="13">
        <f>ROUND((H150*G150),2)</f>
      </c>
      <c r="O150">
        <f>rekapitulace!H8</f>
      </c>
      <c r="P150">
        <f>O150/100*I150</f>
      </c>
    </row>
    <row r="151" ht="63.75">
      <c r="E151" s="15" t="s">
        <v>2104</v>
      </c>
    </row>
    <row r="152" ht="318.75">
      <c r="E152" s="15" t="s">
        <v>1985</v>
      </c>
    </row>
    <row r="153" spans="1:16" ht="12.75">
      <c r="A153" s="7">
        <v>44</v>
      </c>
      <c r="B153" s="7" t="s">
        <v>45</v>
      </c>
      <c r="C153" s="7" t="s">
        <v>1989</v>
      </c>
      <c r="D153" s="7" t="s">
        <v>47</v>
      </c>
      <c r="E153" s="7" t="s">
        <v>2105</v>
      </c>
      <c r="F153" s="7" t="s">
        <v>124</v>
      </c>
      <c r="G153" s="10">
        <v>799.5</v>
      </c>
      <c r="H153" s="14"/>
      <c r="I153" s="13">
        <f>ROUND((H153*G153),2)</f>
      </c>
      <c r="O153">
        <f>rekapitulace!H8</f>
      </c>
      <c r="P153">
        <f>O153/100*I153</f>
      </c>
    </row>
    <row r="154" ht="76.5">
      <c r="E154" s="15" t="s">
        <v>2106</v>
      </c>
    </row>
    <row r="155" ht="369.75">
      <c r="E155" s="15" t="s">
        <v>1992</v>
      </c>
    </row>
    <row r="156" spans="1:16" ht="12.75">
      <c r="A156" s="7">
        <v>45</v>
      </c>
      <c r="B156" s="7" t="s">
        <v>45</v>
      </c>
      <c r="C156" s="7" t="s">
        <v>1182</v>
      </c>
      <c r="D156" s="7" t="s">
        <v>47</v>
      </c>
      <c r="E156" s="7" t="s">
        <v>1183</v>
      </c>
      <c r="F156" s="7" t="s">
        <v>124</v>
      </c>
      <c r="G156" s="10">
        <v>73.125</v>
      </c>
      <c r="H156" s="14"/>
      <c r="I156" s="13">
        <f>ROUND((H156*G156),2)</f>
      </c>
      <c r="O156">
        <f>rekapitulace!H8</f>
      </c>
      <c r="P156">
        <f>O156/100*I156</f>
      </c>
    </row>
    <row r="157" ht="191.25">
      <c r="E157" s="15" t="s">
        <v>2107</v>
      </c>
    </row>
    <row r="158" ht="409.5">
      <c r="E158" s="15" t="s">
        <v>1185</v>
      </c>
    </row>
    <row r="159" spans="1:16" ht="12.75" customHeight="1">
      <c r="A159" s="16"/>
      <c r="B159" s="16"/>
      <c r="C159" s="16" t="s">
        <v>37</v>
      </c>
      <c r="D159" s="16"/>
      <c r="E159" s="16" t="s">
        <v>963</v>
      </c>
      <c r="F159" s="16"/>
      <c r="G159" s="16"/>
      <c r="H159" s="16"/>
      <c r="I159" s="16">
        <f>SUM(I132:I158)</f>
      </c>
      <c r="P159">
        <f>ROUND(SUM(P132:P158),2)</f>
      </c>
    </row>
    <row r="161" spans="1:9" ht="12.75" customHeight="1">
      <c r="A161" s="9"/>
      <c r="B161" s="9"/>
      <c r="C161" s="9" t="s">
        <v>40</v>
      </c>
      <c r="D161" s="9"/>
      <c r="E161" s="9" t="s">
        <v>1012</v>
      </c>
      <c r="F161" s="9"/>
      <c r="G161" s="11"/>
      <c r="H161" s="9"/>
      <c r="I161" s="11"/>
    </row>
    <row r="162" spans="1:16" ht="12.75">
      <c r="A162" s="7">
        <v>46</v>
      </c>
      <c r="B162" s="7" t="s">
        <v>45</v>
      </c>
      <c r="C162" s="7" t="s">
        <v>1021</v>
      </c>
      <c r="D162" s="7" t="s">
        <v>47</v>
      </c>
      <c r="E162" s="7" t="s">
        <v>1022</v>
      </c>
      <c r="F162" s="7" t="s">
        <v>54</v>
      </c>
      <c r="G162" s="10">
        <v>138.11</v>
      </c>
      <c r="H162" s="14"/>
      <c r="I162" s="13">
        <f>ROUND((H162*G162),2)</f>
      </c>
      <c r="O162">
        <f>rekapitulace!H8</f>
      </c>
      <c r="P162">
        <f>O162/100*I162</f>
      </c>
    </row>
    <row r="163" ht="51">
      <c r="E163" s="15" t="s">
        <v>2108</v>
      </c>
    </row>
    <row r="164" ht="395.25">
      <c r="E164" s="15" t="s">
        <v>1024</v>
      </c>
    </row>
    <row r="165" spans="1:16" ht="12.75" customHeight="1">
      <c r="A165" s="16"/>
      <c r="B165" s="16"/>
      <c r="C165" s="16" t="s">
        <v>40</v>
      </c>
      <c r="D165" s="16"/>
      <c r="E165" s="16" t="s">
        <v>1012</v>
      </c>
      <c r="F165" s="16"/>
      <c r="G165" s="16"/>
      <c r="H165" s="16"/>
      <c r="I165" s="16">
        <f>SUM(I162:I164)</f>
      </c>
      <c r="P165">
        <f>ROUND(SUM(P162:P164),2)</f>
      </c>
    </row>
    <row r="167" spans="1:9" ht="12.75" customHeight="1">
      <c r="A167" s="9"/>
      <c r="B167" s="9"/>
      <c r="C167" s="9" t="s">
        <v>41</v>
      </c>
      <c r="D167" s="9"/>
      <c r="E167" s="9" t="s">
        <v>1811</v>
      </c>
      <c r="F167" s="9"/>
      <c r="G167" s="11"/>
      <c r="H167" s="9"/>
      <c r="I167" s="11"/>
    </row>
    <row r="168" spans="1:16" ht="12.75">
      <c r="A168" s="7">
        <v>47</v>
      </c>
      <c r="B168" s="7" t="s">
        <v>45</v>
      </c>
      <c r="C168" s="7" t="s">
        <v>2109</v>
      </c>
      <c r="D168" s="7" t="s">
        <v>47</v>
      </c>
      <c r="E168" s="7" t="s">
        <v>2110</v>
      </c>
      <c r="F168" s="7" t="s">
        <v>138</v>
      </c>
      <c r="G168" s="10">
        <v>30.6</v>
      </c>
      <c r="H168" s="14"/>
      <c r="I168" s="13">
        <f>ROUND((H168*G168),2)</f>
      </c>
      <c r="O168">
        <f>rekapitulace!H8</f>
      </c>
      <c r="P168">
        <f>O168/100*I168</f>
      </c>
    </row>
    <row r="169" ht="76.5">
      <c r="E169" s="15" t="s">
        <v>2111</v>
      </c>
    </row>
    <row r="170" ht="409.5">
      <c r="E170" s="15" t="s">
        <v>1849</v>
      </c>
    </row>
    <row r="171" spans="1:16" ht="12.75">
      <c r="A171" s="7">
        <v>48</v>
      </c>
      <c r="B171" s="7" t="s">
        <v>45</v>
      </c>
      <c r="C171" s="7" t="s">
        <v>2112</v>
      </c>
      <c r="D171" s="7" t="s">
        <v>47</v>
      </c>
      <c r="E171" s="7" t="s">
        <v>2113</v>
      </c>
      <c r="F171" s="7" t="s">
        <v>138</v>
      </c>
      <c r="G171" s="10">
        <v>92</v>
      </c>
      <c r="H171" s="14"/>
      <c r="I171" s="13">
        <f>ROUND((H171*G171),2)</f>
      </c>
      <c r="O171">
        <f>rekapitulace!H8</f>
      </c>
      <c r="P171">
        <f>O171/100*I171</f>
      </c>
    </row>
    <row r="172" ht="76.5">
      <c r="E172" s="15" t="s">
        <v>2114</v>
      </c>
    </row>
    <row r="173" ht="409.5">
      <c r="E173" s="15" t="s">
        <v>2115</v>
      </c>
    </row>
    <row r="174" spans="1:16" ht="12.75">
      <c r="A174" s="7">
        <v>49</v>
      </c>
      <c r="B174" s="7" t="s">
        <v>45</v>
      </c>
      <c r="C174" s="7" t="s">
        <v>1220</v>
      </c>
      <c r="D174" s="7" t="s">
        <v>47</v>
      </c>
      <c r="E174" s="7" t="s">
        <v>1221</v>
      </c>
      <c r="F174" s="7" t="s">
        <v>138</v>
      </c>
      <c r="G174" s="10">
        <v>21.5</v>
      </c>
      <c r="H174" s="14"/>
      <c r="I174" s="13">
        <f>ROUND((H174*G174),2)</f>
      </c>
      <c r="O174">
        <f>rekapitulace!H8</f>
      </c>
      <c r="P174">
        <f>O174/100*I174</f>
      </c>
    </row>
    <row r="175" ht="38.25">
      <c r="E175" s="15" t="s">
        <v>2116</v>
      </c>
    </row>
    <row r="176" ht="409.5">
      <c r="E176" s="15" t="s">
        <v>1036</v>
      </c>
    </row>
    <row r="177" spans="1:16" ht="12.75">
      <c r="A177" s="7">
        <v>50</v>
      </c>
      <c r="B177" s="7" t="s">
        <v>45</v>
      </c>
      <c r="C177" s="7" t="s">
        <v>1865</v>
      </c>
      <c r="D177" s="7" t="s">
        <v>47</v>
      </c>
      <c r="E177" s="7" t="s">
        <v>1866</v>
      </c>
      <c r="F177" s="7" t="s">
        <v>138</v>
      </c>
      <c r="G177" s="10">
        <v>30.6</v>
      </c>
      <c r="H177" s="14"/>
      <c r="I177" s="13">
        <f>ROUND((H177*G177),2)</f>
      </c>
      <c r="O177">
        <f>rekapitulace!H8</f>
      </c>
      <c r="P177">
        <f>O177/100*I177</f>
      </c>
    </row>
    <row r="178" ht="63.75">
      <c r="E178" s="15" t="s">
        <v>2117</v>
      </c>
    </row>
    <row r="179" ht="216.75">
      <c r="E179" s="15" t="s">
        <v>1868</v>
      </c>
    </row>
    <row r="180" spans="1:16" ht="12.75" customHeight="1">
      <c r="A180" s="16"/>
      <c r="B180" s="16"/>
      <c r="C180" s="16" t="s">
        <v>41</v>
      </c>
      <c r="D180" s="16"/>
      <c r="E180" s="16" t="s">
        <v>1025</v>
      </c>
      <c r="F180" s="16"/>
      <c r="G180" s="16"/>
      <c r="H180" s="16"/>
      <c r="I180" s="16">
        <f>SUM(I168:I179)</f>
      </c>
      <c r="P180">
        <f>ROUND(SUM(P168:P179),2)</f>
      </c>
    </row>
    <row r="182" spans="1:9" ht="12.75" customHeight="1">
      <c r="A182" s="9"/>
      <c r="B182" s="9"/>
      <c r="C182" s="9" t="s">
        <v>42</v>
      </c>
      <c r="D182" s="9"/>
      <c r="E182" s="9" t="s">
        <v>1037</v>
      </c>
      <c r="F182" s="9"/>
      <c r="G182" s="11"/>
      <c r="H182" s="9"/>
      <c r="I182" s="11"/>
    </row>
    <row r="183" spans="1:16" ht="12.75">
      <c r="A183" s="7">
        <v>51</v>
      </c>
      <c r="B183" s="7" t="s">
        <v>45</v>
      </c>
      <c r="C183" s="7" t="s">
        <v>1038</v>
      </c>
      <c r="D183" s="7" t="s">
        <v>47</v>
      </c>
      <c r="E183" s="7" t="s">
        <v>1995</v>
      </c>
      <c r="F183" s="7" t="s">
        <v>138</v>
      </c>
      <c r="G183" s="10">
        <v>73.3</v>
      </c>
      <c r="H183" s="14"/>
      <c r="I183" s="13">
        <f>ROUND((H183*G183),2)</f>
      </c>
      <c r="O183">
        <f>rekapitulace!H8</f>
      </c>
      <c r="P183">
        <f>O183/100*I183</f>
      </c>
    </row>
    <row r="184" ht="25.5">
      <c r="E184" s="15" t="s">
        <v>2118</v>
      </c>
    </row>
    <row r="185" ht="369.75">
      <c r="E185" s="15" t="s">
        <v>1041</v>
      </c>
    </row>
    <row r="186" spans="1:16" ht="12.75">
      <c r="A186" s="7">
        <v>52</v>
      </c>
      <c r="B186" s="7" t="s">
        <v>45</v>
      </c>
      <c r="C186" s="7" t="s">
        <v>2119</v>
      </c>
      <c r="D186" s="7" t="s">
        <v>47</v>
      </c>
      <c r="E186" s="7" t="s">
        <v>2120</v>
      </c>
      <c r="F186" s="7" t="s">
        <v>138</v>
      </c>
      <c r="G186" s="10">
        <v>3.6</v>
      </c>
      <c r="H186" s="14"/>
      <c r="I186" s="13">
        <f>ROUND((H186*G186),2)</f>
      </c>
      <c r="O186">
        <f>rekapitulace!H8</f>
      </c>
      <c r="P186">
        <f>O186/100*I186</f>
      </c>
    </row>
    <row r="187" ht="25.5">
      <c r="E187" s="15" t="s">
        <v>2121</v>
      </c>
    </row>
    <row r="188" ht="409.5">
      <c r="E188" s="15" t="s">
        <v>2122</v>
      </c>
    </row>
    <row r="189" spans="1:16" ht="12.75">
      <c r="A189" s="7">
        <v>53</v>
      </c>
      <c r="B189" s="7" t="s">
        <v>45</v>
      </c>
      <c r="C189" s="7" t="s">
        <v>2123</v>
      </c>
      <c r="D189" s="7" t="s">
        <v>47</v>
      </c>
      <c r="E189" s="7" t="s">
        <v>2124</v>
      </c>
      <c r="F189" s="7" t="s">
        <v>138</v>
      </c>
      <c r="G189" s="10">
        <v>8.6</v>
      </c>
      <c r="H189" s="14"/>
      <c r="I189" s="13">
        <f>ROUND((H189*G189),2)</f>
      </c>
      <c r="O189">
        <f>rekapitulace!H8</f>
      </c>
      <c r="P189">
        <f>O189/100*I189</f>
      </c>
    </row>
    <row r="190" ht="25.5">
      <c r="E190" s="15" t="s">
        <v>2125</v>
      </c>
    </row>
    <row r="191" ht="409.5">
      <c r="E191" s="15" t="s">
        <v>2122</v>
      </c>
    </row>
    <row r="192" spans="1:16" ht="12.75">
      <c r="A192" s="7">
        <v>54</v>
      </c>
      <c r="B192" s="7" t="s">
        <v>45</v>
      </c>
      <c r="C192" s="7" t="s">
        <v>2001</v>
      </c>
      <c r="D192" s="7" t="s">
        <v>47</v>
      </c>
      <c r="E192" s="7" t="s">
        <v>2002</v>
      </c>
      <c r="F192" s="7" t="s">
        <v>101</v>
      </c>
      <c r="G192" s="10">
        <v>42</v>
      </c>
      <c r="H192" s="14"/>
      <c r="I192" s="13">
        <f>ROUND((H192*G192),2)</f>
      </c>
      <c r="O192">
        <f>rekapitulace!H8</f>
      </c>
      <c r="P192">
        <f>O192/100*I192</f>
      </c>
    </row>
    <row r="193" ht="63.75">
      <c r="E193" s="15" t="s">
        <v>2126</v>
      </c>
    </row>
    <row r="194" ht="409.5">
      <c r="E194" s="15" t="s">
        <v>2004</v>
      </c>
    </row>
    <row r="195" spans="1:16" ht="12.75">
      <c r="A195" s="7">
        <v>55</v>
      </c>
      <c r="B195" s="7" t="s">
        <v>45</v>
      </c>
      <c r="C195" s="7" t="s">
        <v>2127</v>
      </c>
      <c r="D195" s="7" t="s">
        <v>47</v>
      </c>
      <c r="E195" s="7" t="s">
        <v>2128</v>
      </c>
      <c r="F195" s="7" t="s">
        <v>155</v>
      </c>
      <c r="G195" s="10">
        <v>1</v>
      </c>
      <c r="H195" s="14"/>
      <c r="I195" s="13">
        <f>ROUND((H195*G195),2)</f>
      </c>
      <c r="O195">
        <f>rekapitulace!H8</f>
      </c>
      <c r="P195">
        <f>O195/100*I195</f>
      </c>
    </row>
    <row r="196" ht="51">
      <c r="E196" s="15" t="s">
        <v>2129</v>
      </c>
    </row>
    <row r="197" ht="409.5">
      <c r="E197" s="15" t="s">
        <v>1065</v>
      </c>
    </row>
    <row r="198" spans="1:16" ht="12.75">
      <c r="A198" s="7">
        <v>56</v>
      </c>
      <c r="B198" s="7" t="s">
        <v>45</v>
      </c>
      <c r="C198" s="7" t="s">
        <v>2130</v>
      </c>
      <c r="D198" s="7" t="s">
        <v>47</v>
      </c>
      <c r="E198" s="7" t="s">
        <v>2131</v>
      </c>
      <c r="F198" s="7" t="s">
        <v>205</v>
      </c>
      <c r="G198" s="10">
        <v>394.23</v>
      </c>
      <c r="H198" s="14"/>
      <c r="I198" s="13">
        <f>ROUND((H198*G198),2)</f>
      </c>
      <c r="O198">
        <f>rekapitulace!H8</f>
      </c>
      <c r="P198">
        <f>O198/100*I198</f>
      </c>
    </row>
    <row r="199" ht="102">
      <c r="E199" s="15" t="s">
        <v>2132</v>
      </c>
    </row>
    <row r="200" ht="409.5">
      <c r="E200" s="15" t="s">
        <v>1237</v>
      </c>
    </row>
    <row r="201" spans="1:16" ht="12.75">
      <c r="A201" s="7">
        <v>57</v>
      </c>
      <c r="B201" s="7" t="s">
        <v>45</v>
      </c>
      <c r="C201" s="7" t="s">
        <v>1074</v>
      </c>
      <c r="D201" s="7" t="s">
        <v>47</v>
      </c>
      <c r="E201" s="7" t="s">
        <v>1075</v>
      </c>
      <c r="F201" s="7" t="s">
        <v>124</v>
      </c>
      <c r="G201" s="10">
        <v>740.343</v>
      </c>
      <c r="H201" s="14"/>
      <c r="I201" s="13">
        <f>ROUND((H201*G201),2)</f>
      </c>
      <c r="O201">
        <f>rekapitulace!H8</f>
      </c>
      <c r="P201">
        <f>O201/100*I201</f>
      </c>
    </row>
    <row r="202" ht="102">
      <c r="E202" s="15" t="s">
        <v>2133</v>
      </c>
    </row>
    <row r="203" ht="409.5">
      <c r="E203" s="15" t="s">
        <v>1077</v>
      </c>
    </row>
    <row r="204" spans="1:16" ht="12.75" customHeight="1">
      <c r="A204" s="16"/>
      <c r="B204" s="16"/>
      <c r="C204" s="16" t="s">
        <v>42</v>
      </c>
      <c r="D204" s="16"/>
      <c r="E204" s="16" t="s">
        <v>1037</v>
      </c>
      <c r="F204" s="16"/>
      <c r="G204" s="16"/>
      <c r="H204" s="16"/>
      <c r="I204" s="16">
        <f>SUM(I183:I203)</f>
      </c>
      <c r="P204">
        <f>ROUND(SUM(P183:P203),2)</f>
      </c>
    </row>
    <row r="206" spans="1:16" ht="12.75" customHeight="1">
      <c r="A206" s="16"/>
      <c r="B206" s="16"/>
      <c r="C206" s="16"/>
      <c r="D206" s="16"/>
      <c r="E206" s="16" t="s">
        <v>143</v>
      </c>
      <c r="F206" s="16"/>
      <c r="G206" s="16"/>
      <c r="H206" s="16"/>
      <c r="I206" s="16">
        <f>+I21+I66+I114+I129+I159+I165+I180+I204</f>
      </c>
      <c r="P206">
        <f>+P21+P66+P114+P129+P159+P165+P180+P204</f>
      </c>
    </row>
    <row r="208" spans="1:9" ht="12.75" customHeight="1">
      <c r="A208" s="9" t="s">
        <v>144</v>
      </c>
      <c r="B208" s="9"/>
      <c r="C208" s="9"/>
      <c r="D208" s="9"/>
      <c r="E208" s="9"/>
      <c r="F208" s="9"/>
      <c r="G208" s="9"/>
      <c r="H208" s="9"/>
      <c r="I208" s="9"/>
    </row>
    <row r="209" spans="1:9" ht="12.75" customHeight="1">
      <c r="A209" s="9"/>
      <c r="B209" s="9"/>
      <c r="C209" s="9"/>
      <c r="D209" s="9"/>
      <c r="E209" s="9" t="s">
        <v>145</v>
      </c>
      <c r="F209" s="9"/>
      <c r="G209" s="9"/>
      <c r="H209" s="9"/>
      <c r="I209" s="9"/>
    </row>
    <row r="210" spans="1:16" ht="12.75" customHeight="1">
      <c r="A210" s="16"/>
      <c r="B210" s="16"/>
      <c r="C210" s="16"/>
      <c r="D210" s="16"/>
      <c r="E210" s="16" t="s">
        <v>146</v>
      </c>
      <c r="F210" s="16"/>
      <c r="G210" s="16"/>
      <c r="H210" s="16"/>
      <c r="I210" s="16">
        <v>0</v>
      </c>
      <c r="P210">
        <v>0</v>
      </c>
    </row>
    <row r="211" spans="1:9" ht="12.75" customHeight="1">
      <c r="A211" s="16"/>
      <c r="B211" s="16"/>
      <c r="C211" s="16"/>
      <c r="D211" s="16"/>
      <c r="E211" s="16" t="s">
        <v>147</v>
      </c>
      <c r="F211" s="16"/>
      <c r="G211" s="16"/>
      <c r="H211" s="16"/>
      <c r="I211" s="16"/>
    </row>
    <row r="212" spans="1:16" ht="12.75" customHeight="1">
      <c r="A212" s="16"/>
      <c r="B212" s="16"/>
      <c r="C212" s="16"/>
      <c r="D212" s="16"/>
      <c r="E212" s="16" t="s">
        <v>148</v>
      </c>
      <c r="F212" s="16"/>
      <c r="G212" s="16"/>
      <c r="H212" s="16"/>
      <c r="I212" s="16">
        <v>0</v>
      </c>
      <c r="P212">
        <v>0</v>
      </c>
    </row>
    <row r="213" spans="1:16" ht="12.75" customHeight="1">
      <c r="A213" s="16"/>
      <c r="B213" s="16"/>
      <c r="C213" s="16"/>
      <c r="D213" s="16"/>
      <c r="E213" s="16" t="s">
        <v>149</v>
      </c>
      <c r="F213" s="16"/>
      <c r="G213" s="16"/>
      <c r="H213" s="16"/>
      <c r="I213" s="16">
        <f>I210+I212</f>
      </c>
      <c r="P213">
        <f>P210+P212</f>
      </c>
    </row>
    <row r="215" spans="1:16" ht="12.75" customHeight="1">
      <c r="A215" s="16"/>
      <c r="B215" s="16"/>
      <c r="C215" s="16"/>
      <c r="D215" s="16"/>
      <c r="E215" s="16" t="s">
        <v>149</v>
      </c>
      <c r="F215" s="16"/>
      <c r="G215" s="16"/>
      <c r="H215" s="16"/>
      <c r="I215" s="16">
        <f>I206+I213</f>
      </c>
      <c r="P215">
        <f>P206+P213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P18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2134</v>
      </c>
      <c r="D5" s="5"/>
      <c r="E5" s="5" t="s">
        <v>2135</v>
      </c>
    </row>
    <row r="6" spans="1:5" ht="12.75" customHeight="1">
      <c r="A6" t="s">
        <v>17</v>
      </c>
      <c r="C6" s="5" t="s">
        <v>2134</v>
      </c>
      <c r="D6" s="5"/>
      <c r="E6" s="5" t="s">
        <v>2135</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1093</v>
      </c>
      <c r="F12" s="7" t="s">
        <v>124</v>
      </c>
      <c r="G12" s="10">
        <v>608.747</v>
      </c>
      <c r="H12" s="14"/>
      <c r="I12" s="13">
        <f>ROUND((H12*G12),2)</f>
      </c>
      <c r="O12">
        <f>rekapitulace!H8</f>
      </c>
      <c r="P12">
        <f>O12/100*I12</f>
      </c>
    </row>
    <row r="13" ht="76.5">
      <c r="E13" s="15" t="s">
        <v>2136</v>
      </c>
    </row>
    <row r="14" ht="153">
      <c r="E14" s="15" t="s">
        <v>916</v>
      </c>
    </row>
    <row r="15" spans="1:16" ht="12.75">
      <c r="A15" s="7">
        <v>2</v>
      </c>
      <c r="B15" s="7" t="s">
        <v>45</v>
      </c>
      <c r="C15" s="7" t="s">
        <v>912</v>
      </c>
      <c r="D15" s="7" t="s">
        <v>47</v>
      </c>
      <c r="E15" s="7" t="s">
        <v>913</v>
      </c>
      <c r="F15" s="7" t="s">
        <v>914</v>
      </c>
      <c r="G15" s="10">
        <v>22.66</v>
      </c>
      <c r="H15" s="14"/>
      <c r="I15" s="13">
        <f>ROUND((H15*G15),2)</f>
      </c>
      <c r="O15">
        <f>rekapitulace!H8</f>
      </c>
      <c r="P15">
        <f>O15/100*I15</f>
      </c>
    </row>
    <row r="16" ht="89.25">
      <c r="E16" s="15" t="s">
        <v>2137</v>
      </c>
    </row>
    <row r="17" ht="153">
      <c r="E17" s="15" t="s">
        <v>916</v>
      </c>
    </row>
    <row r="18" spans="1:16" ht="12.75">
      <c r="A18" s="7">
        <v>3</v>
      </c>
      <c r="B18" s="7" t="s">
        <v>45</v>
      </c>
      <c r="C18" s="7" t="s">
        <v>1879</v>
      </c>
      <c r="D18" s="7" t="s">
        <v>47</v>
      </c>
      <c r="E18" s="7" t="s">
        <v>2015</v>
      </c>
      <c r="F18" s="7" t="s">
        <v>124</v>
      </c>
      <c r="G18" s="10">
        <v>6319.186</v>
      </c>
      <c r="H18" s="14"/>
      <c r="I18" s="13">
        <f>ROUND((H18*G18),2)</f>
      </c>
      <c r="O18">
        <f>rekapitulace!H8</f>
      </c>
      <c r="P18">
        <f>O18/100*I18</f>
      </c>
    </row>
    <row r="19" ht="89.25">
      <c r="E19" s="15" t="s">
        <v>2138</v>
      </c>
    </row>
    <row r="20" ht="153">
      <c r="E20" s="15" t="s">
        <v>1882</v>
      </c>
    </row>
    <row r="21" spans="1:16" ht="12.75">
      <c r="A21" s="7">
        <v>4</v>
      </c>
      <c r="B21" s="7" t="s">
        <v>45</v>
      </c>
      <c r="C21" s="7" t="s">
        <v>2139</v>
      </c>
      <c r="D21" s="7" t="s">
        <v>47</v>
      </c>
      <c r="E21" s="7" t="s">
        <v>2140</v>
      </c>
      <c r="F21" s="7" t="s">
        <v>124</v>
      </c>
      <c r="G21" s="10">
        <v>8.8</v>
      </c>
      <c r="H21" s="14"/>
      <c r="I21" s="13">
        <f>ROUND((H21*G21),2)</f>
      </c>
      <c r="O21">
        <f>rekapitulace!H8</f>
      </c>
      <c r="P21">
        <f>O21/100*I21</f>
      </c>
    </row>
    <row r="22" ht="63.75">
      <c r="E22" s="15" t="s">
        <v>2141</v>
      </c>
    </row>
    <row r="23" ht="153">
      <c r="E23" s="15" t="s">
        <v>1882</v>
      </c>
    </row>
    <row r="24" spans="1:16" ht="12.75" customHeight="1">
      <c r="A24" s="16"/>
      <c r="B24" s="16"/>
      <c r="C24" s="16" t="s">
        <v>44</v>
      </c>
      <c r="D24" s="16"/>
      <c r="E24" s="16" t="s">
        <v>43</v>
      </c>
      <c r="F24" s="16"/>
      <c r="G24" s="16"/>
      <c r="H24" s="16"/>
      <c r="I24" s="16">
        <f>SUM(I12:I23)</f>
      </c>
      <c r="P24">
        <f>ROUND(SUM(P12:P23),2)</f>
      </c>
    </row>
    <row r="26" spans="1:9" ht="12.75" customHeight="1">
      <c r="A26" s="9"/>
      <c r="B26" s="9"/>
      <c r="C26" s="9" t="s">
        <v>24</v>
      </c>
      <c r="D26" s="9"/>
      <c r="E26" s="9" t="s">
        <v>107</v>
      </c>
      <c r="F26" s="9"/>
      <c r="G26" s="11"/>
      <c r="H26" s="9"/>
      <c r="I26" s="11"/>
    </row>
    <row r="27" spans="1:16" ht="12.75">
      <c r="A27" s="7">
        <v>5</v>
      </c>
      <c r="B27" s="7" t="s">
        <v>45</v>
      </c>
      <c r="C27" s="7" t="s">
        <v>1883</v>
      </c>
      <c r="D27" s="7" t="s">
        <v>47</v>
      </c>
      <c r="E27" s="7" t="s">
        <v>1884</v>
      </c>
      <c r="F27" s="7" t="s">
        <v>124</v>
      </c>
      <c r="G27" s="10">
        <v>15.4</v>
      </c>
      <c r="H27" s="14"/>
      <c r="I27" s="13">
        <f>ROUND((H27*G27),2)</f>
      </c>
      <c r="O27">
        <f>rekapitulace!H8</f>
      </c>
      <c r="P27">
        <f>O27/100*I27</f>
      </c>
    </row>
    <row r="28" ht="89.25">
      <c r="E28" s="15" t="s">
        <v>2142</v>
      </c>
    </row>
    <row r="29" ht="191.25">
      <c r="E29" s="15" t="s">
        <v>2143</v>
      </c>
    </row>
    <row r="30" spans="1:16" ht="12.75">
      <c r="A30" s="7">
        <v>6</v>
      </c>
      <c r="B30" s="7" t="s">
        <v>45</v>
      </c>
      <c r="C30" s="7" t="s">
        <v>2018</v>
      </c>
      <c r="D30" s="7" t="s">
        <v>47</v>
      </c>
      <c r="E30" s="7" t="s">
        <v>2019</v>
      </c>
      <c r="F30" s="7" t="s">
        <v>124</v>
      </c>
      <c r="G30" s="10">
        <v>194.082</v>
      </c>
      <c r="H30" s="14"/>
      <c r="I30" s="13">
        <f>ROUND((H30*G30),2)</f>
      </c>
      <c r="O30">
        <f>rekapitulace!H8</f>
      </c>
      <c r="P30">
        <f>O30/100*I30</f>
      </c>
    </row>
    <row r="31" ht="114.75">
      <c r="E31" s="15" t="s">
        <v>2144</v>
      </c>
    </row>
    <row r="32" ht="409.5">
      <c r="E32" s="15" t="s">
        <v>1890</v>
      </c>
    </row>
    <row r="33" spans="1:16" ht="12.75">
      <c r="A33" s="7">
        <v>7</v>
      </c>
      <c r="B33" s="7" t="s">
        <v>45</v>
      </c>
      <c r="C33" s="7" t="s">
        <v>1887</v>
      </c>
      <c r="D33" s="7" t="s">
        <v>47</v>
      </c>
      <c r="E33" s="7" t="s">
        <v>1888</v>
      </c>
      <c r="F33" s="7" t="s">
        <v>124</v>
      </c>
      <c r="G33" s="10">
        <v>6319.186</v>
      </c>
      <c r="H33" s="14"/>
      <c r="I33" s="13">
        <f>ROUND((H33*G33),2)</f>
      </c>
      <c r="O33">
        <f>rekapitulace!H8</f>
      </c>
      <c r="P33">
        <f>O33/100*I33</f>
      </c>
    </row>
    <row r="34" ht="178.5">
      <c r="E34" s="15" t="s">
        <v>2145</v>
      </c>
    </row>
    <row r="35" ht="409.5">
      <c r="E35" s="15" t="s">
        <v>1890</v>
      </c>
    </row>
    <row r="36" spans="1:16" ht="12.75">
      <c r="A36" s="7">
        <v>8</v>
      </c>
      <c r="B36" s="7" t="s">
        <v>45</v>
      </c>
      <c r="C36" s="7" t="s">
        <v>2146</v>
      </c>
      <c r="D36" s="7" t="s">
        <v>47</v>
      </c>
      <c r="E36" s="7" t="s">
        <v>2147</v>
      </c>
      <c r="F36" s="7" t="s">
        <v>124</v>
      </c>
      <c r="G36" s="10">
        <v>8.8</v>
      </c>
      <c r="H36" s="14"/>
      <c r="I36" s="13">
        <f>ROUND((H36*G36),2)</f>
      </c>
      <c r="O36">
        <f>rekapitulace!H8</f>
      </c>
      <c r="P36">
        <f>O36/100*I36</f>
      </c>
    </row>
    <row r="37" ht="63.75">
      <c r="E37" s="15" t="s">
        <v>2148</v>
      </c>
    </row>
    <row r="38" ht="409.5">
      <c r="E38" s="15" t="s">
        <v>1890</v>
      </c>
    </row>
    <row r="39" spans="1:16" ht="12.75">
      <c r="A39" s="7">
        <v>9</v>
      </c>
      <c r="B39" s="7" t="s">
        <v>45</v>
      </c>
      <c r="C39" s="7" t="s">
        <v>2149</v>
      </c>
      <c r="D39" s="7" t="s">
        <v>47</v>
      </c>
      <c r="E39" s="7" t="s">
        <v>2150</v>
      </c>
      <c r="F39" s="7" t="s">
        <v>124</v>
      </c>
      <c r="G39" s="10">
        <v>534.48</v>
      </c>
      <c r="H39" s="14"/>
      <c r="I39" s="13">
        <f>ROUND((H39*G39),2)</f>
      </c>
      <c r="O39">
        <f>rekapitulace!H8</f>
      </c>
      <c r="P39">
        <f>O39/100*I39</f>
      </c>
    </row>
    <row r="40" ht="409.5">
      <c r="E40" s="15" t="s">
        <v>2151</v>
      </c>
    </row>
    <row r="41" ht="409.5">
      <c r="E41" s="15" t="s">
        <v>2152</v>
      </c>
    </row>
    <row r="42" spans="1:16" ht="12.75">
      <c r="A42" s="7">
        <v>10</v>
      </c>
      <c r="B42" s="7" t="s">
        <v>45</v>
      </c>
      <c r="C42" s="7" t="s">
        <v>2153</v>
      </c>
      <c r="D42" s="7" t="s">
        <v>47</v>
      </c>
      <c r="E42" s="7" t="s">
        <v>2154</v>
      </c>
      <c r="F42" s="7" t="s">
        <v>124</v>
      </c>
      <c r="G42" s="10">
        <v>59.387</v>
      </c>
      <c r="H42" s="14"/>
      <c r="I42" s="13">
        <f>ROUND((H42*G42),2)</f>
      </c>
      <c r="O42">
        <f>rekapitulace!H8</f>
      </c>
      <c r="P42">
        <f>O42/100*I42</f>
      </c>
    </row>
    <row r="43" ht="127.5">
      <c r="E43" s="15" t="s">
        <v>2155</v>
      </c>
    </row>
    <row r="44" ht="409.5">
      <c r="E44" s="15" t="s">
        <v>1114</v>
      </c>
    </row>
    <row r="45" spans="1:16" ht="12.75">
      <c r="A45" s="7">
        <v>11</v>
      </c>
      <c r="B45" s="7" t="s">
        <v>45</v>
      </c>
      <c r="C45" s="7" t="s">
        <v>2156</v>
      </c>
      <c r="D45" s="7" t="s">
        <v>47</v>
      </c>
      <c r="E45" s="7" t="s">
        <v>2157</v>
      </c>
      <c r="F45" s="7" t="s">
        <v>124</v>
      </c>
      <c r="G45" s="10">
        <v>14.88</v>
      </c>
      <c r="H45" s="14"/>
      <c r="I45" s="13">
        <f>ROUND((H45*G45),2)</f>
      </c>
      <c r="O45">
        <f>rekapitulace!H8</f>
      </c>
      <c r="P45">
        <f>O45/100*I45</f>
      </c>
    </row>
    <row r="46" ht="306">
      <c r="E46" s="15" t="s">
        <v>2158</v>
      </c>
    </row>
    <row r="47" ht="153">
      <c r="E47" s="15" t="s">
        <v>2159</v>
      </c>
    </row>
    <row r="48" spans="1:16" ht="12.75">
      <c r="A48" s="7">
        <v>12</v>
      </c>
      <c r="B48" s="7" t="s">
        <v>45</v>
      </c>
      <c r="C48" s="7" t="s">
        <v>1115</v>
      </c>
      <c r="D48" s="7" t="s">
        <v>47</v>
      </c>
      <c r="E48" s="7" t="s">
        <v>1116</v>
      </c>
      <c r="F48" s="7" t="s">
        <v>124</v>
      </c>
      <c r="G48" s="10">
        <v>630.76</v>
      </c>
      <c r="H48" s="14"/>
      <c r="I48" s="13">
        <f>ROUND((H48*G48),2)</f>
      </c>
      <c r="O48">
        <f>rekapitulace!H8</f>
      </c>
      <c r="P48">
        <f>O48/100*I48</f>
      </c>
    </row>
    <row r="49" ht="409.5">
      <c r="E49" s="15" t="s">
        <v>2160</v>
      </c>
    </row>
    <row r="50" ht="409.5">
      <c r="E50" s="15" t="s">
        <v>2161</v>
      </c>
    </row>
    <row r="51" spans="1:16" ht="12.75">
      <c r="A51" s="7">
        <v>13</v>
      </c>
      <c r="B51" s="7" t="s">
        <v>45</v>
      </c>
      <c r="C51" s="7" t="s">
        <v>2162</v>
      </c>
      <c r="D51" s="7" t="s">
        <v>47</v>
      </c>
      <c r="E51" s="7" t="s">
        <v>1898</v>
      </c>
      <c r="F51" s="7" t="s">
        <v>124</v>
      </c>
      <c r="G51" s="10">
        <v>363.136</v>
      </c>
      <c r="H51" s="14"/>
      <c r="I51" s="13">
        <f>ROUND((H51*G51),2)</f>
      </c>
      <c r="O51">
        <f>rekapitulace!H8</f>
      </c>
      <c r="P51">
        <f>O51/100*I51</f>
      </c>
    </row>
    <row r="52" ht="409.5">
      <c r="E52" s="15" t="s">
        <v>2163</v>
      </c>
    </row>
    <row r="53" ht="409.5">
      <c r="E53" s="15" t="s">
        <v>1900</v>
      </c>
    </row>
    <row r="54" spans="1:16" ht="12.75">
      <c r="A54" s="7">
        <v>14</v>
      </c>
      <c r="B54" s="7" t="s">
        <v>45</v>
      </c>
      <c r="C54" s="7" t="s">
        <v>2164</v>
      </c>
      <c r="D54" s="7" t="s">
        <v>47</v>
      </c>
      <c r="E54" s="7" t="s">
        <v>2165</v>
      </c>
      <c r="F54" s="7" t="s">
        <v>124</v>
      </c>
      <c r="G54" s="10">
        <v>5956.05</v>
      </c>
      <c r="H54" s="14"/>
      <c r="I54" s="13">
        <f>ROUND((H54*G54),2)</f>
      </c>
      <c r="O54">
        <f>rekapitulace!H8</f>
      </c>
      <c r="P54">
        <f>O54/100*I54</f>
      </c>
    </row>
    <row r="55" ht="89.25">
      <c r="E55" s="15" t="s">
        <v>2166</v>
      </c>
    </row>
    <row r="56" ht="409.5">
      <c r="E56" s="15" t="s">
        <v>1900</v>
      </c>
    </row>
    <row r="57" spans="1:16" ht="12.75">
      <c r="A57" s="7">
        <v>15</v>
      </c>
      <c r="B57" s="7" t="s">
        <v>45</v>
      </c>
      <c r="C57" s="7" t="s">
        <v>1830</v>
      </c>
      <c r="D57" s="7" t="s">
        <v>47</v>
      </c>
      <c r="E57" s="7" t="s">
        <v>1831</v>
      </c>
      <c r="F57" s="7" t="s">
        <v>124</v>
      </c>
      <c r="G57" s="10">
        <v>149.987</v>
      </c>
      <c r="H57" s="14"/>
      <c r="I57" s="13">
        <f>ROUND((H57*G57),2)</f>
      </c>
      <c r="O57">
        <f>rekapitulace!H8</f>
      </c>
      <c r="P57">
        <f>O57/100*I57</f>
      </c>
    </row>
    <row r="58" ht="318.75">
      <c r="E58" s="15" t="s">
        <v>2167</v>
      </c>
    </row>
    <row r="59" ht="409.5">
      <c r="E59" s="15" t="s">
        <v>2168</v>
      </c>
    </row>
    <row r="60" spans="1:16" ht="12.75">
      <c r="A60" s="7">
        <v>16</v>
      </c>
      <c r="B60" s="7" t="s">
        <v>45</v>
      </c>
      <c r="C60" s="7" t="s">
        <v>2169</v>
      </c>
      <c r="D60" s="7" t="s">
        <v>47</v>
      </c>
      <c r="E60" s="7" t="s">
        <v>2170</v>
      </c>
      <c r="F60" s="7" t="s">
        <v>124</v>
      </c>
      <c r="G60" s="10">
        <v>8.8</v>
      </c>
      <c r="H60" s="14"/>
      <c r="I60" s="13">
        <f>ROUND((H60*G60),2)</f>
      </c>
      <c r="O60">
        <f>rekapitulace!H8</f>
      </c>
      <c r="P60">
        <f>O60/100*I60</f>
      </c>
    </row>
    <row r="61" ht="127.5">
      <c r="E61" s="15" t="s">
        <v>2171</v>
      </c>
    </row>
    <row r="62" ht="409.5">
      <c r="E62" s="15" t="s">
        <v>2034</v>
      </c>
    </row>
    <row r="63" spans="1:16" ht="12.75">
      <c r="A63" s="7">
        <v>17</v>
      </c>
      <c r="B63" s="7" t="s">
        <v>45</v>
      </c>
      <c r="C63" s="7" t="s">
        <v>2172</v>
      </c>
      <c r="D63" s="7" t="s">
        <v>47</v>
      </c>
      <c r="E63" s="7" t="s">
        <v>2173</v>
      </c>
      <c r="F63" s="7" t="s">
        <v>124</v>
      </c>
      <c r="G63" s="10">
        <v>194.082</v>
      </c>
      <c r="H63" s="14"/>
      <c r="I63" s="13">
        <f>ROUND((H63*G63),2)</f>
      </c>
      <c r="O63">
        <f>rekapitulace!H8</f>
      </c>
      <c r="P63">
        <f>O63/100*I63</f>
      </c>
    </row>
    <row r="64" ht="191.25">
      <c r="E64" s="15" t="s">
        <v>2174</v>
      </c>
    </row>
    <row r="65" ht="216.75">
      <c r="E65" s="15" t="s">
        <v>2175</v>
      </c>
    </row>
    <row r="66" spans="1:16" ht="12.75">
      <c r="A66" s="7">
        <v>18</v>
      </c>
      <c r="B66" s="7" t="s">
        <v>45</v>
      </c>
      <c r="C66" s="7" t="s">
        <v>2176</v>
      </c>
      <c r="D66" s="7" t="s">
        <v>47</v>
      </c>
      <c r="E66" s="7" t="s">
        <v>2177</v>
      </c>
      <c r="F66" s="7" t="s">
        <v>54</v>
      </c>
      <c r="G66" s="10">
        <v>1345.21</v>
      </c>
      <c r="H66" s="14"/>
      <c r="I66" s="13">
        <f>ROUND((H66*G66),2)</f>
      </c>
      <c r="O66">
        <f>rekapitulace!H8</f>
      </c>
      <c r="P66">
        <f>O66/100*I66</f>
      </c>
    </row>
    <row r="67" ht="216.75">
      <c r="E67" s="15" t="s">
        <v>2178</v>
      </c>
    </row>
    <row r="68" ht="178.5">
      <c r="E68" s="15" t="s">
        <v>2179</v>
      </c>
    </row>
    <row r="69" spans="1:16" ht="12.75">
      <c r="A69" s="7">
        <v>19</v>
      </c>
      <c r="B69" s="7" t="s">
        <v>45</v>
      </c>
      <c r="C69" s="7" t="s">
        <v>2043</v>
      </c>
      <c r="D69" s="7" t="s">
        <v>47</v>
      </c>
      <c r="E69" s="7" t="s">
        <v>2044</v>
      </c>
      <c r="F69" s="7" t="s">
        <v>54</v>
      </c>
      <c r="G69" s="10">
        <v>4035.63</v>
      </c>
      <c r="H69" s="14"/>
      <c r="I69" s="13">
        <f>ROUND((H69*G69),2)</f>
      </c>
      <c r="O69">
        <f>rekapitulace!H8</f>
      </c>
      <c r="P69">
        <f>O69/100*I69</f>
      </c>
    </row>
    <row r="70" ht="114.75">
      <c r="E70" s="15" t="s">
        <v>2180</v>
      </c>
    </row>
    <row r="71" ht="280.5">
      <c r="E71" s="15" t="s">
        <v>2181</v>
      </c>
    </row>
    <row r="72" spans="1:16" ht="12.75">
      <c r="A72" s="7">
        <v>20</v>
      </c>
      <c r="B72" s="7" t="s">
        <v>45</v>
      </c>
      <c r="C72" s="7" t="s">
        <v>2047</v>
      </c>
      <c r="D72" s="7" t="s">
        <v>47</v>
      </c>
      <c r="E72" s="7" t="s">
        <v>2048</v>
      </c>
      <c r="F72" s="7" t="s">
        <v>54</v>
      </c>
      <c r="G72" s="10">
        <v>2017.815</v>
      </c>
      <c r="H72" s="14"/>
      <c r="I72" s="13">
        <f>ROUND((H72*G72),2)</f>
      </c>
      <c r="O72">
        <f>rekapitulace!H8</f>
      </c>
      <c r="P72">
        <f>O72/100*I72</f>
      </c>
    </row>
    <row r="73" ht="114.75">
      <c r="E73" s="15" t="s">
        <v>2182</v>
      </c>
    </row>
    <row r="74" ht="255">
      <c r="E74" s="15" t="s">
        <v>2050</v>
      </c>
    </row>
    <row r="75" spans="1:16" ht="12.75" customHeight="1">
      <c r="A75" s="16"/>
      <c r="B75" s="16"/>
      <c r="C75" s="16" t="s">
        <v>24</v>
      </c>
      <c r="D75" s="16"/>
      <c r="E75" s="16" t="s">
        <v>107</v>
      </c>
      <c r="F75" s="16"/>
      <c r="G75" s="16"/>
      <c r="H75" s="16"/>
      <c r="I75" s="16">
        <f>SUM(I27:I74)</f>
      </c>
      <c r="P75">
        <f>ROUND(SUM(P27:P74),2)</f>
      </c>
    </row>
    <row r="77" spans="1:9" ht="12.75" customHeight="1">
      <c r="A77" s="9"/>
      <c r="B77" s="9"/>
      <c r="C77" s="9" t="s">
        <v>35</v>
      </c>
      <c r="D77" s="9"/>
      <c r="E77" s="9" t="s">
        <v>127</v>
      </c>
      <c r="F77" s="9"/>
      <c r="G77" s="11"/>
      <c r="H77" s="9"/>
      <c r="I77" s="11"/>
    </row>
    <row r="78" spans="1:16" ht="12.75">
      <c r="A78" s="7">
        <v>21</v>
      </c>
      <c r="B78" s="7" t="s">
        <v>45</v>
      </c>
      <c r="C78" s="7" t="s">
        <v>1905</v>
      </c>
      <c r="D78" s="7" t="s">
        <v>47</v>
      </c>
      <c r="E78" s="7" t="s">
        <v>2183</v>
      </c>
      <c r="F78" s="7" t="s">
        <v>54</v>
      </c>
      <c r="G78" s="10">
        <v>13.2</v>
      </c>
      <c r="H78" s="14"/>
      <c r="I78" s="13">
        <f>ROUND((H78*G78),2)</f>
      </c>
      <c r="O78">
        <f>rekapitulace!H8</f>
      </c>
      <c r="P78">
        <f>O78/100*I78</f>
      </c>
    </row>
    <row r="79" ht="63.75">
      <c r="E79" s="15" t="s">
        <v>2184</v>
      </c>
    </row>
    <row r="80" ht="344.25">
      <c r="E80" s="15" t="s">
        <v>1908</v>
      </c>
    </row>
    <row r="81" spans="1:16" ht="12.75">
      <c r="A81" s="7">
        <v>22</v>
      </c>
      <c r="B81" s="7" t="s">
        <v>45</v>
      </c>
      <c r="C81" s="7" t="s">
        <v>2185</v>
      </c>
      <c r="D81" s="7" t="s">
        <v>47</v>
      </c>
      <c r="E81" s="7" t="s">
        <v>2186</v>
      </c>
      <c r="F81" s="7" t="s">
        <v>124</v>
      </c>
      <c r="G81" s="10">
        <v>4.403</v>
      </c>
      <c r="H81" s="14"/>
      <c r="I81" s="13">
        <f>ROUND((H81*G81),2)</f>
      </c>
      <c r="O81">
        <f>rekapitulace!H8</f>
      </c>
      <c r="P81">
        <f>O81/100*I81</f>
      </c>
    </row>
    <row r="82" ht="140.25">
      <c r="E82" s="15" t="s">
        <v>2187</v>
      </c>
    </row>
    <row r="83" ht="306">
      <c r="E83" s="15" t="s">
        <v>2188</v>
      </c>
    </row>
    <row r="84" spans="1:16" ht="12.75">
      <c r="A84" s="7">
        <v>23</v>
      </c>
      <c r="B84" s="7" t="s">
        <v>45</v>
      </c>
      <c r="C84" s="7" t="s">
        <v>2189</v>
      </c>
      <c r="D84" s="7" t="s">
        <v>47</v>
      </c>
      <c r="E84" s="7" t="s">
        <v>2190</v>
      </c>
      <c r="F84" s="7" t="s">
        <v>138</v>
      </c>
      <c r="G84" s="10">
        <v>11.7</v>
      </c>
      <c r="H84" s="14"/>
      <c r="I84" s="13">
        <f>ROUND((H84*G84),2)</f>
      </c>
      <c r="O84">
        <f>rekapitulace!H8</f>
      </c>
      <c r="P84">
        <f>O84/100*I84</f>
      </c>
    </row>
    <row r="85" ht="165.75">
      <c r="E85" s="15" t="s">
        <v>2191</v>
      </c>
    </row>
    <row r="86" ht="409.5">
      <c r="E86" s="15" t="s">
        <v>2192</v>
      </c>
    </row>
    <row r="87" spans="1:16" ht="12.75">
      <c r="A87" s="7">
        <v>24</v>
      </c>
      <c r="B87" s="7" t="s">
        <v>45</v>
      </c>
      <c r="C87" s="7" t="s">
        <v>2193</v>
      </c>
      <c r="D87" s="7" t="s">
        <v>47</v>
      </c>
      <c r="E87" s="7" t="s">
        <v>2194</v>
      </c>
      <c r="F87" s="7" t="s">
        <v>138</v>
      </c>
      <c r="G87" s="10">
        <v>11.7</v>
      </c>
      <c r="H87" s="14"/>
      <c r="I87" s="13">
        <f>ROUND((H87*G87),2)</f>
      </c>
      <c r="O87">
        <f>rekapitulace!H8</f>
      </c>
      <c r="P87">
        <f>O87/100*I87</f>
      </c>
    </row>
    <row r="88" ht="127.5">
      <c r="E88" s="15" t="s">
        <v>2195</v>
      </c>
    </row>
    <row r="89" ht="409.5">
      <c r="E89" s="15" t="s">
        <v>2192</v>
      </c>
    </row>
    <row r="90" spans="1:16" ht="12.75" customHeight="1">
      <c r="A90" s="16"/>
      <c r="B90" s="16"/>
      <c r="C90" s="16" t="s">
        <v>35</v>
      </c>
      <c r="D90" s="16"/>
      <c r="E90" s="16" t="s">
        <v>127</v>
      </c>
      <c r="F90" s="16"/>
      <c r="G90" s="16"/>
      <c r="H90" s="16"/>
      <c r="I90" s="16">
        <f>SUM(I78:I89)</f>
      </c>
      <c r="P90">
        <f>ROUND(SUM(P78:P89),2)</f>
      </c>
    </row>
    <row r="92" spans="1:9" ht="12.75" customHeight="1">
      <c r="A92" s="9"/>
      <c r="B92" s="9"/>
      <c r="C92" s="9" t="s">
        <v>37</v>
      </c>
      <c r="D92" s="9"/>
      <c r="E92" s="9" t="s">
        <v>963</v>
      </c>
      <c r="F92" s="9"/>
      <c r="G92" s="11"/>
      <c r="H92" s="9"/>
      <c r="I92" s="11"/>
    </row>
    <row r="93" spans="1:16" ht="12.75">
      <c r="A93" s="7">
        <v>25</v>
      </c>
      <c r="B93" s="7" t="s">
        <v>45</v>
      </c>
      <c r="C93" s="7" t="s">
        <v>1967</v>
      </c>
      <c r="D93" s="7" t="s">
        <v>47</v>
      </c>
      <c r="E93" s="7" t="s">
        <v>1968</v>
      </c>
      <c r="F93" s="7" t="s">
        <v>124</v>
      </c>
      <c r="G93" s="10">
        <v>11.88</v>
      </c>
      <c r="H93" s="14"/>
      <c r="I93" s="13">
        <f>ROUND((H93*G93),2)</f>
      </c>
      <c r="O93">
        <f>rekapitulace!H8</f>
      </c>
      <c r="P93">
        <f>O93/100*I93</f>
      </c>
    </row>
    <row r="94" ht="280.5">
      <c r="E94" s="15" t="s">
        <v>2196</v>
      </c>
    </row>
    <row r="95" ht="409.5">
      <c r="E95" s="15" t="s">
        <v>958</v>
      </c>
    </row>
    <row r="96" spans="1:16" ht="12.75">
      <c r="A96" s="7">
        <v>26</v>
      </c>
      <c r="B96" s="7" t="s">
        <v>45</v>
      </c>
      <c r="C96" s="7" t="s">
        <v>1843</v>
      </c>
      <c r="D96" s="7" t="s">
        <v>47</v>
      </c>
      <c r="E96" s="7" t="s">
        <v>1844</v>
      </c>
      <c r="F96" s="7" t="s">
        <v>124</v>
      </c>
      <c r="G96" s="10">
        <v>24.254</v>
      </c>
      <c r="H96" s="14"/>
      <c r="I96" s="13">
        <f>ROUND((H96*G96),2)</f>
      </c>
      <c r="O96">
        <f>rekapitulace!H8</f>
      </c>
      <c r="P96">
        <f>O96/100*I96</f>
      </c>
    </row>
    <row r="97" ht="409.5">
      <c r="E97" s="15" t="s">
        <v>2197</v>
      </c>
    </row>
    <row r="98" ht="306">
      <c r="E98" s="15" t="s">
        <v>2188</v>
      </c>
    </row>
    <row r="99" spans="1:16" ht="12.75">
      <c r="A99" s="7">
        <v>27</v>
      </c>
      <c r="B99" s="7" t="s">
        <v>45</v>
      </c>
      <c r="C99" s="7" t="s">
        <v>2198</v>
      </c>
      <c r="D99" s="7" t="s">
        <v>47</v>
      </c>
      <c r="E99" s="7" t="s">
        <v>2199</v>
      </c>
      <c r="F99" s="7" t="s">
        <v>124</v>
      </c>
      <c r="G99" s="10">
        <v>1.294</v>
      </c>
      <c r="H99" s="14"/>
      <c r="I99" s="13">
        <f>ROUND((H99*G99),2)</f>
      </c>
      <c r="O99">
        <f>rekapitulace!H8</f>
      </c>
      <c r="P99">
        <f>O99/100*I99</f>
      </c>
    </row>
    <row r="100" ht="140.25">
      <c r="E100" s="15" t="s">
        <v>2200</v>
      </c>
    </row>
    <row r="101" ht="293.25">
      <c r="E101" s="15" t="s">
        <v>2201</v>
      </c>
    </row>
    <row r="102" spans="1:16" ht="12.75">
      <c r="A102" s="7">
        <v>28</v>
      </c>
      <c r="B102" s="7" t="s">
        <v>45</v>
      </c>
      <c r="C102" s="7" t="s">
        <v>2202</v>
      </c>
      <c r="D102" s="7" t="s">
        <v>47</v>
      </c>
      <c r="E102" s="7" t="s">
        <v>2203</v>
      </c>
      <c r="F102" s="7" t="s">
        <v>124</v>
      </c>
      <c r="G102" s="10">
        <v>5</v>
      </c>
      <c r="H102" s="14"/>
      <c r="I102" s="13">
        <f>ROUND((H102*G102),2)</f>
      </c>
      <c r="O102">
        <f>rekapitulace!H8</f>
      </c>
      <c r="P102">
        <f>O102/100*I102</f>
      </c>
    </row>
    <row r="103" ht="89.25">
      <c r="E103" s="15" t="s">
        <v>2204</v>
      </c>
    </row>
    <row r="104" ht="409.5">
      <c r="E104" s="15" t="s">
        <v>2101</v>
      </c>
    </row>
    <row r="105" spans="1:16" ht="12.75">
      <c r="A105" s="7">
        <v>29</v>
      </c>
      <c r="B105" s="7" t="s">
        <v>45</v>
      </c>
      <c r="C105" s="7" t="s">
        <v>1182</v>
      </c>
      <c r="D105" s="7" t="s">
        <v>47</v>
      </c>
      <c r="E105" s="7" t="s">
        <v>1183</v>
      </c>
      <c r="F105" s="7" t="s">
        <v>124</v>
      </c>
      <c r="G105" s="10">
        <v>3.96</v>
      </c>
      <c r="H105" s="14"/>
      <c r="I105" s="13">
        <f>ROUND((H105*G105),2)</f>
      </c>
      <c r="O105">
        <f>rekapitulace!H8</f>
      </c>
      <c r="P105">
        <f>O105/100*I105</f>
      </c>
    </row>
    <row r="106" ht="76.5">
      <c r="E106" s="15" t="s">
        <v>2205</v>
      </c>
    </row>
    <row r="107" ht="409.5">
      <c r="E107" s="15" t="s">
        <v>1185</v>
      </c>
    </row>
    <row r="108" spans="1:16" ht="12.75" customHeight="1">
      <c r="A108" s="16"/>
      <c r="B108" s="16"/>
      <c r="C108" s="16" t="s">
        <v>37</v>
      </c>
      <c r="D108" s="16"/>
      <c r="E108" s="16" t="s">
        <v>963</v>
      </c>
      <c r="F108" s="16"/>
      <c r="G108" s="16"/>
      <c r="H108" s="16"/>
      <c r="I108" s="16">
        <f>SUM(I93:I107)</f>
      </c>
      <c r="P108">
        <f>ROUND(SUM(P93:P107),2)</f>
      </c>
    </row>
    <row r="110" spans="1:9" ht="12.75" customHeight="1">
      <c r="A110" s="9"/>
      <c r="B110" s="9"/>
      <c r="C110" s="9" t="s">
        <v>41</v>
      </c>
      <c r="D110" s="9"/>
      <c r="E110" s="9" t="s">
        <v>1811</v>
      </c>
      <c r="F110" s="9"/>
      <c r="G110" s="11"/>
      <c r="H110" s="9"/>
      <c r="I110" s="11"/>
    </row>
    <row r="111" spans="1:16" ht="12.75">
      <c r="A111" s="7">
        <v>30</v>
      </c>
      <c r="B111" s="7" t="s">
        <v>45</v>
      </c>
      <c r="C111" s="7" t="s">
        <v>2206</v>
      </c>
      <c r="D111" s="7" t="s">
        <v>47</v>
      </c>
      <c r="E111" s="7" t="s">
        <v>2207</v>
      </c>
      <c r="F111" s="7" t="s">
        <v>138</v>
      </c>
      <c r="G111" s="10">
        <v>16.9</v>
      </c>
      <c r="H111" s="14"/>
      <c r="I111" s="13">
        <f>ROUND((H111*G111),2)</f>
      </c>
      <c r="O111">
        <f>rekapitulace!H8</f>
      </c>
      <c r="P111">
        <f>O111/100*I111</f>
      </c>
    </row>
    <row r="112" ht="51">
      <c r="E112" s="15" t="s">
        <v>2208</v>
      </c>
    </row>
    <row r="113" ht="409.5">
      <c r="E113" s="15" t="s">
        <v>2209</v>
      </c>
    </row>
    <row r="114" spans="1:16" ht="12.75">
      <c r="A114" s="7">
        <v>31</v>
      </c>
      <c r="B114" s="7" t="s">
        <v>45</v>
      </c>
      <c r="C114" s="7" t="s">
        <v>2210</v>
      </c>
      <c r="D114" s="7" t="s">
        <v>47</v>
      </c>
      <c r="E114" s="7" t="s">
        <v>2211</v>
      </c>
      <c r="F114" s="7" t="s">
        <v>138</v>
      </c>
      <c r="G114" s="10">
        <v>36</v>
      </c>
      <c r="H114" s="14"/>
      <c r="I114" s="13">
        <f>ROUND((H114*G114),2)</f>
      </c>
      <c r="O114">
        <f>rekapitulace!H8</f>
      </c>
      <c r="P114">
        <f>O114/100*I114</f>
      </c>
    </row>
    <row r="115" ht="63.75">
      <c r="E115" s="15" t="s">
        <v>2212</v>
      </c>
    </row>
    <row r="116" ht="409.5">
      <c r="E116" s="15" t="s">
        <v>2209</v>
      </c>
    </row>
    <row r="117" spans="1:16" ht="12.75">
      <c r="A117" s="7">
        <v>32</v>
      </c>
      <c r="B117" s="7" t="s">
        <v>45</v>
      </c>
      <c r="C117" s="7" t="s">
        <v>2213</v>
      </c>
      <c r="D117" s="7" t="s">
        <v>47</v>
      </c>
      <c r="E117" s="7" t="s">
        <v>2214</v>
      </c>
      <c r="F117" s="7" t="s">
        <v>138</v>
      </c>
      <c r="G117" s="10">
        <v>5.2</v>
      </c>
      <c r="H117" s="14"/>
      <c r="I117" s="13">
        <f>ROUND((H117*G117),2)</f>
      </c>
      <c r="O117">
        <f>rekapitulace!H8</f>
      </c>
      <c r="P117">
        <f>O117/100*I117</f>
      </c>
    </row>
    <row r="118" ht="63.75">
      <c r="E118" s="15" t="s">
        <v>2215</v>
      </c>
    </row>
    <row r="119" ht="409.5">
      <c r="E119" s="15" t="s">
        <v>2216</v>
      </c>
    </row>
    <row r="120" spans="1:16" ht="12.75">
      <c r="A120" s="7">
        <v>33</v>
      </c>
      <c r="B120" s="7" t="s">
        <v>45</v>
      </c>
      <c r="C120" s="7" t="s">
        <v>2217</v>
      </c>
      <c r="D120" s="7" t="s">
        <v>47</v>
      </c>
      <c r="E120" s="7" t="s">
        <v>2218</v>
      </c>
      <c r="F120" s="7" t="s">
        <v>138</v>
      </c>
      <c r="G120" s="10">
        <v>36</v>
      </c>
      <c r="H120" s="14"/>
      <c r="I120" s="13">
        <f>ROUND((H120*G120),2)</f>
      </c>
      <c r="O120">
        <f>rekapitulace!H8</f>
      </c>
      <c r="P120">
        <f>O120/100*I120</f>
      </c>
    </row>
    <row r="121" ht="102">
      <c r="E121" s="15" t="s">
        <v>2219</v>
      </c>
    </row>
    <row r="122" ht="178.5">
      <c r="E122" s="15" t="s">
        <v>1815</v>
      </c>
    </row>
    <row r="123" spans="1:16" ht="12.75">
      <c r="A123" s="7">
        <v>34</v>
      </c>
      <c r="B123" s="7" t="s">
        <v>45</v>
      </c>
      <c r="C123" s="7" t="s">
        <v>2220</v>
      </c>
      <c r="D123" s="7" t="s">
        <v>47</v>
      </c>
      <c r="E123" s="7" t="s">
        <v>2221</v>
      </c>
      <c r="F123" s="7" t="s">
        <v>138</v>
      </c>
      <c r="G123" s="10">
        <v>24.8</v>
      </c>
      <c r="H123" s="14"/>
      <c r="I123" s="13">
        <f>ROUND((H123*G123),2)</f>
      </c>
      <c r="O123">
        <f>rekapitulace!H8</f>
      </c>
      <c r="P123">
        <f>O123/100*I123</f>
      </c>
    </row>
    <row r="124" ht="51">
      <c r="E124" s="15" t="s">
        <v>2222</v>
      </c>
    </row>
    <row r="125" ht="409.5">
      <c r="E125" s="15" t="s">
        <v>1849</v>
      </c>
    </row>
    <row r="126" spans="1:16" ht="12.75">
      <c r="A126" s="7">
        <v>35</v>
      </c>
      <c r="B126" s="7" t="s">
        <v>45</v>
      </c>
      <c r="C126" s="7" t="s">
        <v>2223</v>
      </c>
      <c r="D126" s="7" t="s">
        <v>47</v>
      </c>
      <c r="E126" s="7" t="s">
        <v>2224</v>
      </c>
      <c r="F126" s="7" t="s">
        <v>138</v>
      </c>
      <c r="G126" s="10">
        <v>15.5</v>
      </c>
      <c r="H126" s="14"/>
      <c r="I126" s="13">
        <f>ROUND((H126*G126),2)</f>
      </c>
      <c r="O126">
        <f>rekapitulace!H8</f>
      </c>
      <c r="P126">
        <f>O126/100*I126</f>
      </c>
    </row>
    <row r="127" ht="89.25">
      <c r="E127" s="15" t="s">
        <v>2225</v>
      </c>
    </row>
    <row r="128" ht="409.5">
      <c r="E128" s="15" t="s">
        <v>1849</v>
      </c>
    </row>
    <row r="129" spans="1:16" ht="12.75">
      <c r="A129" s="7">
        <v>36</v>
      </c>
      <c r="B129" s="7" t="s">
        <v>45</v>
      </c>
      <c r="C129" s="7" t="s">
        <v>2226</v>
      </c>
      <c r="D129" s="7" t="s">
        <v>47</v>
      </c>
      <c r="E129" s="7" t="s">
        <v>2227</v>
      </c>
      <c r="F129" s="7" t="s">
        <v>138</v>
      </c>
      <c r="G129" s="10">
        <v>18</v>
      </c>
      <c r="H129" s="14"/>
      <c r="I129" s="13">
        <f>ROUND((H129*G129),2)</f>
      </c>
      <c r="O129">
        <f>rekapitulace!H8</f>
      </c>
      <c r="P129">
        <f>O129/100*I129</f>
      </c>
    </row>
    <row r="130" ht="89.25">
      <c r="E130" s="15" t="s">
        <v>2228</v>
      </c>
    </row>
    <row r="131" ht="409.5">
      <c r="E131" s="15" t="s">
        <v>1849</v>
      </c>
    </row>
    <row r="132" spans="1:16" ht="12.75">
      <c r="A132" s="7">
        <v>37</v>
      </c>
      <c r="B132" s="7" t="s">
        <v>45</v>
      </c>
      <c r="C132" s="7" t="s">
        <v>2229</v>
      </c>
      <c r="D132" s="7" t="s">
        <v>47</v>
      </c>
      <c r="E132" s="7" t="s">
        <v>2230</v>
      </c>
      <c r="F132" s="7" t="s">
        <v>138</v>
      </c>
      <c r="G132" s="10">
        <v>123</v>
      </c>
      <c r="H132" s="14"/>
      <c r="I132" s="13">
        <f>ROUND((H132*G132),2)</f>
      </c>
      <c r="O132">
        <f>rekapitulace!H8</f>
      </c>
      <c r="P132">
        <f>O132/100*I132</f>
      </c>
    </row>
    <row r="133" ht="63.75">
      <c r="E133" s="15" t="s">
        <v>2231</v>
      </c>
    </row>
    <row r="134" ht="409.5">
      <c r="E134" s="15" t="s">
        <v>1849</v>
      </c>
    </row>
    <row r="135" spans="1:16" ht="12.75">
      <c r="A135" s="7">
        <v>38</v>
      </c>
      <c r="B135" s="7" t="s">
        <v>45</v>
      </c>
      <c r="C135" s="7" t="s">
        <v>2232</v>
      </c>
      <c r="D135" s="7" t="s">
        <v>47</v>
      </c>
      <c r="E135" s="7" t="s">
        <v>2233</v>
      </c>
      <c r="F135" s="7" t="s">
        <v>138</v>
      </c>
      <c r="G135" s="10">
        <v>5.2</v>
      </c>
      <c r="H135" s="14"/>
      <c r="I135" s="13">
        <f>ROUND((H135*G135),2)</f>
      </c>
      <c r="O135">
        <f>rekapitulace!H8</f>
      </c>
      <c r="P135">
        <f>O135/100*I135</f>
      </c>
    </row>
    <row r="136" ht="63.75">
      <c r="E136" s="15" t="s">
        <v>2234</v>
      </c>
    </row>
    <row r="137" ht="191.25">
      <c r="E137" s="15" t="s">
        <v>2235</v>
      </c>
    </row>
    <row r="138" spans="1:16" ht="12.75">
      <c r="A138" s="7">
        <v>39</v>
      </c>
      <c r="B138" s="7" t="s">
        <v>45</v>
      </c>
      <c r="C138" s="7" t="s">
        <v>2236</v>
      </c>
      <c r="D138" s="7" t="s">
        <v>47</v>
      </c>
      <c r="E138" s="7" t="s">
        <v>2237</v>
      </c>
      <c r="F138" s="7" t="s">
        <v>101</v>
      </c>
      <c r="G138" s="10">
        <v>4</v>
      </c>
      <c r="H138" s="14"/>
      <c r="I138" s="13">
        <f>ROUND((H138*G138),2)</f>
      </c>
      <c r="O138">
        <f>rekapitulace!H8</f>
      </c>
      <c r="P138">
        <f>O138/100*I138</f>
      </c>
    </row>
    <row r="139" ht="38.25">
      <c r="E139" s="15" t="s">
        <v>2238</v>
      </c>
    </row>
    <row r="140" ht="409.5">
      <c r="E140" s="15" t="s">
        <v>1820</v>
      </c>
    </row>
    <row r="141" spans="1:16" ht="12.75">
      <c r="A141" s="7">
        <v>40</v>
      </c>
      <c r="B141" s="7" t="s">
        <v>45</v>
      </c>
      <c r="C141" s="7" t="s">
        <v>2239</v>
      </c>
      <c r="D141" s="7" t="s">
        <v>47</v>
      </c>
      <c r="E141" s="7" t="s">
        <v>2240</v>
      </c>
      <c r="F141" s="7" t="s">
        <v>101</v>
      </c>
      <c r="G141" s="10">
        <v>1</v>
      </c>
      <c r="H141" s="14"/>
      <c r="I141" s="13">
        <f>ROUND((H141*G141),2)</f>
      </c>
      <c r="O141">
        <f>rekapitulace!H8</f>
      </c>
      <c r="P141">
        <f>O141/100*I141</f>
      </c>
    </row>
    <row r="142" ht="51">
      <c r="E142" s="15" t="s">
        <v>2241</v>
      </c>
    </row>
    <row r="143" ht="409.5">
      <c r="E143" s="15" t="s">
        <v>1820</v>
      </c>
    </row>
    <row r="144" spans="1:16" ht="12.75">
      <c r="A144" s="7">
        <v>41</v>
      </c>
      <c r="B144" s="7" t="s">
        <v>45</v>
      </c>
      <c r="C144" s="7" t="s">
        <v>2242</v>
      </c>
      <c r="D144" s="7" t="s">
        <v>47</v>
      </c>
      <c r="E144" s="7" t="s">
        <v>2243</v>
      </c>
      <c r="F144" s="7" t="s">
        <v>124</v>
      </c>
      <c r="G144" s="10">
        <v>2.217</v>
      </c>
      <c r="H144" s="14"/>
      <c r="I144" s="13">
        <f>ROUND((H144*G144),2)</f>
      </c>
      <c r="O144">
        <f>rekapitulace!H8</f>
      </c>
      <c r="P144">
        <f>O144/100*I144</f>
      </c>
    </row>
    <row r="145" ht="127.5">
      <c r="E145" s="15" t="s">
        <v>2244</v>
      </c>
    </row>
    <row r="146" ht="409.5">
      <c r="E146" s="15" t="s">
        <v>958</v>
      </c>
    </row>
    <row r="147" spans="1:16" ht="12.75">
      <c r="A147" s="7">
        <v>42</v>
      </c>
      <c r="B147" s="7" t="s">
        <v>45</v>
      </c>
      <c r="C147" s="7" t="s">
        <v>2245</v>
      </c>
      <c r="D147" s="7" t="s">
        <v>47</v>
      </c>
      <c r="E147" s="7" t="s">
        <v>2246</v>
      </c>
      <c r="F147" s="7" t="s">
        <v>138</v>
      </c>
      <c r="G147" s="10">
        <v>24.8</v>
      </c>
      <c r="H147" s="14"/>
      <c r="I147" s="13">
        <f>ROUND((H147*G147),2)</f>
      </c>
      <c r="O147">
        <f>rekapitulace!H8</f>
      </c>
      <c r="P147">
        <f>O147/100*I147</f>
      </c>
    </row>
    <row r="148" ht="63.75">
      <c r="E148" s="15" t="s">
        <v>2247</v>
      </c>
    </row>
    <row r="149" ht="409.5">
      <c r="E149" s="15" t="s">
        <v>1864</v>
      </c>
    </row>
    <row r="150" spans="1:16" ht="12.75">
      <c r="A150" s="7">
        <v>43</v>
      </c>
      <c r="B150" s="7" t="s">
        <v>45</v>
      </c>
      <c r="C150" s="7" t="s">
        <v>2248</v>
      </c>
      <c r="D150" s="7" t="s">
        <v>47</v>
      </c>
      <c r="E150" s="7" t="s">
        <v>2249</v>
      </c>
      <c r="F150" s="7" t="s">
        <v>138</v>
      </c>
      <c r="G150" s="10">
        <v>33.5</v>
      </c>
      <c r="H150" s="14"/>
      <c r="I150" s="13">
        <f>ROUND((H150*G150),2)</f>
      </c>
      <c r="O150">
        <f>rekapitulace!H8</f>
      </c>
      <c r="P150">
        <f>O150/100*I150</f>
      </c>
    </row>
    <row r="151" ht="114.75">
      <c r="E151" s="15" t="s">
        <v>2250</v>
      </c>
    </row>
    <row r="152" ht="409.5">
      <c r="E152" s="15" t="s">
        <v>1864</v>
      </c>
    </row>
    <row r="153" spans="1:16" ht="12.75">
      <c r="A153" s="7">
        <v>44</v>
      </c>
      <c r="B153" s="7" t="s">
        <v>45</v>
      </c>
      <c r="C153" s="7" t="s">
        <v>2251</v>
      </c>
      <c r="D153" s="7" t="s">
        <v>47</v>
      </c>
      <c r="E153" s="7" t="s">
        <v>2252</v>
      </c>
      <c r="F153" s="7" t="s">
        <v>138</v>
      </c>
      <c r="G153" s="10">
        <v>175.9</v>
      </c>
      <c r="H153" s="14"/>
      <c r="I153" s="13">
        <f>ROUND((H153*G153),2)</f>
      </c>
      <c r="O153">
        <f>rekapitulace!H8</f>
      </c>
      <c r="P153">
        <f>O153/100*I153</f>
      </c>
    </row>
    <row r="154" ht="204">
      <c r="E154" s="15" t="s">
        <v>2253</v>
      </c>
    </row>
    <row r="155" ht="409.5">
      <c r="E155" s="15" t="s">
        <v>1864</v>
      </c>
    </row>
    <row r="156" spans="1:16" ht="12.75">
      <c r="A156" s="7">
        <v>45</v>
      </c>
      <c r="B156" s="7" t="s">
        <v>45</v>
      </c>
      <c r="C156" s="7" t="s">
        <v>1865</v>
      </c>
      <c r="D156" s="7" t="s">
        <v>47</v>
      </c>
      <c r="E156" s="7" t="s">
        <v>1866</v>
      </c>
      <c r="F156" s="7" t="s">
        <v>138</v>
      </c>
      <c r="G156" s="10">
        <v>432.4</v>
      </c>
      <c r="H156" s="14"/>
      <c r="I156" s="13">
        <f>ROUND((H156*G156),2)</f>
      </c>
      <c r="O156">
        <f>rekapitulace!H8</f>
      </c>
      <c r="P156">
        <f>O156/100*I156</f>
      </c>
    </row>
    <row r="157" ht="409.5">
      <c r="E157" s="15" t="s">
        <v>2254</v>
      </c>
    </row>
    <row r="158" ht="216.75">
      <c r="E158" s="15" t="s">
        <v>1868</v>
      </c>
    </row>
    <row r="159" spans="1:16" ht="12.75" customHeight="1">
      <c r="A159" s="16"/>
      <c r="B159" s="16"/>
      <c r="C159" s="16" t="s">
        <v>41</v>
      </c>
      <c r="D159" s="16"/>
      <c r="E159" s="16" t="s">
        <v>1025</v>
      </c>
      <c r="F159" s="16"/>
      <c r="G159" s="16"/>
      <c r="H159" s="16"/>
      <c r="I159" s="16">
        <f>SUM(I111:I158)</f>
      </c>
      <c r="P159">
        <f>ROUND(SUM(P111:P158),2)</f>
      </c>
    </row>
    <row r="161" spans="1:9" ht="12.75" customHeight="1">
      <c r="A161" s="9"/>
      <c r="B161" s="9"/>
      <c r="C161" s="9" t="s">
        <v>42</v>
      </c>
      <c r="D161" s="9"/>
      <c r="E161" s="9" t="s">
        <v>1037</v>
      </c>
      <c r="F161" s="9"/>
      <c r="G161" s="11"/>
      <c r="H161" s="9"/>
      <c r="I161" s="11"/>
    </row>
    <row r="162" spans="1:16" ht="12.75">
      <c r="A162" s="7">
        <v>46</v>
      </c>
      <c r="B162" s="7" t="s">
        <v>45</v>
      </c>
      <c r="C162" s="7" t="s">
        <v>2255</v>
      </c>
      <c r="D162" s="7" t="s">
        <v>47</v>
      </c>
      <c r="E162" s="7" t="s">
        <v>2256</v>
      </c>
      <c r="F162" s="7" t="s">
        <v>101</v>
      </c>
      <c r="G162" s="10">
        <v>1</v>
      </c>
      <c r="H162" s="14"/>
      <c r="I162" s="13">
        <f>ROUND((H162*G162),2)</f>
      </c>
      <c r="O162">
        <f>rekapitulace!H8</f>
      </c>
      <c r="P162">
        <f>O162/100*I162</f>
      </c>
    </row>
    <row r="163" ht="51">
      <c r="E163" s="15" t="s">
        <v>2257</v>
      </c>
    </row>
    <row r="164" ht="409.5">
      <c r="E164" s="15" t="s">
        <v>2258</v>
      </c>
    </row>
    <row r="165" spans="1:16" ht="12.75">
      <c r="A165" s="7">
        <v>47</v>
      </c>
      <c r="B165" s="7" t="s">
        <v>45</v>
      </c>
      <c r="C165" s="7" t="s">
        <v>2259</v>
      </c>
      <c r="D165" s="7" t="s">
        <v>47</v>
      </c>
      <c r="E165" s="7" t="s">
        <v>2260</v>
      </c>
      <c r="F165" s="7" t="s">
        <v>101</v>
      </c>
      <c r="G165" s="10">
        <v>5</v>
      </c>
      <c r="H165" s="14"/>
      <c r="I165" s="13">
        <f>ROUND((H165*G165),2)</f>
      </c>
      <c r="O165">
        <f>rekapitulace!H8</f>
      </c>
      <c r="P165">
        <f>O165/100*I165</f>
      </c>
    </row>
    <row r="166" ht="76.5">
      <c r="E166" s="15" t="s">
        <v>2261</v>
      </c>
    </row>
    <row r="167" ht="242.25">
      <c r="E167" s="15" t="s">
        <v>2262</v>
      </c>
    </row>
    <row r="168" spans="1:16" ht="12.75">
      <c r="A168" s="7">
        <v>48</v>
      </c>
      <c r="B168" s="7" t="s">
        <v>45</v>
      </c>
      <c r="C168" s="7" t="s">
        <v>2006</v>
      </c>
      <c r="D168" s="7" t="s">
        <v>47</v>
      </c>
      <c r="E168" s="7" t="s">
        <v>2007</v>
      </c>
      <c r="F168" s="7" t="s">
        <v>124</v>
      </c>
      <c r="G168" s="10">
        <v>10.3</v>
      </c>
      <c r="H168" s="14"/>
      <c r="I168" s="13">
        <f>ROUND((H168*G168),2)</f>
      </c>
      <c r="O168">
        <f>rekapitulace!H8</f>
      </c>
      <c r="P168">
        <f>O168/100*I168</f>
      </c>
    </row>
    <row r="169" ht="102">
      <c r="E169" s="15" t="s">
        <v>2263</v>
      </c>
    </row>
    <row r="170" ht="409.5">
      <c r="E170" s="15" t="s">
        <v>2264</v>
      </c>
    </row>
    <row r="171" spans="1:16" ht="12.75">
      <c r="A171" s="7">
        <v>49</v>
      </c>
      <c r="B171" s="7" t="s">
        <v>45</v>
      </c>
      <c r="C171" s="7" t="s">
        <v>2265</v>
      </c>
      <c r="D171" s="7" t="s">
        <v>47</v>
      </c>
      <c r="E171" s="7" t="s">
        <v>2266</v>
      </c>
      <c r="F171" s="7" t="s">
        <v>101</v>
      </c>
      <c r="G171" s="10">
        <v>7</v>
      </c>
      <c r="H171" s="14"/>
      <c r="I171" s="13">
        <f>ROUND((H171*G171),2)</f>
      </c>
      <c r="O171">
        <f>rekapitulace!H8</f>
      </c>
      <c r="P171">
        <f>O171/100*I171</f>
      </c>
    </row>
    <row r="172" ht="153">
      <c r="E172" s="15" t="s">
        <v>2267</v>
      </c>
    </row>
    <row r="173" ht="409.5">
      <c r="E173" s="15" t="s">
        <v>1085</v>
      </c>
    </row>
    <row r="174" spans="1:16" ht="12.75" customHeight="1">
      <c r="A174" s="16"/>
      <c r="B174" s="16"/>
      <c r="C174" s="16" t="s">
        <v>42</v>
      </c>
      <c r="D174" s="16"/>
      <c r="E174" s="16" t="s">
        <v>1037</v>
      </c>
      <c r="F174" s="16"/>
      <c r="G174" s="16"/>
      <c r="H174" s="16"/>
      <c r="I174" s="16">
        <f>SUM(I162:I173)</f>
      </c>
      <c r="P174">
        <f>ROUND(SUM(P162:P173),2)</f>
      </c>
    </row>
    <row r="176" spans="1:16" ht="12.75" customHeight="1">
      <c r="A176" s="16"/>
      <c r="B176" s="16"/>
      <c r="C176" s="16"/>
      <c r="D176" s="16"/>
      <c r="E176" s="16" t="s">
        <v>143</v>
      </c>
      <c r="F176" s="16"/>
      <c r="G176" s="16"/>
      <c r="H176" s="16"/>
      <c r="I176" s="16">
        <f>+I24+I75+I90+I108+I159+I174</f>
      </c>
      <c r="P176">
        <f>+P24+P75+P90+P108+P159+P174</f>
      </c>
    </row>
    <row r="178" spans="1:9" ht="12.75" customHeight="1">
      <c r="A178" s="9" t="s">
        <v>144</v>
      </c>
      <c r="B178" s="9"/>
      <c r="C178" s="9"/>
      <c r="D178" s="9"/>
      <c r="E178" s="9"/>
      <c r="F178" s="9"/>
      <c r="G178" s="9"/>
      <c r="H178" s="9"/>
      <c r="I178" s="9"/>
    </row>
    <row r="179" spans="1:9" ht="12.75" customHeight="1">
      <c r="A179" s="9"/>
      <c r="B179" s="9"/>
      <c r="C179" s="9"/>
      <c r="D179" s="9"/>
      <c r="E179" s="9" t="s">
        <v>145</v>
      </c>
      <c r="F179" s="9"/>
      <c r="G179" s="9"/>
      <c r="H179" s="9"/>
      <c r="I179" s="9"/>
    </row>
    <row r="180" spans="1:16" ht="12.75" customHeight="1">
      <c r="A180" s="16"/>
      <c r="B180" s="16"/>
      <c r="C180" s="16"/>
      <c r="D180" s="16"/>
      <c r="E180" s="16" t="s">
        <v>146</v>
      </c>
      <c r="F180" s="16"/>
      <c r="G180" s="16"/>
      <c r="H180" s="16"/>
      <c r="I180" s="16">
        <v>0</v>
      </c>
      <c r="P180">
        <v>0</v>
      </c>
    </row>
    <row r="181" spans="1:9" ht="12.75" customHeight="1">
      <c r="A181" s="16"/>
      <c r="B181" s="16"/>
      <c r="C181" s="16"/>
      <c r="D181" s="16"/>
      <c r="E181" s="16" t="s">
        <v>147</v>
      </c>
      <c r="F181" s="16"/>
      <c r="G181" s="16"/>
      <c r="H181" s="16"/>
      <c r="I181" s="16"/>
    </row>
    <row r="182" spans="1:16" ht="12.75" customHeight="1">
      <c r="A182" s="16"/>
      <c r="B182" s="16"/>
      <c r="C182" s="16"/>
      <c r="D182" s="16"/>
      <c r="E182" s="16" t="s">
        <v>148</v>
      </c>
      <c r="F182" s="16"/>
      <c r="G182" s="16"/>
      <c r="H182" s="16"/>
      <c r="I182" s="16">
        <v>0</v>
      </c>
      <c r="P182">
        <v>0</v>
      </c>
    </row>
    <row r="183" spans="1:16" ht="12.75" customHeight="1">
      <c r="A183" s="16"/>
      <c r="B183" s="16"/>
      <c r="C183" s="16"/>
      <c r="D183" s="16"/>
      <c r="E183" s="16" t="s">
        <v>149</v>
      </c>
      <c r="F183" s="16"/>
      <c r="G183" s="16"/>
      <c r="H183" s="16"/>
      <c r="I183" s="16">
        <f>I180+I182</f>
      </c>
      <c r="P183">
        <f>P180+P182</f>
      </c>
    </row>
    <row r="185" spans="1:16" ht="12.75" customHeight="1">
      <c r="A185" s="16"/>
      <c r="B185" s="16"/>
      <c r="C185" s="16"/>
      <c r="D185" s="16"/>
      <c r="E185" s="16" t="s">
        <v>149</v>
      </c>
      <c r="F185" s="16"/>
      <c r="G185" s="16"/>
      <c r="H185" s="16"/>
      <c r="I185" s="16">
        <f>I176+I183</f>
      </c>
      <c r="P185">
        <f>P176+P183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P12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2268</v>
      </c>
      <c r="D5" s="5"/>
      <c r="E5" s="5" t="s">
        <v>2269</v>
      </c>
    </row>
    <row r="6" spans="1:5" ht="12.75" customHeight="1">
      <c r="A6" t="s">
        <v>17</v>
      </c>
      <c r="C6" s="5" t="s">
        <v>2270</v>
      </c>
      <c r="D6" s="5"/>
      <c r="E6" s="5" t="s">
        <v>2271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1879</v>
      </c>
      <c r="D12" s="7" t="s">
        <v>47</v>
      </c>
      <c r="E12" s="7" t="s">
        <v>1880</v>
      </c>
      <c r="F12" s="7" t="s">
        <v>124</v>
      </c>
      <c r="G12" s="10">
        <v>436.403</v>
      </c>
      <c r="H12" s="14"/>
      <c r="I12" s="13">
        <f>ROUND((H12*G12),2)</f>
      </c>
      <c r="O12">
        <f>rekapitulace!H8</f>
      </c>
      <c r="P12">
        <f>O12/100*I12</f>
      </c>
    </row>
    <row r="13" ht="76.5">
      <c r="E13" s="15" t="s">
        <v>2272</v>
      </c>
    </row>
    <row r="14" ht="153">
      <c r="E14" s="15" t="s">
        <v>1882</v>
      </c>
    </row>
    <row r="15" spans="1:16" ht="12.75" customHeight="1">
      <c r="A15" s="16"/>
      <c r="B15" s="16"/>
      <c r="C15" s="16" t="s">
        <v>44</v>
      </c>
      <c r="D15" s="16"/>
      <c r="E15" s="16" t="s">
        <v>43</v>
      </c>
      <c r="F15" s="16"/>
      <c r="G15" s="16"/>
      <c r="H15" s="16"/>
      <c r="I15" s="16">
        <f>SUM(I12:I14)</f>
      </c>
      <c r="P15">
        <f>ROUND(SUM(P12:P14),2)</f>
      </c>
    </row>
    <row r="17" spans="1:9" ht="12.75" customHeight="1">
      <c r="A17" s="9"/>
      <c r="B17" s="9"/>
      <c r="C17" s="9" t="s">
        <v>24</v>
      </c>
      <c r="D17" s="9"/>
      <c r="E17" s="9" t="s">
        <v>107</v>
      </c>
      <c r="F17" s="9"/>
      <c r="G17" s="11"/>
      <c r="H17" s="9"/>
      <c r="I17" s="11"/>
    </row>
    <row r="18" spans="1:16" ht="12.75">
      <c r="A18" s="7">
        <v>2</v>
      </c>
      <c r="B18" s="7" t="s">
        <v>45</v>
      </c>
      <c r="C18" s="7" t="s">
        <v>2018</v>
      </c>
      <c r="D18" s="7" t="s">
        <v>47</v>
      </c>
      <c r="E18" s="7" t="s">
        <v>2273</v>
      </c>
      <c r="F18" s="7" t="s">
        <v>124</v>
      </c>
      <c r="G18" s="10">
        <v>33</v>
      </c>
      <c r="H18" s="14"/>
      <c r="I18" s="13">
        <f>ROUND((H18*G18),2)</f>
      </c>
      <c r="O18">
        <f>rekapitulace!H8</f>
      </c>
      <c r="P18">
        <f>O18/100*I18</f>
      </c>
    </row>
    <row r="19" ht="89.25">
      <c r="E19" s="15" t="s">
        <v>2274</v>
      </c>
    </row>
    <row r="20" ht="409.5">
      <c r="E20" s="15" t="s">
        <v>1890</v>
      </c>
    </row>
    <row r="21" spans="1:16" ht="12.75">
      <c r="A21" s="7">
        <v>3</v>
      </c>
      <c r="B21" s="7" t="s">
        <v>45</v>
      </c>
      <c r="C21" s="7" t="s">
        <v>1887</v>
      </c>
      <c r="D21" s="7" t="s">
        <v>47</v>
      </c>
      <c r="E21" s="7" t="s">
        <v>2275</v>
      </c>
      <c r="F21" s="7" t="s">
        <v>124</v>
      </c>
      <c r="G21" s="10">
        <v>436.403</v>
      </c>
      <c r="H21" s="14"/>
      <c r="I21" s="13">
        <f>ROUND((H21*G21),2)</f>
      </c>
      <c r="O21">
        <f>rekapitulace!H8</f>
      </c>
      <c r="P21">
        <f>O21/100*I21</f>
      </c>
    </row>
    <row r="22" ht="165.75">
      <c r="E22" s="15" t="s">
        <v>2276</v>
      </c>
    </row>
    <row r="23" ht="409.5">
      <c r="E23" s="15" t="s">
        <v>1890</v>
      </c>
    </row>
    <row r="24" spans="1:16" ht="12.75">
      <c r="A24" s="7">
        <v>4</v>
      </c>
      <c r="B24" s="7" t="s">
        <v>45</v>
      </c>
      <c r="C24" s="7" t="s">
        <v>2277</v>
      </c>
      <c r="D24" s="7" t="s">
        <v>47</v>
      </c>
      <c r="E24" s="7" t="s">
        <v>2278</v>
      </c>
      <c r="F24" s="7" t="s">
        <v>124</v>
      </c>
      <c r="G24" s="10">
        <v>386.06</v>
      </c>
      <c r="H24" s="14"/>
      <c r="I24" s="13">
        <f>ROUND((H24*G24),2)</f>
      </c>
      <c r="O24">
        <f>rekapitulace!H8</f>
      </c>
      <c r="P24">
        <f>O24/100*I24</f>
      </c>
    </row>
    <row r="25" ht="204">
      <c r="E25" s="15" t="s">
        <v>2279</v>
      </c>
    </row>
    <row r="26" ht="409.5">
      <c r="E26" s="15" t="s">
        <v>2280</v>
      </c>
    </row>
    <row r="27" spans="1:16" ht="12.75">
      <c r="A27" s="7">
        <v>5</v>
      </c>
      <c r="B27" s="7" t="s">
        <v>45</v>
      </c>
      <c r="C27" s="7" t="s">
        <v>2281</v>
      </c>
      <c r="D27" s="7" t="s">
        <v>47</v>
      </c>
      <c r="E27" s="7" t="s">
        <v>2282</v>
      </c>
      <c r="F27" s="7" t="s">
        <v>124</v>
      </c>
      <c r="G27" s="10">
        <v>50.343</v>
      </c>
      <c r="H27" s="14"/>
      <c r="I27" s="13">
        <f>ROUND((H27*G27),2)</f>
      </c>
      <c r="O27">
        <f>rekapitulace!H8</f>
      </c>
      <c r="P27">
        <f>O27/100*I27</f>
      </c>
    </row>
    <row r="28" ht="409.5">
      <c r="E28" s="15" t="s">
        <v>2283</v>
      </c>
    </row>
    <row r="29" ht="409.5">
      <c r="E29" s="15" t="s">
        <v>2284</v>
      </c>
    </row>
    <row r="30" spans="1:16" ht="12.75">
      <c r="A30" s="7">
        <v>6</v>
      </c>
      <c r="B30" s="7" t="s">
        <v>45</v>
      </c>
      <c r="C30" s="7" t="s">
        <v>2285</v>
      </c>
      <c r="D30" s="7" t="s">
        <v>47</v>
      </c>
      <c r="E30" s="7" t="s">
        <v>2286</v>
      </c>
      <c r="F30" s="7" t="s">
        <v>54</v>
      </c>
      <c r="G30" s="10">
        <v>742.27</v>
      </c>
      <c r="H30" s="14"/>
      <c r="I30" s="13">
        <f>ROUND((H30*G30),2)</f>
      </c>
      <c r="O30">
        <f>rekapitulace!H8</f>
      </c>
      <c r="P30">
        <f>O30/100*I30</f>
      </c>
    </row>
    <row r="31" ht="76.5">
      <c r="E31" s="15" t="s">
        <v>2287</v>
      </c>
    </row>
    <row r="32" ht="153">
      <c r="E32" s="15" t="s">
        <v>2288</v>
      </c>
    </row>
    <row r="33" spans="1:16" ht="12.75">
      <c r="A33" s="7">
        <v>7</v>
      </c>
      <c r="B33" s="7" t="s">
        <v>45</v>
      </c>
      <c r="C33" s="7" t="s">
        <v>2172</v>
      </c>
      <c r="D33" s="7" t="s">
        <v>47</v>
      </c>
      <c r="E33" s="7" t="s">
        <v>2173</v>
      </c>
      <c r="F33" s="7" t="s">
        <v>124</v>
      </c>
      <c r="G33" s="10">
        <v>33</v>
      </c>
      <c r="H33" s="14"/>
      <c r="I33" s="13">
        <f>ROUND((H33*G33),2)</f>
      </c>
      <c r="O33">
        <f>rekapitulace!H8</f>
      </c>
      <c r="P33">
        <f>O33/100*I33</f>
      </c>
    </row>
    <row r="34" ht="89.25">
      <c r="E34" s="15" t="s">
        <v>2289</v>
      </c>
    </row>
    <row r="35" ht="216.75">
      <c r="E35" s="15" t="s">
        <v>2290</v>
      </c>
    </row>
    <row r="36" spans="1:16" ht="12.75">
      <c r="A36" s="7">
        <v>8</v>
      </c>
      <c r="B36" s="7" t="s">
        <v>45</v>
      </c>
      <c r="C36" s="7" t="s">
        <v>2176</v>
      </c>
      <c r="D36" s="7" t="s">
        <v>47</v>
      </c>
      <c r="E36" s="7" t="s">
        <v>2177</v>
      </c>
      <c r="F36" s="7" t="s">
        <v>54</v>
      </c>
      <c r="G36" s="10">
        <v>220</v>
      </c>
      <c r="H36" s="14"/>
      <c r="I36" s="13">
        <f>ROUND((H36*G36),2)</f>
      </c>
      <c r="O36">
        <f>rekapitulace!H8</f>
      </c>
      <c r="P36">
        <f>O36/100*I36</f>
      </c>
    </row>
    <row r="37" ht="76.5">
      <c r="E37" s="15" t="s">
        <v>2291</v>
      </c>
    </row>
    <row r="38" ht="178.5">
      <c r="E38" s="15" t="s">
        <v>2179</v>
      </c>
    </row>
    <row r="39" spans="1:16" ht="12.75">
      <c r="A39" s="7">
        <v>9</v>
      </c>
      <c r="B39" s="7" t="s">
        <v>45</v>
      </c>
      <c r="C39" s="7" t="s">
        <v>2043</v>
      </c>
      <c r="D39" s="7" t="s">
        <v>47</v>
      </c>
      <c r="E39" s="7" t="s">
        <v>2044</v>
      </c>
      <c r="F39" s="7" t="s">
        <v>54</v>
      </c>
      <c r="G39" s="10">
        <v>660</v>
      </c>
      <c r="H39" s="14"/>
      <c r="I39" s="13">
        <f>ROUND((H39*G39),2)</f>
      </c>
      <c r="O39">
        <f>rekapitulace!H8</f>
      </c>
      <c r="P39">
        <f>O39/100*I39</f>
      </c>
    </row>
    <row r="40" ht="102">
      <c r="E40" s="15" t="s">
        <v>2292</v>
      </c>
    </row>
    <row r="41" ht="280.5">
      <c r="E41" s="15" t="s">
        <v>2046</v>
      </c>
    </row>
    <row r="42" spans="1:16" ht="12.75">
      <c r="A42" s="7">
        <v>10</v>
      </c>
      <c r="B42" s="7" t="s">
        <v>45</v>
      </c>
      <c r="C42" s="7" t="s">
        <v>2047</v>
      </c>
      <c r="D42" s="7" t="s">
        <v>47</v>
      </c>
      <c r="E42" s="7" t="s">
        <v>2048</v>
      </c>
      <c r="F42" s="7" t="s">
        <v>54</v>
      </c>
      <c r="G42" s="10">
        <v>330</v>
      </c>
      <c r="H42" s="14"/>
      <c r="I42" s="13">
        <f>ROUND((H42*G42),2)</f>
      </c>
      <c r="O42">
        <f>rekapitulace!H8</f>
      </c>
      <c r="P42">
        <f>O42/100*I42</f>
      </c>
    </row>
    <row r="43" ht="102">
      <c r="E43" s="15" t="s">
        <v>2293</v>
      </c>
    </row>
    <row r="44" ht="255">
      <c r="E44" s="15" t="s">
        <v>2050</v>
      </c>
    </row>
    <row r="45" spans="1:16" ht="12.75" customHeight="1">
      <c r="A45" s="16"/>
      <c r="B45" s="16"/>
      <c r="C45" s="16" t="s">
        <v>24</v>
      </c>
      <c r="D45" s="16"/>
      <c r="E45" s="16" t="s">
        <v>107</v>
      </c>
      <c r="F45" s="16"/>
      <c r="G45" s="16"/>
      <c r="H45" s="16"/>
      <c r="I45" s="16">
        <f>SUM(I18:I44)</f>
      </c>
      <c r="P45">
        <f>ROUND(SUM(P18:P44),2)</f>
      </c>
    </row>
    <row r="47" spans="1:9" ht="12.75" customHeight="1">
      <c r="A47" s="9"/>
      <c r="B47" s="9"/>
      <c r="C47" s="9" t="s">
        <v>35</v>
      </c>
      <c r="D47" s="9"/>
      <c r="E47" s="9" t="s">
        <v>127</v>
      </c>
      <c r="F47" s="9"/>
      <c r="G47" s="11"/>
      <c r="H47" s="9"/>
      <c r="I47" s="11"/>
    </row>
    <row r="48" spans="1:16" ht="12.75">
      <c r="A48" s="7">
        <v>11</v>
      </c>
      <c r="B48" s="7" t="s">
        <v>45</v>
      </c>
      <c r="C48" s="7" t="s">
        <v>1905</v>
      </c>
      <c r="D48" s="7" t="s">
        <v>47</v>
      </c>
      <c r="E48" s="7" t="s">
        <v>2294</v>
      </c>
      <c r="F48" s="7" t="s">
        <v>54</v>
      </c>
      <c r="G48" s="10">
        <v>1286.867</v>
      </c>
      <c r="H48" s="14"/>
      <c r="I48" s="13">
        <f>ROUND((H48*G48),2)</f>
      </c>
      <c r="O48">
        <f>rekapitulace!H8</f>
      </c>
      <c r="P48">
        <f>O48/100*I48</f>
      </c>
    </row>
    <row r="49" ht="102">
      <c r="E49" s="15" t="s">
        <v>2295</v>
      </c>
    </row>
    <row r="50" ht="344.25">
      <c r="E50" s="15" t="s">
        <v>2296</v>
      </c>
    </row>
    <row r="51" spans="1:16" ht="12.75">
      <c r="A51" s="7">
        <v>12</v>
      </c>
      <c r="B51" s="7" t="s">
        <v>45</v>
      </c>
      <c r="C51" s="7" t="s">
        <v>2297</v>
      </c>
      <c r="D51" s="7" t="s">
        <v>47</v>
      </c>
      <c r="E51" s="7" t="s">
        <v>2298</v>
      </c>
      <c r="F51" s="7" t="s">
        <v>54</v>
      </c>
      <c r="G51" s="10">
        <v>742.27</v>
      </c>
      <c r="H51" s="14"/>
      <c r="I51" s="13">
        <f>ROUND((H51*G51),2)</f>
      </c>
      <c r="O51">
        <f>rekapitulace!H8</f>
      </c>
      <c r="P51">
        <f>O51/100*I51</f>
      </c>
    </row>
    <row r="52" ht="242.25">
      <c r="E52" s="15" t="s">
        <v>2299</v>
      </c>
    </row>
    <row r="53" ht="395.25">
      <c r="E53" s="15" t="s">
        <v>2300</v>
      </c>
    </row>
    <row r="54" spans="1:16" ht="12.75" customHeight="1">
      <c r="A54" s="16"/>
      <c r="B54" s="16"/>
      <c r="C54" s="16" t="s">
        <v>35</v>
      </c>
      <c r="D54" s="16"/>
      <c r="E54" s="16" t="s">
        <v>127</v>
      </c>
      <c r="F54" s="16"/>
      <c r="G54" s="16"/>
      <c r="H54" s="16"/>
      <c r="I54" s="16">
        <f>SUM(I48:I53)</f>
      </c>
      <c r="P54">
        <f>ROUND(SUM(P48:P53),2)</f>
      </c>
    </row>
    <row r="56" spans="1:9" ht="12.75" customHeight="1">
      <c r="A56" s="9"/>
      <c r="B56" s="9"/>
      <c r="C56" s="9" t="s">
        <v>37</v>
      </c>
      <c r="D56" s="9"/>
      <c r="E56" s="9" t="s">
        <v>963</v>
      </c>
      <c r="F56" s="9"/>
      <c r="G56" s="11"/>
      <c r="H56" s="9"/>
      <c r="I56" s="11"/>
    </row>
    <row r="57" spans="1:16" ht="12.75">
      <c r="A57" s="7">
        <v>13</v>
      </c>
      <c r="B57" s="7" t="s">
        <v>45</v>
      </c>
      <c r="C57" s="7" t="s">
        <v>1967</v>
      </c>
      <c r="D57" s="7" t="s">
        <v>47</v>
      </c>
      <c r="E57" s="7" t="s">
        <v>2090</v>
      </c>
      <c r="F57" s="7" t="s">
        <v>124</v>
      </c>
      <c r="G57" s="10">
        <v>8.8</v>
      </c>
      <c r="H57" s="14"/>
      <c r="I57" s="13">
        <f>ROUND((H57*G57),2)</f>
      </c>
      <c r="O57">
        <f>rekapitulace!H8</f>
      </c>
      <c r="P57">
        <f>O57/100*I57</f>
      </c>
    </row>
    <row r="58" ht="102">
      <c r="E58" s="15" t="s">
        <v>2301</v>
      </c>
    </row>
    <row r="59" ht="409.5">
      <c r="E59" s="15" t="s">
        <v>958</v>
      </c>
    </row>
    <row r="60" spans="1:16" ht="12.75">
      <c r="A60" s="7">
        <v>14</v>
      </c>
      <c r="B60" s="7" t="s">
        <v>45</v>
      </c>
      <c r="C60" s="7" t="s">
        <v>1182</v>
      </c>
      <c r="D60" s="7" t="s">
        <v>47</v>
      </c>
      <c r="E60" s="7" t="s">
        <v>1183</v>
      </c>
      <c r="F60" s="7" t="s">
        <v>124</v>
      </c>
      <c r="G60" s="10">
        <v>13.2</v>
      </c>
      <c r="H60" s="14"/>
      <c r="I60" s="13">
        <f>ROUND((H60*G60),2)</f>
      </c>
      <c r="O60">
        <f>rekapitulace!H8</f>
      </c>
      <c r="P60">
        <f>O60/100*I60</f>
      </c>
    </row>
    <row r="61" ht="63.75">
      <c r="E61" s="15" t="s">
        <v>2302</v>
      </c>
    </row>
    <row r="62" ht="409.5">
      <c r="E62" s="15" t="s">
        <v>2303</v>
      </c>
    </row>
    <row r="63" spans="1:16" ht="12.75" customHeight="1">
      <c r="A63" s="16"/>
      <c r="B63" s="16"/>
      <c r="C63" s="16" t="s">
        <v>37</v>
      </c>
      <c r="D63" s="16"/>
      <c r="E63" s="16" t="s">
        <v>963</v>
      </c>
      <c r="F63" s="16"/>
      <c r="G63" s="16"/>
      <c r="H63" s="16"/>
      <c r="I63" s="16">
        <f>SUM(I57:I62)</f>
      </c>
      <c r="P63">
        <f>ROUND(SUM(P57:P62),2)</f>
      </c>
    </row>
    <row r="65" spans="1:9" ht="12.75" customHeight="1">
      <c r="A65" s="9"/>
      <c r="B65" s="9"/>
      <c r="C65" s="9" t="s">
        <v>38</v>
      </c>
      <c r="D65" s="9"/>
      <c r="E65" s="9" t="s">
        <v>979</v>
      </c>
      <c r="F65" s="9"/>
      <c r="G65" s="11"/>
      <c r="H65" s="9"/>
      <c r="I65" s="11"/>
    </row>
    <row r="66" spans="1:16" ht="12.75">
      <c r="A66" s="7">
        <v>15</v>
      </c>
      <c r="B66" s="7" t="s">
        <v>45</v>
      </c>
      <c r="C66" s="7" t="s">
        <v>2304</v>
      </c>
      <c r="D66" s="7" t="s">
        <v>47</v>
      </c>
      <c r="E66" s="7" t="s">
        <v>2305</v>
      </c>
      <c r="F66" s="7" t="s">
        <v>124</v>
      </c>
      <c r="G66" s="10">
        <v>97.423</v>
      </c>
      <c r="H66" s="14"/>
      <c r="I66" s="13">
        <f>ROUND((H66*G66),2)</f>
      </c>
      <c r="O66">
        <f>rekapitulace!H8</f>
      </c>
      <c r="P66">
        <f>O66/100*I66</f>
      </c>
    </row>
    <row r="67" ht="89.25">
      <c r="E67" s="15" t="s">
        <v>2306</v>
      </c>
    </row>
    <row r="68" ht="409.5">
      <c r="E68" s="15" t="s">
        <v>2307</v>
      </c>
    </row>
    <row r="69" spans="1:16" ht="12.75">
      <c r="A69" s="7">
        <v>16</v>
      </c>
      <c r="B69" s="7" t="s">
        <v>45</v>
      </c>
      <c r="C69" s="7" t="s">
        <v>2308</v>
      </c>
      <c r="D69" s="7" t="s">
        <v>47</v>
      </c>
      <c r="E69" s="7" t="s">
        <v>2309</v>
      </c>
      <c r="F69" s="7" t="s">
        <v>124</v>
      </c>
      <c r="G69" s="10">
        <v>148.454</v>
      </c>
      <c r="H69" s="14"/>
      <c r="I69" s="13">
        <f>ROUND((H69*G69),2)</f>
      </c>
      <c r="O69">
        <f>rekapitulace!H8</f>
      </c>
      <c r="P69">
        <f>O69/100*I69</f>
      </c>
    </row>
    <row r="70" ht="89.25">
      <c r="E70" s="15" t="s">
        <v>2310</v>
      </c>
    </row>
    <row r="71" ht="331.5">
      <c r="E71" s="15" t="s">
        <v>2311</v>
      </c>
    </row>
    <row r="72" spans="1:16" ht="12.75">
      <c r="A72" s="7">
        <v>17</v>
      </c>
      <c r="B72" s="7" t="s">
        <v>45</v>
      </c>
      <c r="C72" s="7" t="s">
        <v>2312</v>
      </c>
      <c r="D72" s="7" t="s">
        <v>47</v>
      </c>
      <c r="E72" s="7" t="s">
        <v>2313</v>
      </c>
      <c r="F72" s="7" t="s">
        <v>124</v>
      </c>
      <c r="G72" s="10">
        <v>18.391</v>
      </c>
      <c r="H72" s="14"/>
      <c r="I72" s="13">
        <f>ROUND((H72*G72),2)</f>
      </c>
      <c r="O72">
        <f>rekapitulace!H8</f>
      </c>
      <c r="P72">
        <f>O72/100*I72</f>
      </c>
    </row>
    <row r="73" ht="204">
      <c r="E73" s="15" t="s">
        <v>2314</v>
      </c>
    </row>
    <row r="74" ht="267.75">
      <c r="E74" s="15" t="s">
        <v>2315</v>
      </c>
    </row>
    <row r="75" spans="1:16" ht="12.75">
      <c r="A75" s="7">
        <v>18</v>
      </c>
      <c r="B75" s="7" t="s">
        <v>45</v>
      </c>
      <c r="C75" s="7" t="s">
        <v>2316</v>
      </c>
      <c r="D75" s="7" t="s">
        <v>47</v>
      </c>
      <c r="E75" s="7" t="s">
        <v>2317</v>
      </c>
      <c r="F75" s="7" t="s">
        <v>54</v>
      </c>
      <c r="G75" s="10">
        <v>649.487</v>
      </c>
      <c r="H75" s="14"/>
      <c r="I75" s="13">
        <f>ROUND((H75*G75),2)</f>
      </c>
      <c r="O75">
        <f>rekapitulace!H8</f>
      </c>
      <c r="P75">
        <f>O75/100*I75</f>
      </c>
    </row>
    <row r="76" ht="89.25">
      <c r="E76" s="15" t="s">
        <v>2318</v>
      </c>
    </row>
    <row r="77" ht="357">
      <c r="E77" s="15" t="s">
        <v>2319</v>
      </c>
    </row>
    <row r="78" spans="1:16" ht="12.75">
      <c r="A78" s="7">
        <v>19</v>
      </c>
      <c r="B78" s="7" t="s">
        <v>45</v>
      </c>
      <c r="C78" s="7" t="s">
        <v>980</v>
      </c>
      <c r="D78" s="7" t="s">
        <v>47</v>
      </c>
      <c r="E78" s="7" t="s">
        <v>2320</v>
      </c>
      <c r="F78" s="7" t="s">
        <v>54</v>
      </c>
      <c r="G78" s="10">
        <v>637.117</v>
      </c>
      <c r="H78" s="14"/>
      <c r="I78" s="13">
        <f>ROUND((H78*G78),2)</f>
      </c>
      <c r="O78">
        <f>rekapitulace!H8</f>
      </c>
      <c r="P78">
        <f>O78/100*I78</f>
      </c>
    </row>
    <row r="79" ht="76.5">
      <c r="E79" s="15" t="s">
        <v>2321</v>
      </c>
    </row>
    <row r="80" ht="357">
      <c r="E80" s="15" t="s">
        <v>2319</v>
      </c>
    </row>
    <row r="81" spans="1:16" ht="12.75">
      <c r="A81" s="7">
        <v>20</v>
      </c>
      <c r="B81" s="7" t="s">
        <v>45</v>
      </c>
      <c r="C81" s="7" t="s">
        <v>984</v>
      </c>
      <c r="D81" s="7" t="s">
        <v>47</v>
      </c>
      <c r="E81" s="7" t="s">
        <v>2322</v>
      </c>
      <c r="F81" s="7" t="s">
        <v>54</v>
      </c>
      <c r="G81" s="10">
        <v>618.56</v>
      </c>
      <c r="H81" s="14"/>
      <c r="I81" s="13">
        <f>ROUND((H81*G81),2)</f>
      </c>
      <c r="O81">
        <f>rekapitulace!H8</f>
      </c>
      <c r="P81">
        <f>O81/100*I81</f>
      </c>
    </row>
    <row r="82" ht="63.75">
      <c r="E82" s="15" t="s">
        <v>2323</v>
      </c>
    </row>
    <row r="83" ht="409.5">
      <c r="E83" s="15" t="s">
        <v>2324</v>
      </c>
    </row>
    <row r="84" spans="1:16" ht="12.75">
      <c r="A84" s="7">
        <v>21</v>
      </c>
      <c r="B84" s="7" t="s">
        <v>45</v>
      </c>
      <c r="C84" s="7" t="s">
        <v>2325</v>
      </c>
      <c r="D84" s="7" t="s">
        <v>47</v>
      </c>
      <c r="E84" s="7" t="s">
        <v>2326</v>
      </c>
      <c r="F84" s="7" t="s">
        <v>54</v>
      </c>
      <c r="G84" s="10">
        <v>637.117</v>
      </c>
      <c r="H84" s="14"/>
      <c r="I84" s="13">
        <f>ROUND((H84*G84),2)</f>
      </c>
      <c r="O84">
        <f>rekapitulace!H8</f>
      </c>
      <c r="P84">
        <f>O84/100*I84</f>
      </c>
    </row>
    <row r="85" ht="89.25">
      <c r="E85" s="15" t="s">
        <v>2327</v>
      </c>
    </row>
    <row r="86" ht="409.5">
      <c r="E86" s="15" t="s">
        <v>2324</v>
      </c>
    </row>
    <row r="87" spans="1:16" ht="12.75" customHeight="1">
      <c r="A87" s="16"/>
      <c r="B87" s="16"/>
      <c r="C87" s="16" t="s">
        <v>38</v>
      </c>
      <c r="D87" s="16"/>
      <c r="E87" s="16" t="s">
        <v>979</v>
      </c>
      <c r="F87" s="16"/>
      <c r="G87" s="16"/>
      <c r="H87" s="16"/>
      <c r="I87" s="16">
        <f>SUM(I66:I86)</f>
      </c>
      <c r="P87">
        <f>ROUND(SUM(P66:P86),2)</f>
      </c>
    </row>
    <row r="89" spans="1:9" ht="12.75" customHeight="1">
      <c r="A89" s="9"/>
      <c r="B89" s="9"/>
      <c r="C89" s="9" t="s">
        <v>41</v>
      </c>
      <c r="D89" s="9"/>
      <c r="E89" s="9" t="s">
        <v>1025</v>
      </c>
      <c r="F89" s="9"/>
      <c r="G89" s="11"/>
      <c r="H89" s="9"/>
      <c r="I89" s="11"/>
    </row>
    <row r="90" spans="1:16" ht="12.75">
      <c r="A90" s="7">
        <v>22</v>
      </c>
      <c r="B90" s="7" t="s">
        <v>45</v>
      </c>
      <c r="C90" s="7" t="s">
        <v>2328</v>
      </c>
      <c r="D90" s="7" t="s">
        <v>47</v>
      </c>
      <c r="E90" s="7" t="s">
        <v>2329</v>
      </c>
      <c r="F90" s="7" t="s">
        <v>101</v>
      </c>
      <c r="G90" s="10">
        <v>3</v>
      </c>
      <c r="H90" s="14"/>
      <c r="I90" s="13">
        <f>ROUND((H90*G90),2)</f>
      </c>
      <c r="O90">
        <f>rekapitulace!H8</f>
      </c>
      <c r="P90">
        <f>O90/100*I90</f>
      </c>
    </row>
    <row r="91" ht="25.5">
      <c r="E91" s="15" t="s">
        <v>542</v>
      </c>
    </row>
    <row r="92" ht="280.5">
      <c r="E92" s="15" t="s">
        <v>2330</v>
      </c>
    </row>
    <row r="93" spans="1:16" ht="12.75" customHeight="1">
      <c r="A93" s="16"/>
      <c r="B93" s="16"/>
      <c r="C93" s="16" t="s">
        <v>41</v>
      </c>
      <c r="D93" s="16"/>
      <c r="E93" s="16" t="s">
        <v>1025</v>
      </c>
      <c r="F93" s="16"/>
      <c r="G93" s="16"/>
      <c r="H93" s="16"/>
      <c r="I93" s="16">
        <f>SUM(I90:I92)</f>
      </c>
      <c r="P93">
        <f>ROUND(SUM(P90:P92),2)</f>
      </c>
    </row>
    <row r="95" spans="1:9" ht="12.75" customHeight="1">
      <c r="A95" s="9"/>
      <c r="B95" s="9"/>
      <c r="C95" s="9" t="s">
        <v>42</v>
      </c>
      <c r="D95" s="9"/>
      <c r="E95" s="9" t="s">
        <v>1037</v>
      </c>
      <c r="F95" s="9"/>
      <c r="G95" s="11"/>
      <c r="H95" s="9"/>
      <c r="I95" s="11"/>
    </row>
    <row r="96" spans="1:16" ht="12.75">
      <c r="A96" s="7">
        <v>23</v>
      </c>
      <c r="B96" s="7" t="s">
        <v>45</v>
      </c>
      <c r="C96" s="7" t="s">
        <v>2331</v>
      </c>
      <c r="D96" s="7" t="s">
        <v>47</v>
      </c>
      <c r="E96" s="7" t="s">
        <v>2332</v>
      </c>
      <c r="F96" s="7" t="s">
        <v>138</v>
      </c>
      <c r="G96" s="10">
        <v>278</v>
      </c>
      <c r="H96" s="14"/>
      <c r="I96" s="13">
        <f>ROUND((H96*G96),2)</f>
      </c>
      <c r="O96">
        <f>rekapitulace!H8</f>
      </c>
      <c r="P96">
        <f>O96/100*I96</f>
      </c>
    </row>
    <row r="97" ht="178.5">
      <c r="E97" s="15" t="s">
        <v>2333</v>
      </c>
    </row>
    <row r="98" ht="409.5">
      <c r="E98" s="15" t="s">
        <v>2334</v>
      </c>
    </row>
    <row r="99" spans="1:16" ht="12.75">
      <c r="A99" s="7">
        <v>24</v>
      </c>
      <c r="B99" s="7" t="s">
        <v>45</v>
      </c>
      <c r="C99" s="7" t="s">
        <v>2335</v>
      </c>
      <c r="D99" s="7" t="s">
        <v>47</v>
      </c>
      <c r="E99" s="7" t="s">
        <v>2336</v>
      </c>
      <c r="F99" s="7" t="s">
        <v>101</v>
      </c>
      <c r="G99" s="10">
        <v>2</v>
      </c>
      <c r="H99" s="14"/>
      <c r="I99" s="13">
        <f>ROUND((H99*G99),2)</f>
      </c>
      <c r="O99">
        <f>rekapitulace!H8</f>
      </c>
      <c r="P99">
        <f>O99/100*I99</f>
      </c>
    </row>
    <row r="100" ht="114.75">
      <c r="E100" s="15" t="s">
        <v>2337</v>
      </c>
    </row>
    <row r="101" ht="369.75">
      <c r="E101" s="15" t="s">
        <v>2338</v>
      </c>
    </row>
    <row r="102" spans="1:16" ht="12.75">
      <c r="A102" s="7">
        <v>25</v>
      </c>
      <c r="B102" s="7" t="s">
        <v>45</v>
      </c>
      <c r="C102" s="7" t="s">
        <v>2339</v>
      </c>
      <c r="D102" s="7" t="s">
        <v>47</v>
      </c>
      <c r="E102" s="7" t="s">
        <v>2340</v>
      </c>
      <c r="F102" s="7" t="s">
        <v>101</v>
      </c>
      <c r="G102" s="10">
        <v>1</v>
      </c>
      <c r="H102" s="14"/>
      <c r="I102" s="13">
        <f>ROUND((H102*G102),2)</f>
      </c>
      <c r="O102">
        <f>rekapitulace!H8</f>
      </c>
      <c r="P102">
        <f>O102/100*I102</f>
      </c>
    </row>
    <row r="103" ht="51">
      <c r="E103" s="15" t="s">
        <v>2341</v>
      </c>
    </row>
    <row r="104" ht="165.75">
      <c r="E104" s="15" t="s">
        <v>2342</v>
      </c>
    </row>
    <row r="105" spans="1:16" ht="12.75">
      <c r="A105" s="7">
        <v>26</v>
      </c>
      <c r="B105" s="7" t="s">
        <v>45</v>
      </c>
      <c r="C105" s="7" t="s">
        <v>2343</v>
      </c>
      <c r="D105" s="7" t="s">
        <v>47</v>
      </c>
      <c r="E105" s="7" t="s">
        <v>2344</v>
      </c>
      <c r="F105" s="7" t="s">
        <v>101</v>
      </c>
      <c r="G105" s="10">
        <v>1</v>
      </c>
      <c r="H105" s="14"/>
      <c r="I105" s="13">
        <f>ROUND((H105*G105),2)</f>
      </c>
      <c r="O105">
        <f>rekapitulace!H8</f>
      </c>
      <c r="P105">
        <f>O105/100*I105</f>
      </c>
    </row>
    <row r="106" ht="25.5">
      <c r="E106" s="15" t="s">
        <v>441</v>
      </c>
    </row>
    <row r="107" ht="409.5">
      <c r="E107" s="15" t="s">
        <v>2345</v>
      </c>
    </row>
    <row r="108" spans="1:16" ht="12.75">
      <c r="A108" s="7">
        <v>27</v>
      </c>
      <c r="B108" s="7" t="s">
        <v>45</v>
      </c>
      <c r="C108" s="7" t="s">
        <v>2346</v>
      </c>
      <c r="D108" s="7" t="s">
        <v>47</v>
      </c>
      <c r="E108" s="7" t="s">
        <v>2347</v>
      </c>
      <c r="F108" s="7" t="s">
        <v>138</v>
      </c>
      <c r="G108" s="10">
        <v>112</v>
      </c>
      <c r="H108" s="14"/>
      <c r="I108" s="13">
        <f>ROUND((H108*G108),2)</f>
      </c>
      <c r="O108">
        <f>rekapitulace!H8</f>
      </c>
      <c r="P108">
        <f>O108/100*I108</f>
      </c>
    </row>
    <row r="109" ht="51">
      <c r="E109" s="15" t="s">
        <v>2348</v>
      </c>
    </row>
    <row r="110" ht="242.25">
      <c r="E110" s="15" t="s">
        <v>2349</v>
      </c>
    </row>
    <row r="111" spans="1:16" ht="12.75">
      <c r="A111" s="7">
        <v>28</v>
      </c>
      <c r="B111" s="7" t="s">
        <v>45</v>
      </c>
      <c r="C111" s="7" t="s">
        <v>2350</v>
      </c>
      <c r="D111" s="7" t="s">
        <v>47</v>
      </c>
      <c r="E111" s="7" t="s">
        <v>2351</v>
      </c>
      <c r="F111" s="7" t="s">
        <v>138</v>
      </c>
      <c r="G111" s="10">
        <v>112</v>
      </c>
      <c r="H111" s="14"/>
      <c r="I111" s="13">
        <f>ROUND((H111*G111),2)</f>
      </c>
      <c r="O111">
        <f>rekapitulace!H8</f>
      </c>
      <c r="P111">
        <f>O111/100*I111</f>
      </c>
    </row>
    <row r="112" ht="114.75">
      <c r="E112" s="15" t="s">
        <v>2352</v>
      </c>
    </row>
    <row r="113" ht="242.25">
      <c r="E113" s="15" t="s">
        <v>2353</v>
      </c>
    </row>
    <row r="114" spans="1:16" ht="12.75" customHeight="1">
      <c r="A114" s="16"/>
      <c r="B114" s="16"/>
      <c r="C114" s="16" t="s">
        <v>42</v>
      </c>
      <c r="D114" s="16"/>
      <c r="E114" s="16" t="s">
        <v>1037</v>
      </c>
      <c r="F114" s="16"/>
      <c r="G114" s="16"/>
      <c r="H114" s="16"/>
      <c r="I114" s="16">
        <f>SUM(I96:I113)</f>
      </c>
      <c r="P114">
        <f>ROUND(SUM(P96:P113),2)</f>
      </c>
    </row>
    <row r="116" spans="1:16" ht="12.75" customHeight="1">
      <c r="A116" s="16"/>
      <c r="B116" s="16"/>
      <c r="C116" s="16"/>
      <c r="D116" s="16"/>
      <c r="E116" s="16" t="s">
        <v>143</v>
      </c>
      <c r="F116" s="16"/>
      <c r="G116" s="16"/>
      <c r="H116" s="16"/>
      <c r="I116" s="16">
        <f>+I15+I45+I54+I63+I87+I93+I114</f>
      </c>
      <c r="P116">
        <f>+P15+P45+P54+P63+P87+P93+P114</f>
      </c>
    </row>
    <row r="118" spans="1:9" ht="12.75" customHeight="1">
      <c r="A118" s="9" t="s">
        <v>144</v>
      </c>
      <c r="B118" s="9"/>
      <c r="C118" s="9"/>
      <c r="D118" s="9"/>
      <c r="E118" s="9"/>
      <c r="F118" s="9"/>
      <c r="G118" s="9"/>
      <c r="H118" s="9"/>
      <c r="I118" s="9"/>
    </row>
    <row r="119" spans="1:9" ht="12.75" customHeight="1">
      <c r="A119" s="9"/>
      <c r="B119" s="9"/>
      <c r="C119" s="9"/>
      <c r="D119" s="9"/>
      <c r="E119" s="9" t="s">
        <v>145</v>
      </c>
      <c r="F119" s="9"/>
      <c r="G119" s="9"/>
      <c r="H119" s="9"/>
      <c r="I119" s="9"/>
    </row>
    <row r="120" spans="1:16" ht="12.75" customHeight="1">
      <c r="A120" s="16"/>
      <c r="B120" s="16"/>
      <c r="C120" s="16"/>
      <c r="D120" s="16"/>
      <c r="E120" s="16" t="s">
        <v>146</v>
      </c>
      <c r="F120" s="16"/>
      <c r="G120" s="16"/>
      <c r="H120" s="16"/>
      <c r="I120" s="16">
        <v>0</v>
      </c>
      <c r="P120">
        <v>0</v>
      </c>
    </row>
    <row r="121" spans="1:9" ht="12.75" customHeight="1">
      <c r="A121" s="16"/>
      <c r="B121" s="16"/>
      <c r="C121" s="16"/>
      <c r="D121" s="16"/>
      <c r="E121" s="16" t="s">
        <v>147</v>
      </c>
      <c r="F121" s="16"/>
      <c r="G121" s="16"/>
      <c r="H121" s="16"/>
      <c r="I121" s="16"/>
    </row>
    <row r="122" spans="1:16" ht="12.75" customHeight="1">
      <c r="A122" s="16"/>
      <c r="B122" s="16"/>
      <c r="C122" s="16"/>
      <c r="D122" s="16"/>
      <c r="E122" s="16" t="s">
        <v>148</v>
      </c>
      <c r="F122" s="16"/>
      <c r="G122" s="16"/>
      <c r="H122" s="16"/>
      <c r="I122" s="16">
        <v>0</v>
      </c>
      <c r="P122">
        <v>0</v>
      </c>
    </row>
    <row r="123" spans="1:16" ht="12.75" customHeight="1">
      <c r="A123" s="16"/>
      <c r="B123" s="16"/>
      <c r="C123" s="16"/>
      <c r="D123" s="16"/>
      <c r="E123" s="16" t="s">
        <v>149</v>
      </c>
      <c r="F123" s="16"/>
      <c r="G123" s="16"/>
      <c r="H123" s="16"/>
      <c r="I123" s="16">
        <f>I120+I122</f>
      </c>
      <c r="P123">
        <f>P120+P122</f>
      </c>
    </row>
    <row r="125" spans="1:16" ht="12.75" customHeight="1">
      <c r="A125" s="16"/>
      <c r="B125" s="16"/>
      <c r="C125" s="16"/>
      <c r="D125" s="16"/>
      <c r="E125" s="16" t="s">
        <v>149</v>
      </c>
      <c r="F125" s="16"/>
      <c r="G125" s="16"/>
      <c r="H125" s="16"/>
      <c r="I125" s="16">
        <f>I116+I123</f>
      </c>
      <c r="P125">
        <f>P116+P123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12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20</v>
      </c>
      <c r="D5" s="5"/>
      <c r="E5" s="5" t="s">
        <v>21</v>
      </c>
    </row>
    <row r="6" spans="1:5" ht="12.75" customHeight="1">
      <c r="A6" t="s">
        <v>17</v>
      </c>
      <c r="C6" s="5" t="s">
        <v>20</v>
      </c>
      <c r="D6" s="5"/>
      <c r="E6" s="5" t="s">
        <v>22</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46</v>
      </c>
      <c r="D12" s="7" t="s">
        <v>47</v>
      </c>
      <c r="E12" s="7" t="s">
        <v>48</v>
      </c>
      <c r="F12" s="7" t="s">
        <v>49</v>
      </c>
      <c r="G12" s="10">
        <v>1</v>
      </c>
      <c r="H12" s="14"/>
      <c r="I12" s="13">
        <f>ROUND((H12*G12),2)</f>
      </c>
      <c r="O12">
        <f>rekapitulace!H8</f>
      </c>
      <c r="P12">
        <f>O12/100*I12</f>
      </c>
    </row>
    <row r="13" ht="25.5">
      <c r="E13" s="15" t="s">
        <v>50</v>
      </c>
    </row>
    <row r="14" ht="127.5">
      <c r="E14" s="15" t="s">
        <v>51</v>
      </c>
    </row>
    <row r="15" spans="1:16" ht="12.75">
      <c r="A15" s="7">
        <v>2</v>
      </c>
      <c r="B15" s="7" t="s">
        <v>45</v>
      </c>
      <c r="C15" s="7" t="s">
        <v>52</v>
      </c>
      <c r="D15" s="7" t="s">
        <v>47</v>
      </c>
      <c r="E15" s="7" t="s">
        <v>53</v>
      </c>
      <c r="F15" s="7" t="s">
        <v>54</v>
      </c>
      <c r="G15" s="10">
        <v>5400</v>
      </c>
      <c r="H15" s="14"/>
      <c r="I15" s="13">
        <f>ROUND((H15*G15),2)</f>
      </c>
      <c r="O15">
        <f>rekapitulace!H8</f>
      </c>
      <c r="P15">
        <f>O15/100*I15</f>
      </c>
    </row>
    <row r="16" ht="76.5">
      <c r="E16" s="15" t="s">
        <v>55</v>
      </c>
    </row>
    <row r="17" ht="114.75">
      <c r="E17" s="15" t="s">
        <v>56</v>
      </c>
    </row>
    <row r="18" spans="1:16" ht="12.75">
      <c r="A18" s="7">
        <v>3</v>
      </c>
      <c r="B18" s="7" t="s">
        <v>45</v>
      </c>
      <c r="C18" s="7" t="s">
        <v>57</v>
      </c>
      <c r="D18" s="7" t="s">
        <v>47</v>
      </c>
      <c r="E18" s="7" t="s">
        <v>58</v>
      </c>
      <c r="F18" s="7" t="s">
        <v>54</v>
      </c>
      <c r="G18" s="10">
        <v>850</v>
      </c>
      <c r="H18" s="14"/>
      <c r="I18" s="13">
        <f>ROUND((H18*G18),2)</f>
      </c>
      <c r="O18">
        <f>rekapitulace!H8</f>
      </c>
      <c r="P18">
        <f>O18/100*I18</f>
      </c>
    </row>
    <row r="19" ht="267.75">
      <c r="E19" s="15" t="s">
        <v>59</v>
      </c>
    </row>
    <row r="20" ht="114.75">
      <c r="E20" s="15" t="s">
        <v>56</v>
      </c>
    </row>
    <row r="21" spans="1:16" ht="12.75">
      <c r="A21" s="7">
        <v>4</v>
      </c>
      <c r="B21" s="7" t="s">
        <v>45</v>
      </c>
      <c r="C21" s="7" t="s">
        <v>60</v>
      </c>
      <c r="D21" s="7" t="s">
        <v>47</v>
      </c>
      <c r="E21" s="7" t="s">
        <v>61</v>
      </c>
      <c r="F21" s="7" t="s">
        <v>54</v>
      </c>
      <c r="G21" s="10">
        <v>850</v>
      </c>
      <c r="H21" s="14"/>
      <c r="I21" s="13">
        <f>ROUND((H21*G21),2)</f>
      </c>
      <c r="O21">
        <f>rekapitulace!H8</f>
      </c>
      <c r="P21">
        <f>O21/100*I21</f>
      </c>
    </row>
    <row r="22" ht="76.5">
      <c r="E22" s="15" t="s">
        <v>62</v>
      </c>
    </row>
    <row r="23" ht="114.75">
      <c r="E23" s="15" t="s">
        <v>56</v>
      </c>
    </row>
    <row r="24" spans="1:16" ht="12.75">
      <c r="A24" s="7">
        <v>5</v>
      </c>
      <c r="B24" s="7" t="s">
        <v>45</v>
      </c>
      <c r="C24" s="7" t="s">
        <v>63</v>
      </c>
      <c r="D24" s="7" t="s">
        <v>47</v>
      </c>
      <c r="E24" s="7" t="s">
        <v>64</v>
      </c>
      <c r="F24" s="7" t="s">
        <v>49</v>
      </c>
      <c r="G24" s="10">
        <v>1</v>
      </c>
      <c r="H24" s="14"/>
      <c r="I24" s="13">
        <f>ROUND((H24*G24),2)</f>
      </c>
      <c r="O24">
        <f>rekapitulace!H8</f>
      </c>
      <c r="P24">
        <f>O24/100*I24</f>
      </c>
    </row>
    <row r="25" ht="25.5">
      <c r="E25" s="15" t="s">
        <v>50</v>
      </c>
    </row>
    <row r="26" ht="114.75">
      <c r="E26" s="15" t="s">
        <v>56</v>
      </c>
    </row>
    <row r="27" spans="1:16" ht="12.75">
      <c r="A27" s="7">
        <v>6</v>
      </c>
      <c r="B27" s="7" t="s">
        <v>45</v>
      </c>
      <c r="C27" s="7" t="s">
        <v>65</v>
      </c>
      <c r="D27" s="7" t="s">
        <v>47</v>
      </c>
      <c r="E27" s="7" t="s">
        <v>66</v>
      </c>
      <c r="F27" s="7" t="s">
        <v>49</v>
      </c>
      <c r="G27" s="10">
        <v>1</v>
      </c>
      <c r="H27" s="14"/>
      <c r="I27" s="13">
        <f>ROUND((H27*G27),2)</f>
      </c>
      <c r="O27">
        <f>rekapitulace!H8</f>
      </c>
      <c r="P27">
        <f>O27/100*I27</f>
      </c>
    </row>
    <row r="28" ht="25.5">
      <c r="E28" s="15" t="s">
        <v>50</v>
      </c>
    </row>
    <row r="29" ht="114.75">
      <c r="E29" s="15" t="s">
        <v>67</v>
      </c>
    </row>
    <row r="30" spans="1:16" ht="12.75">
      <c r="A30" s="7">
        <v>7</v>
      </c>
      <c r="B30" s="7" t="s">
        <v>45</v>
      </c>
      <c r="C30" s="7" t="s">
        <v>68</v>
      </c>
      <c r="D30" s="7" t="s">
        <v>47</v>
      </c>
      <c r="E30" s="7" t="s">
        <v>69</v>
      </c>
      <c r="F30" s="7" t="s">
        <v>49</v>
      </c>
      <c r="G30" s="10">
        <v>1</v>
      </c>
      <c r="H30" s="14"/>
      <c r="I30" s="13">
        <f>ROUND((H30*G30),2)</f>
      </c>
      <c r="O30">
        <f>rekapitulace!H8</f>
      </c>
      <c r="P30">
        <f>O30/100*I30</f>
      </c>
    </row>
    <row r="31" ht="25.5">
      <c r="E31" s="15" t="s">
        <v>50</v>
      </c>
    </row>
    <row r="32" ht="114.75">
      <c r="E32" s="15" t="s">
        <v>67</v>
      </c>
    </row>
    <row r="33" spans="1:16" ht="12.75">
      <c r="A33" s="7">
        <v>8</v>
      </c>
      <c r="B33" s="7" t="s">
        <v>45</v>
      </c>
      <c r="C33" s="7" t="s">
        <v>70</v>
      </c>
      <c r="D33" s="7" t="s">
        <v>47</v>
      </c>
      <c r="E33" s="7" t="s">
        <v>71</v>
      </c>
      <c r="F33" s="7" t="s">
        <v>49</v>
      </c>
      <c r="G33" s="10">
        <v>1</v>
      </c>
      <c r="H33" s="14"/>
      <c r="I33" s="13">
        <f>ROUND((H33*G33),2)</f>
      </c>
      <c r="O33">
        <f>rekapitulace!H8</f>
      </c>
      <c r="P33">
        <f>O33/100*I33</f>
      </c>
    </row>
    <row r="34" ht="25.5">
      <c r="E34" s="15" t="s">
        <v>50</v>
      </c>
    </row>
    <row r="35" ht="114.75">
      <c r="E35" s="15" t="s">
        <v>67</v>
      </c>
    </row>
    <row r="36" spans="1:16" ht="12.75">
      <c r="A36" s="7">
        <v>9</v>
      </c>
      <c r="B36" s="7" t="s">
        <v>45</v>
      </c>
      <c r="C36" s="7" t="s">
        <v>72</v>
      </c>
      <c r="D36" s="7" t="s">
        <v>47</v>
      </c>
      <c r="E36" s="7" t="s">
        <v>73</v>
      </c>
      <c r="F36" s="7" t="s">
        <v>49</v>
      </c>
      <c r="G36" s="10">
        <v>1</v>
      </c>
      <c r="H36" s="14"/>
      <c r="I36" s="13">
        <f>ROUND((H36*G36),2)</f>
      </c>
      <c r="O36">
        <f>rekapitulace!H8</f>
      </c>
      <c r="P36">
        <f>O36/100*I36</f>
      </c>
    </row>
    <row r="37" ht="25.5">
      <c r="E37" s="15" t="s">
        <v>50</v>
      </c>
    </row>
    <row r="38" ht="114.75">
      <c r="E38" s="15" t="s">
        <v>67</v>
      </c>
    </row>
    <row r="39" spans="1:16" ht="12.75">
      <c r="A39" s="7">
        <v>10</v>
      </c>
      <c r="B39" s="7" t="s">
        <v>45</v>
      </c>
      <c r="C39" s="7" t="s">
        <v>74</v>
      </c>
      <c r="D39" s="7" t="s">
        <v>47</v>
      </c>
      <c r="E39" s="7" t="s">
        <v>75</v>
      </c>
      <c r="F39" s="7" t="s">
        <v>49</v>
      </c>
      <c r="G39" s="10">
        <v>2</v>
      </c>
      <c r="H39" s="14"/>
      <c r="I39" s="13">
        <f>ROUND((H39*G39),2)</f>
      </c>
      <c r="O39">
        <f>rekapitulace!H8</f>
      </c>
      <c r="P39">
        <f>O39/100*I39</f>
      </c>
    </row>
    <row r="40" ht="25.5">
      <c r="E40" s="15" t="s">
        <v>76</v>
      </c>
    </row>
    <row r="41" ht="114.75">
      <c r="E41" s="15" t="s">
        <v>67</v>
      </c>
    </row>
    <row r="42" spans="1:16" ht="12.75">
      <c r="A42" s="7">
        <v>11</v>
      </c>
      <c r="B42" s="7" t="s">
        <v>45</v>
      </c>
      <c r="C42" s="7" t="s">
        <v>77</v>
      </c>
      <c r="D42" s="7" t="s">
        <v>47</v>
      </c>
      <c r="E42" s="7" t="s">
        <v>78</v>
      </c>
      <c r="F42" s="7" t="s">
        <v>49</v>
      </c>
      <c r="G42" s="10">
        <v>2</v>
      </c>
      <c r="H42" s="14"/>
      <c r="I42" s="13">
        <f>ROUND((H42*G42),2)</f>
      </c>
      <c r="O42">
        <f>rekapitulace!H8</f>
      </c>
      <c r="P42">
        <f>O42/100*I42</f>
      </c>
    </row>
    <row r="43" ht="25.5">
      <c r="E43" s="15" t="s">
        <v>76</v>
      </c>
    </row>
    <row r="44" ht="114.75">
      <c r="E44" s="15" t="s">
        <v>67</v>
      </c>
    </row>
    <row r="45" spans="1:16" ht="12.75">
      <c r="A45" s="7">
        <v>12</v>
      </c>
      <c r="B45" s="7" t="s">
        <v>45</v>
      </c>
      <c r="C45" s="7" t="s">
        <v>79</v>
      </c>
      <c r="D45" s="7" t="s">
        <v>47</v>
      </c>
      <c r="E45" s="7" t="s">
        <v>80</v>
      </c>
      <c r="F45" s="7" t="s">
        <v>49</v>
      </c>
      <c r="G45" s="10">
        <v>1</v>
      </c>
      <c r="H45" s="14"/>
      <c r="I45" s="13">
        <f>ROUND((H45*G45),2)</f>
      </c>
      <c r="O45">
        <f>rekapitulace!H8</f>
      </c>
      <c r="P45">
        <f>O45/100*I45</f>
      </c>
    </row>
    <row r="46" ht="25.5">
      <c r="E46" s="15" t="s">
        <v>50</v>
      </c>
    </row>
    <row r="47" ht="114.75">
      <c r="E47" s="15" t="s">
        <v>67</v>
      </c>
    </row>
    <row r="48" spans="1:16" ht="12.75">
      <c r="A48" s="7">
        <v>13</v>
      </c>
      <c r="B48" s="7" t="s">
        <v>45</v>
      </c>
      <c r="C48" s="7" t="s">
        <v>81</v>
      </c>
      <c r="D48" s="7" t="s">
        <v>47</v>
      </c>
      <c r="E48" s="7" t="s">
        <v>82</v>
      </c>
      <c r="F48" s="7" t="s">
        <v>49</v>
      </c>
      <c r="G48" s="10">
        <v>1</v>
      </c>
      <c r="H48" s="14"/>
      <c r="I48" s="13">
        <f>ROUND((H48*G48),2)</f>
      </c>
      <c r="O48">
        <f>rekapitulace!H8</f>
      </c>
      <c r="P48">
        <f>O48/100*I48</f>
      </c>
    </row>
    <row r="49" ht="25.5">
      <c r="E49" s="15" t="s">
        <v>50</v>
      </c>
    </row>
    <row r="50" ht="114.75">
      <c r="E50" s="15" t="s">
        <v>67</v>
      </c>
    </row>
    <row r="51" spans="1:16" ht="12.75">
      <c r="A51" s="7">
        <v>14</v>
      </c>
      <c r="B51" s="7" t="s">
        <v>45</v>
      </c>
      <c r="C51" s="7" t="s">
        <v>83</v>
      </c>
      <c r="D51" s="7" t="s">
        <v>47</v>
      </c>
      <c r="E51" s="7" t="s">
        <v>84</v>
      </c>
      <c r="F51" s="7" t="s">
        <v>49</v>
      </c>
      <c r="G51" s="10">
        <v>1</v>
      </c>
      <c r="H51" s="14"/>
      <c r="I51" s="13">
        <f>ROUND((H51*G51),2)</f>
      </c>
      <c r="O51">
        <f>rekapitulace!H8</f>
      </c>
      <c r="P51">
        <f>O51/100*I51</f>
      </c>
    </row>
    <row r="52" ht="25.5">
      <c r="E52" s="15" t="s">
        <v>50</v>
      </c>
    </row>
    <row r="53" ht="114.75">
      <c r="E53" s="15" t="s">
        <v>67</v>
      </c>
    </row>
    <row r="54" spans="1:16" ht="12.75">
      <c r="A54" s="7">
        <v>15</v>
      </c>
      <c r="B54" s="7" t="s">
        <v>45</v>
      </c>
      <c r="C54" s="7" t="s">
        <v>85</v>
      </c>
      <c r="D54" s="7" t="s">
        <v>47</v>
      </c>
      <c r="E54" s="7" t="s">
        <v>86</v>
      </c>
      <c r="F54" s="7" t="s">
        <v>49</v>
      </c>
      <c r="G54" s="10">
        <v>1</v>
      </c>
      <c r="H54" s="14"/>
      <c r="I54" s="13">
        <f>ROUND((H54*G54),2)</f>
      </c>
      <c r="O54">
        <f>rekapitulace!H8</f>
      </c>
      <c r="P54">
        <f>O54/100*I54</f>
      </c>
    </row>
    <row r="55" ht="25.5">
      <c r="E55" s="15" t="s">
        <v>50</v>
      </c>
    </row>
    <row r="56" ht="114.75">
      <c r="E56" s="15" t="s">
        <v>67</v>
      </c>
    </row>
    <row r="57" spans="1:16" ht="12.75">
      <c r="A57" s="7">
        <v>16</v>
      </c>
      <c r="B57" s="7" t="s">
        <v>45</v>
      </c>
      <c r="C57" s="7" t="s">
        <v>87</v>
      </c>
      <c r="D57" s="7" t="s">
        <v>47</v>
      </c>
      <c r="E57" s="7" t="s">
        <v>88</v>
      </c>
      <c r="F57" s="7" t="s">
        <v>49</v>
      </c>
      <c r="G57" s="10">
        <v>1</v>
      </c>
      <c r="H57" s="14"/>
      <c r="I57" s="13">
        <f>ROUND((H57*G57),2)</f>
      </c>
      <c r="O57">
        <f>rekapitulace!H8</f>
      </c>
      <c r="P57">
        <f>O57/100*I57</f>
      </c>
    </row>
    <row r="58" ht="25.5">
      <c r="E58" s="15" t="s">
        <v>50</v>
      </c>
    </row>
    <row r="59" ht="114.75">
      <c r="E59" s="15" t="s">
        <v>67</v>
      </c>
    </row>
    <row r="60" spans="1:16" ht="12.75">
      <c r="A60" s="7">
        <v>17</v>
      </c>
      <c r="B60" s="7" t="s">
        <v>45</v>
      </c>
      <c r="C60" s="7" t="s">
        <v>89</v>
      </c>
      <c r="D60" s="7" t="s">
        <v>47</v>
      </c>
      <c r="E60" s="7" t="s">
        <v>90</v>
      </c>
      <c r="F60" s="7" t="s">
        <v>49</v>
      </c>
      <c r="G60" s="10">
        <v>1</v>
      </c>
      <c r="H60" s="14"/>
      <c r="I60" s="13">
        <f>ROUND((H60*G60),2)</f>
      </c>
      <c r="O60">
        <f>rekapitulace!H8</f>
      </c>
      <c r="P60">
        <f>O60/100*I60</f>
      </c>
    </row>
    <row r="61" ht="25.5">
      <c r="E61" s="15" t="s">
        <v>50</v>
      </c>
    </row>
    <row r="62" ht="114.75">
      <c r="E62" s="15" t="s">
        <v>67</v>
      </c>
    </row>
    <row r="63" spans="1:16" ht="12.75">
      <c r="A63" s="7">
        <v>18</v>
      </c>
      <c r="B63" s="7" t="s">
        <v>45</v>
      </c>
      <c r="C63" s="7" t="s">
        <v>91</v>
      </c>
      <c r="D63" s="7" t="s">
        <v>47</v>
      </c>
      <c r="E63" s="7" t="s">
        <v>92</v>
      </c>
      <c r="F63" s="7" t="s">
        <v>49</v>
      </c>
      <c r="G63" s="10">
        <v>1</v>
      </c>
      <c r="H63" s="14"/>
      <c r="I63" s="13">
        <f>ROUND((H63*G63),2)</f>
      </c>
      <c r="O63">
        <f>rekapitulace!H8</f>
      </c>
      <c r="P63">
        <f>O63/100*I63</f>
      </c>
    </row>
    <row r="64" ht="25.5">
      <c r="E64" s="15" t="s">
        <v>50</v>
      </c>
    </row>
    <row r="65" ht="409.5">
      <c r="E65" s="15" t="s">
        <v>93</v>
      </c>
    </row>
    <row r="66" spans="1:16" ht="12.75">
      <c r="A66" s="7">
        <v>19</v>
      </c>
      <c r="B66" s="7" t="s">
        <v>45</v>
      </c>
      <c r="C66" s="7" t="s">
        <v>94</v>
      </c>
      <c r="D66" s="7" t="s">
        <v>47</v>
      </c>
      <c r="E66" s="7" t="s">
        <v>95</v>
      </c>
      <c r="F66" s="7" t="s">
        <v>49</v>
      </c>
      <c r="G66" s="10">
        <v>1</v>
      </c>
      <c r="H66" s="14"/>
      <c r="I66" s="13">
        <f>ROUND((H66*G66),2)</f>
      </c>
      <c r="O66">
        <f>rekapitulace!H8</f>
      </c>
      <c r="P66">
        <f>O66/100*I66</f>
      </c>
    </row>
    <row r="67" ht="25.5">
      <c r="E67" s="15" t="s">
        <v>50</v>
      </c>
    </row>
    <row r="68" ht="408">
      <c r="E68" s="15" t="s">
        <v>96</v>
      </c>
    </row>
    <row r="69" spans="1:16" ht="12.75">
      <c r="A69" s="7">
        <v>20</v>
      </c>
      <c r="B69" s="7" t="s">
        <v>45</v>
      </c>
      <c r="C69" s="7" t="s">
        <v>97</v>
      </c>
      <c r="D69" s="7" t="s">
        <v>47</v>
      </c>
      <c r="E69" s="7" t="s">
        <v>98</v>
      </c>
      <c r="F69" s="7" t="s">
        <v>49</v>
      </c>
      <c r="G69" s="10">
        <v>1</v>
      </c>
      <c r="H69" s="14"/>
      <c r="I69" s="13">
        <f>ROUND((H69*G69),2)</f>
      </c>
      <c r="O69">
        <f>rekapitulace!H8</f>
      </c>
      <c r="P69">
        <f>O69/100*I69</f>
      </c>
    </row>
    <row r="70" ht="25.5">
      <c r="E70" s="15" t="s">
        <v>50</v>
      </c>
    </row>
    <row r="71" ht="114.75">
      <c r="E71" s="15" t="s">
        <v>67</v>
      </c>
    </row>
    <row r="72" spans="1:16" ht="12.75">
      <c r="A72" s="7">
        <v>21</v>
      </c>
      <c r="B72" s="7" t="s">
        <v>45</v>
      </c>
      <c r="C72" s="7" t="s">
        <v>99</v>
      </c>
      <c r="D72" s="7" t="s">
        <v>47</v>
      </c>
      <c r="E72" s="7" t="s">
        <v>100</v>
      </c>
      <c r="F72" s="7" t="s">
        <v>101</v>
      </c>
      <c r="G72" s="10">
        <v>2</v>
      </c>
      <c r="H72" s="14"/>
      <c r="I72" s="13">
        <f>ROUND((H72*G72),2)</f>
      </c>
      <c r="O72">
        <f>rekapitulace!H8</f>
      </c>
      <c r="P72">
        <f>O72/100*I72</f>
      </c>
    </row>
    <row r="73" ht="25.5">
      <c r="E73" s="15" t="s">
        <v>102</v>
      </c>
    </row>
    <row r="74" ht="409.5">
      <c r="E74" s="15" t="s">
        <v>103</v>
      </c>
    </row>
    <row r="75" spans="1:16" ht="12.75">
      <c r="A75" s="7">
        <v>22</v>
      </c>
      <c r="B75" s="7" t="s">
        <v>45</v>
      </c>
      <c r="C75" s="7" t="s">
        <v>104</v>
      </c>
      <c r="D75" s="7" t="s">
        <v>47</v>
      </c>
      <c r="E75" s="7" t="s">
        <v>105</v>
      </c>
      <c r="F75" s="7" t="s">
        <v>49</v>
      </c>
      <c r="G75" s="10">
        <v>1</v>
      </c>
      <c r="H75" s="14"/>
      <c r="I75" s="13">
        <f>ROUND((H75*G75),2)</f>
      </c>
      <c r="O75">
        <f>rekapitulace!H8</f>
      </c>
      <c r="P75">
        <f>O75/100*I75</f>
      </c>
    </row>
    <row r="76" ht="25.5">
      <c r="E76" s="15" t="s">
        <v>50</v>
      </c>
    </row>
    <row r="77" ht="216.75">
      <c r="E77" s="15" t="s">
        <v>106</v>
      </c>
    </row>
    <row r="78" spans="1:16" ht="12.75" customHeight="1">
      <c r="A78" s="16"/>
      <c r="B78" s="16"/>
      <c r="C78" s="16" t="s">
        <v>44</v>
      </c>
      <c r="D78" s="16"/>
      <c r="E78" s="16" t="s">
        <v>43</v>
      </c>
      <c r="F78" s="16"/>
      <c r="G78" s="16"/>
      <c r="H78" s="16"/>
      <c r="I78" s="16">
        <f>SUM(I12:I77)</f>
      </c>
      <c r="P78">
        <f>ROUND(SUM(P12:P77),2)</f>
      </c>
    </row>
    <row r="80" spans="1:9" ht="12.75" customHeight="1">
      <c r="A80" s="9"/>
      <c r="B80" s="9"/>
      <c r="C80" s="9" t="s">
        <v>24</v>
      </c>
      <c r="D80" s="9"/>
      <c r="E80" s="9" t="s">
        <v>107</v>
      </c>
      <c r="F80" s="9"/>
      <c r="G80" s="11"/>
      <c r="H80" s="9"/>
      <c r="I80" s="11"/>
    </row>
    <row r="81" spans="1:16" ht="12.75">
      <c r="A81" s="7">
        <v>23</v>
      </c>
      <c r="B81" s="7" t="s">
        <v>45</v>
      </c>
      <c r="C81" s="7" t="s">
        <v>108</v>
      </c>
      <c r="D81" s="7" t="s">
        <v>47</v>
      </c>
      <c r="E81" s="7" t="s">
        <v>109</v>
      </c>
      <c r="F81" s="7" t="s">
        <v>110</v>
      </c>
      <c r="G81" s="10">
        <v>83</v>
      </c>
      <c r="H81" s="14"/>
      <c r="I81" s="13">
        <f>ROUND((H81*G81),2)</f>
      </c>
      <c r="O81">
        <f>rekapitulace!H8</f>
      </c>
      <c r="P81">
        <f>O81/100*I81</f>
      </c>
    </row>
    <row r="82" ht="76.5">
      <c r="E82" s="15" t="s">
        <v>111</v>
      </c>
    </row>
    <row r="83" ht="280.5">
      <c r="E83" s="15" t="s">
        <v>112</v>
      </c>
    </row>
    <row r="84" spans="1:16" ht="12.75">
      <c r="A84" s="7">
        <v>24</v>
      </c>
      <c r="B84" s="7" t="s">
        <v>45</v>
      </c>
      <c r="C84" s="7" t="s">
        <v>113</v>
      </c>
      <c r="D84" s="7" t="s">
        <v>47</v>
      </c>
      <c r="E84" s="7" t="s">
        <v>114</v>
      </c>
      <c r="F84" s="7" t="s">
        <v>110</v>
      </c>
      <c r="G84" s="10">
        <v>384</v>
      </c>
      <c r="H84" s="14"/>
      <c r="I84" s="13">
        <f>ROUND((H84*G84),2)</f>
      </c>
      <c r="O84">
        <f>rekapitulace!H8</f>
      </c>
      <c r="P84">
        <f>O84/100*I84</f>
      </c>
    </row>
    <row r="85" ht="89.25">
      <c r="E85" s="15" t="s">
        <v>115</v>
      </c>
    </row>
    <row r="86" ht="280.5">
      <c r="E86" s="15" t="s">
        <v>112</v>
      </c>
    </row>
    <row r="87" spans="1:16" ht="12.75">
      <c r="A87" s="7">
        <v>25</v>
      </c>
      <c r="B87" s="7" t="s">
        <v>45</v>
      </c>
      <c r="C87" s="7" t="s">
        <v>116</v>
      </c>
      <c r="D87" s="7" t="s">
        <v>47</v>
      </c>
      <c r="E87" s="7" t="s">
        <v>117</v>
      </c>
      <c r="F87" s="7" t="s">
        <v>110</v>
      </c>
      <c r="G87" s="10">
        <v>2040</v>
      </c>
      <c r="H87" s="14"/>
      <c r="I87" s="13">
        <f>ROUND((H87*G87),2)</f>
      </c>
      <c r="O87">
        <f>rekapitulace!H8</f>
      </c>
      <c r="P87">
        <f>O87/100*I87</f>
      </c>
    </row>
    <row r="88" ht="89.25">
      <c r="E88" s="15" t="s">
        <v>118</v>
      </c>
    </row>
    <row r="89" ht="280.5">
      <c r="E89" s="15" t="s">
        <v>112</v>
      </c>
    </row>
    <row r="90" spans="1:16" ht="12.75">
      <c r="A90" s="7">
        <v>26</v>
      </c>
      <c r="B90" s="7" t="s">
        <v>45</v>
      </c>
      <c r="C90" s="7" t="s">
        <v>119</v>
      </c>
      <c r="D90" s="7" t="s">
        <v>47</v>
      </c>
      <c r="E90" s="7" t="s">
        <v>120</v>
      </c>
      <c r="F90" s="7" t="s">
        <v>110</v>
      </c>
      <c r="G90" s="10">
        <v>3432</v>
      </c>
      <c r="H90" s="14"/>
      <c r="I90" s="13">
        <f>ROUND((H90*G90),2)</f>
      </c>
      <c r="O90">
        <f>rekapitulace!H8</f>
      </c>
      <c r="P90">
        <f>O90/100*I90</f>
      </c>
    </row>
    <row r="91" ht="89.25">
      <c r="E91" s="15" t="s">
        <v>121</v>
      </c>
    </row>
    <row r="92" ht="280.5">
      <c r="E92" s="15" t="s">
        <v>112</v>
      </c>
    </row>
    <row r="93" spans="1:16" ht="12.75">
      <c r="A93" s="7">
        <v>27</v>
      </c>
      <c r="B93" s="7" t="s">
        <v>45</v>
      </c>
      <c r="C93" s="7" t="s">
        <v>122</v>
      </c>
      <c r="D93" s="7" t="s">
        <v>47</v>
      </c>
      <c r="E93" s="7" t="s">
        <v>123</v>
      </c>
      <c r="F93" s="7" t="s">
        <v>124</v>
      </c>
      <c r="G93" s="10">
        <v>247.5</v>
      </c>
      <c r="H93" s="14"/>
      <c r="I93" s="13">
        <f>ROUND((H93*G93),2)</f>
      </c>
      <c r="O93">
        <f>rekapitulace!H8</f>
      </c>
      <c r="P93">
        <f>O93/100*I93</f>
      </c>
    </row>
    <row r="94" ht="63.75">
      <c r="E94" s="15" t="s">
        <v>125</v>
      </c>
    </row>
    <row r="95" ht="409.5">
      <c r="E95" s="15" t="s">
        <v>126</v>
      </c>
    </row>
    <row r="96" spans="1:16" ht="12.75" customHeight="1">
      <c r="A96" s="16"/>
      <c r="B96" s="16"/>
      <c r="C96" s="16" t="s">
        <v>24</v>
      </c>
      <c r="D96" s="16"/>
      <c r="E96" s="16" t="s">
        <v>107</v>
      </c>
      <c r="F96" s="16"/>
      <c r="G96" s="16"/>
      <c r="H96" s="16"/>
      <c r="I96" s="16">
        <f>SUM(I81:I95)</f>
      </c>
      <c r="P96">
        <f>ROUND(SUM(P81:P95),2)</f>
      </c>
    </row>
    <row r="98" spans="1:9" ht="12.75" customHeight="1">
      <c r="A98" s="9"/>
      <c r="B98" s="9"/>
      <c r="C98" s="9" t="s">
        <v>35</v>
      </c>
      <c r="D98" s="9"/>
      <c r="E98" s="9" t="s">
        <v>127</v>
      </c>
      <c r="F98" s="9"/>
      <c r="G98" s="11"/>
      <c r="H98" s="9"/>
      <c r="I98" s="11"/>
    </row>
    <row r="99" spans="1:16" ht="12.75">
      <c r="A99" s="7">
        <v>28</v>
      </c>
      <c r="B99" s="7" t="s">
        <v>45</v>
      </c>
      <c r="C99" s="7" t="s">
        <v>128</v>
      </c>
      <c r="D99" s="7" t="s">
        <v>47</v>
      </c>
      <c r="E99" s="7" t="s">
        <v>129</v>
      </c>
      <c r="F99" s="7" t="s">
        <v>54</v>
      </c>
      <c r="G99" s="10">
        <v>1100</v>
      </c>
      <c r="H99" s="14"/>
      <c r="I99" s="13">
        <f>ROUND((H99*G99),2)</f>
      </c>
      <c r="O99">
        <f>rekapitulace!H8</f>
      </c>
      <c r="P99">
        <f>O99/100*I99</f>
      </c>
    </row>
    <row r="100" ht="63.75">
      <c r="E100" s="15" t="s">
        <v>130</v>
      </c>
    </row>
    <row r="101" ht="409.5">
      <c r="E101" s="15" t="s">
        <v>131</v>
      </c>
    </row>
    <row r="102" spans="1:16" ht="12.75">
      <c r="A102" s="7">
        <v>29</v>
      </c>
      <c r="B102" s="7" t="s">
        <v>45</v>
      </c>
      <c r="C102" s="7" t="s">
        <v>132</v>
      </c>
      <c r="D102" s="7" t="s">
        <v>47</v>
      </c>
      <c r="E102" s="7" t="s">
        <v>133</v>
      </c>
      <c r="F102" s="7" t="s">
        <v>54</v>
      </c>
      <c r="G102" s="10">
        <v>3176</v>
      </c>
      <c r="H102" s="14"/>
      <c r="I102" s="13">
        <f>ROUND((H102*G102),2)</f>
      </c>
      <c r="O102">
        <f>rekapitulace!H8</f>
      </c>
      <c r="P102">
        <f>O102/100*I102</f>
      </c>
    </row>
    <row r="103" ht="267.75">
      <c r="E103" s="15" t="s">
        <v>134</v>
      </c>
    </row>
    <row r="104" ht="409.5">
      <c r="E104" s="15" t="s">
        <v>135</v>
      </c>
    </row>
    <row r="105" spans="1:16" ht="12.75">
      <c r="A105" s="7">
        <v>30</v>
      </c>
      <c r="B105" s="7" t="s">
        <v>45</v>
      </c>
      <c r="C105" s="7" t="s">
        <v>136</v>
      </c>
      <c r="D105" s="7" t="s">
        <v>47</v>
      </c>
      <c r="E105" s="7" t="s">
        <v>137</v>
      </c>
      <c r="F105" s="7" t="s">
        <v>138</v>
      </c>
      <c r="G105" s="10">
        <v>100</v>
      </c>
      <c r="H105" s="14"/>
      <c r="I105" s="13">
        <f>ROUND((H105*G105),2)</f>
      </c>
      <c r="O105">
        <f>rekapitulace!H8</f>
      </c>
      <c r="P105">
        <f>O105/100*I105</f>
      </c>
    </row>
    <row r="106" ht="51">
      <c r="E106" s="15" t="s">
        <v>139</v>
      </c>
    </row>
    <row r="107" ht="102">
      <c r="E107" s="15" t="s">
        <v>140</v>
      </c>
    </row>
    <row r="108" spans="1:16" ht="12.75">
      <c r="A108" s="7">
        <v>31</v>
      </c>
      <c r="B108" s="7" t="s">
        <v>45</v>
      </c>
      <c r="C108" s="7" t="s">
        <v>141</v>
      </c>
      <c r="D108" s="7" t="s">
        <v>47</v>
      </c>
      <c r="E108" s="7" t="s">
        <v>142</v>
      </c>
      <c r="F108" s="7" t="s">
        <v>54</v>
      </c>
      <c r="G108" s="10">
        <v>3176</v>
      </c>
      <c r="H108" s="14"/>
      <c r="I108" s="13">
        <f>ROUND((H108*G108),2)</f>
      </c>
      <c r="O108">
        <f>rekapitulace!H8</f>
      </c>
      <c r="P108">
        <f>O108/100*I108</f>
      </c>
    </row>
    <row r="109" ht="267.75">
      <c r="E109" s="15" t="s">
        <v>134</v>
      </c>
    </row>
    <row r="110" ht="102">
      <c r="E110" s="15" t="s">
        <v>140</v>
      </c>
    </row>
    <row r="111" spans="1:16" ht="12.75" customHeight="1">
      <c r="A111" s="16"/>
      <c r="B111" s="16"/>
      <c r="C111" s="16" t="s">
        <v>35</v>
      </c>
      <c r="D111" s="16"/>
      <c r="E111" s="16" t="s">
        <v>127</v>
      </c>
      <c r="F111" s="16"/>
      <c r="G111" s="16"/>
      <c r="H111" s="16"/>
      <c r="I111" s="16">
        <f>SUM(I99:I110)</f>
      </c>
      <c r="P111">
        <f>ROUND(SUM(P99:P110),2)</f>
      </c>
    </row>
    <row r="113" spans="1:16" ht="12.75" customHeight="1">
      <c r="A113" s="16"/>
      <c r="B113" s="16"/>
      <c r="C113" s="16"/>
      <c r="D113" s="16"/>
      <c r="E113" s="16" t="s">
        <v>143</v>
      </c>
      <c r="F113" s="16"/>
      <c r="G113" s="16"/>
      <c r="H113" s="16"/>
      <c r="I113" s="16">
        <f>+I78+I96+I111</f>
      </c>
      <c r="P113">
        <f>+P78+P96+P111</f>
      </c>
    </row>
    <row r="115" spans="1:9" ht="12.75" customHeight="1">
      <c r="A115" s="9" t="s">
        <v>144</v>
      </c>
      <c r="B115" s="9"/>
      <c r="C115" s="9"/>
      <c r="D115" s="9"/>
      <c r="E115" s="9"/>
      <c r="F115" s="9"/>
      <c r="G115" s="9"/>
      <c r="H115" s="9"/>
      <c r="I115" s="9"/>
    </row>
    <row r="116" spans="1:9" ht="12.75" customHeight="1">
      <c r="A116" s="9"/>
      <c r="B116" s="9"/>
      <c r="C116" s="9"/>
      <c r="D116" s="9"/>
      <c r="E116" s="9" t="s">
        <v>145</v>
      </c>
      <c r="F116" s="9"/>
      <c r="G116" s="9"/>
      <c r="H116" s="9"/>
      <c r="I116" s="9"/>
    </row>
    <row r="117" spans="1:16" ht="12.75" customHeight="1">
      <c r="A117" s="16"/>
      <c r="B117" s="16"/>
      <c r="C117" s="16"/>
      <c r="D117" s="16"/>
      <c r="E117" s="16" t="s">
        <v>146</v>
      </c>
      <c r="F117" s="16"/>
      <c r="G117" s="16"/>
      <c r="H117" s="16"/>
      <c r="I117" s="16">
        <v>0</v>
      </c>
      <c r="P117">
        <v>0</v>
      </c>
    </row>
    <row r="118" spans="1:9" ht="12.75" customHeight="1">
      <c r="A118" s="16"/>
      <c r="B118" s="16"/>
      <c r="C118" s="16"/>
      <c r="D118" s="16"/>
      <c r="E118" s="16" t="s">
        <v>147</v>
      </c>
      <c r="F118" s="16"/>
      <c r="G118" s="16"/>
      <c r="H118" s="16"/>
      <c r="I118" s="16"/>
    </row>
    <row r="119" spans="1:16" ht="12.75" customHeight="1">
      <c r="A119" s="16"/>
      <c r="B119" s="16"/>
      <c r="C119" s="16"/>
      <c r="D119" s="16"/>
      <c r="E119" s="16" t="s">
        <v>148</v>
      </c>
      <c r="F119" s="16"/>
      <c r="G119" s="16"/>
      <c r="H119" s="16"/>
      <c r="I119" s="16">
        <v>0</v>
      </c>
      <c r="P119">
        <v>0</v>
      </c>
    </row>
    <row r="120" spans="1:16" ht="12.75" customHeight="1">
      <c r="A120" s="16"/>
      <c r="B120" s="16"/>
      <c r="C120" s="16"/>
      <c r="D120" s="16"/>
      <c r="E120" s="16" t="s">
        <v>149</v>
      </c>
      <c r="F120" s="16"/>
      <c r="G120" s="16"/>
      <c r="H120" s="16"/>
      <c r="I120" s="16">
        <f>I117+I119</f>
      </c>
      <c r="P120">
        <f>P117+P119</f>
      </c>
    </row>
    <row r="122" spans="1:16" ht="12.75" customHeight="1">
      <c r="A122" s="16"/>
      <c r="B122" s="16"/>
      <c r="C122" s="16"/>
      <c r="D122" s="16"/>
      <c r="E122" s="16" t="s">
        <v>149</v>
      </c>
      <c r="F122" s="16"/>
      <c r="G122" s="16"/>
      <c r="H122" s="16"/>
      <c r="I122" s="16">
        <f>I113+I120</f>
      </c>
      <c r="P122">
        <f>P113+P120</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P11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2268</v>
      </c>
      <c r="D5" s="5"/>
      <c r="E5" s="5" t="s">
        <v>2269</v>
      </c>
    </row>
    <row r="6" spans="1:5" ht="12.75" customHeight="1">
      <c r="A6" t="s">
        <v>17</v>
      </c>
      <c r="C6" s="5" t="s">
        <v>2354</v>
      </c>
      <c r="D6" s="5"/>
      <c r="E6" s="5" t="s">
        <v>2355</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912</v>
      </c>
      <c r="D12" s="7" t="s">
        <v>47</v>
      </c>
      <c r="E12" s="7" t="s">
        <v>2356</v>
      </c>
      <c r="F12" s="7" t="s">
        <v>914</v>
      </c>
      <c r="G12" s="10">
        <v>64.047</v>
      </c>
      <c r="H12" s="14"/>
      <c r="I12" s="13">
        <f>ROUND((H12*G12),2)</f>
      </c>
      <c r="O12">
        <f>rekapitulace!H8</f>
      </c>
      <c r="P12">
        <f>O12/100*I12</f>
      </c>
    </row>
    <row r="13" ht="357">
      <c r="E13" s="15" t="s">
        <v>2357</v>
      </c>
    </row>
    <row r="14" ht="153">
      <c r="E14" s="15" t="s">
        <v>916</v>
      </c>
    </row>
    <row r="15" spans="1:16" ht="12.75">
      <c r="A15" s="7">
        <v>2</v>
      </c>
      <c r="B15" s="7" t="s">
        <v>45</v>
      </c>
      <c r="C15" s="7" t="s">
        <v>1879</v>
      </c>
      <c r="D15" s="7" t="s">
        <v>47</v>
      </c>
      <c r="E15" s="7" t="s">
        <v>1880</v>
      </c>
      <c r="F15" s="7" t="s">
        <v>124</v>
      </c>
      <c r="G15" s="10">
        <v>32.796</v>
      </c>
      <c r="H15" s="14"/>
      <c r="I15" s="13">
        <f>ROUND((H15*G15),2)</f>
      </c>
      <c r="O15">
        <f>rekapitulace!H8</f>
      </c>
      <c r="P15">
        <f>O15/100*I15</f>
      </c>
    </row>
    <row r="16" ht="63.75">
      <c r="E16" s="15" t="s">
        <v>2358</v>
      </c>
    </row>
    <row r="17" ht="153">
      <c r="E17" s="15" t="s">
        <v>1882</v>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107</v>
      </c>
      <c r="F20" s="9"/>
      <c r="G20" s="11"/>
      <c r="H20" s="9"/>
      <c r="I20" s="11"/>
    </row>
    <row r="21" spans="1:16" ht="12.75">
      <c r="A21" s="7">
        <v>3</v>
      </c>
      <c r="B21" s="7" t="s">
        <v>45</v>
      </c>
      <c r="C21" s="7" t="s">
        <v>2359</v>
      </c>
      <c r="D21" s="7" t="s">
        <v>47</v>
      </c>
      <c r="E21" s="7" t="s">
        <v>2360</v>
      </c>
      <c r="F21" s="7" t="s">
        <v>124</v>
      </c>
      <c r="G21" s="10">
        <v>22.95</v>
      </c>
      <c r="H21" s="14"/>
      <c r="I21" s="13">
        <f>ROUND((H21*G21),2)</f>
      </c>
      <c r="O21">
        <f>rekapitulace!H8</f>
      </c>
      <c r="P21">
        <f>O21/100*I21</f>
      </c>
    </row>
    <row r="22" ht="76.5">
      <c r="E22" s="15" t="s">
        <v>2361</v>
      </c>
    </row>
    <row r="23" ht="409.5">
      <c r="E23" s="15" t="s">
        <v>930</v>
      </c>
    </row>
    <row r="24" spans="1:16" ht="12.75">
      <c r="A24" s="7">
        <v>4</v>
      </c>
      <c r="B24" s="7" t="s">
        <v>45</v>
      </c>
      <c r="C24" s="7" t="s">
        <v>2362</v>
      </c>
      <c r="D24" s="7" t="s">
        <v>47</v>
      </c>
      <c r="E24" s="7" t="s">
        <v>2363</v>
      </c>
      <c r="F24" s="7" t="s">
        <v>124</v>
      </c>
      <c r="G24" s="10">
        <v>0.715</v>
      </c>
      <c r="H24" s="14"/>
      <c r="I24" s="13">
        <f>ROUND((H24*G24),2)</f>
      </c>
      <c r="O24">
        <f>rekapitulace!H8</f>
      </c>
      <c r="P24">
        <f>O24/100*I24</f>
      </c>
    </row>
    <row r="25" ht="63.75">
      <c r="E25" s="15" t="s">
        <v>2364</v>
      </c>
    </row>
    <row r="26" ht="409.5">
      <c r="E26" s="15" t="s">
        <v>930</v>
      </c>
    </row>
    <row r="27" spans="1:16" ht="12.75">
      <c r="A27" s="7">
        <v>5</v>
      </c>
      <c r="B27" s="7" t="s">
        <v>45</v>
      </c>
      <c r="C27" s="7" t="s">
        <v>2365</v>
      </c>
      <c r="D27" s="7" t="s">
        <v>47</v>
      </c>
      <c r="E27" s="7" t="s">
        <v>2366</v>
      </c>
      <c r="F27" s="7" t="s">
        <v>124</v>
      </c>
      <c r="G27" s="10">
        <v>3.219</v>
      </c>
      <c r="H27" s="14"/>
      <c r="I27" s="13">
        <f>ROUND((H27*G27),2)</f>
      </c>
      <c r="O27">
        <f>rekapitulace!H8</f>
      </c>
      <c r="P27">
        <f>O27/100*I27</f>
      </c>
    </row>
    <row r="28" ht="63.75">
      <c r="E28" s="15" t="s">
        <v>2367</v>
      </c>
    </row>
    <row r="29" ht="409.5">
      <c r="E29" s="15" t="s">
        <v>930</v>
      </c>
    </row>
    <row r="30" spans="1:16" ht="12.75">
      <c r="A30" s="7">
        <v>6</v>
      </c>
      <c r="B30" s="7" t="s">
        <v>45</v>
      </c>
      <c r="C30" s="7" t="s">
        <v>2368</v>
      </c>
      <c r="D30" s="7" t="s">
        <v>47</v>
      </c>
      <c r="E30" s="7" t="s">
        <v>2369</v>
      </c>
      <c r="F30" s="7" t="s">
        <v>138</v>
      </c>
      <c r="G30" s="10">
        <v>16</v>
      </c>
      <c r="H30" s="14"/>
      <c r="I30" s="13">
        <f>ROUND((H30*G30),2)</f>
      </c>
      <c r="O30">
        <f>rekapitulace!H8</f>
      </c>
      <c r="P30">
        <f>O30/100*I30</f>
      </c>
    </row>
    <row r="31" ht="76.5">
      <c r="E31" s="15" t="s">
        <v>2370</v>
      </c>
    </row>
    <row r="32" ht="409.5">
      <c r="E32" s="15" t="s">
        <v>930</v>
      </c>
    </row>
    <row r="33" spans="1:16" ht="12.75">
      <c r="A33" s="7">
        <v>7</v>
      </c>
      <c r="B33" s="7" t="s">
        <v>45</v>
      </c>
      <c r="C33" s="7" t="s">
        <v>2018</v>
      </c>
      <c r="D33" s="7" t="s">
        <v>47</v>
      </c>
      <c r="E33" s="7" t="s">
        <v>2273</v>
      </c>
      <c r="F33" s="7" t="s">
        <v>124</v>
      </c>
      <c r="G33" s="10">
        <v>9.45</v>
      </c>
      <c r="H33" s="14"/>
      <c r="I33" s="13">
        <f>ROUND((H33*G33),2)</f>
      </c>
      <c r="O33">
        <f>rekapitulace!H8</f>
      </c>
      <c r="P33">
        <f>O33/100*I33</f>
      </c>
    </row>
    <row r="34" ht="89.25">
      <c r="E34" s="15" t="s">
        <v>2371</v>
      </c>
    </row>
    <row r="35" ht="409.5">
      <c r="E35" s="15" t="s">
        <v>1890</v>
      </c>
    </row>
    <row r="36" spans="1:16" ht="12.75">
      <c r="A36" s="7">
        <v>8</v>
      </c>
      <c r="B36" s="7" t="s">
        <v>45</v>
      </c>
      <c r="C36" s="7" t="s">
        <v>1887</v>
      </c>
      <c r="D36" s="7" t="s">
        <v>47</v>
      </c>
      <c r="E36" s="7" t="s">
        <v>2275</v>
      </c>
      <c r="F36" s="7" t="s">
        <v>124</v>
      </c>
      <c r="G36" s="10">
        <v>32.796</v>
      </c>
      <c r="H36" s="14"/>
      <c r="I36" s="13">
        <f>ROUND((H36*G36),2)</f>
      </c>
      <c r="O36">
        <f>rekapitulace!H8</f>
      </c>
      <c r="P36">
        <f>O36/100*I36</f>
      </c>
    </row>
    <row r="37" ht="165.75">
      <c r="E37" s="15" t="s">
        <v>2372</v>
      </c>
    </row>
    <row r="38" ht="409.5">
      <c r="E38" s="15" t="s">
        <v>1890</v>
      </c>
    </row>
    <row r="39" spans="1:16" ht="12.75">
      <c r="A39" s="7">
        <v>9</v>
      </c>
      <c r="B39" s="7" t="s">
        <v>45</v>
      </c>
      <c r="C39" s="7" t="s">
        <v>2277</v>
      </c>
      <c r="D39" s="7" t="s">
        <v>47</v>
      </c>
      <c r="E39" s="7" t="s">
        <v>2278</v>
      </c>
      <c r="F39" s="7" t="s">
        <v>124</v>
      </c>
      <c r="G39" s="10">
        <v>4.842</v>
      </c>
      <c r="H39" s="14"/>
      <c r="I39" s="13">
        <f>ROUND((H39*G39),2)</f>
      </c>
      <c r="O39">
        <f>rekapitulace!H8</f>
      </c>
      <c r="P39">
        <f>O39/100*I39</f>
      </c>
    </row>
    <row r="40" ht="89.25">
      <c r="E40" s="15" t="s">
        <v>2373</v>
      </c>
    </row>
    <row r="41" ht="409.5">
      <c r="E41" s="15" t="s">
        <v>2280</v>
      </c>
    </row>
    <row r="42" spans="1:16" ht="12.75">
      <c r="A42" s="7">
        <v>10</v>
      </c>
      <c r="B42" s="7" t="s">
        <v>45</v>
      </c>
      <c r="C42" s="7" t="s">
        <v>2281</v>
      </c>
      <c r="D42" s="7" t="s">
        <v>47</v>
      </c>
      <c r="E42" s="7" t="s">
        <v>2282</v>
      </c>
      <c r="F42" s="7" t="s">
        <v>124</v>
      </c>
      <c r="G42" s="10">
        <v>27.594</v>
      </c>
      <c r="H42" s="14"/>
      <c r="I42" s="13">
        <f>ROUND((H42*G42),2)</f>
      </c>
      <c r="O42">
        <f>rekapitulace!H8</f>
      </c>
      <c r="P42">
        <f>O42/100*I42</f>
      </c>
    </row>
    <row r="43" ht="63.75">
      <c r="E43" s="15" t="s">
        <v>2374</v>
      </c>
    </row>
    <row r="44" ht="409.5">
      <c r="E44" s="15" t="s">
        <v>2284</v>
      </c>
    </row>
    <row r="45" spans="1:16" ht="12.75">
      <c r="A45" s="7">
        <v>11</v>
      </c>
      <c r="B45" s="7" t="s">
        <v>45</v>
      </c>
      <c r="C45" s="7" t="s">
        <v>2285</v>
      </c>
      <c r="D45" s="7" t="s">
        <v>47</v>
      </c>
      <c r="E45" s="7" t="s">
        <v>2286</v>
      </c>
      <c r="F45" s="7" t="s">
        <v>54</v>
      </c>
      <c r="G45" s="10">
        <v>233.602</v>
      </c>
      <c r="H45" s="14"/>
      <c r="I45" s="13">
        <f>ROUND((H45*G45),2)</f>
      </c>
      <c r="O45">
        <f>rekapitulace!H8</f>
      </c>
      <c r="P45">
        <f>O45/100*I45</f>
      </c>
    </row>
    <row r="46" ht="255">
      <c r="E46" s="15" t="s">
        <v>2375</v>
      </c>
    </row>
    <row r="47" ht="153">
      <c r="E47" s="15" t="s">
        <v>2288</v>
      </c>
    </row>
    <row r="48" spans="1:16" ht="12.75">
      <c r="A48" s="7">
        <v>12</v>
      </c>
      <c r="B48" s="7" t="s">
        <v>45</v>
      </c>
      <c r="C48" s="7" t="s">
        <v>2172</v>
      </c>
      <c r="D48" s="7" t="s">
        <v>47</v>
      </c>
      <c r="E48" s="7" t="s">
        <v>2173</v>
      </c>
      <c r="F48" s="7" t="s">
        <v>124</v>
      </c>
      <c r="G48" s="10">
        <v>9.45</v>
      </c>
      <c r="H48" s="14"/>
      <c r="I48" s="13">
        <f>ROUND((H48*G48),2)</f>
      </c>
      <c r="O48">
        <f>rekapitulace!H8</f>
      </c>
      <c r="P48">
        <f>O48/100*I48</f>
      </c>
    </row>
    <row r="49" ht="63.75">
      <c r="E49" s="15" t="s">
        <v>2376</v>
      </c>
    </row>
    <row r="50" ht="216.75">
      <c r="E50" s="15" t="s">
        <v>2290</v>
      </c>
    </row>
    <row r="51" spans="1:16" ht="12.75">
      <c r="A51" s="7">
        <v>13</v>
      </c>
      <c r="B51" s="7" t="s">
        <v>45</v>
      </c>
      <c r="C51" s="7" t="s">
        <v>2176</v>
      </c>
      <c r="D51" s="7" t="s">
        <v>47</v>
      </c>
      <c r="E51" s="7" t="s">
        <v>2177</v>
      </c>
      <c r="F51" s="7" t="s">
        <v>54</v>
      </c>
      <c r="G51" s="10">
        <v>63</v>
      </c>
      <c r="H51" s="14"/>
      <c r="I51" s="13">
        <f>ROUND((H51*G51),2)</f>
      </c>
      <c r="O51">
        <f>rekapitulace!H8</f>
      </c>
      <c r="P51">
        <f>O51/100*I51</f>
      </c>
    </row>
    <row r="52" ht="76.5">
      <c r="E52" s="15" t="s">
        <v>2377</v>
      </c>
    </row>
    <row r="53" ht="178.5">
      <c r="E53" s="15" t="s">
        <v>2179</v>
      </c>
    </row>
    <row r="54" spans="1:16" ht="12.75">
      <c r="A54" s="7">
        <v>14</v>
      </c>
      <c r="B54" s="7" t="s">
        <v>45</v>
      </c>
      <c r="C54" s="7" t="s">
        <v>2043</v>
      </c>
      <c r="D54" s="7" t="s">
        <v>47</v>
      </c>
      <c r="E54" s="7" t="s">
        <v>2044</v>
      </c>
      <c r="F54" s="7" t="s">
        <v>54</v>
      </c>
      <c r="G54" s="10">
        <v>189</v>
      </c>
      <c r="H54" s="14"/>
      <c r="I54" s="13">
        <f>ROUND((H54*G54),2)</f>
      </c>
      <c r="O54">
        <f>rekapitulace!H8</f>
      </c>
      <c r="P54">
        <f>O54/100*I54</f>
      </c>
    </row>
    <row r="55" ht="102">
      <c r="E55" s="15" t="s">
        <v>2378</v>
      </c>
    </row>
    <row r="56" ht="280.5">
      <c r="E56" s="15" t="s">
        <v>2046</v>
      </c>
    </row>
    <row r="57" spans="1:16" ht="12.75">
      <c r="A57" s="7">
        <v>15</v>
      </c>
      <c r="B57" s="7" t="s">
        <v>45</v>
      </c>
      <c r="C57" s="7" t="s">
        <v>2047</v>
      </c>
      <c r="D57" s="7" t="s">
        <v>47</v>
      </c>
      <c r="E57" s="7" t="s">
        <v>2048</v>
      </c>
      <c r="F57" s="7" t="s">
        <v>54</v>
      </c>
      <c r="G57" s="10">
        <v>94.5</v>
      </c>
      <c r="H57" s="14"/>
      <c r="I57" s="13">
        <f>ROUND((H57*G57),2)</f>
      </c>
      <c r="O57">
        <f>rekapitulace!H8</f>
      </c>
      <c r="P57">
        <f>O57/100*I57</f>
      </c>
    </row>
    <row r="58" ht="102">
      <c r="E58" s="15" t="s">
        <v>2379</v>
      </c>
    </row>
    <row r="59" ht="255">
      <c r="E59" s="15" t="s">
        <v>2050</v>
      </c>
    </row>
    <row r="60" spans="1:16" ht="12.75" customHeight="1">
      <c r="A60" s="16"/>
      <c r="B60" s="16"/>
      <c r="C60" s="16" t="s">
        <v>24</v>
      </c>
      <c r="D60" s="16"/>
      <c r="E60" s="16" t="s">
        <v>107</v>
      </c>
      <c r="F60" s="16"/>
      <c r="G60" s="16"/>
      <c r="H60" s="16"/>
      <c r="I60" s="16">
        <f>SUM(I21:I59)</f>
      </c>
      <c r="P60">
        <f>ROUND(SUM(P21:P59),2)</f>
      </c>
    </row>
    <row r="62" spans="1:9" ht="12.75" customHeight="1">
      <c r="A62" s="9"/>
      <c r="B62" s="9"/>
      <c r="C62" s="9" t="s">
        <v>35</v>
      </c>
      <c r="D62" s="9"/>
      <c r="E62" s="9" t="s">
        <v>127</v>
      </c>
      <c r="F62" s="9"/>
      <c r="G62" s="11"/>
      <c r="H62" s="9"/>
      <c r="I62" s="11"/>
    </row>
    <row r="63" spans="1:16" ht="12.75">
      <c r="A63" s="7">
        <v>16</v>
      </c>
      <c r="B63" s="7" t="s">
        <v>45</v>
      </c>
      <c r="C63" s="7" t="s">
        <v>1905</v>
      </c>
      <c r="D63" s="7" t="s">
        <v>47</v>
      </c>
      <c r="E63" s="7" t="s">
        <v>2294</v>
      </c>
      <c r="F63" s="7" t="s">
        <v>54</v>
      </c>
      <c r="G63" s="10">
        <v>335</v>
      </c>
      <c r="H63" s="14"/>
      <c r="I63" s="13">
        <f>ROUND((H63*G63),2)</f>
      </c>
      <c r="O63">
        <f>rekapitulace!H8</f>
      </c>
      <c r="P63">
        <f>O63/100*I63</f>
      </c>
    </row>
    <row r="64" ht="76.5">
      <c r="E64" s="15" t="s">
        <v>2380</v>
      </c>
    </row>
    <row r="65" ht="344.25">
      <c r="E65" s="15" t="s">
        <v>2296</v>
      </c>
    </row>
    <row r="66" spans="1:16" ht="12.75">
      <c r="A66" s="7">
        <v>17</v>
      </c>
      <c r="B66" s="7" t="s">
        <v>45</v>
      </c>
      <c r="C66" s="7" t="s">
        <v>2297</v>
      </c>
      <c r="D66" s="7" t="s">
        <v>47</v>
      </c>
      <c r="E66" s="7" t="s">
        <v>2298</v>
      </c>
      <c r="F66" s="7" t="s">
        <v>54</v>
      </c>
      <c r="G66" s="10">
        <v>215.715</v>
      </c>
      <c r="H66" s="14"/>
      <c r="I66" s="13">
        <f>ROUND((H66*G66),2)</f>
      </c>
      <c r="O66">
        <f>rekapitulace!H8</f>
      </c>
      <c r="P66">
        <f>O66/100*I66</f>
      </c>
    </row>
    <row r="67" ht="357">
      <c r="E67" s="15" t="s">
        <v>2381</v>
      </c>
    </row>
    <row r="68" ht="395.25">
      <c r="E68" s="15" t="s">
        <v>2300</v>
      </c>
    </row>
    <row r="69" spans="1:16" ht="12.75">
      <c r="A69" s="7">
        <v>18</v>
      </c>
      <c r="B69" s="7" t="s">
        <v>45</v>
      </c>
      <c r="C69" s="7" t="s">
        <v>2382</v>
      </c>
      <c r="D69" s="7" t="s">
        <v>47</v>
      </c>
      <c r="E69" s="7" t="s">
        <v>2383</v>
      </c>
      <c r="F69" s="7" t="s">
        <v>54</v>
      </c>
      <c r="G69" s="10">
        <v>17.887</v>
      </c>
      <c r="H69" s="14"/>
      <c r="I69" s="13">
        <f>ROUND((H69*G69),2)</f>
      </c>
      <c r="O69">
        <f>rekapitulace!H8</f>
      </c>
      <c r="P69">
        <f>O69/100*I69</f>
      </c>
    </row>
    <row r="70" ht="216.75">
      <c r="E70" s="15" t="s">
        <v>2384</v>
      </c>
    </row>
    <row r="71" ht="395.25">
      <c r="E71" s="15" t="s">
        <v>2300</v>
      </c>
    </row>
    <row r="72" spans="1:16" ht="12.75" customHeight="1">
      <c r="A72" s="16"/>
      <c r="B72" s="16"/>
      <c r="C72" s="16" t="s">
        <v>35</v>
      </c>
      <c r="D72" s="16"/>
      <c r="E72" s="16" t="s">
        <v>127</v>
      </c>
      <c r="F72" s="16"/>
      <c r="G72" s="16"/>
      <c r="H72" s="16"/>
      <c r="I72" s="16">
        <f>SUM(I63:I71)</f>
      </c>
      <c r="P72">
        <f>ROUND(SUM(P63:P71),2)</f>
      </c>
    </row>
    <row r="74" spans="1:9" ht="12.75" customHeight="1">
      <c r="A74" s="9"/>
      <c r="B74" s="9"/>
      <c r="C74" s="9" t="s">
        <v>38</v>
      </c>
      <c r="D74" s="9"/>
      <c r="E74" s="9" t="s">
        <v>979</v>
      </c>
      <c r="F74" s="9"/>
      <c r="G74" s="11"/>
      <c r="H74" s="9"/>
      <c r="I74" s="11"/>
    </row>
    <row r="75" spans="1:16" ht="12.75">
      <c r="A75" s="7">
        <v>19</v>
      </c>
      <c r="B75" s="7" t="s">
        <v>45</v>
      </c>
      <c r="C75" s="7" t="s">
        <v>2304</v>
      </c>
      <c r="D75" s="7" t="s">
        <v>47</v>
      </c>
      <c r="E75" s="7" t="s">
        <v>2305</v>
      </c>
      <c r="F75" s="7" t="s">
        <v>124</v>
      </c>
      <c r="G75" s="10">
        <v>1.695</v>
      </c>
      <c r="H75" s="14"/>
      <c r="I75" s="13">
        <f>ROUND((H75*G75),2)</f>
      </c>
      <c r="O75">
        <f>rekapitulace!H8</f>
      </c>
      <c r="P75">
        <f>O75/100*I75</f>
      </c>
    </row>
    <row r="76" ht="89.25">
      <c r="E76" s="15" t="s">
        <v>2385</v>
      </c>
    </row>
    <row r="77" ht="409.5">
      <c r="E77" s="15" t="s">
        <v>2307</v>
      </c>
    </row>
    <row r="78" spans="1:16" ht="12.75">
      <c r="A78" s="7">
        <v>20</v>
      </c>
      <c r="B78" s="7" t="s">
        <v>45</v>
      </c>
      <c r="C78" s="7" t="s">
        <v>2308</v>
      </c>
      <c r="D78" s="7" t="s">
        <v>47</v>
      </c>
      <c r="E78" s="7" t="s">
        <v>2309</v>
      </c>
      <c r="F78" s="7" t="s">
        <v>124</v>
      </c>
      <c r="G78" s="10">
        <v>73.906</v>
      </c>
      <c r="H78" s="14"/>
      <c r="I78" s="13">
        <f>ROUND((H78*G78),2)</f>
      </c>
      <c r="O78">
        <f>rekapitulace!H8</f>
      </c>
      <c r="P78">
        <f>O78/100*I78</f>
      </c>
    </row>
    <row r="79" ht="409.5">
      <c r="E79" s="15" t="s">
        <v>2386</v>
      </c>
    </row>
    <row r="80" ht="331.5">
      <c r="E80" s="15" t="s">
        <v>2311</v>
      </c>
    </row>
    <row r="81" spans="1:16" ht="12.75">
      <c r="A81" s="7">
        <v>21</v>
      </c>
      <c r="B81" s="7" t="s">
        <v>45</v>
      </c>
      <c r="C81" s="7" t="s">
        <v>2316</v>
      </c>
      <c r="D81" s="7" t="s">
        <v>47</v>
      </c>
      <c r="E81" s="7" t="s">
        <v>2317</v>
      </c>
      <c r="F81" s="7" t="s">
        <v>54</v>
      </c>
      <c r="G81" s="10">
        <v>11.3</v>
      </c>
      <c r="H81" s="14"/>
      <c r="I81" s="13">
        <f>ROUND((H81*G81),2)</f>
      </c>
      <c r="O81">
        <f>rekapitulace!H8</f>
      </c>
      <c r="P81">
        <f>O81/100*I81</f>
      </c>
    </row>
    <row r="82" ht="89.25">
      <c r="E82" s="15" t="s">
        <v>2387</v>
      </c>
    </row>
    <row r="83" ht="357">
      <c r="E83" s="15" t="s">
        <v>2319</v>
      </c>
    </row>
    <row r="84" spans="1:16" ht="12.75">
      <c r="A84" s="7">
        <v>22</v>
      </c>
      <c r="B84" s="7" t="s">
        <v>45</v>
      </c>
      <c r="C84" s="7" t="s">
        <v>980</v>
      </c>
      <c r="D84" s="7" t="s">
        <v>47</v>
      </c>
      <c r="E84" s="7" t="s">
        <v>2320</v>
      </c>
      <c r="F84" s="7" t="s">
        <v>54</v>
      </c>
      <c r="G84" s="10">
        <v>11.084</v>
      </c>
      <c r="H84" s="14"/>
      <c r="I84" s="13">
        <f>ROUND((H84*G84),2)</f>
      </c>
      <c r="O84">
        <f>rekapitulace!H8</f>
      </c>
      <c r="P84">
        <f>O84/100*I84</f>
      </c>
    </row>
    <row r="85" ht="76.5">
      <c r="E85" s="15" t="s">
        <v>2388</v>
      </c>
    </row>
    <row r="86" ht="357">
      <c r="E86" s="15" t="s">
        <v>2319</v>
      </c>
    </row>
    <row r="87" spans="1:16" ht="12.75">
      <c r="A87" s="7">
        <v>23</v>
      </c>
      <c r="B87" s="7" t="s">
        <v>45</v>
      </c>
      <c r="C87" s="7" t="s">
        <v>984</v>
      </c>
      <c r="D87" s="7" t="s">
        <v>47</v>
      </c>
      <c r="E87" s="7" t="s">
        <v>2322</v>
      </c>
      <c r="F87" s="7" t="s">
        <v>54</v>
      </c>
      <c r="G87" s="10">
        <v>10.761</v>
      </c>
      <c r="H87" s="14"/>
      <c r="I87" s="13">
        <f>ROUND((H87*G87),2)</f>
      </c>
      <c r="O87">
        <f>rekapitulace!H8</f>
      </c>
      <c r="P87">
        <f>O87/100*I87</f>
      </c>
    </row>
    <row r="88" ht="63.75">
      <c r="E88" s="15" t="s">
        <v>2389</v>
      </c>
    </row>
    <row r="89" ht="409.5">
      <c r="E89" s="15" t="s">
        <v>2324</v>
      </c>
    </row>
    <row r="90" spans="1:16" ht="12.75">
      <c r="A90" s="7">
        <v>24</v>
      </c>
      <c r="B90" s="7" t="s">
        <v>45</v>
      </c>
      <c r="C90" s="7" t="s">
        <v>2325</v>
      </c>
      <c r="D90" s="7" t="s">
        <v>47</v>
      </c>
      <c r="E90" s="7" t="s">
        <v>2326</v>
      </c>
      <c r="F90" s="7" t="s">
        <v>54</v>
      </c>
      <c r="G90" s="10">
        <v>11.084</v>
      </c>
      <c r="H90" s="14"/>
      <c r="I90" s="13">
        <f>ROUND((H90*G90),2)</f>
      </c>
      <c r="O90">
        <f>rekapitulace!H8</f>
      </c>
      <c r="P90">
        <f>O90/100*I90</f>
      </c>
    </row>
    <row r="91" ht="89.25">
      <c r="E91" s="15" t="s">
        <v>2390</v>
      </c>
    </row>
    <row r="92" ht="409.5">
      <c r="E92" s="15" t="s">
        <v>2324</v>
      </c>
    </row>
    <row r="93" spans="1:16" ht="12.75">
      <c r="A93" s="7">
        <v>25</v>
      </c>
      <c r="B93" s="7" t="s">
        <v>45</v>
      </c>
      <c r="C93" s="7" t="s">
        <v>2391</v>
      </c>
      <c r="D93" s="7" t="s">
        <v>47</v>
      </c>
      <c r="E93" s="7" t="s">
        <v>2392</v>
      </c>
      <c r="F93" s="7" t="s">
        <v>54</v>
      </c>
      <c r="G93" s="10">
        <v>17.886</v>
      </c>
      <c r="H93" s="14"/>
      <c r="I93" s="13">
        <f>ROUND((H93*G93),2)</f>
      </c>
      <c r="O93">
        <f>rekapitulace!H8</f>
      </c>
      <c r="P93">
        <f>O93/100*I93</f>
      </c>
    </row>
    <row r="94" ht="102">
      <c r="E94" s="15" t="s">
        <v>2393</v>
      </c>
    </row>
    <row r="95" ht="409.5">
      <c r="E95" s="15" t="s">
        <v>2394</v>
      </c>
    </row>
    <row r="96" spans="1:16" ht="12.75">
      <c r="A96" s="7">
        <v>26</v>
      </c>
      <c r="B96" s="7" t="s">
        <v>45</v>
      </c>
      <c r="C96" s="7" t="s">
        <v>2395</v>
      </c>
      <c r="D96" s="7" t="s">
        <v>47</v>
      </c>
      <c r="E96" s="7" t="s">
        <v>2396</v>
      </c>
      <c r="F96" s="7" t="s">
        <v>54</v>
      </c>
      <c r="G96" s="10">
        <v>156</v>
      </c>
      <c r="H96" s="14"/>
      <c r="I96" s="13">
        <f>ROUND((H96*G96),2)</f>
      </c>
      <c r="O96">
        <f>rekapitulace!H8</f>
      </c>
      <c r="P96">
        <f>O96/100*I96</f>
      </c>
    </row>
    <row r="97" ht="63.75">
      <c r="E97" s="15" t="s">
        <v>2397</v>
      </c>
    </row>
    <row r="98" ht="409.5">
      <c r="E98" s="15" t="s">
        <v>2398</v>
      </c>
    </row>
    <row r="99" spans="1:16" ht="12.75" customHeight="1">
      <c r="A99" s="16"/>
      <c r="B99" s="16"/>
      <c r="C99" s="16" t="s">
        <v>38</v>
      </c>
      <c r="D99" s="16"/>
      <c r="E99" s="16" t="s">
        <v>979</v>
      </c>
      <c r="F99" s="16"/>
      <c r="G99" s="16"/>
      <c r="H99" s="16"/>
      <c r="I99" s="16">
        <f>SUM(I75:I98)</f>
      </c>
      <c r="P99">
        <f>ROUND(SUM(P75:P98),2)</f>
      </c>
    </row>
    <row r="101" spans="1:9" ht="12.75" customHeight="1">
      <c r="A101" s="9"/>
      <c r="B101" s="9"/>
      <c r="C101" s="9" t="s">
        <v>42</v>
      </c>
      <c r="D101" s="9"/>
      <c r="E101" s="9" t="s">
        <v>1037</v>
      </c>
      <c r="F101" s="9"/>
      <c r="G101" s="11"/>
      <c r="H101" s="9"/>
      <c r="I101" s="11"/>
    </row>
    <row r="102" spans="1:16" ht="12.75">
      <c r="A102" s="7">
        <v>27</v>
      </c>
      <c r="B102" s="7" t="s">
        <v>45</v>
      </c>
      <c r="C102" s="7" t="s">
        <v>2399</v>
      </c>
      <c r="D102" s="7" t="s">
        <v>47</v>
      </c>
      <c r="E102" s="7" t="s">
        <v>2400</v>
      </c>
      <c r="F102" s="7" t="s">
        <v>138</v>
      </c>
      <c r="G102" s="10">
        <v>15</v>
      </c>
      <c r="H102" s="14"/>
      <c r="I102" s="13">
        <f>ROUND((H102*G102),2)</f>
      </c>
      <c r="O102">
        <f>rekapitulace!H8</f>
      </c>
      <c r="P102">
        <f>O102/100*I102</f>
      </c>
    </row>
    <row r="103" ht="51">
      <c r="E103" s="15" t="s">
        <v>2401</v>
      </c>
    </row>
    <row r="104" ht="255">
      <c r="E104" s="15" t="s">
        <v>2000</v>
      </c>
    </row>
    <row r="105" spans="1:16" ht="12.75" customHeight="1">
      <c r="A105" s="16"/>
      <c r="B105" s="16"/>
      <c r="C105" s="16" t="s">
        <v>42</v>
      </c>
      <c r="D105" s="16"/>
      <c r="E105" s="16" t="s">
        <v>1037</v>
      </c>
      <c r="F105" s="16"/>
      <c r="G105" s="16"/>
      <c r="H105" s="16"/>
      <c r="I105" s="16">
        <f>SUM(I102:I104)</f>
      </c>
      <c r="P105">
        <f>ROUND(SUM(P102:P104),2)</f>
      </c>
    </row>
    <row r="107" spans="1:16" ht="12.75" customHeight="1">
      <c r="A107" s="16"/>
      <c r="B107" s="16"/>
      <c r="C107" s="16"/>
      <c r="D107" s="16"/>
      <c r="E107" s="16" t="s">
        <v>143</v>
      </c>
      <c r="F107" s="16"/>
      <c r="G107" s="16"/>
      <c r="H107" s="16"/>
      <c r="I107" s="16">
        <f>+I18+I60+I72+I99+I105</f>
      </c>
      <c r="P107">
        <f>+P18+P60+P72+P99+P105</f>
      </c>
    </row>
    <row r="109" spans="1:9" ht="12.75" customHeight="1">
      <c r="A109" s="9" t="s">
        <v>144</v>
      </c>
      <c r="B109" s="9"/>
      <c r="C109" s="9"/>
      <c r="D109" s="9"/>
      <c r="E109" s="9"/>
      <c r="F109" s="9"/>
      <c r="G109" s="9"/>
      <c r="H109" s="9"/>
      <c r="I109" s="9"/>
    </row>
    <row r="110" spans="1:9" ht="12.75" customHeight="1">
      <c r="A110" s="9"/>
      <c r="B110" s="9"/>
      <c r="C110" s="9"/>
      <c r="D110" s="9"/>
      <c r="E110" s="9" t="s">
        <v>145</v>
      </c>
      <c r="F110" s="9"/>
      <c r="G110" s="9"/>
      <c r="H110" s="9"/>
      <c r="I110" s="9"/>
    </row>
    <row r="111" spans="1:16" ht="12.75" customHeight="1">
      <c r="A111" s="16"/>
      <c r="B111" s="16"/>
      <c r="C111" s="16"/>
      <c r="D111" s="16"/>
      <c r="E111" s="16" t="s">
        <v>146</v>
      </c>
      <c r="F111" s="16"/>
      <c r="G111" s="16"/>
      <c r="H111" s="16"/>
      <c r="I111" s="16">
        <v>0</v>
      </c>
      <c r="P111">
        <v>0</v>
      </c>
    </row>
    <row r="112" spans="1:9" ht="12.75" customHeight="1">
      <c r="A112" s="16"/>
      <c r="B112" s="16"/>
      <c r="C112" s="16"/>
      <c r="D112" s="16"/>
      <c r="E112" s="16" t="s">
        <v>147</v>
      </c>
      <c r="F112" s="16"/>
      <c r="G112" s="16"/>
      <c r="H112" s="16"/>
      <c r="I112" s="16"/>
    </row>
    <row r="113" spans="1:16" ht="12.75" customHeight="1">
      <c r="A113" s="16"/>
      <c r="B113" s="16"/>
      <c r="C113" s="16"/>
      <c r="D113" s="16"/>
      <c r="E113" s="16" t="s">
        <v>148</v>
      </c>
      <c r="F113" s="16"/>
      <c r="G113" s="16"/>
      <c r="H113" s="16"/>
      <c r="I113" s="16">
        <v>0</v>
      </c>
      <c r="P113">
        <v>0</v>
      </c>
    </row>
    <row r="114" spans="1:16" ht="12.75" customHeight="1">
      <c r="A114" s="16"/>
      <c r="B114" s="16"/>
      <c r="C114" s="16"/>
      <c r="D114" s="16"/>
      <c r="E114" s="16" t="s">
        <v>149</v>
      </c>
      <c r="F114" s="16"/>
      <c r="G114" s="16"/>
      <c r="H114" s="16"/>
      <c r="I114" s="16">
        <f>I111+I113</f>
      </c>
      <c r="P114">
        <f>P111+P113</f>
      </c>
    </row>
    <row r="116" spans="1:16" ht="12.75" customHeight="1">
      <c r="A116" s="16"/>
      <c r="B116" s="16"/>
      <c r="C116" s="16"/>
      <c r="D116" s="16"/>
      <c r="E116" s="16" t="s">
        <v>149</v>
      </c>
      <c r="F116" s="16"/>
      <c r="G116" s="16"/>
      <c r="H116" s="16"/>
      <c r="I116" s="16">
        <f>I107+I114</f>
      </c>
      <c r="P116">
        <f>P107+P114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P8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2268</v>
      </c>
      <c r="D5" s="5"/>
      <c r="E5" s="5" t="s">
        <v>2269</v>
      </c>
    </row>
    <row r="6" spans="1:5" ht="12.75" customHeight="1">
      <c r="A6" t="s">
        <v>17</v>
      </c>
      <c r="C6" s="5" t="s">
        <v>2402</v>
      </c>
      <c r="D6" s="5"/>
      <c r="E6" s="5" t="s">
        <v>2403</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1879</v>
      </c>
      <c r="D12" s="7" t="s">
        <v>47</v>
      </c>
      <c r="E12" s="7" t="s">
        <v>1880</v>
      </c>
      <c r="F12" s="7" t="s">
        <v>124</v>
      </c>
      <c r="G12" s="10">
        <v>38.408</v>
      </c>
      <c r="H12" s="14"/>
      <c r="I12" s="13">
        <f>ROUND((H12*G12),2)</f>
      </c>
      <c r="O12">
        <f>rekapitulace!H8</f>
      </c>
      <c r="P12">
        <f>O12/100*I12</f>
      </c>
    </row>
    <row r="13" ht="63.75">
      <c r="E13" s="15" t="s">
        <v>2404</v>
      </c>
    </row>
    <row r="14" ht="153">
      <c r="E14" s="15" t="s">
        <v>1882</v>
      </c>
    </row>
    <row r="15" spans="1:16" ht="12.75" customHeight="1">
      <c r="A15" s="16"/>
      <c r="B15" s="16"/>
      <c r="C15" s="16" t="s">
        <v>44</v>
      </c>
      <c r="D15" s="16"/>
      <c r="E15" s="16" t="s">
        <v>43</v>
      </c>
      <c r="F15" s="16"/>
      <c r="G15" s="16"/>
      <c r="H15" s="16"/>
      <c r="I15" s="16">
        <f>SUM(I12:I14)</f>
      </c>
      <c r="P15">
        <f>ROUND(SUM(P12:P14),2)</f>
      </c>
    </row>
    <row r="17" spans="1:9" ht="12.75" customHeight="1">
      <c r="A17" s="9"/>
      <c r="B17" s="9"/>
      <c r="C17" s="9" t="s">
        <v>24</v>
      </c>
      <c r="D17" s="9"/>
      <c r="E17" s="9" t="s">
        <v>107</v>
      </c>
      <c r="F17" s="9"/>
      <c r="G17" s="11"/>
      <c r="H17" s="9"/>
      <c r="I17" s="11"/>
    </row>
    <row r="18" spans="1:16" ht="12.75">
      <c r="A18" s="7">
        <v>2</v>
      </c>
      <c r="B18" s="7" t="s">
        <v>45</v>
      </c>
      <c r="C18" s="7" t="s">
        <v>2018</v>
      </c>
      <c r="D18" s="7" t="s">
        <v>47</v>
      </c>
      <c r="E18" s="7" t="s">
        <v>2273</v>
      </c>
      <c r="F18" s="7" t="s">
        <v>124</v>
      </c>
      <c r="G18" s="10">
        <v>4.05</v>
      </c>
      <c r="H18" s="14"/>
      <c r="I18" s="13">
        <f>ROUND((H18*G18),2)</f>
      </c>
      <c r="O18">
        <f>rekapitulace!H8</f>
      </c>
      <c r="P18">
        <f>O18/100*I18</f>
      </c>
    </row>
    <row r="19" ht="89.25">
      <c r="E19" s="15" t="s">
        <v>2405</v>
      </c>
    </row>
    <row r="20" ht="409.5">
      <c r="E20" s="15" t="s">
        <v>1890</v>
      </c>
    </row>
    <row r="21" spans="1:16" ht="12.75">
      <c r="A21" s="7">
        <v>3</v>
      </c>
      <c r="B21" s="7" t="s">
        <v>45</v>
      </c>
      <c r="C21" s="7" t="s">
        <v>1887</v>
      </c>
      <c r="D21" s="7" t="s">
        <v>47</v>
      </c>
      <c r="E21" s="7" t="s">
        <v>2275</v>
      </c>
      <c r="F21" s="7" t="s">
        <v>124</v>
      </c>
      <c r="G21" s="10">
        <v>38.408</v>
      </c>
      <c r="H21" s="14"/>
      <c r="I21" s="13">
        <f>ROUND((H21*G21),2)</f>
      </c>
      <c r="O21">
        <f>rekapitulace!H8</f>
      </c>
      <c r="P21">
        <f>O21/100*I21</f>
      </c>
    </row>
    <row r="22" ht="127.5">
      <c r="E22" s="15" t="s">
        <v>2406</v>
      </c>
    </row>
    <row r="23" ht="409.5">
      <c r="E23" s="15" t="s">
        <v>1890</v>
      </c>
    </row>
    <row r="24" spans="1:16" ht="12.75">
      <c r="A24" s="7">
        <v>4</v>
      </c>
      <c r="B24" s="7" t="s">
        <v>45</v>
      </c>
      <c r="C24" s="7" t="s">
        <v>2407</v>
      </c>
      <c r="D24" s="7" t="s">
        <v>47</v>
      </c>
      <c r="E24" s="7" t="s">
        <v>2408</v>
      </c>
      <c r="F24" s="7" t="s">
        <v>124</v>
      </c>
      <c r="G24" s="10">
        <v>38.408</v>
      </c>
      <c r="H24" s="14"/>
      <c r="I24" s="13">
        <f>ROUND((H24*G24),2)</f>
      </c>
      <c r="O24">
        <f>rekapitulace!H8</f>
      </c>
      <c r="P24">
        <f>O24/100*I24</f>
      </c>
    </row>
    <row r="25" ht="63.75">
      <c r="E25" s="15" t="s">
        <v>2409</v>
      </c>
    </row>
    <row r="26" ht="409.5">
      <c r="E26" s="15" t="s">
        <v>2280</v>
      </c>
    </row>
    <row r="27" spans="1:16" ht="12.75">
      <c r="A27" s="7">
        <v>5</v>
      </c>
      <c r="B27" s="7" t="s">
        <v>45</v>
      </c>
      <c r="C27" s="7" t="s">
        <v>2285</v>
      </c>
      <c r="D27" s="7" t="s">
        <v>47</v>
      </c>
      <c r="E27" s="7" t="s">
        <v>2286</v>
      </c>
      <c r="F27" s="7" t="s">
        <v>54</v>
      </c>
      <c r="G27" s="10">
        <v>53.982</v>
      </c>
      <c r="H27" s="14"/>
      <c r="I27" s="13">
        <f>ROUND((H27*G27),2)</f>
      </c>
      <c r="O27">
        <f>rekapitulace!H8</f>
      </c>
      <c r="P27">
        <f>O27/100*I27</f>
      </c>
    </row>
    <row r="28" ht="63.75">
      <c r="E28" s="15" t="s">
        <v>2410</v>
      </c>
    </row>
    <row r="29" ht="153">
      <c r="E29" s="15" t="s">
        <v>2288</v>
      </c>
    </row>
    <row r="30" spans="1:16" ht="12.75">
      <c r="A30" s="7">
        <v>6</v>
      </c>
      <c r="B30" s="7" t="s">
        <v>45</v>
      </c>
      <c r="C30" s="7" t="s">
        <v>2172</v>
      </c>
      <c r="D30" s="7" t="s">
        <v>47</v>
      </c>
      <c r="E30" s="7" t="s">
        <v>2173</v>
      </c>
      <c r="F30" s="7" t="s">
        <v>124</v>
      </c>
      <c r="G30" s="10">
        <v>4.05</v>
      </c>
      <c r="H30" s="14"/>
      <c r="I30" s="13">
        <f>ROUND((H30*G30),2)</f>
      </c>
      <c r="O30">
        <f>rekapitulace!H8</f>
      </c>
      <c r="P30">
        <f>O30/100*I30</f>
      </c>
    </row>
    <row r="31" ht="63.75">
      <c r="E31" s="15" t="s">
        <v>2411</v>
      </c>
    </row>
    <row r="32" ht="216.75">
      <c r="E32" s="15" t="s">
        <v>2175</v>
      </c>
    </row>
    <row r="33" spans="1:16" ht="12.75">
      <c r="A33" s="7">
        <v>7</v>
      </c>
      <c r="B33" s="7" t="s">
        <v>45</v>
      </c>
      <c r="C33" s="7" t="s">
        <v>2176</v>
      </c>
      <c r="D33" s="7" t="s">
        <v>47</v>
      </c>
      <c r="E33" s="7" t="s">
        <v>2177</v>
      </c>
      <c r="F33" s="7" t="s">
        <v>54</v>
      </c>
      <c r="G33" s="10">
        <v>27</v>
      </c>
      <c r="H33" s="14"/>
      <c r="I33" s="13">
        <f>ROUND((H33*G33),2)</f>
      </c>
      <c r="O33">
        <f>rekapitulace!H8</f>
      </c>
      <c r="P33">
        <f>O33/100*I33</f>
      </c>
    </row>
    <row r="34" ht="76.5">
      <c r="E34" s="15" t="s">
        <v>2412</v>
      </c>
    </row>
    <row r="35" ht="178.5">
      <c r="E35" s="15" t="s">
        <v>2179</v>
      </c>
    </row>
    <row r="36" spans="1:16" ht="12.75">
      <c r="A36" s="7">
        <v>8</v>
      </c>
      <c r="B36" s="7" t="s">
        <v>45</v>
      </c>
      <c r="C36" s="7" t="s">
        <v>2043</v>
      </c>
      <c r="D36" s="7" t="s">
        <v>47</v>
      </c>
      <c r="E36" s="7" t="s">
        <v>2044</v>
      </c>
      <c r="F36" s="7" t="s">
        <v>54</v>
      </c>
      <c r="G36" s="10">
        <v>81</v>
      </c>
      <c r="H36" s="14"/>
      <c r="I36" s="13">
        <f>ROUND((H36*G36),2)</f>
      </c>
      <c r="O36">
        <f>rekapitulace!H8</f>
      </c>
      <c r="P36">
        <f>O36/100*I36</f>
      </c>
    </row>
    <row r="37" ht="102">
      <c r="E37" s="15" t="s">
        <v>2413</v>
      </c>
    </row>
    <row r="38" ht="280.5">
      <c r="E38" s="15" t="s">
        <v>2046</v>
      </c>
    </row>
    <row r="39" spans="1:16" ht="12.75">
      <c r="A39" s="7">
        <v>9</v>
      </c>
      <c r="B39" s="7" t="s">
        <v>45</v>
      </c>
      <c r="C39" s="7" t="s">
        <v>2047</v>
      </c>
      <c r="D39" s="7" t="s">
        <v>47</v>
      </c>
      <c r="E39" s="7" t="s">
        <v>2048</v>
      </c>
      <c r="F39" s="7" t="s">
        <v>54</v>
      </c>
      <c r="G39" s="10">
        <v>40.5</v>
      </c>
      <c r="H39" s="14"/>
      <c r="I39" s="13">
        <f>ROUND((H39*G39),2)</f>
      </c>
      <c r="O39">
        <f>rekapitulace!H8</f>
      </c>
      <c r="P39">
        <f>O39/100*I39</f>
      </c>
    </row>
    <row r="40" ht="102">
      <c r="E40" s="15" t="s">
        <v>2414</v>
      </c>
    </row>
    <row r="41" ht="255">
      <c r="E41" s="15" t="s">
        <v>2050</v>
      </c>
    </row>
    <row r="42" spans="1:16" ht="12.75" customHeight="1">
      <c r="A42" s="16"/>
      <c r="B42" s="16"/>
      <c r="C42" s="16" t="s">
        <v>24</v>
      </c>
      <c r="D42" s="16"/>
      <c r="E42" s="16" t="s">
        <v>107</v>
      </c>
      <c r="F42" s="16"/>
      <c r="G42" s="16"/>
      <c r="H42" s="16"/>
      <c r="I42" s="16">
        <f>SUM(I18:I41)</f>
      </c>
      <c r="P42">
        <f>ROUND(SUM(P18:P41),2)</f>
      </c>
    </row>
    <row r="44" spans="1:9" ht="12.75" customHeight="1">
      <c r="A44" s="9"/>
      <c r="B44" s="9"/>
      <c r="C44" s="9" t="s">
        <v>35</v>
      </c>
      <c r="D44" s="9"/>
      <c r="E44" s="9" t="s">
        <v>127</v>
      </c>
      <c r="F44" s="9"/>
      <c r="G44" s="11"/>
      <c r="H44" s="9"/>
      <c r="I44" s="11"/>
    </row>
    <row r="45" spans="1:16" ht="12.75">
      <c r="A45" s="7">
        <v>10</v>
      </c>
      <c r="B45" s="7" t="s">
        <v>45</v>
      </c>
      <c r="C45" s="7" t="s">
        <v>1905</v>
      </c>
      <c r="D45" s="7" t="s">
        <v>47</v>
      </c>
      <c r="E45" s="7" t="s">
        <v>2294</v>
      </c>
      <c r="F45" s="7" t="s">
        <v>54</v>
      </c>
      <c r="G45" s="10">
        <v>54</v>
      </c>
      <c r="H45" s="14"/>
      <c r="I45" s="13">
        <f>ROUND((H45*G45),2)</f>
      </c>
      <c r="O45">
        <f>rekapitulace!H8</f>
      </c>
      <c r="P45">
        <f>O45/100*I45</f>
      </c>
    </row>
    <row r="46" ht="51">
      <c r="E46" s="15" t="s">
        <v>2415</v>
      </c>
    </row>
    <row r="47" ht="344.25">
      <c r="E47" s="15" t="s">
        <v>2296</v>
      </c>
    </row>
    <row r="48" spans="1:16" ht="12.75">
      <c r="A48" s="7">
        <v>11</v>
      </c>
      <c r="B48" s="7" t="s">
        <v>45</v>
      </c>
      <c r="C48" s="7" t="s">
        <v>2382</v>
      </c>
      <c r="D48" s="7" t="s">
        <v>47</v>
      </c>
      <c r="E48" s="7" t="s">
        <v>2383</v>
      </c>
      <c r="F48" s="7" t="s">
        <v>54</v>
      </c>
      <c r="G48" s="10">
        <v>53.982</v>
      </c>
      <c r="H48" s="14"/>
      <c r="I48" s="13">
        <f>ROUND((H48*G48),2)</f>
      </c>
      <c r="O48">
        <f>rekapitulace!H8</f>
      </c>
      <c r="P48">
        <f>O48/100*I48</f>
      </c>
    </row>
    <row r="49" ht="63.75">
      <c r="E49" s="15" t="s">
        <v>2410</v>
      </c>
    </row>
    <row r="50" ht="395.25">
      <c r="E50" s="15" t="s">
        <v>2300</v>
      </c>
    </row>
    <row r="51" spans="1:16" ht="12.75" customHeight="1">
      <c r="A51" s="16"/>
      <c r="B51" s="16"/>
      <c r="C51" s="16" t="s">
        <v>35</v>
      </c>
      <c r="D51" s="16"/>
      <c r="E51" s="16" t="s">
        <v>127</v>
      </c>
      <c r="F51" s="16"/>
      <c r="G51" s="16"/>
      <c r="H51" s="16"/>
      <c r="I51" s="16">
        <f>SUM(I45:I50)</f>
      </c>
      <c r="P51">
        <f>ROUND(SUM(P45:P50),2)</f>
      </c>
    </row>
    <row r="53" spans="1:9" ht="12.75" customHeight="1">
      <c r="A53" s="9"/>
      <c r="B53" s="9"/>
      <c r="C53" s="9" t="s">
        <v>38</v>
      </c>
      <c r="D53" s="9"/>
      <c r="E53" s="9" t="s">
        <v>979</v>
      </c>
      <c r="F53" s="9"/>
      <c r="G53" s="11"/>
      <c r="H53" s="9"/>
      <c r="I53" s="11"/>
    </row>
    <row r="54" spans="1:16" ht="12.75">
      <c r="A54" s="7">
        <v>12</v>
      </c>
      <c r="B54" s="7" t="s">
        <v>45</v>
      </c>
      <c r="C54" s="7" t="s">
        <v>2308</v>
      </c>
      <c r="D54" s="7" t="s">
        <v>47</v>
      </c>
      <c r="E54" s="7" t="s">
        <v>2309</v>
      </c>
      <c r="F54" s="7" t="s">
        <v>124</v>
      </c>
      <c r="G54" s="10">
        <v>8.097</v>
      </c>
      <c r="H54" s="14"/>
      <c r="I54" s="13">
        <f>ROUND((H54*G54),2)</f>
      </c>
      <c r="O54">
        <f>rekapitulace!H8</f>
      </c>
      <c r="P54">
        <f>O54/100*I54</f>
      </c>
    </row>
    <row r="55" ht="63.75">
      <c r="E55" s="15" t="s">
        <v>2416</v>
      </c>
    </row>
    <row r="56" ht="331.5">
      <c r="E56" s="15" t="s">
        <v>2311</v>
      </c>
    </row>
    <row r="57" spans="1:16" ht="12.75">
      <c r="A57" s="7">
        <v>13</v>
      </c>
      <c r="B57" s="7" t="s">
        <v>45</v>
      </c>
      <c r="C57" s="7" t="s">
        <v>2417</v>
      </c>
      <c r="D57" s="7" t="s">
        <v>47</v>
      </c>
      <c r="E57" s="7" t="s">
        <v>2418</v>
      </c>
      <c r="F57" s="7" t="s">
        <v>54</v>
      </c>
      <c r="G57" s="10">
        <v>53.982</v>
      </c>
      <c r="H57" s="14"/>
      <c r="I57" s="13">
        <f>ROUND((H57*G57),2)</f>
      </c>
      <c r="O57">
        <f>rekapitulace!H8</f>
      </c>
      <c r="P57">
        <f>O57/100*I57</f>
      </c>
    </row>
    <row r="58" ht="63.75">
      <c r="E58" s="15" t="s">
        <v>2410</v>
      </c>
    </row>
    <row r="59" ht="409.5">
      <c r="E59" s="15" t="s">
        <v>2394</v>
      </c>
    </row>
    <row r="60" spans="1:16" ht="12.75" customHeight="1">
      <c r="A60" s="16"/>
      <c r="B60" s="16"/>
      <c r="C60" s="16" t="s">
        <v>38</v>
      </c>
      <c r="D60" s="16"/>
      <c r="E60" s="16" t="s">
        <v>979</v>
      </c>
      <c r="F60" s="16"/>
      <c r="G60" s="16"/>
      <c r="H60" s="16"/>
      <c r="I60" s="16">
        <f>SUM(I54:I59)</f>
      </c>
      <c r="P60">
        <f>ROUND(SUM(P54:P59),2)</f>
      </c>
    </row>
    <row r="62" spans="1:9" ht="12.75" customHeight="1">
      <c r="A62" s="9"/>
      <c r="B62" s="9"/>
      <c r="C62" s="9" t="s">
        <v>42</v>
      </c>
      <c r="D62" s="9"/>
      <c r="E62" s="9" t="s">
        <v>1037</v>
      </c>
      <c r="F62" s="9"/>
      <c r="G62" s="11"/>
      <c r="H62" s="9"/>
      <c r="I62" s="11"/>
    </row>
    <row r="63" spans="1:16" ht="12.75">
      <c r="A63" s="7">
        <v>14</v>
      </c>
      <c r="B63" s="7" t="s">
        <v>45</v>
      </c>
      <c r="C63" s="7" t="s">
        <v>2419</v>
      </c>
      <c r="D63" s="7" t="s">
        <v>47</v>
      </c>
      <c r="E63" s="7" t="s">
        <v>2420</v>
      </c>
      <c r="F63" s="7" t="s">
        <v>138</v>
      </c>
      <c r="G63" s="10">
        <v>17</v>
      </c>
      <c r="H63" s="14"/>
      <c r="I63" s="13">
        <f>ROUND((H63*G63),2)</f>
      </c>
      <c r="O63">
        <f>rekapitulace!H8</f>
      </c>
      <c r="P63">
        <f>O63/100*I63</f>
      </c>
    </row>
    <row r="64" ht="51">
      <c r="E64" s="15" t="s">
        <v>2421</v>
      </c>
    </row>
    <row r="65" ht="293.25">
      <c r="E65" s="15" t="s">
        <v>2422</v>
      </c>
    </row>
    <row r="66" spans="1:16" ht="12.75">
      <c r="A66" s="7">
        <v>15</v>
      </c>
      <c r="B66" s="7" t="s">
        <v>45</v>
      </c>
      <c r="C66" s="7" t="s">
        <v>2399</v>
      </c>
      <c r="D66" s="7" t="s">
        <v>47</v>
      </c>
      <c r="E66" s="7" t="s">
        <v>2400</v>
      </c>
      <c r="F66" s="7" t="s">
        <v>138</v>
      </c>
      <c r="G66" s="10">
        <v>49</v>
      </c>
      <c r="H66" s="14"/>
      <c r="I66" s="13">
        <f>ROUND((H66*G66),2)</f>
      </c>
      <c r="O66">
        <f>rekapitulace!H8</f>
      </c>
      <c r="P66">
        <f>O66/100*I66</f>
      </c>
    </row>
    <row r="67" ht="51">
      <c r="E67" s="15" t="s">
        <v>2423</v>
      </c>
    </row>
    <row r="68" ht="255">
      <c r="E68" s="15" t="s">
        <v>2000</v>
      </c>
    </row>
    <row r="69" spans="1:16" ht="12.75">
      <c r="A69" s="7">
        <v>16</v>
      </c>
      <c r="B69" s="7" t="s">
        <v>45</v>
      </c>
      <c r="C69" s="7" t="s">
        <v>2346</v>
      </c>
      <c r="D69" s="7" t="s">
        <v>47</v>
      </c>
      <c r="E69" s="7" t="s">
        <v>2347</v>
      </c>
      <c r="F69" s="7" t="s">
        <v>138</v>
      </c>
      <c r="G69" s="10">
        <v>4</v>
      </c>
      <c r="H69" s="14"/>
      <c r="I69" s="13">
        <f>ROUND((H69*G69),2)</f>
      </c>
      <c r="O69">
        <f>rekapitulace!H8</f>
      </c>
      <c r="P69">
        <f>O69/100*I69</f>
      </c>
    </row>
    <row r="70" ht="51">
      <c r="E70" s="15" t="s">
        <v>2424</v>
      </c>
    </row>
    <row r="71" ht="242.25">
      <c r="E71" s="15" t="s">
        <v>2349</v>
      </c>
    </row>
    <row r="72" spans="1:16" ht="12.75">
      <c r="A72" s="7">
        <v>17</v>
      </c>
      <c r="B72" s="7" t="s">
        <v>45</v>
      </c>
      <c r="C72" s="7" t="s">
        <v>2350</v>
      </c>
      <c r="D72" s="7" t="s">
        <v>47</v>
      </c>
      <c r="E72" s="7" t="s">
        <v>2351</v>
      </c>
      <c r="F72" s="7" t="s">
        <v>138</v>
      </c>
      <c r="G72" s="10">
        <v>4</v>
      </c>
      <c r="H72" s="14"/>
      <c r="I72" s="13">
        <f>ROUND((H72*G72),2)</f>
      </c>
      <c r="O72">
        <f>rekapitulace!H8</f>
      </c>
      <c r="P72">
        <f>O72/100*I72</f>
      </c>
    </row>
    <row r="73" ht="102">
      <c r="E73" s="15" t="s">
        <v>2425</v>
      </c>
    </row>
    <row r="74" ht="242.25">
      <c r="E74" s="15" t="s">
        <v>2353</v>
      </c>
    </row>
    <row r="75" spans="1:16" ht="12.75" customHeight="1">
      <c r="A75" s="16"/>
      <c r="B75" s="16"/>
      <c r="C75" s="16" t="s">
        <v>42</v>
      </c>
      <c r="D75" s="16"/>
      <c r="E75" s="16" t="s">
        <v>1037</v>
      </c>
      <c r="F75" s="16"/>
      <c r="G75" s="16"/>
      <c r="H75" s="16"/>
      <c r="I75" s="16">
        <f>SUM(I63:I74)</f>
      </c>
      <c r="P75">
        <f>ROUND(SUM(P63:P74),2)</f>
      </c>
    </row>
    <row r="77" spans="1:16" ht="12.75" customHeight="1">
      <c r="A77" s="16"/>
      <c r="B77" s="16"/>
      <c r="C77" s="16"/>
      <c r="D77" s="16"/>
      <c r="E77" s="16" t="s">
        <v>143</v>
      </c>
      <c r="F77" s="16"/>
      <c r="G77" s="16"/>
      <c r="H77" s="16"/>
      <c r="I77" s="16">
        <f>+I15+I42+I51+I60+I75</f>
      </c>
      <c r="P77">
        <f>+P15+P42+P51+P60+P75</f>
      </c>
    </row>
    <row r="79" spans="1:9" ht="12.75" customHeight="1">
      <c r="A79" s="9" t="s">
        <v>144</v>
      </c>
      <c r="B79" s="9"/>
      <c r="C79" s="9"/>
      <c r="D79" s="9"/>
      <c r="E79" s="9"/>
      <c r="F79" s="9"/>
      <c r="G79" s="9"/>
      <c r="H79" s="9"/>
      <c r="I79" s="9"/>
    </row>
    <row r="80" spans="1:9" ht="12.75" customHeight="1">
      <c r="A80" s="9"/>
      <c r="B80" s="9"/>
      <c r="C80" s="9"/>
      <c r="D80" s="9"/>
      <c r="E80" s="9" t="s">
        <v>145</v>
      </c>
      <c r="F80" s="9"/>
      <c r="G80" s="9"/>
      <c r="H80" s="9"/>
      <c r="I80" s="9"/>
    </row>
    <row r="81" spans="1:16" ht="12.75" customHeight="1">
      <c r="A81" s="16"/>
      <c r="B81" s="16"/>
      <c r="C81" s="16"/>
      <c r="D81" s="16"/>
      <c r="E81" s="16" t="s">
        <v>146</v>
      </c>
      <c r="F81" s="16"/>
      <c r="G81" s="16"/>
      <c r="H81" s="16"/>
      <c r="I81" s="16">
        <v>0</v>
      </c>
      <c r="P81">
        <v>0</v>
      </c>
    </row>
    <row r="82" spans="1:9" ht="12.75" customHeight="1">
      <c r="A82" s="16"/>
      <c r="B82" s="16"/>
      <c r="C82" s="16"/>
      <c r="D82" s="16"/>
      <c r="E82" s="16" t="s">
        <v>147</v>
      </c>
      <c r="F82" s="16"/>
      <c r="G82" s="16"/>
      <c r="H82" s="16"/>
      <c r="I82" s="16"/>
    </row>
    <row r="83" spans="1:16" ht="12.75" customHeight="1">
      <c r="A83" s="16"/>
      <c r="B83" s="16"/>
      <c r="C83" s="16"/>
      <c r="D83" s="16"/>
      <c r="E83" s="16" t="s">
        <v>148</v>
      </c>
      <c r="F83" s="16"/>
      <c r="G83" s="16"/>
      <c r="H83" s="16"/>
      <c r="I83" s="16">
        <v>0</v>
      </c>
      <c r="P83">
        <v>0</v>
      </c>
    </row>
    <row r="84" spans="1:16" ht="12.75" customHeight="1">
      <c r="A84" s="16"/>
      <c r="B84" s="16"/>
      <c r="C84" s="16"/>
      <c r="D84" s="16"/>
      <c r="E84" s="16" t="s">
        <v>149</v>
      </c>
      <c r="F84" s="16"/>
      <c r="G84" s="16"/>
      <c r="H84" s="16"/>
      <c r="I84" s="16">
        <f>I81+I83</f>
      </c>
      <c r="P84">
        <f>P81+P83</f>
      </c>
    </row>
    <row r="86" spans="1:16" ht="12.75" customHeight="1">
      <c r="A86" s="16"/>
      <c r="B86" s="16"/>
      <c r="C86" s="16"/>
      <c r="D86" s="16"/>
      <c r="E86" s="16" t="s">
        <v>149</v>
      </c>
      <c r="F86" s="16"/>
      <c r="G86" s="16"/>
      <c r="H86" s="16"/>
      <c r="I86" s="16">
        <f>I77+I84</f>
      </c>
      <c r="P86">
        <f>P77+P84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P92"/>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2268</v>
      </c>
      <c r="D5" s="5"/>
      <c r="E5" s="5" t="s">
        <v>2269</v>
      </c>
    </row>
    <row r="6" spans="1:5" ht="12.75" customHeight="1">
      <c r="A6" t="s">
        <v>17</v>
      </c>
      <c r="C6" s="5" t="s">
        <v>2426</v>
      </c>
      <c r="D6" s="5"/>
      <c r="E6" s="5" t="s">
        <v>2427</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1879</v>
      </c>
      <c r="D12" s="7" t="s">
        <v>47</v>
      </c>
      <c r="E12" s="7" t="s">
        <v>1880</v>
      </c>
      <c r="F12" s="7" t="s">
        <v>124</v>
      </c>
      <c r="G12" s="10">
        <v>235.309</v>
      </c>
      <c r="H12" s="14"/>
      <c r="I12" s="13">
        <f>ROUND((H12*G12),2)</f>
      </c>
      <c r="O12">
        <f>rekapitulace!H8</f>
      </c>
      <c r="P12">
        <f>O12/100*I12</f>
      </c>
    </row>
    <row r="13" ht="76.5">
      <c r="E13" s="15" t="s">
        <v>2428</v>
      </c>
    </row>
    <row r="14" ht="153">
      <c r="E14" s="15" t="s">
        <v>1882</v>
      </c>
    </row>
    <row r="15" spans="1:16" ht="12.75" customHeight="1">
      <c r="A15" s="16"/>
      <c r="B15" s="16"/>
      <c r="C15" s="16" t="s">
        <v>44</v>
      </c>
      <c r="D15" s="16"/>
      <c r="E15" s="16" t="s">
        <v>43</v>
      </c>
      <c r="F15" s="16"/>
      <c r="G15" s="16"/>
      <c r="H15" s="16"/>
      <c r="I15" s="16">
        <f>SUM(I12:I14)</f>
      </c>
      <c r="P15">
        <f>ROUND(SUM(P12:P14),2)</f>
      </c>
    </row>
    <row r="17" spans="1:9" ht="12.75" customHeight="1">
      <c r="A17" s="9"/>
      <c r="B17" s="9"/>
      <c r="C17" s="9" t="s">
        <v>24</v>
      </c>
      <c r="D17" s="9"/>
      <c r="E17" s="9" t="s">
        <v>107</v>
      </c>
      <c r="F17" s="9"/>
      <c r="G17" s="11"/>
      <c r="H17" s="9"/>
      <c r="I17" s="11"/>
    </row>
    <row r="18" spans="1:16" ht="12.75">
      <c r="A18" s="7">
        <v>2</v>
      </c>
      <c r="B18" s="7" t="s">
        <v>45</v>
      </c>
      <c r="C18" s="7" t="s">
        <v>2018</v>
      </c>
      <c r="D18" s="7" t="s">
        <v>47</v>
      </c>
      <c r="E18" s="7" t="s">
        <v>2273</v>
      </c>
      <c r="F18" s="7" t="s">
        <v>124</v>
      </c>
      <c r="G18" s="10">
        <v>9.3</v>
      </c>
      <c r="H18" s="14"/>
      <c r="I18" s="13">
        <f>ROUND((H18*G18),2)</f>
      </c>
      <c r="O18">
        <f>rekapitulace!H8</f>
      </c>
      <c r="P18">
        <f>O18/100*I18</f>
      </c>
    </row>
    <row r="19" ht="89.25">
      <c r="E19" s="15" t="s">
        <v>2429</v>
      </c>
    </row>
    <row r="20" ht="409.5">
      <c r="E20" s="15" t="s">
        <v>1890</v>
      </c>
    </row>
    <row r="21" spans="1:16" ht="12.75">
      <c r="A21" s="7">
        <v>3</v>
      </c>
      <c r="B21" s="7" t="s">
        <v>45</v>
      </c>
      <c r="C21" s="7" t="s">
        <v>1887</v>
      </c>
      <c r="D21" s="7" t="s">
        <v>47</v>
      </c>
      <c r="E21" s="7" t="s">
        <v>2275</v>
      </c>
      <c r="F21" s="7" t="s">
        <v>124</v>
      </c>
      <c r="G21" s="10">
        <v>235.309</v>
      </c>
      <c r="H21" s="14"/>
      <c r="I21" s="13">
        <f>ROUND((H21*G21),2)</f>
      </c>
      <c r="O21">
        <f>rekapitulace!H8</f>
      </c>
      <c r="P21">
        <f>O21/100*I21</f>
      </c>
    </row>
    <row r="22" ht="165.75">
      <c r="E22" s="15" t="s">
        <v>2430</v>
      </c>
    </row>
    <row r="23" ht="409.5">
      <c r="E23" s="15" t="s">
        <v>1890</v>
      </c>
    </row>
    <row r="24" spans="1:16" ht="12.75">
      <c r="A24" s="7">
        <v>4</v>
      </c>
      <c r="B24" s="7" t="s">
        <v>45</v>
      </c>
      <c r="C24" s="7" t="s">
        <v>2277</v>
      </c>
      <c r="D24" s="7" t="s">
        <v>47</v>
      </c>
      <c r="E24" s="7" t="s">
        <v>2278</v>
      </c>
      <c r="F24" s="7" t="s">
        <v>124</v>
      </c>
      <c r="G24" s="10">
        <v>215.919</v>
      </c>
      <c r="H24" s="14"/>
      <c r="I24" s="13">
        <f>ROUND((H24*G24),2)</f>
      </c>
      <c r="O24">
        <f>rekapitulace!H8</f>
      </c>
      <c r="P24">
        <f>O24/100*I24</f>
      </c>
    </row>
    <row r="25" ht="114.75">
      <c r="E25" s="15" t="s">
        <v>2431</v>
      </c>
    </row>
    <row r="26" ht="409.5">
      <c r="E26" s="15" t="s">
        <v>2280</v>
      </c>
    </row>
    <row r="27" spans="1:16" ht="12.75">
      <c r="A27" s="7">
        <v>5</v>
      </c>
      <c r="B27" s="7" t="s">
        <v>45</v>
      </c>
      <c r="C27" s="7" t="s">
        <v>2281</v>
      </c>
      <c r="D27" s="7" t="s">
        <v>47</v>
      </c>
      <c r="E27" s="7" t="s">
        <v>2282</v>
      </c>
      <c r="F27" s="7" t="s">
        <v>124</v>
      </c>
      <c r="G27" s="10">
        <v>19.39</v>
      </c>
      <c r="H27" s="14"/>
      <c r="I27" s="13">
        <f>ROUND((H27*G27),2)</f>
      </c>
      <c r="O27">
        <f>rekapitulace!H8</f>
      </c>
      <c r="P27">
        <f>O27/100*I27</f>
      </c>
    </row>
    <row r="28" ht="191.25">
      <c r="E28" s="15" t="s">
        <v>2432</v>
      </c>
    </row>
    <row r="29" ht="409.5">
      <c r="E29" s="15" t="s">
        <v>2284</v>
      </c>
    </row>
    <row r="30" spans="1:16" ht="12.75">
      <c r="A30" s="7">
        <v>6</v>
      </c>
      <c r="B30" s="7" t="s">
        <v>45</v>
      </c>
      <c r="C30" s="7" t="s">
        <v>2285</v>
      </c>
      <c r="D30" s="7" t="s">
        <v>47</v>
      </c>
      <c r="E30" s="7" t="s">
        <v>2286</v>
      </c>
      <c r="F30" s="7" t="s">
        <v>54</v>
      </c>
      <c r="G30" s="10">
        <v>575.785</v>
      </c>
      <c r="H30" s="14"/>
      <c r="I30" s="13">
        <f>ROUND((H30*G30),2)</f>
      </c>
      <c r="O30">
        <f>rekapitulace!H8</f>
      </c>
      <c r="P30">
        <f>O30/100*I30</f>
      </c>
    </row>
    <row r="31" ht="76.5">
      <c r="E31" s="15" t="s">
        <v>2433</v>
      </c>
    </row>
    <row r="32" ht="153">
      <c r="E32" s="15" t="s">
        <v>2288</v>
      </c>
    </row>
    <row r="33" spans="1:16" ht="12.75">
      <c r="A33" s="7">
        <v>7</v>
      </c>
      <c r="B33" s="7" t="s">
        <v>45</v>
      </c>
      <c r="C33" s="7" t="s">
        <v>2172</v>
      </c>
      <c r="D33" s="7" t="s">
        <v>47</v>
      </c>
      <c r="E33" s="7" t="s">
        <v>2173</v>
      </c>
      <c r="F33" s="7" t="s">
        <v>124</v>
      </c>
      <c r="G33" s="10">
        <v>9.3</v>
      </c>
      <c r="H33" s="14"/>
      <c r="I33" s="13">
        <f>ROUND((H33*G33),2)</f>
      </c>
      <c r="O33">
        <f>rekapitulace!H8</f>
      </c>
      <c r="P33">
        <f>O33/100*I33</f>
      </c>
    </row>
    <row r="34" ht="89.25">
      <c r="E34" s="15" t="s">
        <v>2434</v>
      </c>
    </row>
    <row r="35" ht="216.75">
      <c r="E35" s="15" t="s">
        <v>2175</v>
      </c>
    </row>
    <row r="36" spans="1:16" ht="12.75">
      <c r="A36" s="7">
        <v>8</v>
      </c>
      <c r="B36" s="7" t="s">
        <v>45</v>
      </c>
      <c r="C36" s="7" t="s">
        <v>2176</v>
      </c>
      <c r="D36" s="7" t="s">
        <v>47</v>
      </c>
      <c r="E36" s="7" t="s">
        <v>2177</v>
      </c>
      <c r="F36" s="7" t="s">
        <v>54</v>
      </c>
      <c r="G36" s="10">
        <v>62</v>
      </c>
      <c r="H36" s="14"/>
      <c r="I36" s="13">
        <f>ROUND((H36*G36),2)</f>
      </c>
      <c r="O36">
        <f>rekapitulace!H8</f>
      </c>
      <c r="P36">
        <f>O36/100*I36</f>
      </c>
    </row>
    <row r="37" ht="63.75">
      <c r="E37" s="15" t="s">
        <v>2435</v>
      </c>
    </row>
    <row r="38" ht="178.5">
      <c r="E38" s="15" t="s">
        <v>2179</v>
      </c>
    </row>
    <row r="39" spans="1:16" ht="12.75">
      <c r="A39" s="7">
        <v>9</v>
      </c>
      <c r="B39" s="7" t="s">
        <v>45</v>
      </c>
      <c r="C39" s="7" t="s">
        <v>2043</v>
      </c>
      <c r="D39" s="7" t="s">
        <v>47</v>
      </c>
      <c r="E39" s="7" t="s">
        <v>2044</v>
      </c>
      <c r="F39" s="7" t="s">
        <v>54</v>
      </c>
      <c r="G39" s="10">
        <v>186</v>
      </c>
      <c r="H39" s="14"/>
      <c r="I39" s="13">
        <f>ROUND((H39*G39),2)</f>
      </c>
      <c r="O39">
        <f>rekapitulace!H8</f>
      </c>
      <c r="P39">
        <f>O39/100*I39</f>
      </c>
    </row>
    <row r="40" ht="102">
      <c r="E40" s="15" t="s">
        <v>2436</v>
      </c>
    </row>
    <row r="41" ht="280.5">
      <c r="E41" s="15" t="s">
        <v>2046</v>
      </c>
    </row>
    <row r="42" spans="1:16" ht="12.75">
      <c r="A42" s="7">
        <v>10</v>
      </c>
      <c r="B42" s="7" t="s">
        <v>45</v>
      </c>
      <c r="C42" s="7" t="s">
        <v>2047</v>
      </c>
      <c r="D42" s="7" t="s">
        <v>47</v>
      </c>
      <c r="E42" s="7" t="s">
        <v>2048</v>
      </c>
      <c r="F42" s="7" t="s">
        <v>54</v>
      </c>
      <c r="G42" s="10">
        <v>93</v>
      </c>
      <c r="H42" s="14"/>
      <c r="I42" s="13">
        <f>ROUND((H42*G42),2)</f>
      </c>
      <c r="O42">
        <f>rekapitulace!H8</f>
      </c>
      <c r="P42">
        <f>O42/100*I42</f>
      </c>
    </row>
    <row r="43" ht="102">
      <c r="E43" s="15" t="s">
        <v>2437</v>
      </c>
    </row>
    <row r="44" ht="255">
      <c r="E44" s="15" t="s">
        <v>2050</v>
      </c>
    </row>
    <row r="45" spans="1:16" ht="12.75" customHeight="1">
      <c r="A45" s="16"/>
      <c r="B45" s="16"/>
      <c r="C45" s="16" t="s">
        <v>24</v>
      </c>
      <c r="D45" s="16"/>
      <c r="E45" s="16" t="s">
        <v>107</v>
      </c>
      <c r="F45" s="16"/>
      <c r="G45" s="16"/>
      <c r="H45" s="16"/>
      <c r="I45" s="16">
        <f>SUM(I18:I44)</f>
      </c>
      <c r="P45">
        <f>ROUND(SUM(P18:P44),2)</f>
      </c>
    </row>
    <row r="47" spans="1:9" ht="12.75" customHeight="1">
      <c r="A47" s="9"/>
      <c r="B47" s="9"/>
      <c r="C47" s="9" t="s">
        <v>35</v>
      </c>
      <c r="D47" s="9"/>
      <c r="E47" s="9" t="s">
        <v>127</v>
      </c>
      <c r="F47" s="9"/>
      <c r="G47" s="11"/>
      <c r="H47" s="9"/>
      <c r="I47" s="11"/>
    </row>
    <row r="48" spans="1:16" ht="12.75">
      <c r="A48" s="7">
        <v>11</v>
      </c>
      <c r="B48" s="7" t="s">
        <v>45</v>
      </c>
      <c r="C48" s="7" t="s">
        <v>1905</v>
      </c>
      <c r="D48" s="7" t="s">
        <v>47</v>
      </c>
      <c r="E48" s="7" t="s">
        <v>2294</v>
      </c>
      <c r="F48" s="7" t="s">
        <v>54</v>
      </c>
      <c r="G48" s="10">
        <v>719.967</v>
      </c>
      <c r="H48" s="14"/>
      <c r="I48" s="13">
        <f>ROUND((H48*G48),2)</f>
      </c>
      <c r="O48">
        <f>rekapitulace!H8</f>
      </c>
      <c r="P48">
        <f>O48/100*I48</f>
      </c>
    </row>
    <row r="49" ht="89.25">
      <c r="E49" s="15" t="s">
        <v>2438</v>
      </c>
    </row>
    <row r="50" ht="344.25">
      <c r="E50" s="15" t="s">
        <v>2296</v>
      </c>
    </row>
    <row r="51" spans="1:16" ht="12.75">
      <c r="A51" s="7">
        <v>12</v>
      </c>
      <c r="B51" s="7" t="s">
        <v>45</v>
      </c>
      <c r="C51" s="7" t="s">
        <v>2297</v>
      </c>
      <c r="D51" s="7" t="s">
        <v>47</v>
      </c>
      <c r="E51" s="7" t="s">
        <v>2298</v>
      </c>
      <c r="F51" s="7" t="s">
        <v>54</v>
      </c>
      <c r="G51" s="10">
        <v>575.785</v>
      </c>
      <c r="H51" s="14"/>
      <c r="I51" s="13">
        <f>ROUND((H51*G51),2)</f>
      </c>
      <c r="O51">
        <f>rekapitulace!H8</f>
      </c>
      <c r="P51">
        <f>O51/100*I51</f>
      </c>
    </row>
    <row r="52" ht="242.25">
      <c r="E52" s="15" t="s">
        <v>2439</v>
      </c>
    </row>
    <row r="53" ht="395.25">
      <c r="E53" s="15" t="s">
        <v>2440</v>
      </c>
    </row>
    <row r="54" spans="1:16" ht="12.75" customHeight="1">
      <c r="A54" s="16"/>
      <c r="B54" s="16"/>
      <c r="C54" s="16" t="s">
        <v>35</v>
      </c>
      <c r="D54" s="16"/>
      <c r="E54" s="16" t="s">
        <v>127</v>
      </c>
      <c r="F54" s="16"/>
      <c r="G54" s="16"/>
      <c r="H54" s="16"/>
      <c r="I54" s="16">
        <f>SUM(I48:I53)</f>
      </c>
      <c r="P54">
        <f>ROUND(SUM(P48:P53),2)</f>
      </c>
    </row>
    <row r="56" spans="1:9" ht="12.75" customHeight="1">
      <c r="A56" s="9"/>
      <c r="B56" s="9"/>
      <c r="C56" s="9" t="s">
        <v>38</v>
      </c>
      <c r="D56" s="9"/>
      <c r="E56" s="9" t="s">
        <v>979</v>
      </c>
      <c r="F56" s="9"/>
      <c r="G56" s="11"/>
      <c r="H56" s="9"/>
      <c r="I56" s="11"/>
    </row>
    <row r="57" spans="1:16" ht="12.75">
      <c r="A57" s="7">
        <v>13</v>
      </c>
      <c r="B57" s="7" t="s">
        <v>45</v>
      </c>
      <c r="C57" s="7" t="s">
        <v>2304</v>
      </c>
      <c r="D57" s="7" t="s">
        <v>47</v>
      </c>
      <c r="E57" s="7" t="s">
        <v>2305</v>
      </c>
      <c r="F57" s="7" t="s">
        <v>124</v>
      </c>
      <c r="G57" s="10">
        <v>75.572</v>
      </c>
      <c r="H57" s="14"/>
      <c r="I57" s="13">
        <f>ROUND((H57*G57),2)</f>
      </c>
      <c r="O57">
        <f>rekapitulace!H8</f>
      </c>
      <c r="P57">
        <f>O57/100*I57</f>
      </c>
    </row>
    <row r="58" ht="114.75">
      <c r="E58" s="15" t="s">
        <v>2441</v>
      </c>
    </row>
    <row r="59" ht="409.5">
      <c r="E59" s="15" t="s">
        <v>2307</v>
      </c>
    </row>
    <row r="60" spans="1:16" ht="12.75">
      <c r="A60" s="7">
        <v>14</v>
      </c>
      <c r="B60" s="7" t="s">
        <v>45</v>
      </c>
      <c r="C60" s="7" t="s">
        <v>2308</v>
      </c>
      <c r="D60" s="7" t="s">
        <v>47</v>
      </c>
      <c r="E60" s="7" t="s">
        <v>2309</v>
      </c>
      <c r="F60" s="7" t="s">
        <v>124</v>
      </c>
      <c r="G60" s="10">
        <v>115.157</v>
      </c>
      <c r="H60" s="14"/>
      <c r="I60" s="13">
        <f>ROUND((H60*G60),2)</f>
      </c>
      <c r="O60">
        <f>rekapitulace!H8</f>
      </c>
      <c r="P60">
        <f>O60/100*I60</f>
      </c>
    </row>
    <row r="61" ht="114.75">
      <c r="E61" s="15" t="s">
        <v>2442</v>
      </c>
    </row>
    <row r="62" ht="331.5">
      <c r="E62" s="15" t="s">
        <v>2311</v>
      </c>
    </row>
    <row r="63" spans="1:16" ht="12.75">
      <c r="A63" s="7">
        <v>15</v>
      </c>
      <c r="B63" s="7" t="s">
        <v>45</v>
      </c>
      <c r="C63" s="7" t="s">
        <v>2316</v>
      </c>
      <c r="D63" s="7" t="s">
        <v>47</v>
      </c>
      <c r="E63" s="7" t="s">
        <v>2317</v>
      </c>
      <c r="F63" s="7" t="s">
        <v>54</v>
      </c>
      <c r="G63" s="10">
        <v>503.813</v>
      </c>
      <c r="H63" s="14"/>
      <c r="I63" s="13">
        <f>ROUND((H63*G63),2)</f>
      </c>
      <c r="O63">
        <f>rekapitulace!H8</f>
      </c>
      <c r="P63">
        <f>O63/100*I63</f>
      </c>
    </row>
    <row r="64" ht="89.25">
      <c r="E64" s="15" t="s">
        <v>2443</v>
      </c>
    </row>
    <row r="65" ht="357">
      <c r="E65" s="15" t="s">
        <v>2319</v>
      </c>
    </row>
    <row r="66" spans="1:16" ht="12.75">
      <c r="A66" s="7">
        <v>16</v>
      </c>
      <c r="B66" s="7" t="s">
        <v>45</v>
      </c>
      <c r="C66" s="7" t="s">
        <v>980</v>
      </c>
      <c r="D66" s="7" t="s">
        <v>47</v>
      </c>
      <c r="E66" s="7" t="s">
        <v>2320</v>
      </c>
      <c r="F66" s="7" t="s">
        <v>54</v>
      </c>
      <c r="G66" s="10">
        <v>494.215</v>
      </c>
      <c r="H66" s="14"/>
      <c r="I66" s="13">
        <f>ROUND((H66*G66),2)</f>
      </c>
      <c r="O66">
        <f>rekapitulace!H8</f>
      </c>
      <c r="P66">
        <f>O66/100*I66</f>
      </c>
    </row>
    <row r="67" ht="76.5">
      <c r="E67" s="15" t="s">
        <v>2444</v>
      </c>
    </row>
    <row r="68" ht="357">
      <c r="E68" s="15" t="s">
        <v>2319</v>
      </c>
    </row>
    <row r="69" spans="1:16" ht="12.75">
      <c r="A69" s="7">
        <v>17</v>
      </c>
      <c r="B69" s="7" t="s">
        <v>45</v>
      </c>
      <c r="C69" s="7" t="s">
        <v>984</v>
      </c>
      <c r="D69" s="7" t="s">
        <v>47</v>
      </c>
      <c r="E69" s="7" t="s">
        <v>2322</v>
      </c>
      <c r="F69" s="7" t="s">
        <v>54</v>
      </c>
      <c r="G69" s="10">
        <v>479.82</v>
      </c>
      <c r="H69" s="14"/>
      <c r="I69" s="13">
        <f>ROUND((H69*G69),2)</f>
      </c>
      <c r="O69">
        <f>rekapitulace!H8</f>
      </c>
      <c r="P69">
        <f>O69/100*I69</f>
      </c>
    </row>
    <row r="70" ht="76.5">
      <c r="E70" s="15" t="s">
        <v>2445</v>
      </c>
    </row>
    <row r="71" ht="409.5">
      <c r="E71" s="15" t="s">
        <v>2324</v>
      </c>
    </row>
    <row r="72" spans="1:16" ht="12.75">
      <c r="A72" s="7">
        <v>18</v>
      </c>
      <c r="B72" s="7" t="s">
        <v>45</v>
      </c>
      <c r="C72" s="7" t="s">
        <v>2325</v>
      </c>
      <c r="D72" s="7" t="s">
        <v>47</v>
      </c>
      <c r="E72" s="7" t="s">
        <v>2326</v>
      </c>
      <c r="F72" s="7" t="s">
        <v>54</v>
      </c>
      <c r="G72" s="10">
        <v>494.215</v>
      </c>
      <c r="H72" s="14"/>
      <c r="I72" s="13">
        <f>ROUND((H72*G72),2)</f>
      </c>
      <c r="O72">
        <f>rekapitulace!H8</f>
      </c>
      <c r="P72">
        <f>O72/100*I72</f>
      </c>
    </row>
    <row r="73" ht="102">
      <c r="E73" s="15" t="s">
        <v>2446</v>
      </c>
    </row>
    <row r="74" ht="409.5">
      <c r="E74" s="15" t="s">
        <v>2324</v>
      </c>
    </row>
    <row r="75" spans="1:16" ht="12.75" customHeight="1">
      <c r="A75" s="16"/>
      <c r="B75" s="16"/>
      <c r="C75" s="16" t="s">
        <v>38</v>
      </c>
      <c r="D75" s="16"/>
      <c r="E75" s="16" t="s">
        <v>979</v>
      </c>
      <c r="F75" s="16"/>
      <c r="G75" s="16"/>
      <c r="H75" s="16"/>
      <c r="I75" s="16">
        <f>SUM(I57:I74)</f>
      </c>
      <c r="P75">
        <f>ROUND(SUM(P57:P74),2)</f>
      </c>
    </row>
    <row r="77" spans="1:9" ht="12.75" customHeight="1">
      <c r="A77" s="9"/>
      <c r="B77" s="9"/>
      <c r="C77" s="9" t="s">
        <v>41</v>
      </c>
      <c r="D77" s="9"/>
      <c r="E77" s="9" t="s">
        <v>1025</v>
      </c>
      <c r="F77" s="9"/>
      <c r="G77" s="11"/>
      <c r="H77" s="9"/>
      <c r="I77" s="11"/>
    </row>
    <row r="78" spans="1:16" ht="12.75">
      <c r="A78" s="7">
        <v>19</v>
      </c>
      <c r="B78" s="7" t="s">
        <v>45</v>
      </c>
      <c r="C78" s="7" t="s">
        <v>2328</v>
      </c>
      <c r="D78" s="7" t="s">
        <v>47</v>
      </c>
      <c r="E78" s="7" t="s">
        <v>2329</v>
      </c>
      <c r="F78" s="7" t="s">
        <v>101</v>
      </c>
      <c r="G78" s="10">
        <v>8</v>
      </c>
      <c r="H78" s="14"/>
      <c r="I78" s="13">
        <f>ROUND((H78*G78),2)</f>
      </c>
      <c r="O78">
        <f>rekapitulace!H8</f>
      </c>
      <c r="P78">
        <f>O78/100*I78</f>
      </c>
    </row>
    <row r="79" ht="25.5">
      <c r="E79" s="15" t="s">
        <v>650</v>
      </c>
    </row>
    <row r="80" ht="280.5">
      <c r="E80" s="15" t="s">
        <v>2330</v>
      </c>
    </row>
    <row r="81" spans="1:16" ht="12.75" customHeight="1">
      <c r="A81" s="16"/>
      <c r="B81" s="16"/>
      <c r="C81" s="16" t="s">
        <v>41</v>
      </c>
      <c r="D81" s="16"/>
      <c r="E81" s="16" t="s">
        <v>1025</v>
      </c>
      <c r="F81" s="16"/>
      <c r="G81" s="16"/>
      <c r="H81" s="16"/>
      <c r="I81" s="16">
        <f>SUM(I78:I80)</f>
      </c>
      <c r="P81">
        <f>ROUND(SUM(P78:P80),2)</f>
      </c>
    </row>
    <row r="83" spans="1:16" ht="12.75" customHeight="1">
      <c r="A83" s="16"/>
      <c r="B83" s="16"/>
      <c r="C83" s="16"/>
      <c r="D83" s="16"/>
      <c r="E83" s="16" t="s">
        <v>143</v>
      </c>
      <c r="F83" s="16"/>
      <c r="G83" s="16"/>
      <c r="H83" s="16"/>
      <c r="I83" s="16">
        <f>+I15+I45+I54+I75+I81</f>
      </c>
      <c r="P83">
        <f>+P15+P45+P54+P75+P81</f>
      </c>
    </row>
    <row r="85" spans="1:9" ht="12.75" customHeight="1">
      <c r="A85" s="9" t="s">
        <v>144</v>
      </c>
      <c r="B85" s="9"/>
      <c r="C85" s="9"/>
      <c r="D85" s="9"/>
      <c r="E85" s="9"/>
      <c r="F85" s="9"/>
      <c r="G85" s="9"/>
      <c r="H85" s="9"/>
      <c r="I85" s="9"/>
    </row>
    <row r="86" spans="1:9" ht="12.75" customHeight="1">
      <c r="A86" s="9"/>
      <c r="B86" s="9"/>
      <c r="C86" s="9"/>
      <c r="D86" s="9"/>
      <c r="E86" s="9" t="s">
        <v>145</v>
      </c>
      <c r="F86" s="9"/>
      <c r="G86" s="9"/>
      <c r="H86" s="9"/>
      <c r="I86" s="9"/>
    </row>
    <row r="87" spans="1:16" ht="12.75" customHeight="1">
      <c r="A87" s="16"/>
      <c r="B87" s="16"/>
      <c r="C87" s="16"/>
      <c r="D87" s="16"/>
      <c r="E87" s="16" t="s">
        <v>146</v>
      </c>
      <c r="F87" s="16"/>
      <c r="G87" s="16"/>
      <c r="H87" s="16"/>
      <c r="I87" s="16">
        <v>0</v>
      </c>
      <c r="P87">
        <v>0</v>
      </c>
    </row>
    <row r="88" spans="1:9" ht="12.75" customHeight="1">
      <c r="A88" s="16"/>
      <c r="B88" s="16"/>
      <c r="C88" s="16"/>
      <c r="D88" s="16"/>
      <c r="E88" s="16" t="s">
        <v>147</v>
      </c>
      <c r="F88" s="16"/>
      <c r="G88" s="16"/>
      <c r="H88" s="16"/>
      <c r="I88" s="16"/>
    </row>
    <row r="89" spans="1:16" ht="12.75" customHeight="1">
      <c r="A89" s="16"/>
      <c r="B89" s="16"/>
      <c r="C89" s="16"/>
      <c r="D89" s="16"/>
      <c r="E89" s="16" t="s">
        <v>148</v>
      </c>
      <c r="F89" s="16"/>
      <c r="G89" s="16"/>
      <c r="H89" s="16"/>
      <c r="I89" s="16">
        <v>0</v>
      </c>
      <c r="P89">
        <v>0</v>
      </c>
    </row>
    <row r="90" spans="1:16" ht="12.75" customHeight="1">
      <c r="A90" s="16"/>
      <c r="B90" s="16"/>
      <c r="C90" s="16"/>
      <c r="D90" s="16"/>
      <c r="E90" s="16" t="s">
        <v>149</v>
      </c>
      <c r="F90" s="16"/>
      <c r="G90" s="16"/>
      <c r="H90" s="16"/>
      <c r="I90" s="16">
        <f>I87+I89</f>
      </c>
      <c r="P90">
        <f>P87+P89</f>
      </c>
    </row>
    <row r="92" spans="1:16" ht="12.75" customHeight="1">
      <c r="A92" s="16"/>
      <c r="B92" s="16"/>
      <c r="C92" s="16"/>
      <c r="D92" s="16"/>
      <c r="E92" s="16" t="s">
        <v>149</v>
      </c>
      <c r="F92" s="16"/>
      <c r="G92" s="16"/>
      <c r="H92" s="16"/>
      <c r="I92" s="16">
        <f>I83+I90</f>
      </c>
      <c r="P92">
        <f>P83+P90</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P12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2268</v>
      </c>
      <c r="D5" s="5"/>
      <c r="E5" s="5" t="s">
        <v>2269</v>
      </c>
    </row>
    <row r="6" spans="1:5" ht="12.75" customHeight="1">
      <c r="A6" t="s">
        <v>17</v>
      </c>
      <c r="C6" s="5" t="s">
        <v>2447</v>
      </c>
      <c r="D6" s="5"/>
      <c r="E6" s="5" t="s">
        <v>2448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2356</v>
      </c>
      <c r="F12" s="7" t="s">
        <v>124</v>
      </c>
      <c r="G12" s="10">
        <v>4.5</v>
      </c>
      <c r="H12" s="14"/>
      <c r="I12" s="13">
        <f>ROUND((H12*G12),2)</f>
      </c>
      <c r="O12">
        <f>rekapitulace!H8</f>
      </c>
      <c r="P12">
        <f>O12/100*I12</f>
      </c>
    </row>
    <row r="13" ht="63.75">
      <c r="E13" s="15" t="s">
        <v>2449</v>
      </c>
    </row>
    <row r="14" ht="153">
      <c r="E14" s="15" t="s">
        <v>916</v>
      </c>
    </row>
    <row r="15" spans="1:16" ht="12.75">
      <c r="A15" s="7">
        <v>2</v>
      </c>
      <c r="B15" s="7" t="s">
        <v>45</v>
      </c>
      <c r="C15" s="7" t="s">
        <v>1879</v>
      </c>
      <c r="D15" s="7" t="s">
        <v>47</v>
      </c>
      <c r="E15" s="7" t="s">
        <v>1880</v>
      </c>
      <c r="F15" s="7" t="s">
        <v>124</v>
      </c>
      <c r="G15" s="10">
        <v>89.708</v>
      </c>
      <c r="H15" s="14"/>
      <c r="I15" s="13">
        <f>ROUND((H15*G15),2)</f>
      </c>
      <c r="O15">
        <f>rekapitulace!H8</f>
      </c>
      <c r="P15">
        <f>O15/100*I15</f>
      </c>
    </row>
    <row r="16" ht="63.75">
      <c r="E16" s="15" t="s">
        <v>2450</v>
      </c>
    </row>
    <row r="17" ht="153">
      <c r="E17" s="15" t="s">
        <v>1882</v>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107</v>
      </c>
      <c r="F20" s="9"/>
      <c r="G20" s="11"/>
      <c r="H20" s="9"/>
      <c r="I20" s="11"/>
    </row>
    <row r="21" spans="1:16" ht="12.75">
      <c r="A21" s="7">
        <v>3</v>
      </c>
      <c r="B21" s="7" t="s">
        <v>45</v>
      </c>
      <c r="C21" s="7" t="s">
        <v>1887</v>
      </c>
      <c r="D21" s="7" t="s">
        <v>47</v>
      </c>
      <c r="E21" s="7" t="s">
        <v>2275</v>
      </c>
      <c r="F21" s="7" t="s">
        <v>124</v>
      </c>
      <c r="G21" s="10">
        <v>89.708</v>
      </c>
      <c r="H21" s="14"/>
      <c r="I21" s="13">
        <f>ROUND((H21*G21),2)</f>
      </c>
      <c r="O21">
        <f>rekapitulace!H8</f>
      </c>
      <c r="P21">
        <f>O21/100*I21</f>
      </c>
    </row>
    <row r="22" ht="204">
      <c r="E22" s="15" t="s">
        <v>2451</v>
      </c>
    </row>
    <row r="23" ht="409.5">
      <c r="E23" s="15" t="s">
        <v>1890</v>
      </c>
    </row>
    <row r="24" spans="1:16" ht="12.75">
      <c r="A24" s="7">
        <v>4</v>
      </c>
      <c r="B24" s="7" t="s">
        <v>45</v>
      </c>
      <c r="C24" s="7" t="s">
        <v>2149</v>
      </c>
      <c r="D24" s="7" t="s">
        <v>47</v>
      </c>
      <c r="E24" s="7" t="s">
        <v>2150</v>
      </c>
      <c r="F24" s="7" t="s">
        <v>124</v>
      </c>
      <c r="G24" s="10">
        <v>4.5</v>
      </c>
      <c r="H24" s="14"/>
      <c r="I24" s="13">
        <f>ROUND((H24*G24),2)</f>
      </c>
      <c r="O24">
        <f>rekapitulace!H8</f>
      </c>
      <c r="P24">
        <f>O24/100*I24</f>
      </c>
    </row>
    <row r="25" ht="76.5">
      <c r="E25" s="15" t="s">
        <v>2452</v>
      </c>
    </row>
    <row r="26" ht="409.5">
      <c r="E26" s="15" t="s">
        <v>2152</v>
      </c>
    </row>
    <row r="27" spans="1:16" ht="12.75">
      <c r="A27" s="7">
        <v>5</v>
      </c>
      <c r="B27" s="7" t="s">
        <v>45</v>
      </c>
      <c r="C27" s="7" t="s">
        <v>1115</v>
      </c>
      <c r="D27" s="7" t="s">
        <v>47</v>
      </c>
      <c r="E27" s="7" t="s">
        <v>1116</v>
      </c>
      <c r="F27" s="7" t="s">
        <v>124</v>
      </c>
      <c r="G27" s="10">
        <v>4.5</v>
      </c>
      <c r="H27" s="14"/>
      <c r="I27" s="13">
        <f>ROUND((H27*G27),2)</f>
      </c>
      <c r="O27">
        <f>rekapitulace!H8</f>
      </c>
      <c r="P27">
        <f>O27/100*I27</f>
      </c>
    </row>
    <row r="28" ht="102">
      <c r="E28" s="15" t="s">
        <v>2453</v>
      </c>
    </row>
    <row r="29" ht="409.5">
      <c r="E29" s="15" t="s">
        <v>2161</v>
      </c>
    </row>
    <row r="30" spans="1:16" ht="12.75">
      <c r="A30" s="7">
        <v>6</v>
      </c>
      <c r="B30" s="7" t="s">
        <v>45</v>
      </c>
      <c r="C30" s="7" t="s">
        <v>2277</v>
      </c>
      <c r="D30" s="7" t="s">
        <v>47</v>
      </c>
      <c r="E30" s="7" t="s">
        <v>2278</v>
      </c>
      <c r="F30" s="7" t="s">
        <v>124</v>
      </c>
      <c r="G30" s="10">
        <v>82.264</v>
      </c>
      <c r="H30" s="14"/>
      <c r="I30" s="13">
        <f>ROUND((H30*G30),2)</f>
      </c>
      <c r="O30">
        <f>rekapitulace!H8</f>
      </c>
      <c r="P30">
        <f>O30/100*I30</f>
      </c>
    </row>
    <row r="31" ht="89.25">
      <c r="E31" s="15" t="s">
        <v>2454</v>
      </c>
    </row>
    <row r="32" ht="409.5">
      <c r="E32" s="15" t="s">
        <v>2280</v>
      </c>
    </row>
    <row r="33" spans="1:16" ht="12.75">
      <c r="A33" s="7">
        <v>7</v>
      </c>
      <c r="B33" s="7" t="s">
        <v>45</v>
      </c>
      <c r="C33" s="7" t="s">
        <v>2281</v>
      </c>
      <c r="D33" s="7" t="s">
        <v>47</v>
      </c>
      <c r="E33" s="7" t="s">
        <v>2282</v>
      </c>
      <c r="F33" s="7" t="s">
        <v>124</v>
      </c>
      <c r="G33" s="10">
        <v>4.608</v>
      </c>
      <c r="H33" s="14"/>
      <c r="I33" s="13">
        <f>ROUND((H33*G33),2)</f>
      </c>
      <c r="O33">
        <f>rekapitulace!H8</f>
      </c>
      <c r="P33">
        <f>O33/100*I33</f>
      </c>
    </row>
    <row r="34" ht="63.75">
      <c r="E34" s="15" t="s">
        <v>2455</v>
      </c>
    </row>
    <row r="35" ht="409.5">
      <c r="E35" s="15" t="s">
        <v>2284</v>
      </c>
    </row>
    <row r="36" spans="1:16" ht="12.75">
      <c r="A36" s="7">
        <v>8</v>
      </c>
      <c r="B36" s="7" t="s">
        <v>45</v>
      </c>
      <c r="C36" s="7" t="s">
        <v>1897</v>
      </c>
      <c r="D36" s="7" t="s">
        <v>47</v>
      </c>
      <c r="E36" s="7" t="s">
        <v>1898</v>
      </c>
      <c r="F36" s="7" t="s">
        <v>124</v>
      </c>
      <c r="G36" s="10">
        <v>2.836</v>
      </c>
      <c r="H36" s="14"/>
      <c r="I36" s="13">
        <f>ROUND((H36*G36),2)</f>
      </c>
      <c r="O36">
        <f>rekapitulace!H8</f>
      </c>
      <c r="P36">
        <f>O36/100*I36</f>
      </c>
    </row>
    <row r="37" ht="408">
      <c r="E37" s="15" t="s">
        <v>2456</v>
      </c>
    </row>
    <row r="38" ht="409.5">
      <c r="E38" s="15" t="s">
        <v>2457</v>
      </c>
    </row>
    <row r="39" spans="1:16" ht="12.75">
      <c r="A39" s="7">
        <v>9</v>
      </c>
      <c r="B39" s="7" t="s">
        <v>45</v>
      </c>
      <c r="C39" s="7" t="s">
        <v>1830</v>
      </c>
      <c r="D39" s="7" t="s">
        <v>47</v>
      </c>
      <c r="E39" s="7" t="s">
        <v>1831</v>
      </c>
      <c r="F39" s="7" t="s">
        <v>124</v>
      </c>
      <c r="G39" s="10">
        <v>0.964</v>
      </c>
      <c r="H39" s="14"/>
      <c r="I39" s="13">
        <f>ROUND((H39*G39),2)</f>
      </c>
      <c r="O39">
        <f>rekapitulace!H8</f>
      </c>
      <c r="P39">
        <f>O39/100*I39</f>
      </c>
    </row>
    <row r="40" ht="76.5">
      <c r="E40" s="15" t="s">
        <v>2458</v>
      </c>
    </row>
    <row r="41" ht="409.5">
      <c r="E41" s="15" t="s">
        <v>2168</v>
      </c>
    </row>
    <row r="42" spans="1:16" ht="12.75">
      <c r="A42" s="7">
        <v>10</v>
      </c>
      <c r="B42" s="7" t="s">
        <v>45</v>
      </c>
      <c r="C42" s="7" t="s">
        <v>2285</v>
      </c>
      <c r="D42" s="7" t="s">
        <v>47</v>
      </c>
      <c r="E42" s="7" t="s">
        <v>2286</v>
      </c>
      <c r="F42" s="7" t="s">
        <v>54</v>
      </c>
      <c r="G42" s="10">
        <v>253.11</v>
      </c>
      <c r="H42" s="14"/>
      <c r="I42" s="13">
        <f>ROUND((H42*G42),2)</f>
      </c>
      <c r="O42">
        <f>rekapitulace!H8</f>
      </c>
      <c r="P42">
        <f>O42/100*I42</f>
      </c>
    </row>
    <row r="43" ht="76.5">
      <c r="E43" s="15" t="s">
        <v>2459</v>
      </c>
    </row>
    <row r="44" ht="153">
      <c r="E44" s="15" t="s">
        <v>2288</v>
      </c>
    </row>
    <row r="45" spans="1:16" ht="12.75" customHeight="1">
      <c r="A45" s="16"/>
      <c r="B45" s="16"/>
      <c r="C45" s="16" t="s">
        <v>24</v>
      </c>
      <c r="D45" s="16"/>
      <c r="E45" s="16" t="s">
        <v>107</v>
      </c>
      <c r="F45" s="16"/>
      <c r="G45" s="16"/>
      <c r="H45" s="16"/>
      <c r="I45" s="16">
        <f>SUM(I21:I44)</f>
      </c>
      <c r="P45">
        <f>ROUND(SUM(P21:P44),2)</f>
      </c>
    </row>
    <row r="47" spans="1:9" ht="12.75" customHeight="1">
      <c r="A47" s="9"/>
      <c r="B47" s="9"/>
      <c r="C47" s="9" t="s">
        <v>35</v>
      </c>
      <c r="D47" s="9"/>
      <c r="E47" s="9" t="s">
        <v>127</v>
      </c>
      <c r="F47" s="9"/>
      <c r="G47" s="11"/>
      <c r="H47" s="9"/>
      <c r="I47" s="11"/>
    </row>
    <row r="48" spans="1:16" ht="12.75">
      <c r="A48" s="7">
        <v>11</v>
      </c>
      <c r="B48" s="7" t="s">
        <v>45</v>
      </c>
      <c r="C48" s="7" t="s">
        <v>1905</v>
      </c>
      <c r="D48" s="7" t="s">
        <v>47</v>
      </c>
      <c r="E48" s="7" t="s">
        <v>2294</v>
      </c>
      <c r="F48" s="7" t="s">
        <v>54</v>
      </c>
      <c r="G48" s="10">
        <v>289.573</v>
      </c>
      <c r="H48" s="14"/>
      <c r="I48" s="13">
        <f>ROUND((H48*G48),2)</f>
      </c>
      <c r="O48">
        <f>rekapitulace!H8</f>
      </c>
      <c r="P48">
        <f>O48/100*I48</f>
      </c>
    </row>
    <row r="49" ht="89.25">
      <c r="E49" s="15" t="s">
        <v>2460</v>
      </c>
    </row>
    <row r="50" ht="344.25">
      <c r="E50" s="15" t="s">
        <v>2296</v>
      </c>
    </row>
    <row r="51" spans="1:16" ht="12.75">
      <c r="A51" s="7">
        <v>12</v>
      </c>
      <c r="B51" s="7" t="s">
        <v>45</v>
      </c>
      <c r="C51" s="7" t="s">
        <v>2297</v>
      </c>
      <c r="D51" s="7" t="s">
        <v>47</v>
      </c>
      <c r="E51" s="7" t="s">
        <v>2298</v>
      </c>
      <c r="F51" s="7" t="s">
        <v>54</v>
      </c>
      <c r="G51" s="10">
        <v>253.11</v>
      </c>
      <c r="H51" s="14"/>
      <c r="I51" s="13">
        <f>ROUND((H51*G51),2)</f>
      </c>
      <c r="O51">
        <f>rekapitulace!H8</f>
      </c>
      <c r="P51">
        <f>O51/100*I51</f>
      </c>
    </row>
    <row r="52" ht="242.25">
      <c r="E52" s="15" t="s">
        <v>2461</v>
      </c>
    </row>
    <row r="53" ht="395.25">
      <c r="E53" s="15" t="s">
        <v>2300</v>
      </c>
    </row>
    <row r="54" spans="1:16" ht="12.75" customHeight="1">
      <c r="A54" s="16"/>
      <c r="B54" s="16"/>
      <c r="C54" s="16" t="s">
        <v>35</v>
      </c>
      <c r="D54" s="16"/>
      <c r="E54" s="16" t="s">
        <v>127</v>
      </c>
      <c r="F54" s="16"/>
      <c r="G54" s="16"/>
      <c r="H54" s="16"/>
      <c r="I54" s="16">
        <f>SUM(I48:I53)</f>
      </c>
      <c r="P54">
        <f>ROUND(SUM(P48:P53),2)</f>
      </c>
    </row>
    <row r="56" spans="1:9" ht="12.75" customHeight="1">
      <c r="A56" s="9"/>
      <c r="B56" s="9"/>
      <c r="C56" s="9" t="s">
        <v>37</v>
      </c>
      <c r="D56" s="9"/>
      <c r="E56" s="9" t="s">
        <v>963</v>
      </c>
      <c r="F56" s="9"/>
      <c r="G56" s="11"/>
      <c r="H56" s="9"/>
      <c r="I56" s="11"/>
    </row>
    <row r="57" spans="1:16" ht="12.75">
      <c r="A57" s="7">
        <v>13</v>
      </c>
      <c r="B57" s="7" t="s">
        <v>45</v>
      </c>
      <c r="C57" s="7" t="s">
        <v>1967</v>
      </c>
      <c r="D57" s="7" t="s">
        <v>47</v>
      </c>
      <c r="E57" s="7" t="s">
        <v>2090</v>
      </c>
      <c r="F57" s="7" t="s">
        <v>124</v>
      </c>
      <c r="G57" s="10">
        <v>3.521</v>
      </c>
      <c r="H57" s="14"/>
      <c r="I57" s="13">
        <f>ROUND((H57*G57),2)</f>
      </c>
      <c r="O57">
        <f>rekapitulace!H8</f>
      </c>
      <c r="P57">
        <f>O57/100*I57</f>
      </c>
    </row>
    <row r="58" ht="114.75">
      <c r="E58" s="15" t="s">
        <v>2462</v>
      </c>
    </row>
    <row r="59" ht="409.5">
      <c r="E59" s="15" t="s">
        <v>958</v>
      </c>
    </row>
    <row r="60" spans="1:16" ht="12.75">
      <c r="A60" s="7">
        <v>14</v>
      </c>
      <c r="B60" s="7" t="s">
        <v>45</v>
      </c>
      <c r="C60" s="7" t="s">
        <v>1843</v>
      </c>
      <c r="D60" s="7" t="s">
        <v>47</v>
      </c>
      <c r="E60" s="7" t="s">
        <v>1844</v>
      </c>
      <c r="F60" s="7" t="s">
        <v>124</v>
      </c>
      <c r="G60" s="10">
        <v>0.2</v>
      </c>
      <c r="H60" s="14"/>
      <c r="I60" s="13">
        <f>ROUND((H60*G60),2)</f>
      </c>
      <c r="O60">
        <f>rekapitulace!H8</f>
      </c>
      <c r="P60">
        <f>O60/100*I60</f>
      </c>
    </row>
    <row r="61" ht="51">
      <c r="E61" s="15" t="s">
        <v>2463</v>
      </c>
    </row>
    <row r="62" ht="306">
      <c r="E62" s="15" t="s">
        <v>2188</v>
      </c>
    </row>
    <row r="63" spans="1:16" ht="12.75">
      <c r="A63" s="7">
        <v>15</v>
      </c>
      <c r="B63" s="7" t="s">
        <v>45</v>
      </c>
      <c r="C63" s="7" t="s">
        <v>1182</v>
      </c>
      <c r="D63" s="7" t="s">
        <v>47</v>
      </c>
      <c r="E63" s="7" t="s">
        <v>1183</v>
      </c>
      <c r="F63" s="7" t="s">
        <v>124</v>
      </c>
      <c r="G63" s="10">
        <v>5.281</v>
      </c>
      <c r="H63" s="14"/>
      <c r="I63" s="13">
        <f>ROUND((H63*G63),2)</f>
      </c>
      <c r="O63">
        <f>rekapitulace!H8</f>
      </c>
      <c r="P63">
        <f>O63/100*I63</f>
      </c>
    </row>
    <row r="64" ht="63.75">
      <c r="E64" s="15" t="s">
        <v>2464</v>
      </c>
    </row>
    <row r="65" ht="409.5">
      <c r="E65" s="15" t="s">
        <v>2303</v>
      </c>
    </row>
    <row r="66" spans="1:16" ht="12.75" customHeight="1">
      <c r="A66" s="16"/>
      <c r="B66" s="16"/>
      <c r="C66" s="16" t="s">
        <v>37</v>
      </c>
      <c r="D66" s="16"/>
      <c r="E66" s="16" t="s">
        <v>963</v>
      </c>
      <c r="F66" s="16"/>
      <c r="G66" s="16"/>
      <c r="H66" s="16"/>
      <c r="I66" s="16">
        <f>SUM(I57:I65)</f>
      </c>
      <c r="P66">
        <f>ROUND(SUM(P57:P65),2)</f>
      </c>
    </row>
    <row r="68" spans="1:9" ht="12.75" customHeight="1">
      <c r="A68" s="9"/>
      <c r="B68" s="9"/>
      <c r="C68" s="9" t="s">
        <v>38</v>
      </c>
      <c r="D68" s="9"/>
      <c r="E68" s="9" t="s">
        <v>979</v>
      </c>
      <c r="F68" s="9"/>
      <c r="G68" s="11"/>
      <c r="H68" s="9"/>
      <c r="I68" s="11"/>
    </row>
    <row r="69" spans="1:16" ht="12.75">
      <c r="A69" s="7">
        <v>16</v>
      </c>
      <c r="B69" s="7" t="s">
        <v>45</v>
      </c>
      <c r="C69" s="7" t="s">
        <v>2304</v>
      </c>
      <c r="D69" s="7" t="s">
        <v>47</v>
      </c>
      <c r="E69" s="7" t="s">
        <v>2305</v>
      </c>
      <c r="F69" s="7" t="s">
        <v>124</v>
      </c>
      <c r="G69" s="10">
        <v>33.221</v>
      </c>
      <c r="H69" s="14"/>
      <c r="I69" s="13">
        <f>ROUND((H69*G69),2)</f>
      </c>
      <c r="O69">
        <f>rekapitulace!H8</f>
      </c>
      <c r="P69">
        <f>O69/100*I69</f>
      </c>
    </row>
    <row r="70" ht="89.25">
      <c r="E70" s="15" t="s">
        <v>2465</v>
      </c>
    </row>
    <row r="71" ht="409.5">
      <c r="E71" s="15" t="s">
        <v>2307</v>
      </c>
    </row>
    <row r="72" spans="1:16" ht="12.75">
      <c r="A72" s="7">
        <v>17</v>
      </c>
      <c r="B72" s="7" t="s">
        <v>45</v>
      </c>
      <c r="C72" s="7" t="s">
        <v>2308</v>
      </c>
      <c r="D72" s="7" t="s">
        <v>47</v>
      </c>
      <c r="E72" s="7" t="s">
        <v>2309</v>
      </c>
      <c r="F72" s="7" t="s">
        <v>124</v>
      </c>
      <c r="G72" s="10">
        <v>50.622</v>
      </c>
      <c r="H72" s="14"/>
      <c r="I72" s="13">
        <f>ROUND((H72*G72),2)</f>
      </c>
      <c r="O72">
        <f>rekapitulace!H8</f>
      </c>
      <c r="P72">
        <f>O72/100*I72</f>
      </c>
    </row>
    <row r="73" ht="89.25">
      <c r="E73" s="15" t="s">
        <v>2466</v>
      </c>
    </row>
    <row r="74" ht="331.5">
      <c r="E74" s="15" t="s">
        <v>2311</v>
      </c>
    </row>
    <row r="75" spans="1:16" ht="12.75">
      <c r="A75" s="7">
        <v>18</v>
      </c>
      <c r="B75" s="7" t="s">
        <v>45</v>
      </c>
      <c r="C75" s="7" t="s">
        <v>2316</v>
      </c>
      <c r="D75" s="7" t="s">
        <v>47</v>
      </c>
      <c r="E75" s="7" t="s">
        <v>2317</v>
      </c>
      <c r="F75" s="7" t="s">
        <v>54</v>
      </c>
      <c r="G75" s="10">
        <v>221.473</v>
      </c>
      <c r="H75" s="14"/>
      <c r="I75" s="13">
        <f>ROUND((H75*G75),2)</f>
      </c>
      <c r="O75">
        <f>rekapitulace!H8</f>
      </c>
      <c r="P75">
        <f>O75/100*I75</f>
      </c>
    </row>
    <row r="76" ht="89.25">
      <c r="E76" s="15" t="s">
        <v>2467</v>
      </c>
    </row>
    <row r="77" ht="357">
      <c r="E77" s="15" t="s">
        <v>2319</v>
      </c>
    </row>
    <row r="78" spans="1:16" ht="12.75">
      <c r="A78" s="7">
        <v>19</v>
      </c>
      <c r="B78" s="7" t="s">
        <v>45</v>
      </c>
      <c r="C78" s="7" t="s">
        <v>980</v>
      </c>
      <c r="D78" s="7" t="s">
        <v>47</v>
      </c>
      <c r="E78" s="7" t="s">
        <v>2320</v>
      </c>
      <c r="F78" s="7" t="s">
        <v>54</v>
      </c>
      <c r="G78" s="10">
        <v>217.252</v>
      </c>
      <c r="H78" s="14"/>
      <c r="I78" s="13">
        <f>ROUND((H78*G78),2)</f>
      </c>
      <c r="O78">
        <f>rekapitulace!H8</f>
      </c>
      <c r="P78">
        <f>O78/100*I78</f>
      </c>
    </row>
    <row r="79" ht="76.5">
      <c r="E79" s="15" t="s">
        <v>2468</v>
      </c>
    </row>
    <row r="80" ht="357">
      <c r="E80" s="15" t="s">
        <v>2319</v>
      </c>
    </row>
    <row r="81" spans="1:16" ht="12.75">
      <c r="A81" s="7">
        <v>20</v>
      </c>
      <c r="B81" s="7" t="s">
        <v>45</v>
      </c>
      <c r="C81" s="7" t="s">
        <v>984</v>
      </c>
      <c r="D81" s="7" t="s">
        <v>47</v>
      </c>
      <c r="E81" s="7" t="s">
        <v>2322</v>
      </c>
      <c r="F81" s="7" t="s">
        <v>54</v>
      </c>
      <c r="G81" s="10">
        <v>210.924</v>
      </c>
      <c r="H81" s="14"/>
      <c r="I81" s="13">
        <f>ROUND((H81*G81),2)</f>
      </c>
      <c r="O81">
        <f>rekapitulace!H8</f>
      </c>
      <c r="P81">
        <f>O81/100*I81</f>
      </c>
    </row>
    <row r="82" ht="63.75">
      <c r="E82" s="15" t="s">
        <v>2469</v>
      </c>
    </row>
    <row r="83" ht="409.5">
      <c r="E83" s="15" t="s">
        <v>2324</v>
      </c>
    </row>
    <row r="84" spans="1:16" ht="12.75">
      <c r="A84" s="7">
        <v>21</v>
      </c>
      <c r="B84" s="7" t="s">
        <v>45</v>
      </c>
      <c r="C84" s="7" t="s">
        <v>2325</v>
      </c>
      <c r="D84" s="7" t="s">
        <v>47</v>
      </c>
      <c r="E84" s="7" t="s">
        <v>2326</v>
      </c>
      <c r="F84" s="7" t="s">
        <v>54</v>
      </c>
      <c r="G84" s="10">
        <v>217.252</v>
      </c>
      <c r="H84" s="14"/>
      <c r="I84" s="13">
        <f>ROUND((H84*G84),2)</f>
      </c>
      <c r="O84">
        <f>rekapitulace!H8</f>
      </c>
      <c r="P84">
        <f>O84/100*I84</f>
      </c>
    </row>
    <row r="85" ht="89.25">
      <c r="E85" s="15" t="s">
        <v>2470</v>
      </c>
    </row>
    <row r="86" ht="409.5">
      <c r="E86" s="15" t="s">
        <v>2324</v>
      </c>
    </row>
    <row r="87" spans="1:16" ht="12.75" customHeight="1">
      <c r="A87" s="16"/>
      <c r="B87" s="16"/>
      <c r="C87" s="16" t="s">
        <v>38</v>
      </c>
      <c r="D87" s="16"/>
      <c r="E87" s="16" t="s">
        <v>979</v>
      </c>
      <c r="F87" s="16"/>
      <c r="G87" s="16"/>
      <c r="H87" s="16"/>
      <c r="I87" s="16">
        <f>SUM(I69:I86)</f>
      </c>
      <c r="P87">
        <f>ROUND(SUM(P69:P86),2)</f>
      </c>
    </row>
    <row r="89" spans="1:9" ht="12.75" customHeight="1">
      <c r="A89" s="9"/>
      <c r="B89" s="9"/>
      <c r="C89" s="9" t="s">
        <v>41</v>
      </c>
      <c r="D89" s="9"/>
      <c r="E89" s="9" t="s">
        <v>1025</v>
      </c>
      <c r="F89" s="9"/>
      <c r="G89" s="11"/>
      <c r="H89" s="9"/>
      <c r="I89" s="11"/>
    </row>
    <row r="90" spans="1:16" ht="12.75">
      <c r="A90" s="7">
        <v>22</v>
      </c>
      <c r="B90" s="7" t="s">
        <v>45</v>
      </c>
      <c r="C90" s="7" t="s">
        <v>2220</v>
      </c>
      <c r="D90" s="7" t="s">
        <v>47</v>
      </c>
      <c r="E90" s="7" t="s">
        <v>2471</v>
      </c>
      <c r="F90" s="7" t="s">
        <v>138</v>
      </c>
      <c r="G90" s="10">
        <v>2</v>
      </c>
      <c r="H90" s="14"/>
      <c r="I90" s="13">
        <f>ROUND((H90*G90),2)</f>
      </c>
      <c r="O90">
        <f>rekapitulace!H8</f>
      </c>
      <c r="P90">
        <f>O90/100*I90</f>
      </c>
    </row>
    <row r="91" ht="63.75">
      <c r="E91" s="15" t="s">
        <v>2472</v>
      </c>
    </row>
    <row r="92" ht="409.5">
      <c r="E92" s="15" t="s">
        <v>2473</v>
      </c>
    </row>
    <row r="93" spans="1:16" ht="12.75">
      <c r="A93" s="7">
        <v>23</v>
      </c>
      <c r="B93" s="7" t="s">
        <v>45</v>
      </c>
      <c r="C93" s="7" t="s">
        <v>2474</v>
      </c>
      <c r="D93" s="7" t="s">
        <v>47</v>
      </c>
      <c r="E93" s="7" t="s">
        <v>2475</v>
      </c>
      <c r="F93" s="7" t="s">
        <v>101</v>
      </c>
      <c r="G93" s="10">
        <v>1</v>
      </c>
      <c r="H93" s="14"/>
      <c r="I93" s="13">
        <f>ROUND((H93*G93),2)</f>
      </c>
      <c r="O93">
        <f>rekapitulace!H8</f>
      </c>
      <c r="P93">
        <f>O93/100*I93</f>
      </c>
    </row>
    <row r="94" ht="51">
      <c r="E94" s="15" t="s">
        <v>2341</v>
      </c>
    </row>
    <row r="95" ht="409.5">
      <c r="E95" s="15" t="s">
        <v>2476</v>
      </c>
    </row>
    <row r="96" spans="1:16" ht="12.75">
      <c r="A96" s="7">
        <v>24</v>
      </c>
      <c r="B96" s="7" t="s">
        <v>45</v>
      </c>
      <c r="C96" s="7" t="s">
        <v>2328</v>
      </c>
      <c r="D96" s="7" t="s">
        <v>47</v>
      </c>
      <c r="E96" s="7" t="s">
        <v>2329</v>
      </c>
      <c r="F96" s="7" t="s">
        <v>101</v>
      </c>
      <c r="G96" s="10">
        <v>3</v>
      </c>
      <c r="H96" s="14"/>
      <c r="I96" s="13">
        <f>ROUND((H96*G96),2)</f>
      </c>
      <c r="O96">
        <f>rekapitulace!H8</f>
      </c>
      <c r="P96">
        <f>O96/100*I96</f>
      </c>
    </row>
    <row r="97" ht="25.5">
      <c r="E97" s="15" t="s">
        <v>542</v>
      </c>
    </row>
    <row r="98" ht="280.5">
      <c r="E98" s="15" t="s">
        <v>2330</v>
      </c>
    </row>
    <row r="99" spans="1:16" ht="12.75">
      <c r="A99" s="7">
        <v>25</v>
      </c>
      <c r="B99" s="7" t="s">
        <v>45</v>
      </c>
      <c r="C99" s="7" t="s">
        <v>2245</v>
      </c>
      <c r="D99" s="7" t="s">
        <v>47</v>
      </c>
      <c r="E99" s="7" t="s">
        <v>2246</v>
      </c>
      <c r="F99" s="7" t="s">
        <v>138</v>
      </c>
      <c r="G99" s="10">
        <v>2</v>
      </c>
      <c r="H99" s="14"/>
      <c r="I99" s="13">
        <f>ROUND((H99*G99),2)</f>
      </c>
      <c r="O99">
        <f>rekapitulace!H8</f>
      </c>
      <c r="P99">
        <f>O99/100*I99</f>
      </c>
    </row>
    <row r="100" ht="51">
      <c r="E100" s="15" t="s">
        <v>2477</v>
      </c>
    </row>
    <row r="101" ht="409.5">
      <c r="E101" s="15" t="s">
        <v>1864</v>
      </c>
    </row>
    <row r="102" spans="1:16" ht="12.75">
      <c r="A102" s="7">
        <v>26</v>
      </c>
      <c r="B102" s="7" t="s">
        <v>45</v>
      </c>
      <c r="C102" s="7" t="s">
        <v>1865</v>
      </c>
      <c r="D102" s="7" t="s">
        <v>47</v>
      </c>
      <c r="E102" s="7" t="s">
        <v>1866</v>
      </c>
      <c r="F102" s="7" t="s">
        <v>138</v>
      </c>
      <c r="G102" s="10">
        <v>2</v>
      </c>
      <c r="H102" s="14"/>
      <c r="I102" s="13">
        <f>ROUND((H102*G102),2)</f>
      </c>
      <c r="O102">
        <f>rekapitulace!H8</f>
      </c>
      <c r="P102">
        <f>O102/100*I102</f>
      </c>
    </row>
    <row r="103" ht="51">
      <c r="E103" s="15" t="s">
        <v>2477</v>
      </c>
    </row>
    <row r="104" ht="216.75">
      <c r="E104" s="15" t="s">
        <v>1868</v>
      </c>
    </row>
    <row r="105" spans="1:16" ht="12.75" customHeight="1">
      <c r="A105" s="16"/>
      <c r="B105" s="16"/>
      <c r="C105" s="16" t="s">
        <v>41</v>
      </c>
      <c r="D105" s="16"/>
      <c r="E105" s="16" t="s">
        <v>1025</v>
      </c>
      <c r="F105" s="16"/>
      <c r="G105" s="16"/>
      <c r="H105" s="16"/>
      <c r="I105" s="16">
        <f>SUM(I90:I104)</f>
      </c>
      <c r="P105">
        <f>ROUND(SUM(P90:P104),2)</f>
      </c>
    </row>
    <row r="107" spans="1:9" ht="12.75" customHeight="1">
      <c r="A107" s="9"/>
      <c r="B107" s="9"/>
      <c r="C107" s="9" t="s">
        <v>42</v>
      </c>
      <c r="D107" s="9"/>
      <c r="E107" s="9" t="s">
        <v>1037</v>
      </c>
      <c r="F107" s="9"/>
      <c r="G107" s="11"/>
      <c r="H107" s="9"/>
      <c r="I107" s="11"/>
    </row>
    <row r="108" spans="1:16" ht="12.75">
      <c r="A108" s="7">
        <v>27</v>
      </c>
      <c r="B108" s="7" t="s">
        <v>45</v>
      </c>
      <c r="C108" s="7" t="s">
        <v>2331</v>
      </c>
      <c r="D108" s="7" t="s">
        <v>47</v>
      </c>
      <c r="E108" s="7" t="s">
        <v>2332</v>
      </c>
      <c r="F108" s="7" t="s">
        <v>138</v>
      </c>
      <c r="G108" s="10">
        <v>24</v>
      </c>
      <c r="H108" s="14"/>
      <c r="I108" s="13">
        <f>ROUND((H108*G108),2)</f>
      </c>
      <c r="O108">
        <f>rekapitulace!H8</f>
      </c>
      <c r="P108">
        <f>O108/100*I108</f>
      </c>
    </row>
    <row r="109" ht="51">
      <c r="E109" s="15" t="s">
        <v>2478</v>
      </c>
    </row>
    <row r="110" ht="409.5">
      <c r="E110" s="15" t="s">
        <v>2334</v>
      </c>
    </row>
    <row r="111" spans="1:16" ht="12.75">
      <c r="A111" s="7">
        <v>28</v>
      </c>
      <c r="B111" s="7" t="s">
        <v>45</v>
      </c>
      <c r="C111" s="7" t="s">
        <v>2346</v>
      </c>
      <c r="D111" s="7" t="s">
        <v>47</v>
      </c>
      <c r="E111" s="7" t="s">
        <v>2347</v>
      </c>
      <c r="F111" s="7" t="s">
        <v>138</v>
      </c>
      <c r="G111" s="10">
        <v>24</v>
      </c>
      <c r="H111" s="14"/>
      <c r="I111" s="13">
        <f>ROUND((H111*G111),2)</f>
      </c>
      <c r="O111">
        <f>rekapitulace!H8</f>
      </c>
      <c r="P111">
        <f>O111/100*I111</f>
      </c>
    </row>
    <row r="112" ht="51">
      <c r="E112" s="15" t="s">
        <v>2478</v>
      </c>
    </row>
    <row r="113" ht="242.25">
      <c r="E113" s="15" t="s">
        <v>2349</v>
      </c>
    </row>
    <row r="114" spans="1:16" ht="12.75">
      <c r="A114" s="7">
        <v>29</v>
      </c>
      <c r="B114" s="7" t="s">
        <v>45</v>
      </c>
      <c r="C114" s="7" t="s">
        <v>2350</v>
      </c>
      <c r="D114" s="7" t="s">
        <v>47</v>
      </c>
      <c r="E114" s="7" t="s">
        <v>2351</v>
      </c>
      <c r="F114" s="7" t="s">
        <v>138</v>
      </c>
      <c r="G114" s="10">
        <v>24</v>
      </c>
      <c r="H114" s="14"/>
      <c r="I114" s="13">
        <f>ROUND((H114*G114),2)</f>
      </c>
      <c r="O114">
        <f>rekapitulace!H8</f>
      </c>
      <c r="P114">
        <f>O114/100*I114</f>
      </c>
    </row>
    <row r="115" ht="114.75">
      <c r="E115" s="15" t="s">
        <v>2479</v>
      </c>
    </row>
    <row r="116" ht="242.25">
      <c r="E116" s="15" t="s">
        <v>2353</v>
      </c>
    </row>
    <row r="117" spans="1:16" ht="12.75" customHeight="1">
      <c r="A117" s="16"/>
      <c r="B117" s="16"/>
      <c r="C117" s="16" t="s">
        <v>42</v>
      </c>
      <c r="D117" s="16"/>
      <c r="E117" s="16" t="s">
        <v>1037</v>
      </c>
      <c r="F117" s="16"/>
      <c r="G117" s="16"/>
      <c r="H117" s="16"/>
      <c r="I117" s="16">
        <f>SUM(I108:I116)</f>
      </c>
      <c r="P117">
        <f>ROUND(SUM(P108:P116),2)</f>
      </c>
    </row>
    <row r="119" spans="1:16" ht="12.75" customHeight="1">
      <c r="A119" s="16"/>
      <c r="B119" s="16"/>
      <c r="C119" s="16"/>
      <c r="D119" s="16"/>
      <c r="E119" s="16" t="s">
        <v>143</v>
      </c>
      <c r="F119" s="16"/>
      <c r="G119" s="16"/>
      <c r="H119" s="16"/>
      <c r="I119" s="16">
        <f>+I18+I45+I54+I66+I87+I105+I117</f>
      </c>
      <c r="P119">
        <f>+P18+P45+P54+P66+P87+P105+P117</f>
      </c>
    </row>
    <row r="121" spans="1:9" ht="12.75" customHeight="1">
      <c r="A121" s="9" t="s">
        <v>144</v>
      </c>
      <c r="B121" s="9"/>
      <c r="C121" s="9"/>
      <c r="D121" s="9"/>
      <c r="E121" s="9"/>
      <c r="F121" s="9"/>
      <c r="G121" s="9"/>
      <c r="H121" s="9"/>
      <c r="I121" s="9"/>
    </row>
    <row r="122" spans="1:9" ht="12.75" customHeight="1">
      <c r="A122" s="9"/>
      <c r="B122" s="9"/>
      <c r="C122" s="9"/>
      <c r="D122" s="9"/>
      <c r="E122" s="9" t="s">
        <v>145</v>
      </c>
      <c r="F122" s="9"/>
      <c r="G122" s="9"/>
      <c r="H122" s="9"/>
      <c r="I122" s="9"/>
    </row>
    <row r="123" spans="1:16" ht="12.75" customHeight="1">
      <c r="A123" s="16"/>
      <c r="B123" s="16"/>
      <c r="C123" s="16"/>
      <c r="D123" s="16"/>
      <c r="E123" s="16" t="s">
        <v>146</v>
      </c>
      <c r="F123" s="16"/>
      <c r="G123" s="16"/>
      <c r="H123" s="16"/>
      <c r="I123" s="16">
        <v>0</v>
      </c>
      <c r="P123">
        <v>0</v>
      </c>
    </row>
    <row r="124" spans="1:9" ht="12.75" customHeight="1">
      <c r="A124" s="16"/>
      <c r="B124" s="16"/>
      <c r="C124" s="16"/>
      <c r="D124" s="16"/>
      <c r="E124" s="16" t="s">
        <v>147</v>
      </c>
      <c r="F124" s="16"/>
      <c r="G124" s="16"/>
      <c r="H124" s="16"/>
      <c r="I124" s="16"/>
    </row>
    <row r="125" spans="1:16" ht="12.75" customHeight="1">
      <c r="A125" s="16"/>
      <c r="B125" s="16"/>
      <c r="C125" s="16"/>
      <c r="D125" s="16"/>
      <c r="E125" s="16" t="s">
        <v>148</v>
      </c>
      <c r="F125" s="16"/>
      <c r="G125" s="16"/>
      <c r="H125" s="16"/>
      <c r="I125" s="16">
        <v>0</v>
      </c>
      <c r="P125">
        <v>0</v>
      </c>
    </row>
    <row r="126" spans="1:16" ht="12.75" customHeight="1">
      <c r="A126" s="16"/>
      <c r="B126" s="16"/>
      <c r="C126" s="16"/>
      <c r="D126" s="16"/>
      <c r="E126" s="16" t="s">
        <v>149</v>
      </c>
      <c r="F126" s="16"/>
      <c r="G126" s="16"/>
      <c r="H126" s="16"/>
      <c r="I126" s="16">
        <f>I123+I125</f>
      </c>
      <c r="P126">
        <f>P123+P125</f>
      </c>
    </row>
    <row r="128" spans="1:16" ht="12.75" customHeight="1">
      <c r="A128" s="16"/>
      <c r="B128" s="16"/>
      <c r="C128" s="16"/>
      <c r="D128" s="16"/>
      <c r="E128" s="16" t="s">
        <v>149</v>
      </c>
      <c r="F128" s="16"/>
      <c r="G128" s="16"/>
      <c r="H128" s="16"/>
      <c r="I128" s="16">
        <f>I119+I126</f>
      </c>
      <c r="P128">
        <f>P119+P126</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P209"/>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2480</v>
      </c>
      <c r="D5" s="5"/>
      <c r="E5" s="5" t="s">
        <v>2481</v>
      </c>
    </row>
    <row r="6" spans="1:5" ht="12.75" customHeight="1">
      <c r="A6" t="s">
        <v>17</v>
      </c>
      <c r="C6" s="5" t="s">
        <v>2480</v>
      </c>
      <c r="D6" s="5"/>
      <c r="E6" s="5" t="s">
        <v>2481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1092</v>
      </c>
      <c r="D12" s="7" t="s">
        <v>47</v>
      </c>
      <c r="E12" s="7" t="s">
        <v>1093</v>
      </c>
      <c r="F12" s="7" t="s">
        <v>124</v>
      </c>
      <c r="G12" s="10">
        <v>10800</v>
      </c>
      <c r="H12" s="14"/>
      <c r="I12" s="13">
        <f>ROUND((H12*G12),2)</f>
      </c>
      <c r="O12">
        <f>rekapitulace!H8</f>
      </c>
      <c r="P12">
        <f>O12/100*I12</f>
      </c>
    </row>
    <row r="13" ht="89.25">
      <c r="E13" s="15" t="s">
        <v>2482</v>
      </c>
    </row>
    <row r="14" ht="153">
      <c r="E14" s="15" t="s">
        <v>916</v>
      </c>
    </row>
    <row r="15" spans="1:16" ht="12.75">
      <c r="A15" s="7">
        <v>2</v>
      </c>
      <c r="B15" s="7" t="s">
        <v>45</v>
      </c>
      <c r="C15" s="7" t="s">
        <v>1879</v>
      </c>
      <c r="D15" s="7" t="s">
        <v>47</v>
      </c>
      <c r="E15" s="7" t="s">
        <v>1880</v>
      </c>
      <c r="F15" s="7" t="s">
        <v>124</v>
      </c>
      <c r="G15" s="10">
        <v>3500</v>
      </c>
      <c r="H15" s="14"/>
      <c r="I15" s="13">
        <f>ROUND((H15*G15),2)</f>
      </c>
      <c r="O15">
        <f>rekapitulace!H8</f>
      </c>
      <c r="P15">
        <f>O15/100*I15</f>
      </c>
    </row>
    <row r="16" ht="89.25">
      <c r="E16" s="15" t="s">
        <v>2483</v>
      </c>
    </row>
    <row r="17" ht="153">
      <c r="E17" s="15" t="s">
        <v>1882</v>
      </c>
    </row>
    <row r="18" spans="1:16" ht="12.75" customHeight="1">
      <c r="A18" s="16"/>
      <c r="B18" s="16"/>
      <c r="C18" s="16" t="s">
        <v>44</v>
      </c>
      <c r="D18" s="16"/>
      <c r="E18" s="16" t="s">
        <v>43</v>
      </c>
      <c r="F18" s="16"/>
      <c r="G18" s="16"/>
      <c r="H18" s="16"/>
      <c r="I18" s="16">
        <f>SUM(I12:I17)</f>
      </c>
      <c r="P18">
        <f>ROUND(SUM(P12:P17),2)</f>
      </c>
    </row>
    <row r="20" spans="1:9" ht="12.75" customHeight="1">
      <c r="A20" s="9"/>
      <c r="B20" s="9"/>
      <c r="C20" s="9" t="s">
        <v>24</v>
      </c>
      <c r="D20" s="9"/>
      <c r="E20" s="9" t="s">
        <v>107</v>
      </c>
      <c r="F20" s="9"/>
      <c r="G20" s="11"/>
      <c r="H20" s="9"/>
      <c r="I20" s="11"/>
    </row>
    <row r="21" spans="1:16" ht="12.75">
      <c r="A21" s="7">
        <v>3</v>
      </c>
      <c r="B21" s="7" t="s">
        <v>45</v>
      </c>
      <c r="C21" s="7" t="s">
        <v>1883</v>
      </c>
      <c r="D21" s="7" t="s">
        <v>47</v>
      </c>
      <c r="E21" s="7" t="s">
        <v>1884</v>
      </c>
      <c r="F21" s="7" t="s">
        <v>124</v>
      </c>
      <c r="G21" s="10">
        <v>652.5</v>
      </c>
      <c r="H21" s="14"/>
      <c r="I21" s="13">
        <f>ROUND((H21*G21),2)</f>
      </c>
      <c r="O21">
        <f>rekapitulace!H8</f>
      </c>
      <c r="P21">
        <f>O21/100*I21</f>
      </c>
    </row>
    <row r="22" ht="76.5">
      <c r="E22" s="15" t="s">
        <v>2484</v>
      </c>
    </row>
    <row r="23" ht="191.25">
      <c r="E23" s="15" t="s">
        <v>1886</v>
      </c>
    </row>
    <row r="24" spans="1:16" ht="12.75">
      <c r="A24" s="7">
        <v>4</v>
      </c>
      <c r="B24" s="7" t="s">
        <v>45</v>
      </c>
      <c r="C24" s="7" t="s">
        <v>2018</v>
      </c>
      <c r="D24" s="7" t="s">
        <v>47</v>
      </c>
      <c r="E24" s="7" t="s">
        <v>2019</v>
      </c>
      <c r="F24" s="7" t="s">
        <v>124</v>
      </c>
      <c r="G24" s="10">
        <v>276.6</v>
      </c>
      <c r="H24" s="14"/>
      <c r="I24" s="13">
        <f>ROUND((H24*G24),2)</f>
      </c>
      <c r="O24">
        <f>rekapitulace!H8</f>
      </c>
      <c r="P24">
        <f>O24/100*I24</f>
      </c>
    </row>
    <row r="25" ht="127.5">
      <c r="E25" s="15" t="s">
        <v>2485</v>
      </c>
    </row>
    <row r="26" ht="409.5">
      <c r="E26" s="15" t="s">
        <v>1890</v>
      </c>
    </row>
    <row r="27" spans="1:16" ht="12.75">
      <c r="A27" s="7">
        <v>5</v>
      </c>
      <c r="B27" s="7" t="s">
        <v>45</v>
      </c>
      <c r="C27" s="7" t="s">
        <v>1887</v>
      </c>
      <c r="D27" s="7" t="s">
        <v>47</v>
      </c>
      <c r="E27" s="7" t="s">
        <v>1888</v>
      </c>
      <c r="F27" s="7" t="s">
        <v>124</v>
      </c>
      <c r="G27" s="10">
        <v>3500</v>
      </c>
      <c r="H27" s="14"/>
      <c r="I27" s="13">
        <f>ROUND((H27*G27),2)</f>
      </c>
      <c r="O27">
        <f>rekapitulace!H8</f>
      </c>
      <c r="P27">
        <f>O27/100*I27</f>
      </c>
    </row>
    <row r="28" ht="153">
      <c r="E28" s="15" t="s">
        <v>2486</v>
      </c>
    </row>
    <row r="29" ht="409.5">
      <c r="E29" s="15" t="s">
        <v>1890</v>
      </c>
    </row>
    <row r="30" spans="1:16" ht="12.75">
      <c r="A30" s="7">
        <v>6</v>
      </c>
      <c r="B30" s="7" t="s">
        <v>45</v>
      </c>
      <c r="C30" s="7" t="s">
        <v>1107</v>
      </c>
      <c r="D30" s="7" t="s">
        <v>47</v>
      </c>
      <c r="E30" s="7" t="s">
        <v>1108</v>
      </c>
      <c r="F30" s="7" t="s">
        <v>124</v>
      </c>
      <c r="G30" s="10">
        <v>9720</v>
      </c>
      <c r="H30" s="14"/>
      <c r="I30" s="13">
        <f>ROUND((H30*G30),2)</f>
      </c>
      <c r="O30">
        <f>rekapitulace!H8</f>
      </c>
      <c r="P30">
        <f>O30/100*I30</f>
      </c>
    </row>
    <row r="31" ht="165.75">
      <c r="E31" s="15" t="s">
        <v>2487</v>
      </c>
    </row>
    <row r="32" ht="409.5">
      <c r="E32" s="15" t="s">
        <v>1110</v>
      </c>
    </row>
    <row r="33" spans="1:16" ht="12.75">
      <c r="A33" s="7">
        <v>7</v>
      </c>
      <c r="B33" s="7" t="s">
        <v>45</v>
      </c>
      <c r="C33" s="7" t="s">
        <v>1111</v>
      </c>
      <c r="D33" s="7" t="s">
        <v>47</v>
      </c>
      <c r="E33" s="7" t="s">
        <v>1112</v>
      </c>
      <c r="F33" s="7" t="s">
        <v>124</v>
      </c>
      <c r="G33" s="10">
        <v>1080</v>
      </c>
      <c r="H33" s="14"/>
      <c r="I33" s="13">
        <f>ROUND((H33*G33),2)</f>
      </c>
      <c r="O33">
        <f>rekapitulace!H8</f>
      </c>
      <c r="P33">
        <f>O33/100*I33</f>
      </c>
    </row>
    <row r="34" ht="140.25">
      <c r="E34" s="15" t="s">
        <v>2488</v>
      </c>
    </row>
    <row r="35" ht="409.5">
      <c r="E35" s="15" t="s">
        <v>1114</v>
      </c>
    </row>
    <row r="36" spans="1:16" ht="12.75">
      <c r="A36" s="7">
        <v>8</v>
      </c>
      <c r="B36" s="7" t="s">
        <v>45</v>
      </c>
      <c r="C36" s="7" t="s">
        <v>1115</v>
      </c>
      <c r="D36" s="7" t="s">
        <v>47</v>
      </c>
      <c r="E36" s="7" t="s">
        <v>1116</v>
      </c>
      <c r="F36" s="7" t="s">
        <v>124</v>
      </c>
      <c r="G36" s="10">
        <v>11452.5</v>
      </c>
      <c r="H36" s="14"/>
      <c r="I36" s="13">
        <f>ROUND((H36*G36),2)</f>
      </c>
      <c r="O36">
        <f>rekapitulace!H8</f>
      </c>
      <c r="P36">
        <f>O36/100*I36</f>
      </c>
    </row>
    <row r="37" ht="318.75">
      <c r="E37" s="15" t="s">
        <v>2489</v>
      </c>
    </row>
    <row r="38" ht="409.5">
      <c r="E38" s="15" t="s">
        <v>1118</v>
      </c>
    </row>
    <row r="39" spans="1:16" ht="12.75">
      <c r="A39" s="7">
        <v>9</v>
      </c>
      <c r="B39" s="7" t="s">
        <v>45</v>
      </c>
      <c r="C39" s="7" t="s">
        <v>1897</v>
      </c>
      <c r="D39" s="7" t="s">
        <v>47</v>
      </c>
      <c r="E39" s="7" t="s">
        <v>1898</v>
      </c>
      <c r="F39" s="7" t="s">
        <v>124</v>
      </c>
      <c r="G39" s="10">
        <v>3500</v>
      </c>
      <c r="H39" s="14"/>
      <c r="I39" s="13">
        <f>ROUND((H39*G39),2)</f>
      </c>
      <c r="O39">
        <f>rekapitulace!H8</f>
      </c>
      <c r="P39">
        <f>O39/100*I39</f>
      </c>
    </row>
    <row r="40" ht="76.5">
      <c r="E40" s="15" t="s">
        <v>2490</v>
      </c>
    </row>
    <row r="41" ht="409.5">
      <c r="E41" s="15" t="s">
        <v>1900</v>
      </c>
    </row>
    <row r="42" spans="1:16" ht="12.75">
      <c r="A42" s="7">
        <v>10</v>
      </c>
      <c r="B42" s="7" t="s">
        <v>45</v>
      </c>
      <c r="C42" s="7" t="s">
        <v>1830</v>
      </c>
      <c r="D42" s="7" t="s">
        <v>47</v>
      </c>
      <c r="E42" s="7" t="s">
        <v>1831</v>
      </c>
      <c r="F42" s="7" t="s">
        <v>124</v>
      </c>
      <c r="G42" s="10">
        <v>19.762</v>
      </c>
      <c r="H42" s="14"/>
      <c r="I42" s="13">
        <f>ROUND((H42*G42),2)</f>
      </c>
      <c r="O42">
        <f>rekapitulace!H8</f>
      </c>
      <c r="P42">
        <f>O42/100*I42</f>
      </c>
    </row>
    <row r="43" ht="102">
      <c r="E43" s="15" t="s">
        <v>2491</v>
      </c>
    </row>
    <row r="44" ht="409.5">
      <c r="E44" s="15" t="s">
        <v>1833</v>
      </c>
    </row>
    <row r="45" spans="1:16" ht="12.75">
      <c r="A45" s="7">
        <v>11</v>
      </c>
      <c r="B45" s="7" t="s">
        <v>45</v>
      </c>
      <c r="C45" s="7" t="s">
        <v>2285</v>
      </c>
      <c r="D45" s="7" t="s">
        <v>47</v>
      </c>
      <c r="E45" s="7" t="s">
        <v>2286</v>
      </c>
      <c r="F45" s="7" t="s">
        <v>54</v>
      </c>
      <c r="G45" s="10">
        <v>562.86</v>
      </c>
      <c r="H45" s="14"/>
      <c r="I45" s="13">
        <f>ROUND((H45*G45),2)</f>
      </c>
      <c r="O45">
        <f>rekapitulace!H8</f>
      </c>
      <c r="P45">
        <f>O45/100*I45</f>
      </c>
    </row>
    <row r="46" ht="229.5">
      <c r="E46" s="15" t="s">
        <v>2492</v>
      </c>
    </row>
    <row r="47" ht="153">
      <c r="E47" s="15" t="s">
        <v>2288</v>
      </c>
    </row>
    <row r="48" spans="1:16" ht="12.75">
      <c r="A48" s="7">
        <v>12</v>
      </c>
      <c r="B48" s="7" t="s">
        <v>45</v>
      </c>
      <c r="C48" s="7" t="s">
        <v>2035</v>
      </c>
      <c r="D48" s="7" t="s">
        <v>47</v>
      </c>
      <c r="E48" s="7" t="s">
        <v>2036</v>
      </c>
      <c r="F48" s="7" t="s">
        <v>124</v>
      </c>
      <c r="G48" s="10">
        <v>276.6</v>
      </c>
      <c r="H48" s="14"/>
      <c r="I48" s="13">
        <f>ROUND((H48*G48),2)</f>
      </c>
      <c r="O48">
        <f>rekapitulace!H8</f>
      </c>
      <c r="P48">
        <f>O48/100*I48</f>
      </c>
    </row>
    <row r="49" ht="140.25">
      <c r="E49" s="15" t="s">
        <v>2493</v>
      </c>
    </row>
    <row r="50" ht="204">
      <c r="E50" s="15" t="s">
        <v>2038</v>
      </c>
    </row>
    <row r="51" spans="1:16" ht="12.75">
      <c r="A51" s="7">
        <v>13</v>
      </c>
      <c r="B51" s="7" t="s">
        <v>45</v>
      </c>
      <c r="C51" s="7" t="s">
        <v>2039</v>
      </c>
      <c r="D51" s="7" t="s">
        <v>47</v>
      </c>
      <c r="E51" s="7" t="s">
        <v>2040</v>
      </c>
      <c r="F51" s="7" t="s">
        <v>54</v>
      </c>
      <c r="G51" s="10">
        <v>1844</v>
      </c>
      <c r="H51" s="14"/>
      <c r="I51" s="13">
        <f>ROUND((H51*G51),2)</f>
      </c>
      <c r="O51">
        <f>rekapitulace!H8</f>
      </c>
      <c r="P51">
        <f>O51/100*I51</f>
      </c>
    </row>
    <row r="52" ht="89.25">
      <c r="E52" s="15" t="s">
        <v>2494</v>
      </c>
    </row>
    <row r="53" ht="178.5">
      <c r="E53" s="15" t="s">
        <v>2042</v>
      </c>
    </row>
    <row r="54" spans="1:16" ht="12.75">
      <c r="A54" s="7">
        <v>14</v>
      </c>
      <c r="B54" s="7" t="s">
        <v>45</v>
      </c>
      <c r="C54" s="7" t="s">
        <v>2043</v>
      </c>
      <c r="D54" s="7" t="s">
        <v>47</v>
      </c>
      <c r="E54" s="7" t="s">
        <v>2044</v>
      </c>
      <c r="F54" s="7" t="s">
        <v>54</v>
      </c>
      <c r="G54" s="10">
        <v>5532</v>
      </c>
      <c r="H54" s="14"/>
      <c r="I54" s="13">
        <f>ROUND((H54*G54),2)</f>
      </c>
      <c r="O54">
        <f>rekapitulace!H8</f>
      </c>
      <c r="P54">
        <f>O54/100*I54</f>
      </c>
    </row>
    <row r="55" ht="114.75">
      <c r="E55" s="15" t="s">
        <v>2495</v>
      </c>
    </row>
    <row r="56" ht="280.5">
      <c r="E56" s="15" t="s">
        <v>2046</v>
      </c>
    </row>
    <row r="57" spans="1:16" ht="12.75">
      <c r="A57" s="7">
        <v>15</v>
      </c>
      <c r="B57" s="7" t="s">
        <v>45</v>
      </c>
      <c r="C57" s="7" t="s">
        <v>2047</v>
      </c>
      <c r="D57" s="7" t="s">
        <v>47</v>
      </c>
      <c r="E57" s="7" t="s">
        <v>2048</v>
      </c>
      <c r="F57" s="7" t="s">
        <v>54</v>
      </c>
      <c r="G57" s="10">
        <v>2766</v>
      </c>
      <c r="H57" s="14"/>
      <c r="I57" s="13">
        <f>ROUND((H57*G57),2)</f>
      </c>
      <c r="O57">
        <f>rekapitulace!H8</f>
      </c>
      <c r="P57">
        <f>O57/100*I57</f>
      </c>
    </row>
    <row r="58" ht="114.75">
      <c r="E58" s="15" t="s">
        <v>2496</v>
      </c>
    </row>
    <row r="59" ht="255">
      <c r="E59" s="15" t="s">
        <v>2050</v>
      </c>
    </row>
    <row r="60" spans="1:16" ht="12.75" customHeight="1">
      <c r="A60" s="16"/>
      <c r="B60" s="16"/>
      <c r="C60" s="16" t="s">
        <v>24</v>
      </c>
      <c r="D60" s="16"/>
      <c r="E60" s="16" t="s">
        <v>107</v>
      </c>
      <c r="F60" s="16"/>
      <c r="G60" s="16"/>
      <c r="H60" s="16"/>
      <c r="I60" s="16">
        <f>SUM(I21:I59)</f>
      </c>
      <c r="P60">
        <f>ROUND(SUM(P21:P59),2)</f>
      </c>
    </row>
    <row r="62" spans="1:9" ht="12.75" customHeight="1">
      <c r="A62" s="9"/>
      <c r="B62" s="9"/>
      <c r="C62" s="9" t="s">
        <v>35</v>
      </c>
      <c r="D62" s="9"/>
      <c r="E62" s="9" t="s">
        <v>127</v>
      </c>
      <c r="F62" s="9"/>
      <c r="G62" s="11"/>
      <c r="H62" s="9"/>
      <c r="I62" s="11"/>
    </row>
    <row r="63" spans="1:16" ht="12.75">
      <c r="A63" s="7">
        <v>16</v>
      </c>
      <c r="B63" s="7" t="s">
        <v>45</v>
      </c>
      <c r="C63" s="7" t="s">
        <v>2497</v>
      </c>
      <c r="D63" s="7" t="s">
        <v>47</v>
      </c>
      <c r="E63" s="7" t="s">
        <v>2498</v>
      </c>
      <c r="F63" s="7" t="s">
        <v>138</v>
      </c>
      <c r="G63" s="10">
        <v>13.5</v>
      </c>
      <c r="H63" s="14"/>
      <c r="I63" s="13">
        <f>ROUND((H63*G63),2)</f>
      </c>
      <c r="O63">
        <f>rekapitulace!H8</f>
      </c>
      <c r="P63">
        <f>O63/100*I63</f>
      </c>
    </row>
    <row r="64" ht="76.5">
      <c r="E64" s="15" t="s">
        <v>2499</v>
      </c>
    </row>
    <row r="65" ht="409.5">
      <c r="E65" s="15" t="s">
        <v>1904</v>
      </c>
    </row>
    <row r="66" spans="1:16" ht="12.75">
      <c r="A66" s="7">
        <v>17</v>
      </c>
      <c r="B66" s="7" t="s">
        <v>45</v>
      </c>
      <c r="C66" s="7" t="s">
        <v>1905</v>
      </c>
      <c r="D66" s="7" t="s">
        <v>47</v>
      </c>
      <c r="E66" s="7" t="s">
        <v>2183</v>
      </c>
      <c r="F66" s="7" t="s">
        <v>54</v>
      </c>
      <c r="G66" s="10">
        <v>73.5</v>
      </c>
      <c r="H66" s="14"/>
      <c r="I66" s="13">
        <f>ROUND((H66*G66),2)</f>
      </c>
      <c r="O66">
        <f>rekapitulace!H8</f>
      </c>
      <c r="P66">
        <f>O66/100*I66</f>
      </c>
    </row>
    <row r="67" ht="229.5">
      <c r="E67" s="15" t="s">
        <v>2500</v>
      </c>
    </row>
    <row r="68" ht="344.25">
      <c r="E68" s="15" t="s">
        <v>1908</v>
      </c>
    </row>
    <row r="69" spans="1:16" ht="12.75">
      <c r="A69" s="7">
        <v>18</v>
      </c>
      <c r="B69" s="7" t="s">
        <v>45</v>
      </c>
      <c r="C69" s="7" t="s">
        <v>2501</v>
      </c>
      <c r="D69" s="7" t="s">
        <v>47</v>
      </c>
      <c r="E69" s="7" t="s">
        <v>2502</v>
      </c>
      <c r="F69" s="7" t="s">
        <v>124</v>
      </c>
      <c r="G69" s="10">
        <v>56.43</v>
      </c>
      <c r="H69" s="14"/>
      <c r="I69" s="13">
        <f>ROUND((H69*G69),2)</f>
      </c>
      <c r="O69">
        <f>rekapitulace!H8</f>
      </c>
      <c r="P69">
        <f>O69/100*I69</f>
      </c>
    </row>
    <row r="70" ht="89.25">
      <c r="E70" s="15" t="s">
        <v>2503</v>
      </c>
    </row>
    <row r="71" ht="409.5">
      <c r="E71" s="15" t="s">
        <v>1930</v>
      </c>
    </row>
    <row r="72" spans="1:16" ht="12.75">
      <c r="A72" s="7">
        <v>19</v>
      </c>
      <c r="B72" s="7" t="s">
        <v>45</v>
      </c>
      <c r="C72" s="7" t="s">
        <v>1148</v>
      </c>
      <c r="D72" s="7" t="s">
        <v>47</v>
      </c>
      <c r="E72" s="7" t="s">
        <v>2504</v>
      </c>
      <c r="F72" s="7" t="s">
        <v>101</v>
      </c>
      <c r="G72" s="10">
        <v>35</v>
      </c>
      <c r="H72" s="14"/>
      <c r="I72" s="13">
        <f>ROUND((H72*G72),2)</f>
      </c>
      <c r="O72">
        <f>rekapitulace!H8</f>
      </c>
      <c r="P72">
        <f>O72/100*I72</f>
      </c>
    </row>
    <row r="73" ht="25.5">
      <c r="E73" s="15" t="s">
        <v>2505</v>
      </c>
    </row>
    <row r="74" ht="409.5">
      <c r="E74" s="15" t="s">
        <v>1151</v>
      </c>
    </row>
    <row r="75" spans="1:16" ht="12.75">
      <c r="A75" s="7">
        <v>20</v>
      </c>
      <c r="B75" s="7" t="s">
        <v>45</v>
      </c>
      <c r="C75" s="7" t="s">
        <v>2079</v>
      </c>
      <c r="D75" s="7" t="s">
        <v>47</v>
      </c>
      <c r="E75" s="7" t="s">
        <v>2080</v>
      </c>
      <c r="F75" s="7" t="s">
        <v>54</v>
      </c>
      <c r="G75" s="10">
        <v>60</v>
      </c>
      <c r="H75" s="14"/>
      <c r="I75" s="13">
        <f>ROUND((H75*G75),2)</f>
      </c>
      <c r="O75">
        <f>rekapitulace!H8</f>
      </c>
      <c r="P75">
        <f>O75/100*I75</f>
      </c>
    </row>
    <row r="76" ht="89.25">
      <c r="E76" s="15" t="s">
        <v>2506</v>
      </c>
    </row>
    <row r="77" ht="409.5">
      <c r="E77" s="15" t="s">
        <v>2082</v>
      </c>
    </row>
    <row r="78" spans="1:16" ht="12.75" customHeight="1">
      <c r="A78" s="16"/>
      <c r="B78" s="16"/>
      <c r="C78" s="16" t="s">
        <v>35</v>
      </c>
      <c r="D78" s="16"/>
      <c r="E78" s="16" t="s">
        <v>127</v>
      </c>
      <c r="F78" s="16"/>
      <c r="G78" s="16"/>
      <c r="H78" s="16"/>
      <c r="I78" s="16">
        <f>SUM(I63:I77)</f>
      </c>
      <c r="P78">
        <f>ROUND(SUM(P63:P77),2)</f>
      </c>
    </row>
    <row r="80" spans="1:9" ht="12.75" customHeight="1">
      <c r="A80" s="9"/>
      <c r="B80" s="9"/>
      <c r="C80" s="9" t="s">
        <v>36</v>
      </c>
      <c r="D80" s="9"/>
      <c r="E80" s="9" t="s">
        <v>942</v>
      </c>
      <c r="F80" s="9"/>
      <c r="G80" s="11"/>
      <c r="H80" s="9"/>
      <c r="I80" s="11"/>
    </row>
    <row r="81" spans="1:16" ht="12.75">
      <c r="A81" s="7">
        <v>21</v>
      </c>
      <c r="B81" s="7" t="s">
        <v>45</v>
      </c>
      <c r="C81" s="7" t="s">
        <v>2507</v>
      </c>
      <c r="D81" s="7" t="s">
        <v>47</v>
      </c>
      <c r="E81" s="7" t="s">
        <v>2508</v>
      </c>
      <c r="F81" s="7" t="s">
        <v>155</v>
      </c>
      <c r="G81" s="10">
        <v>500</v>
      </c>
      <c r="H81" s="14"/>
      <c r="I81" s="13">
        <f>ROUND((H81*G81),2)</f>
      </c>
      <c r="O81">
        <f>rekapitulace!H8</f>
      </c>
      <c r="P81">
        <f>O81/100*I81</f>
      </c>
    </row>
    <row r="82" ht="89.25">
      <c r="E82" s="15" t="s">
        <v>2509</v>
      </c>
    </row>
    <row r="83" ht="255">
      <c r="E83" s="15" t="s">
        <v>1159</v>
      </c>
    </row>
    <row r="84" spans="1:16" ht="12.75">
      <c r="A84" s="7">
        <v>22</v>
      </c>
      <c r="B84" s="7" t="s">
        <v>45</v>
      </c>
      <c r="C84" s="7" t="s">
        <v>1937</v>
      </c>
      <c r="D84" s="7" t="s">
        <v>47</v>
      </c>
      <c r="E84" s="7" t="s">
        <v>1938</v>
      </c>
      <c r="F84" s="7" t="s">
        <v>124</v>
      </c>
      <c r="G84" s="10">
        <v>588.3</v>
      </c>
      <c r="H84" s="14"/>
      <c r="I84" s="13">
        <f>ROUND((H84*G84),2)</f>
      </c>
      <c r="O84">
        <f>rekapitulace!H8</f>
      </c>
      <c r="P84">
        <f>O84/100*I84</f>
      </c>
    </row>
    <row r="85" ht="216.75">
      <c r="E85" s="15" t="s">
        <v>2510</v>
      </c>
    </row>
    <row r="86" ht="409.5">
      <c r="E86" s="15" t="s">
        <v>1940</v>
      </c>
    </row>
    <row r="87" spans="1:16" ht="12.75">
      <c r="A87" s="7">
        <v>23</v>
      </c>
      <c r="B87" s="7" t="s">
        <v>45</v>
      </c>
      <c r="C87" s="7" t="s">
        <v>1941</v>
      </c>
      <c r="D87" s="7" t="s">
        <v>47</v>
      </c>
      <c r="E87" s="7" t="s">
        <v>1942</v>
      </c>
      <c r="F87" s="7" t="s">
        <v>914</v>
      </c>
      <c r="G87" s="10">
        <v>43.236</v>
      </c>
      <c r="H87" s="14"/>
      <c r="I87" s="13">
        <f>ROUND((H87*G87),2)</f>
      </c>
      <c r="O87">
        <f>rekapitulace!H8</f>
      </c>
      <c r="P87">
        <f>O87/100*I87</f>
      </c>
    </row>
    <row r="88" ht="114.75">
      <c r="E88" s="15" t="s">
        <v>2511</v>
      </c>
    </row>
    <row r="89" ht="409.5">
      <c r="E89" s="15" t="s">
        <v>1164</v>
      </c>
    </row>
    <row r="90" spans="1:16" ht="12.75">
      <c r="A90" s="7">
        <v>24</v>
      </c>
      <c r="B90" s="7" t="s">
        <v>45</v>
      </c>
      <c r="C90" s="7" t="s">
        <v>2512</v>
      </c>
      <c r="D90" s="7" t="s">
        <v>47</v>
      </c>
      <c r="E90" s="7" t="s">
        <v>2513</v>
      </c>
      <c r="F90" s="7" t="s">
        <v>124</v>
      </c>
      <c r="G90" s="10">
        <v>298</v>
      </c>
      <c r="H90" s="14"/>
      <c r="I90" s="13">
        <f>ROUND((H90*G90),2)</f>
      </c>
      <c r="O90">
        <f>rekapitulace!H8</f>
      </c>
      <c r="P90">
        <f>O90/100*I90</f>
      </c>
    </row>
    <row r="91" ht="76.5">
      <c r="E91" s="15" t="s">
        <v>2514</v>
      </c>
    </row>
    <row r="92" ht="216.75">
      <c r="E92" s="15" t="s">
        <v>2515</v>
      </c>
    </row>
    <row r="93" spans="1:16" ht="12.75" customHeight="1">
      <c r="A93" s="16"/>
      <c r="B93" s="16"/>
      <c r="C93" s="16" t="s">
        <v>36</v>
      </c>
      <c r="D93" s="16"/>
      <c r="E93" s="16" t="s">
        <v>942</v>
      </c>
      <c r="F93" s="16"/>
      <c r="G93" s="16"/>
      <c r="H93" s="16"/>
      <c r="I93" s="16">
        <f>SUM(I81:I92)</f>
      </c>
      <c r="P93">
        <f>ROUND(SUM(P81:P92),2)</f>
      </c>
    </row>
    <row r="95" spans="1:9" ht="12.75" customHeight="1">
      <c r="A95" s="9"/>
      <c r="B95" s="9"/>
      <c r="C95" s="9" t="s">
        <v>37</v>
      </c>
      <c r="D95" s="9"/>
      <c r="E95" s="9" t="s">
        <v>963</v>
      </c>
      <c r="F95" s="9"/>
      <c r="G95" s="11"/>
      <c r="H95" s="9"/>
      <c r="I95" s="11"/>
    </row>
    <row r="96" spans="1:16" ht="12.75">
      <c r="A96" s="7">
        <v>25</v>
      </c>
      <c r="B96" s="7" t="s">
        <v>45</v>
      </c>
      <c r="C96" s="7" t="s">
        <v>1964</v>
      </c>
      <c r="D96" s="7" t="s">
        <v>47</v>
      </c>
      <c r="E96" s="7" t="s">
        <v>1965</v>
      </c>
      <c r="F96" s="7" t="s">
        <v>124</v>
      </c>
      <c r="G96" s="10">
        <v>129.66</v>
      </c>
      <c r="H96" s="14"/>
      <c r="I96" s="13">
        <f>ROUND((H96*G96),2)</f>
      </c>
      <c r="O96">
        <f>rekapitulace!H8</f>
      </c>
      <c r="P96">
        <f>O96/100*I96</f>
      </c>
    </row>
    <row r="97" ht="267.75">
      <c r="E97" s="15" t="s">
        <v>2516</v>
      </c>
    </row>
    <row r="98" ht="409.5">
      <c r="E98" s="15" t="s">
        <v>958</v>
      </c>
    </row>
    <row r="99" spans="1:16" ht="12.75">
      <c r="A99" s="7">
        <v>26</v>
      </c>
      <c r="B99" s="7" t="s">
        <v>45</v>
      </c>
      <c r="C99" s="7" t="s">
        <v>1967</v>
      </c>
      <c r="D99" s="7" t="s">
        <v>47</v>
      </c>
      <c r="E99" s="7" t="s">
        <v>1968</v>
      </c>
      <c r="F99" s="7" t="s">
        <v>124</v>
      </c>
      <c r="G99" s="10">
        <v>8.95</v>
      </c>
      <c r="H99" s="14"/>
      <c r="I99" s="13">
        <f>ROUND((H99*G99),2)</f>
      </c>
      <c r="O99">
        <f>rekapitulace!H8</f>
      </c>
      <c r="P99">
        <f>O99/100*I99</f>
      </c>
    </row>
    <row r="100" ht="255">
      <c r="E100" s="15" t="s">
        <v>2517</v>
      </c>
    </row>
    <row r="101" ht="409.5">
      <c r="E101" s="15" t="s">
        <v>958</v>
      </c>
    </row>
    <row r="102" spans="1:16" ht="12.75">
      <c r="A102" s="7">
        <v>27</v>
      </c>
      <c r="B102" s="7" t="s">
        <v>45</v>
      </c>
      <c r="C102" s="7" t="s">
        <v>1843</v>
      </c>
      <c r="D102" s="7" t="s">
        <v>47</v>
      </c>
      <c r="E102" s="7" t="s">
        <v>1844</v>
      </c>
      <c r="F102" s="7" t="s">
        <v>124</v>
      </c>
      <c r="G102" s="10">
        <v>121.125</v>
      </c>
      <c r="H102" s="14"/>
      <c r="I102" s="13">
        <f>ROUND((H102*G102),2)</f>
      </c>
      <c r="O102">
        <f>rekapitulace!H8</f>
      </c>
      <c r="P102">
        <f>O102/100*I102</f>
      </c>
    </row>
    <row r="103" ht="409.5">
      <c r="E103" s="15" t="s">
        <v>2518</v>
      </c>
    </row>
    <row r="104" ht="306">
      <c r="E104" s="15" t="s">
        <v>1181</v>
      </c>
    </row>
    <row r="105" spans="1:16" ht="12.75">
      <c r="A105" s="7">
        <v>28</v>
      </c>
      <c r="B105" s="7" t="s">
        <v>45</v>
      </c>
      <c r="C105" s="7" t="s">
        <v>2102</v>
      </c>
      <c r="D105" s="7" t="s">
        <v>47</v>
      </c>
      <c r="E105" s="7" t="s">
        <v>2519</v>
      </c>
      <c r="F105" s="7" t="s">
        <v>124</v>
      </c>
      <c r="G105" s="10">
        <v>96.8</v>
      </c>
      <c r="H105" s="14"/>
      <c r="I105" s="13">
        <f>ROUND((H105*G105),2)</f>
      </c>
      <c r="O105">
        <f>rekapitulace!H8</f>
      </c>
      <c r="P105">
        <f>O105/100*I105</f>
      </c>
    </row>
    <row r="106" ht="76.5">
      <c r="E106" s="15" t="s">
        <v>2520</v>
      </c>
    </row>
    <row r="107" ht="318.75">
      <c r="E107" s="15" t="s">
        <v>1985</v>
      </c>
    </row>
    <row r="108" spans="1:16" ht="12.75">
      <c r="A108" s="7">
        <v>29</v>
      </c>
      <c r="B108" s="7" t="s">
        <v>45</v>
      </c>
      <c r="C108" s="7" t="s">
        <v>1182</v>
      </c>
      <c r="D108" s="7" t="s">
        <v>47</v>
      </c>
      <c r="E108" s="7" t="s">
        <v>1183</v>
      </c>
      <c r="F108" s="7" t="s">
        <v>124</v>
      </c>
      <c r="G108" s="10">
        <v>25.25</v>
      </c>
      <c r="H108" s="14"/>
      <c r="I108" s="13">
        <f>ROUND((H108*G108),2)</f>
      </c>
      <c r="O108">
        <f>rekapitulace!H8</f>
      </c>
      <c r="P108">
        <f>O108/100*I108</f>
      </c>
    </row>
    <row r="109" ht="216.75">
      <c r="E109" s="15" t="s">
        <v>2521</v>
      </c>
    </row>
    <row r="110" ht="409.5">
      <c r="E110" s="15" t="s">
        <v>1185</v>
      </c>
    </row>
    <row r="111" spans="1:16" ht="12.75">
      <c r="A111" s="7">
        <v>30</v>
      </c>
      <c r="B111" s="7" t="s">
        <v>45</v>
      </c>
      <c r="C111" s="7" t="s">
        <v>2522</v>
      </c>
      <c r="D111" s="7" t="s">
        <v>47</v>
      </c>
      <c r="E111" s="7" t="s">
        <v>2523</v>
      </c>
      <c r="F111" s="7" t="s">
        <v>124</v>
      </c>
      <c r="G111" s="10">
        <v>111.62</v>
      </c>
      <c r="H111" s="14"/>
      <c r="I111" s="13">
        <f>ROUND((H111*G111),2)</f>
      </c>
      <c r="O111">
        <f>rekapitulace!H8</f>
      </c>
      <c r="P111">
        <f>O111/100*I111</f>
      </c>
    </row>
    <row r="112" ht="229.5">
      <c r="E112" s="15" t="s">
        <v>2524</v>
      </c>
    </row>
    <row r="113" ht="409.5">
      <c r="E113" s="15" t="s">
        <v>2525</v>
      </c>
    </row>
    <row r="114" spans="1:16" ht="12.75" customHeight="1">
      <c r="A114" s="16"/>
      <c r="B114" s="16"/>
      <c r="C114" s="16" t="s">
        <v>37</v>
      </c>
      <c r="D114" s="16"/>
      <c r="E114" s="16" t="s">
        <v>963</v>
      </c>
      <c r="F114" s="16"/>
      <c r="G114" s="16"/>
      <c r="H114" s="16"/>
      <c r="I114" s="16">
        <f>SUM(I96:I113)</f>
      </c>
      <c r="P114">
        <f>ROUND(SUM(P96:P113),2)</f>
      </c>
    </row>
    <row r="116" spans="1:9" ht="12.75" customHeight="1">
      <c r="A116" s="9"/>
      <c r="B116" s="9"/>
      <c r="C116" s="9" t="s">
        <v>38</v>
      </c>
      <c r="D116" s="9"/>
      <c r="E116" s="9" t="s">
        <v>979</v>
      </c>
      <c r="F116" s="9"/>
      <c r="G116" s="11"/>
      <c r="H116" s="9"/>
      <c r="I116" s="11"/>
    </row>
    <row r="117" spans="1:16" ht="12.75">
      <c r="A117" s="7">
        <v>31</v>
      </c>
      <c r="B117" s="7" t="s">
        <v>45</v>
      </c>
      <c r="C117" s="7" t="s">
        <v>2308</v>
      </c>
      <c r="D117" s="7" t="s">
        <v>47</v>
      </c>
      <c r="E117" s="7" t="s">
        <v>2526</v>
      </c>
      <c r="F117" s="7" t="s">
        <v>124</v>
      </c>
      <c r="G117" s="10">
        <v>110.272</v>
      </c>
      <c r="H117" s="14"/>
      <c r="I117" s="13">
        <f>ROUND((H117*G117),2)</f>
      </c>
      <c r="O117">
        <f>rekapitulace!H8</f>
      </c>
      <c r="P117">
        <f>O117/100*I117</f>
      </c>
    </row>
    <row r="118" ht="242.25">
      <c r="E118" s="15" t="s">
        <v>2527</v>
      </c>
    </row>
    <row r="119" ht="318.75">
      <c r="E119" s="15" t="s">
        <v>2528</v>
      </c>
    </row>
    <row r="120" spans="1:16" ht="12.75" customHeight="1">
      <c r="A120" s="16"/>
      <c r="B120" s="16"/>
      <c r="C120" s="16" t="s">
        <v>38</v>
      </c>
      <c r="D120" s="16"/>
      <c r="E120" s="16" t="s">
        <v>979</v>
      </c>
      <c r="F120" s="16"/>
      <c r="G120" s="16"/>
      <c r="H120" s="16"/>
      <c r="I120" s="16">
        <f>SUM(I117:I119)</f>
      </c>
      <c r="P120">
        <f>ROUND(SUM(P117:P119),2)</f>
      </c>
    </row>
    <row r="122" spans="1:9" ht="12.75" customHeight="1">
      <c r="A122" s="9"/>
      <c r="B122" s="9"/>
      <c r="C122" s="9" t="s">
        <v>40</v>
      </c>
      <c r="D122" s="9"/>
      <c r="E122" s="9" t="s">
        <v>1012</v>
      </c>
      <c r="F122" s="9"/>
      <c r="G122" s="11"/>
      <c r="H122" s="9"/>
      <c r="I122" s="11"/>
    </row>
    <row r="123" spans="1:16" ht="12.75">
      <c r="A123" s="7">
        <v>32</v>
      </c>
      <c r="B123" s="7" t="s">
        <v>45</v>
      </c>
      <c r="C123" s="7" t="s">
        <v>2529</v>
      </c>
      <c r="D123" s="7" t="s">
        <v>47</v>
      </c>
      <c r="E123" s="7" t="s">
        <v>2530</v>
      </c>
      <c r="F123" s="7" t="s">
        <v>54</v>
      </c>
      <c r="G123" s="10">
        <v>1194</v>
      </c>
      <c r="H123" s="14"/>
      <c r="I123" s="13">
        <f>ROUND((H123*G123),2)</f>
      </c>
      <c r="O123">
        <f>rekapitulace!H8</f>
      </c>
      <c r="P123">
        <f>O123/100*I123</f>
      </c>
    </row>
    <row r="124" ht="255">
      <c r="E124" s="15" t="s">
        <v>2531</v>
      </c>
    </row>
    <row r="125" ht="140.25">
      <c r="E125" s="15" t="s">
        <v>1020</v>
      </c>
    </row>
    <row r="126" spans="1:16" ht="12.75">
      <c r="A126" s="7">
        <v>33</v>
      </c>
      <c r="B126" s="7" t="s">
        <v>45</v>
      </c>
      <c r="C126" s="7" t="s">
        <v>2532</v>
      </c>
      <c r="D126" s="7" t="s">
        <v>47</v>
      </c>
      <c r="E126" s="7" t="s">
        <v>2533</v>
      </c>
      <c r="F126" s="7" t="s">
        <v>54</v>
      </c>
      <c r="G126" s="10">
        <v>224</v>
      </c>
      <c r="H126" s="14"/>
      <c r="I126" s="13">
        <f>ROUND((H126*G126),2)</f>
      </c>
      <c r="O126">
        <f>rekapitulace!H8</f>
      </c>
      <c r="P126">
        <f>O126/100*I126</f>
      </c>
    </row>
    <row r="127" ht="409.5">
      <c r="E127" s="15" t="s">
        <v>2534</v>
      </c>
    </row>
    <row r="128" ht="140.25">
      <c r="E128" s="15" t="s">
        <v>1020</v>
      </c>
    </row>
    <row r="129" spans="1:16" ht="12.75">
      <c r="A129" s="7">
        <v>34</v>
      </c>
      <c r="B129" s="7" t="s">
        <v>45</v>
      </c>
      <c r="C129" s="7" t="s">
        <v>2535</v>
      </c>
      <c r="D129" s="7" t="s">
        <v>47</v>
      </c>
      <c r="E129" s="7" t="s">
        <v>2536</v>
      </c>
      <c r="F129" s="7" t="s">
        <v>54</v>
      </c>
      <c r="G129" s="10">
        <v>1286</v>
      </c>
      <c r="H129" s="14"/>
      <c r="I129" s="13">
        <f>ROUND((H129*G129),2)</f>
      </c>
      <c r="O129">
        <f>rekapitulace!H8</f>
      </c>
      <c r="P129">
        <f>O129/100*I129</f>
      </c>
    </row>
    <row r="130" ht="216.75">
      <c r="E130" s="15" t="s">
        <v>2537</v>
      </c>
    </row>
    <row r="131" ht="140.25">
      <c r="E131" s="15" t="s">
        <v>1020</v>
      </c>
    </row>
    <row r="132" spans="1:16" ht="12.75">
      <c r="A132" s="7">
        <v>35</v>
      </c>
      <c r="B132" s="7" t="s">
        <v>45</v>
      </c>
      <c r="C132" s="7" t="s">
        <v>2538</v>
      </c>
      <c r="D132" s="7" t="s">
        <v>47</v>
      </c>
      <c r="E132" s="7" t="s">
        <v>2539</v>
      </c>
      <c r="F132" s="7" t="s">
        <v>54</v>
      </c>
      <c r="G132" s="10">
        <v>5.61</v>
      </c>
      <c r="H132" s="14"/>
      <c r="I132" s="13">
        <f>ROUND((H132*G132),2)</f>
      </c>
      <c r="O132">
        <f>rekapitulace!H8</f>
      </c>
      <c r="P132">
        <f>O132/100*I132</f>
      </c>
    </row>
    <row r="133" ht="114.75">
      <c r="E133" s="15" t="s">
        <v>2540</v>
      </c>
    </row>
    <row r="134" ht="409.5">
      <c r="E134" s="15" t="s">
        <v>2541</v>
      </c>
    </row>
    <row r="135" spans="1:16" ht="12.75" customHeight="1">
      <c r="A135" s="16"/>
      <c r="B135" s="16"/>
      <c r="C135" s="16" t="s">
        <v>40</v>
      </c>
      <c r="D135" s="16"/>
      <c r="E135" s="16" t="s">
        <v>1012</v>
      </c>
      <c r="F135" s="16"/>
      <c r="G135" s="16"/>
      <c r="H135" s="16"/>
      <c r="I135" s="16">
        <f>SUM(I123:I134)</f>
      </c>
      <c r="P135">
        <f>ROUND(SUM(P123:P134),2)</f>
      </c>
    </row>
    <row r="137" spans="1:9" ht="12.75" customHeight="1">
      <c r="A137" s="9"/>
      <c r="B137" s="9"/>
      <c r="C137" s="9" t="s">
        <v>41</v>
      </c>
      <c r="D137" s="9"/>
      <c r="E137" s="9" t="s">
        <v>1811</v>
      </c>
      <c r="F137" s="9"/>
      <c r="G137" s="11"/>
      <c r="H137" s="9"/>
      <c r="I137" s="11"/>
    </row>
    <row r="138" spans="1:16" ht="12.75">
      <c r="A138" s="7">
        <v>36</v>
      </c>
      <c r="B138" s="7" t="s">
        <v>45</v>
      </c>
      <c r="C138" s="7" t="s">
        <v>2109</v>
      </c>
      <c r="D138" s="7" t="s">
        <v>47</v>
      </c>
      <c r="E138" s="7" t="s">
        <v>2110</v>
      </c>
      <c r="F138" s="7" t="s">
        <v>138</v>
      </c>
      <c r="G138" s="10">
        <v>41</v>
      </c>
      <c r="H138" s="14"/>
      <c r="I138" s="13">
        <f>ROUND((H138*G138),2)</f>
      </c>
      <c r="O138">
        <f>rekapitulace!H8</f>
      </c>
      <c r="P138">
        <f>O138/100*I138</f>
      </c>
    </row>
    <row r="139" ht="63.75">
      <c r="E139" s="15" t="s">
        <v>2542</v>
      </c>
    </row>
    <row r="140" ht="409.5">
      <c r="E140" s="15" t="s">
        <v>1849</v>
      </c>
    </row>
    <row r="141" spans="1:16" ht="12.75">
      <c r="A141" s="7">
        <v>37</v>
      </c>
      <c r="B141" s="7" t="s">
        <v>45</v>
      </c>
      <c r="C141" s="7" t="s">
        <v>2543</v>
      </c>
      <c r="D141" s="7" t="s">
        <v>47</v>
      </c>
      <c r="E141" s="7" t="s">
        <v>2544</v>
      </c>
      <c r="F141" s="7" t="s">
        <v>138</v>
      </c>
      <c r="G141" s="10">
        <v>1.4</v>
      </c>
      <c r="H141" s="14"/>
      <c r="I141" s="13">
        <f>ROUND((H141*G141),2)</f>
      </c>
      <c r="O141">
        <f>rekapitulace!H8</f>
      </c>
      <c r="P141">
        <f>O141/100*I141</f>
      </c>
    </row>
    <row r="142" ht="25.5">
      <c r="E142" s="15" t="s">
        <v>2545</v>
      </c>
    </row>
    <row r="143" ht="409.5">
      <c r="E143" s="15" t="s">
        <v>1029</v>
      </c>
    </row>
    <row r="144" spans="1:16" ht="12.75">
      <c r="A144" s="7">
        <v>38</v>
      </c>
      <c r="B144" s="7" t="s">
        <v>45</v>
      </c>
      <c r="C144" s="7" t="s">
        <v>2232</v>
      </c>
      <c r="D144" s="7" t="s">
        <v>47</v>
      </c>
      <c r="E144" s="7" t="s">
        <v>2233</v>
      </c>
      <c r="F144" s="7" t="s">
        <v>138</v>
      </c>
      <c r="G144" s="10">
        <v>1.4</v>
      </c>
      <c r="H144" s="14"/>
      <c r="I144" s="13">
        <f>ROUND((H144*G144),2)</f>
      </c>
      <c r="O144">
        <f>rekapitulace!H8</f>
      </c>
      <c r="P144">
        <f>O144/100*I144</f>
      </c>
    </row>
    <row r="145" ht="63.75">
      <c r="E145" s="15" t="s">
        <v>2546</v>
      </c>
    </row>
    <row r="146" ht="178.5">
      <c r="E146" s="15" t="s">
        <v>1815</v>
      </c>
    </row>
    <row r="147" spans="1:16" ht="12.75">
      <c r="A147" s="7">
        <v>39</v>
      </c>
      <c r="B147" s="7" t="s">
        <v>45</v>
      </c>
      <c r="C147" s="7" t="s">
        <v>2547</v>
      </c>
      <c r="D147" s="7" t="s">
        <v>47</v>
      </c>
      <c r="E147" s="7" t="s">
        <v>2548</v>
      </c>
      <c r="F147" s="7" t="s">
        <v>101</v>
      </c>
      <c r="G147" s="10">
        <v>2</v>
      </c>
      <c r="H147" s="14"/>
      <c r="I147" s="13">
        <f>ROUND((H147*G147),2)</f>
      </c>
      <c r="O147">
        <f>rekapitulace!H8</f>
      </c>
      <c r="P147">
        <f>O147/100*I147</f>
      </c>
    </row>
    <row r="148" ht="63.75">
      <c r="E148" s="15" t="s">
        <v>2549</v>
      </c>
    </row>
    <row r="149" ht="204">
      <c r="E149" s="15" t="s">
        <v>1853</v>
      </c>
    </row>
    <row r="150" spans="1:16" ht="12.75">
      <c r="A150" s="7">
        <v>40</v>
      </c>
      <c r="B150" s="7" t="s">
        <v>45</v>
      </c>
      <c r="C150" s="7" t="s">
        <v>2550</v>
      </c>
      <c r="D150" s="7" t="s">
        <v>47</v>
      </c>
      <c r="E150" s="7" t="s">
        <v>2551</v>
      </c>
      <c r="F150" s="7" t="s">
        <v>101</v>
      </c>
      <c r="G150" s="10">
        <v>1</v>
      </c>
      <c r="H150" s="14"/>
      <c r="I150" s="13">
        <f>ROUND((H150*G150),2)</f>
      </c>
      <c r="O150">
        <f>rekapitulace!H8</f>
      </c>
      <c r="P150">
        <f>O150/100*I150</f>
      </c>
    </row>
    <row r="151" ht="76.5">
      <c r="E151" s="15" t="s">
        <v>2552</v>
      </c>
    </row>
    <row r="152" ht="409.5">
      <c r="E152" s="15" t="s">
        <v>2553</v>
      </c>
    </row>
    <row r="153" spans="1:16" ht="12.75">
      <c r="A153" s="7">
        <v>41</v>
      </c>
      <c r="B153" s="7" t="s">
        <v>45</v>
      </c>
      <c r="C153" s="7" t="s">
        <v>2554</v>
      </c>
      <c r="D153" s="7" t="s">
        <v>47</v>
      </c>
      <c r="E153" s="7" t="s">
        <v>2551</v>
      </c>
      <c r="F153" s="7" t="s">
        <v>101</v>
      </c>
      <c r="G153" s="10">
        <v>1</v>
      </c>
      <c r="H153" s="14"/>
      <c r="I153" s="13">
        <f>ROUND((H153*G153),2)</f>
      </c>
      <c r="O153">
        <f>rekapitulace!H8</f>
      </c>
      <c r="P153">
        <f>O153/100*I153</f>
      </c>
    </row>
    <row r="154" ht="76.5">
      <c r="E154" s="15" t="s">
        <v>2555</v>
      </c>
    </row>
    <row r="155" ht="409.5">
      <c r="E155" s="15" t="s">
        <v>2553</v>
      </c>
    </row>
    <row r="156" spans="1:16" ht="12.75">
      <c r="A156" s="7">
        <v>42</v>
      </c>
      <c r="B156" s="7" t="s">
        <v>45</v>
      </c>
      <c r="C156" s="7" t="s">
        <v>2556</v>
      </c>
      <c r="D156" s="7" t="s">
        <v>47</v>
      </c>
      <c r="E156" s="7" t="s">
        <v>2557</v>
      </c>
      <c r="F156" s="7" t="s">
        <v>101</v>
      </c>
      <c r="G156" s="10">
        <v>1</v>
      </c>
      <c r="H156" s="14"/>
      <c r="I156" s="13">
        <f>ROUND((H156*G156),2)</f>
      </c>
      <c r="O156">
        <f>rekapitulace!H8</f>
      </c>
      <c r="P156">
        <f>O156/100*I156</f>
      </c>
    </row>
    <row r="157" ht="25.5">
      <c r="E157" s="15" t="s">
        <v>441</v>
      </c>
    </row>
    <row r="158" ht="102">
      <c r="E158" s="15" t="s">
        <v>2558</v>
      </c>
    </row>
    <row r="159" spans="1:16" ht="12.75">
      <c r="A159" s="7">
        <v>43</v>
      </c>
      <c r="B159" s="7" t="s">
        <v>45</v>
      </c>
      <c r="C159" s="7" t="s">
        <v>2559</v>
      </c>
      <c r="D159" s="7" t="s">
        <v>47</v>
      </c>
      <c r="E159" s="7" t="s">
        <v>2560</v>
      </c>
      <c r="F159" s="7" t="s">
        <v>101</v>
      </c>
      <c r="G159" s="10">
        <v>2</v>
      </c>
      <c r="H159" s="14"/>
      <c r="I159" s="13">
        <f>ROUND((H159*G159),2)</f>
      </c>
      <c r="O159">
        <f>rekapitulace!H8</f>
      </c>
      <c r="P159">
        <f>O159/100*I159</f>
      </c>
    </row>
    <row r="160" ht="63.75">
      <c r="E160" s="15" t="s">
        <v>2549</v>
      </c>
    </row>
    <row r="161" ht="102">
      <c r="E161" s="15" t="s">
        <v>2558</v>
      </c>
    </row>
    <row r="162" spans="1:16" ht="12.75">
      <c r="A162" s="7">
        <v>44</v>
      </c>
      <c r="B162" s="7" t="s">
        <v>45</v>
      </c>
      <c r="C162" s="7" t="s">
        <v>2248</v>
      </c>
      <c r="D162" s="7" t="s">
        <v>47</v>
      </c>
      <c r="E162" s="7" t="s">
        <v>2249</v>
      </c>
      <c r="F162" s="7" t="s">
        <v>138</v>
      </c>
      <c r="G162" s="10">
        <v>41</v>
      </c>
      <c r="H162" s="14"/>
      <c r="I162" s="13">
        <f>ROUND((H162*G162),2)</f>
      </c>
      <c r="O162">
        <f>rekapitulace!H8</f>
      </c>
      <c r="P162">
        <f>O162/100*I162</f>
      </c>
    </row>
    <row r="163" ht="63.75">
      <c r="E163" s="15" t="s">
        <v>2561</v>
      </c>
    </row>
    <row r="164" ht="409.5">
      <c r="E164" s="15" t="s">
        <v>1864</v>
      </c>
    </row>
    <row r="165" spans="1:16" ht="12.75">
      <c r="A165" s="7">
        <v>45</v>
      </c>
      <c r="B165" s="7" t="s">
        <v>45</v>
      </c>
      <c r="C165" s="7" t="s">
        <v>1865</v>
      </c>
      <c r="D165" s="7" t="s">
        <v>47</v>
      </c>
      <c r="E165" s="7" t="s">
        <v>1866</v>
      </c>
      <c r="F165" s="7" t="s">
        <v>138</v>
      </c>
      <c r="G165" s="10">
        <v>41</v>
      </c>
      <c r="H165" s="14"/>
      <c r="I165" s="13">
        <f>ROUND((H165*G165),2)</f>
      </c>
      <c r="O165">
        <f>rekapitulace!H8</f>
      </c>
      <c r="P165">
        <f>O165/100*I165</f>
      </c>
    </row>
    <row r="166" ht="63.75">
      <c r="E166" s="15" t="s">
        <v>2561</v>
      </c>
    </row>
    <row r="167" ht="216.75">
      <c r="E167" s="15" t="s">
        <v>1868</v>
      </c>
    </row>
    <row r="168" spans="1:16" ht="12.75" customHeight="1">
      <c r="A168" s="16"/>
      <c r="B168" s="16"/>
      <c r="C168" s="16" t="s">
        <v>41</v>
      </c>
      <c r="D168" s="16"/>
      <c r="E168" s="16" t="s">
        <v>1025</v>
      </c>
      <c r="F168" s="16"/>
      <c r="G168" s="16"/>
      <c r="H168" s="16"/>
      <c r="I168" s="16">
        <f>SUM(I138:I167)</f>
      </c>
      <c r="P168">
        <f>ROUND(SUM(P138:P167),2)</f>
      </c>
    </row>
    <row r="170" spans="1:9" ht="12.75" customHeight="1">
      <c r="A170" s="9"/>
      <c r="B170" s="9"/>
      <c r="C170" s="9" t="s">
        <v>42</v>
      </c>
      <c r="D170" s="9"/>
      <c r="E170" s="9" t="s">
        <v>1037</v>
      </c>
      <c r="F170" s="9"/>
      <c r="G170" s="11"/>
      <c r="H170" s="9"/>
      <c r="I170" s="11"/>
    </row>
    <row r="171" spans="1:16" ht="12.75">
      <c r="A171" s="7">
        <v>46</v>
      </c>
      <c r="B171" s="7" t="s">
        <v>45</v>
      </c>
      <c r="C171" s="7" t="s">
        <v>2562</v>
      </c>
      <c r="D171" s="7" t="s">
        <v>47</v>
      </c>
      <c r="E171" s="7" t="s">
        <v>2563</v>
      </c>
      <c r="F171" s="7" t="s">
        <v>138</v>
      </c>
      <c r="G171" s="10">
        <v>53.2</v>
      </c>
      <c r="H171" s="14"/>
      <c r="I171" s="13">
        <f>ROUND((H171*G171),2)</f>
      </c>
      <c r="O171">
        <f>rekapitulace!H8</f>
      </c>
      <c r="P171">
        <f>O171/100*I171</f>
      </c>
    </row>
    <row r="172" ht="153">
      <c r="E172" s="15" t="s">
        <v>2564</v>
      </c>
    </row>
    <row r="173" ht="409.5">
      <c r="E173" s="15" t="s">
        <v>2565</v>
      </c>
    </row>
    <row r="174" spans="1:16" ht="12.75">
      <c r="A174" s="7">
        <v>47</v>
      </c>
      <c r="B174" s="7" t="s">
        <v>45</v>
      </c>
      <c r="C174" s="7" t="s">
        <v>2566</v>
      </c>
      <c r="D174" s="7" t="s">
        <v>47</v>
      </c>
      <c r="E174" s="7" t="s">
        <v>2567</v>
      </c>
      <c r="F174" s="7" t="s">
        <v>138</v>
      </c>
      <c r="G174" s="10">
        <v>115.8</v>
      </c>
      <c r="H174" s="14"/>
      <c r="I174" s="13">
        <f>ROUND((H174*G174),2)</f>
      </c>
      <c r="O174">
        <f>rekapitulace!H8</f>
      </c>
      <c r="P174">
        <f>O174/100*I174</f>
      </c>
    </row>
    <row r="175" ht="89.25">
      <c r="E175" s="15" t="s">
        <v>2568</v>
      </c>
    </row>
    <row r="176" ht="409.5">
      <c r="E176" s="15" t="s">
        <v>2565</v>
      </c>
    </row>
    <row r="177" spans="1:16" ht="12.75">
      <c r="A177" s="7">
        <v>48</v>
      </c>
      <c r="B177" s="7" t="s">
        <v>45</v>
      </c>
      <c r="C177" s="7" t="s">
        <v>2569</v>
      </c>
      <c r="D177" s="7" t="s">
        <v>47</v>
      </c>
      <c r="E177" s="7" t="s">
        <v>2570</v>
      </c>
      <c r="F177" s="7" t="s">
        <v>49</v>
      </c>
      <c r="G177" s="10">
        <v>1</v>
      </c>
      <c r="H177" s="14"/>
      <c r="I177" s="13">
        <f>ROUND((H177*G177),2)</f>
      </c>
      <c r="O177">
        <f>rekapitulace!H8</f>
      </c>
      <c r="P177">
        <f>O177/100*I177</f>
      </c>
    </row>
    <row r="178" ht="38.25">
      <c r="E178" s="15" t="s">
        <v>2571</v>
      </c>
    </row>
    <row r="179" ht="409.5">
      <c r="E179" s="15" t="s">
        <v>2572</v>
      </c>
    </row>
    <row r="180" spans="1:16" ht="12.75">
      <c r="A180" s="7">
        <v>49</v>
      </c>
      <c r="B180" s="7" t="s">
        <v>45</v>
      </c>
      <c r="C180" s="7" t="s">
        <v>2573</v>
      </c>
      <c r="D180" s="7" t="s">
        <v>47</v>
      </c>
      <c r="E180" s="7" t="s">
        <v>2570</v>
      </c>
      <c r="F180" s="7" t="s">
        <v>49</v>
      </c>
      <c r="G180" s="10">
        <v>1</v>
      </c>
      <c r="H180" s="14"/>
      <c r="I180" s="13">
        <f>ROUND((H180*G180),2)</f>
      </c>
      <c r="O180">
        <f>rekapitulace!H8</f>
      </c>
      <c r="P180">
        <f>O180/100*I180</f>
      </c>
    </row>
    <row r="181" ht="38.25">
      <c r="E181" s="15" t="s">
        <v>2574</v>
      </c>
    </row>
    <row r="182" ht="409.5">
      <c r="E182" s="15" t="s">
        <v>2575</v>
      </c>
    </row>
    <row r="183" spans="1:16" ht="12.75">
      <c r="A183" s="7">
        <v>50</v>
      </c>
      <c r="B183" s="7" t="s">
        <v>45</v>
      </c>
      <c r="C183" s="7" t="s">
        <v>2576</v>
      </c>
      <c r="D183" s="7" t="s">
        <v>47</v>
      </c>
      <c r="E183" s="7" t="s">
        <v>2577</v>
      </c>
      <c r="F183" s="7" t="s">
        <v>49</v>
      </c>
      <c r="G183" s="10">
        <v>1</v>
      </c>
      <c r="H183" s="14"/>
      <c r="I183" s="13">
        <f>ROUND((H183*G183),2)</f>
      </c>
      <c r="O183">
        <f>rekapitulace!H8</f>
      </c>
      <c r="P183">
        <f>O183/100*I183</f>
      </c>
    </row>
    <row r="184" ht="38.25">
      <c r="E184" s="15" t="s">
        <v>2571</v>
      </c>
    </row>
    <row r="185" ht="409.5">
      <c r="E185" s="15" t="s">
        <v>2575</v>
      </c>
    </row>
    <row r="186" spans="1:16" ht="12.75">
      <c r="A186" s="7">
        <v>51</v>
      </c>
      <c r="B186" s="7" t="s">
        <v>45</v>
      </c>
      <c r="C186" s="7" t="s">
        <v>2578</v>
      </c>
      <c r="D186" s="7" t="s">
        <v>47</v>
      </c>
      <c r="E186" s="7" t="s">
        <v>2577</v>
      </c>
      <c r="F186" s="7" t="s">
        <v>49</v>
      </c>
      <c r="G186" s="10">
        <v>1</v>
      </c>
      <c r="H186" s="14"/>
      <c r="I186" s="13">
        <f>ROUND((H186*G186),2)</f>
      </c>
      <c r="O186">
        <f>rekapitulace!H8</f>
      </c>
      <c r="P186">
        <f>O186/100*I186</f>
      </c>
    </row>
    <row r="187" ht="38.25">
      <c r="E187" s="15" t="s">
        <v>2574</v>
      </c>
    </row>
    <row r="188" ht="409.5">
      <c r="E188" s="15" t="s">
        <v>2575</v>
      </c>
    </row>
    <row r="189" spans="1:16" ht="12.75">
      <c r="A189" s="7">
        <v>52</v>
      </c>
      <c r="B189" s="7" t="s">
        <v>45</v>
      </c>
      <c r="C189" s="7" t="s">
        <v>2579</v>
      </c>
      <c r="D189" s="7" t="s">
        <v>47</v>
      </c>
      <c r="E189" s="7" t="s">
        <v>2580</v>
      </c>
      <c r="F189" s="7" t="s">
        <v>49</v>
      </c>
      <c r="G189" s="10">
        <v>1</v>
      </c>
      <c r="H189" s="14"/>
      <c r="I189" s="13">
        <f>ROUND((H189*G189),2)</f>
      </c>
      <c r="O189">
        <f>rekapitulace!H8</f>
      </c>
      <c r="P189">
        <f>O189/100*I189</f>
      </c>
    </row>
    <row r="190" ht="25.5">
      <c r="E190" s="15" t="s">
        <v>313</v>
      </c>
    </row>
    <row r="191" ht="409.5">
      <c r="E191" s="15" t="s">
        <v>1237</v>
      </c>
    </row>
    <row r="192" spans="1:16" ht="12.75">
      <c r="A192" s="7">
        <v>53</v>
      </c>
      <c r="B192" s="7" t="s">
        <v>45</v>
      </c>
      <c r="C192" s="7" t="s">
        <v>2130</v>
      </c>
      <c r="D192" s="7" t="s">
        <v>47</v>
      </c>
      <c r="E192" s="7" t="s">
        <v>2131</v>
      </c>
      <c r="F192" s="7" t="s">
        <v>205</v>
      </c>
      <c r="G192" s="10">
        <v>1760.29</v>
      </c>
      <c r="H192" s="14"/>
      <c r="I192" s="13">
        <f>ROUND((H192*G192),2)</f>
      </c>
      <c r="O192">
        <f>rekapitulace!H8</f>
      </c>
      <c r="P192">
        <f>O192/100*I192</f>
      </c>
    </row>
    <row r="193" ht="267.75">
      <c r="E193" s="15" t="s">
        <v>2581</v>
      </c>
    </row>
    <row r="194" ht="409.5">
      <c r="E194" s="15" t="s">
        <v>1237</v>
      </c>
    </row>
    <row r="195" spans="1:16" ht="12.75">
      <c r="A195" s="7">
        <v>54</v>
      </c>
      <c r="B195" s="7" t="s">
        <v>45</v>
      </c>
      <c r="C195" s="7" t="s">
        <v>2582</v>
      </c>
      <c r="D195" s="7" t="s">
        <v>47</v>
      </c>
      <c r="E195" s="7" t="s">
        <v>2583</v>
      </c>
      <c r="F195" s="7" t="s">
        <v>101</v>
      </c>
      <c r="G195" s="10">
        <v>1</v>
      </c>
      <c r="H195" s="14"/>
      <c r="I195" s="13">
        <f>ROUND((H195*G195),2)</f>
      </c>
      <c r="O195">
        <f>rekapitulace!H8</f>
      </c>
      <c r="P195">
        <f>O195/100*I195</f>
      </c>
    </row>
    <row r="196" ht="25.5">
      <c r="E196" s="15" t="s">
        <v>441</v>
      </c>
    </row>
    <row r="197" ht="242.25">
      <c r="E197" s="15" t="s">
        <v>2584</v>
      </c>
    </row>
    <row r="198" spans="1:16" ht="12.75" customHeight="1">
      <c r="A198" s="16"/>
      <c r="B198" s="16"/>
      <c r="C198" s="16" t="s">
        <v>42</v>
      </c>
      <c r="D198" s="16"/>
      <c r="E198" s="16" t="s">
        <v>1037</v>
      </c>
      <c r="F198" s="16"/>
      <c r="G198" s="16"/>
      <c r="H198" s="16"/>
      <c r="I198" s="16">
        <f>SUM(I171:I197)</f>
      </c>
      <c r="P198">
        <f>ROUND(SUM(P171:P197),2)</f>
      </c>
    </row>
    <row r="200" spans="1:16" ht="12.75" customHeight="1">
      <c r="A200" s="16"/>
      <c r="B200" s="16"/>
      <c r="C200" s="16"/>
      <c r="D200" s="16"/>
      <c r="E200" s="16" t="s">
        <v>143</v>
      </c>
      <c r="F200" s="16"/>
      <c r="G200" s="16"/>
      <c r="H200" s="16"/>
      <c r="I200" s="16">
        <f>+I18+I60+I78+I93+I114+I120+I135+I168+I198</f>
      </c>
      <c r="P200">
        <f>+P18+P60+P78+P93+P114+P120+P135+P168+P198</f>
      </c>
    </row>
    <row r="202" spans="1:9" ht="12.75" customHeight="1">
      <c r="A202" s="9" t="s">
        <v>144</v>
      </c>
      <c r="B202" s="9"/>
      <c r="C202" s="9"/>
      <c r="D202" s="9"/>
      <c r="E202" s="9"/>
      <c r="F202" s="9"/>
      <c r="G202" s="9"/>
      <c r="H202" s="9"/>
      <c r="I202" s="9"/>
    </row>
    <row r="203" spans="1:9" ht="12.75" customHeight="1">
      <c r="A203" s="9"/>
      <c r="B203" s="9"/>
      <c r="C203" s="9"/>
      <c r="D203" s="9"/>
      <c r="E203" s="9" t="s">
        <v>145</v>
      </c>
      <c r="F203" s="9"/>
      <c r="G203" s="9"/>
      <c r="H203" s="9"/>
      <c r="I203" s="9"/>
    </row>
    <row r="204" spans="1:16" ht="12.75" customHeight="1">
      <c r="A204" s="16"/>
      <c r="B204" s="16"/>
      <c r="C204" s="16"/>
      <c r="D204" s="16"/>
      <c r="E204" s="16" t="s">
        <v>146</v>
      </c>
      <c r="F204" s="16"/>
      <c r="G204" s="16"/>
      <c r="H204" s="16"/>
      <c r="I204" s="16">
        <v>0</v>
      </c>
      <c r="P204">
        <v>0</v>
      </c>
    </row>
    <row r="205" spans="1:9" ht="12.75" customHeight="1">
      <c r="A205" s="16"/>
      <c r="B205" s="16"/>
      <c r="C205" s="16"/>
      <c r="D205" s="16"/>
      <c r="E205" s="16" t="s">
        <v>147</v>
      </c>
      <c r="F205" s="16"/>
      <c r="G205" s="16"/>
      <c r="H205" s="16"/>
      <c r="I205" s="16"/>
    </row>
    <row r="206" spans="1:16" ht="12.75" customHeight="1">
      <c r="A206" s="16"/>
      <c r="B206" s="16"/>
      <c r="C206" s="16"/>
      <c r="D206" s="16"/>
      <c r="E206" s="16" t="s">
        <v>148</v>
      </c>
      <c r="F206" s="16"/>
      <c r="G206" s="16"/>
      <c r="H206" s="16"/>
      <c r="I206" s="16">
        <v>0</v>
      </c>
      <c r="P206">
        <v>0</v>
      </c>
    </row>
    <row r="207" spans="1:16" ht="12.75" customHeight="1">
      <c r="A207" s="16"/>
      <c r="B207" s="16"/>
      <c r="C207" s="16"/>
      <c r="D207" s="16"/>
      <c r="E207" s="16" t="s">
        <v>149</v>
      </c>
      <c r="F207" s="16"/>
      <c r="G207" s="16"/>
      <c r="H207" s="16"/>
      <c r="I207" s="16">
        <f>I204+I206</f>
      </c>
      <c r="P207">
        <f>P204+P206</f>
      </c>
    </row>
    <row r="209" spans="1:16" ht="12.75" customHeight="1">
      <c r="A209" s="16"/>
      <c r="B209" s="16"/>
      <c r="C209" s="16"/>
      <c r="D209" s="16"/>
      <c r="E209" s="16" t="s">
        <v>149</v>
      </c>
      <c r="F209" s="16"/>
      <c r="G209" s="16"/>
      <c r="H209" s="16"/>
      <c r="I209" s="16">
        <f>I200+I207</f>
      </c>
      <c r="P209">
        <f>P200+P207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83"/>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20</v>
      </c>
      <c r="D5" s="5"/>
      <c r="E5" s="5" t="s">
        <v>21</v>
      </c>
    </row>
    <row r="6" spans="1:5" ht="12.75" customHeight="1">
      <c r="A6" t="s">
        <v>17</v>
      </c>
      <c r="C6" s="5" t="s">
        <v>150</v>
      </c>
      <c r="D6" s="5"/>
      <c r="E6" s="5" t="s">
        <v>151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153</v>
      </c>
      <c r="D11" s="9"/>
      <c r="E11" s="9" t="s">
        <v>152</v>
      </c>
      <c r="F11" s="9"/>
      <c r="G11" s="11"/>
      <c r="H11" s="9"/>
      <c r="I11" s="11"/>
    </row>
    <row r="12" spans="1:16" ht="12.75">
      <c r="A12" s="7">
        <v>1</v>
      </c>
      <c r="B12" s="7" t="s">
        <v>45</v>
      </c>
      <c r="C12" s="7" t="s">
        <v>153</v>
      </c>
      <c r="D12" s="7" t="s">
        <v>47</v>
      </c>
      <c r="E12" s="7" t="s">
        <v>154</v>
      </c>
      <c r="F12" s="7" t="s">
        <v>155</v>
      </c>
      <c r="G12" s="10">
        <v>4</v>
      </c>
      <c r="H12" s="14"/>
      <c r="I12" s="13">
        <f>ROUND((H12*G12),2)</f>
      </c>
      <c r="O12">
        <f>rekapitulace!H8</f>
      </c>
      <c r="P12">
        <f>O12/100*I12</f>
      </c>
    </row>
    <row r="13" ht="25.5">
      <c r="E13" s="15" t="s">
        <v>156</v>
      </c>
    </row>
    <row r="14" ht="12.75">
      <c r="E14" s="15" t="s">
        <v>47</v>
      </c>
    </row>
    <row r="15" spans="1:16" ht="12.75">
      <c r="A15" s="7">
        <v>2</v>
      </c>
      <c r="B15" s="7" t="s">
        <v>45</v>
      </c>
      <c r="C15" s="7" t="s">
        <v>157</v>
      </c>
      <c r="D15" s="7" t="s">
        <v>47</v>
      </c>
      <c r="E15" s="7" t="s">
        <v>158</v>
      </c>
      <c r="F15" s="7" t="s">
        <v>155</v>
      </c>
      <c r="G15" s="10">
        <v>109</v>
      </c>
      <c r="H15" s="14"/>
      <c r="I15" s="13">
        <f>ROUND((H15*G15),2)</f>
      </c>
      <c r="O15">
        <f>rekapitulace!H8</f>
      </c>
      <c r="P15">
        <f>O15/100*I15</f>
      </c>
    </row>
    <row r="16" ht="25.5">
      <c r="E16" s="15" t="s">
        <v>159</v>
      </c>
    </row>
    <row r="17" ht="12.75">
      <c r="E17" s="15" t="s">
        <v>47</v>
      </c>
    </row>
    <row r="18" spans="1:16" ht="12.75">
      <c r="A18" s="7">
        <v>3</v>
      </c>
      <c r="B18" s="7" t="s">
        <v>45</v>
      </c>
      <c r="C18" s="7" t="s">
        <v>160</v>
      </c>
      <c r="D18" s="7" t="s">
        <v>47</v>
      </c>
      <c r="E18" s="7" t="s">
        <v>161</v>
      </c>
      <c r="F18" s="7" t="s">
        <v>155</v>
      </c>
      <c r="G18" s="10">
        <v>2</v>
      </c>
      <c r="H18" s="14"/>
      <c r="I18" s="13">
        <f>ROUND((H18*G18),2)</f>
      </c>
      <c r="O18">
        <f>rekapitulace!H8</f>
      </c>
      <c r="P18">
        <f>O18/100*I18</f>
      </c>
    </row>
    <row r="19" ht="25.5">
      <c r="E19" s="15" t="s">
        <v>76</v>
      </c>
    </row>
    <row r="20" ht="12.75">
      <c r="E20" s="15" t="s">
        <v>47</v>
      </c>
    </row>
    <row r="21" spans="1:16" ht="12.75">
      <c r="A21" s="7">
        <v>4</v>
      </c>
      <c r="B21" s="7" t="s">
        <v>45</v>
      </c>
      <c r="C21" s="7" t="s">
        <v>162</v>
      </c>
      <c r="D21" s="7" t="s">
        <v>47</v>
      </c>
      <c r="E21" s="7" t="s">
        <v>163</v>
      </c>
      <c r="F21" s="7" t="s">
        <v>155</v>
      </c>
      <c r="G21" s="10">
        <v>4</v>
      </c>
      <c r="H21" s="14"/>
      <c r="I21" s="13">
        <f>ROUND((H21*G21),2)</f>
      </c>
      <c r="O21">
        <f>rekapitulace!H8</f>
      </c>
      <c r="P21">
        <f>O21/100*I21</f>
      </c>
    </row>
    <row r="22" ht="25.5">
      <c r="E22" s="15" t="s">
        <v>156</v>
      </c>
    </row>
    <row r="23" ht="12.75">
      <c r="E23" s="15" t="s">
        <v>47</v>
      </c>
    </row>
    <row r="24" spans="1:16" ht="12.75">
      <c r="A24" s="7">
        <v>5</v>
      </c>
      <c r="B24" s="7" t="s">
        <v>45</v>
      </c>
      <c r="C24" s="7" t="s">
        <v>164</v>
      </c>
      <c r="D24" s="7" t="s">
        <v>47</v>
      </c>
      <c r="E24" s="7" t="s">
        <v>165</v>
      </c>
      <c r="F24" s="7" t="s">
        <v>155</v>
      </c>
      <c r="G24" s="10">
        <v>10</v>
      </c>
      <c r="H24" s="14"/>
      <c r="I24" s="13">
        <f>ROUND((H24*G24),2)</f>
      </c>
      <c r="O24">
        <f>rekapitulace!H8</f>
      </c>
      <c r="P24">
        <f>O24/100*I24</f>
      </c>
    </row>
    <row r="25" ht="25.5">
      <c r="E25" s="15" t="s">
        <v>166</v>
      </c>
    </row>
    <row r="26" ht="12.75">
      <c r="E26" s="15" t="s">
        <v>47</v>
      </c>
    </row>
    <row r="27" spans="1:16" ht="12.75">
      <c r="A27" s="7">
        <v>6</v>
      </c>
      <c r="B27" s="7" t="s">
        <v>45</v>
      </c>
      <c r="C27" s="7" t="s">
        <v>167</v>
      </c>
      <c r="D27" s="7" t="s">
        <v>47</v>
      </c>
      <c r="E27" s="7" t="s">
        <v>168</v>
      </c>
      <c r="F27" s="7" t="s">
        <v>155</v>
      </c>
      <c r="G27" s="10">
        <v>21</v>
      </c>
      <c r="H27" s="14"/>
      <c r="I27" s="13">
        <f>ROUND((H27*G27),2)</f>
      </c>
      <c r="O27">
        <f>rekapitulace!H8</f>
      </c>
      <c r="P27">
        <f>O27/100*I27</f>
      </c>
    </row>
    <row r="28" ht="25.5">
      <c r="E28" s="15" t="s">
        <v>169</v>
      </c>
    </row>
    <row r="29" ht="12.75">
      <c r="E29" s="15" t="s">
        <v>47</v>
      </c>
    </row>
    <row r="30" spans="1:16" ht="12.75">
      <c r="A30" s="7">
        <v>7</v>
      </c>
      <c r="B30" s="7" t="s">
        <v>45</v>
      </c>
      <c r="C30" s="7" t="s">
        <v>170</v>
      </c>
      <c r="D30" s="7" t="s">
        <v>47</v>
      </c>
      <c r="E30" s="7" t="s">
        <v>171</v>
      </c>
      <c r="F30" s="7" t="s">
        <v>155</v>
      </c>
      <c r="G30" s="10">
        <v>1</v>
      </c>
      <c r="H30" s="14"/>
      <c r="I30" s="13">
        <f>ROUND((H30*G30),2)</f>
      </c>
      <c r="O30">
        <f>rekapitulace!H8</f>
      </c>
      <c r="P30">
        <f>O30/100*I30</f>
      </c>
    </row>
    <row r="31" ht="25.5">
      <c r="E31" s="15" t="s">
        <v>50</v>
      </c>
    </row>
    <row r="32" ht="12.75">
      <c r="E32" s="15" t="s">
        <v>47</v>
      </c>
    </row>
    <row r="33" spans="1:16" ht="12.75">
      <c r="A33" s="7">
        <v>8</v>
      </c>
      <c r="B33" s="7" t="s">
        <v>45</v>
      </c>
      <c r="C33" s="7" t="s">
        <v>172</v>
      </c>
      <c r="D33" s="7" t="s">
        <v>47</v>
      </c>
      <c r="E33" s="7" t="s">
        <v>173</v>
      </c>
      <c r="F33" s="7" t="s">
        <v>155</v>
      </c>
      <c r="G33" s="10">
        <v>8</v>
      </c>
      <c r="H33" s="14"/>
      <c r="I33" s="13">
        <f>ROUND((H33*G33),2)</f>
      </c>
      <c r="O33">
        <f>rekapitulace!H8</f>
      </c>
      <c r="P33">
        <f>O33/100*I33</f>
      </c>
    </row>
    <row r="34" ht="25.5">
      <c r="E34" s="15" t="s">
        <v>174</v>
      </c>
    </row>
    <row r="35" ht="12.75">
      <c r="E35" s="15" t="s">
        <v>47</v>
      </c>
    </row>
    <row r="36" spans="1:16" ht="12.75">
      <c r="A36" s="7">
        <v>9</v>
      </c>
      <c r="B36" s="7" t="s">
        <v>45</v>
      </c>
      <c r="C36" s="7" t="s">
        <v>175</v>
      </c>
      <c r="D36" s="7" t="s">
        <v>47</v>
      </c>
      <c r="E36" s="7" t="s">
        <v>176</v>
      </c>
      <c r="F36" s="7" t="s">
        <v>155</v>
      </c>
      <c r="G36" s="10">
        <v>3</v>
      </c>
      <c r="H36" s="14"/>
      <c r="I36" s="13">
        <f>ROUND((H36*G36),2)</f>
      </c>
      <c r="O36">
        <f>rekapitulace!H8</f>
      </c>
      <c r="P36">
        <f>O36/100*I36</f>
      </c>
    </row>
    <row r="37" ht="25.5">
      <c r="E37" s="15" t="s">
        <v>177</v>
      </c>
    </row>
    <row r="38" ht="12.75">
      <c r="E38" s="15" t="s">
        <v>47</v>
      </c>
    </row>
    <row r="39" spans="1:16" ht="12.75">
      <c r="A39" s="7">
        <v>10</v>
      </c>
      <c r="B39" s="7" t="s">
        <v>45</v>
      </c>
      <c r="C39" s="7" t="s">
        <v>178</v>
      </c>
      <c r="D39" s="7" t="s">
        <v>47</v>
      </c>
      <c r="E39" s="7" t="s">
        <v>179</v>
      </c>
      <c r="F39" s="7" t="s">
        <v>155</v>
      </c>
      <c r="G39" s="10">
        <v>4</v>
      </c>
      <c r="H39" s="14"/>
      <c r="I39" s="13">
        <f>ROUND((H39*G39),2)</f>
      </c>
      <c r="O39">
        <f>rekapitulace!H8</f>
      </c>
      <c r="P39">
        <f>O39/100*I39</f>
      </c>
    </row>
    <row r="40" ht="25.5">
      <c r="E40" s="15" t="s">
        <v>156</v>
      </c>
    </row>
    <row r="41" ht="12.75">
      <c r="E41" s="15" t="s">
        <v>47</v>
      </c>
    </row>
    <row r="42" spans="1:16" ht="12.75" customHeight="1">
      <c r="A42" s="16"/>
      <c r="B42" s="16"/>
      <c r="C42" s="16" t="s">
        <v>153</v>
      </c>
      <c r="D42" s="16"/>
      <c r="E42" s="16" t="s">
        <v>152</v>
      </c>
      <c r="F42" s="16"/>
      <c r="G42" s="16"/>
      <c r="H42" s="16"/>
      <c r="I42" s="16">
        <f>SUM(I12:I41)</f>
      </c>
      <c r="P42">
        <f>ROUND(SUM(P12:P41),2)</f>
      </c>
    </row>
    <row r="44" spans="1:9" ht="12.75" customHeight="1">
      <c r="A44" s="9"/>
      <c r="B44" s="9"/>
      <c r="C44" s="9" t="s">
        <v>157</v>
      </c>
      <c r="D44" s="9"/>
      <c r="E44" s="9" t="s">
        <v>180</v>
      </c>
      <c r="F44" s="9"/>
      <c r="G44" s="11"/>
      <c r="H44" s="9"/>
      <c r="I44" s="11"/>
    </row>
    <row r="45" spans="1:16" ht="12.75">
      <c r="A45" s="7">
        <v>11</v>
      </c>
      <c r="B45" s="7" t="s">
        <v>45</v>
      </c>
      <c r="C45" s="7" t="s">
        <v>181</v>
      </c>
      <c r="D45" s="7" t="s">
        <v>47</v>
      </c>
      <c r="E45" s="7" t="s">
        <v>182</v>
      </c>
      <c r="F45" s="7" t="s">
        <v>155</v>
      </c>
      <c r="G45" s="10">
        <v>2</v>
      </c>
      <c r="H45" s="14"/>
      <c r="I45" s="13">
        <f>ROUND((H45*G45),2)</f>
      </c>
      <c r="O45">
        <f>rekapitulace!H8</f>
      </c>
      <c r="P45">
        <f>O45/100*I45</f>
      </c>
    </row>
    <row r="46" ht="25.5">
      <c r="E46" s="15" t="s">
        <v>76</v>
      </c>
    </row>
    <row r="47" ht="12.75">
      <c r="E47" s="15" t="s">
        <v>47</v>
      </c>
    </row>
    <row r="48" spans="1:16" ht="12.75">
      <c r="A48" s="7">
        <v>12</v>
      </c>
      <c r="B48" s="7" t="s">
        <v>45</v>
      </c>
      <c r="C48" s="7" t="s">
        <v>183</v>
      </c>
      <c r="D48" s="7" t="s">
        <v>47</v>
      </c>
      <c r="E48" s="7" t="s">
        <v>184</v>
      </c>
      <c r="F48" s="7" t="s">
        <v>155</v>
      </c>
      <c r="G48" s="10">
        <v>1</v>
      </c>
      <c r="H48" s="14"/>
      <c r="I48" s="13">
        <f>ROUND((H48*G48),2)</f>
      </c>
      <c r="O48">
        <f>rekapitulace!H8</f>
      </c>
      <c r="P48">
        <f>O48/100*I48</f>
      </c>
    </row>
    <row r="49" ht="25.5">
      <c r="E49" s="15" t="s">
        <v>50</v>
      </c>
    </row>
    <row r="50" ht="12.75">
      <c r="E50" s="15" t="s">
        <v>47</v>
      </c>
    </row>
    <row r="51" spans="1:16" ht="12.75" customHeight="1">
      <c r="A51" s="16"/>
      <c r="B51" s="16"/>
      <c r="C51" s="16" t="s">
        <v>157</v>
      </c>
      <c r="D51" s="16"/>
      <c r="E51" s="16" t="s">
        <v>180</v>
      </c>
      <c r="F51" s="16"/>
      <c r="G51" s="16"/>
      <c r="H51" s="16"/>
      <c r="I51" s="16">
        <f>SUM(I45:I50)</f>
      </c>
      <c r="P51">
        <f>ROUND(SUM(P45:P50),2)</f>
      </c>
    </row>
    <row r="53" spans="1:9" ht="12.75" customHeight="1">
      <c r="A53" s="9"/>
      <c r="B53" s="9"/>
      <c r="C53" s="9" t="s">
        <v>160</v>
      </c>
      <c r="D53" s="9"/>
      <c r="E53" s="9" t="s">
        <v>185</v>
      </c>
      <c r="F53" s="9"/>
      <c r="G53" s="11"/>
      <c r="H53" s="9"/>
      <c r="I53" s="11"/>
    </row>
    <row r="54" spans="1:16" ht="12.75">
      <c r="A54" s="7">
        <v>13</v>
      </c>
      <c r="B54" s="7" t="s">
        <v>45</v>
      </c>
      <c r="C54" s="7" t="s">
        <v>186</v>
      </c>
      <c r="D54" s="7" t="s">
        <v>47</v>
      </c>
      <c r="E54" s="7" t="s">
        <v>187</v>
      </c>
      <c r="F54" s="7" t="s">
        <v>155</v>
      </c>
      <c r="G54" s="10">
        <v>1</v>
      </c>
      <c r="H54" s="14"/>
      <c r="I54" s="13">
        <f>ROUND((H54*G54),2)</f>
      </c>
      <c r="O54">
        <f>rekapitulace!H8</f>
      </c>
      <c r="P54">
        <f>O54/100*I54</f>
      </c>
    </row>
    <row r="55" ht="25.5">
      <c r="E55" s="15" t="s">
        <v>50</v>
      </c>
    </row>
    <row r="56" ht="12.75">
      <c r="E56" s="15" t="s">
        <v>47</v>
      </c>
    </row>
    <row r="57" spans="1:16" ht="12.75">
      <c r="A57" s="7">
        <v>14</v>
      </c>
      <c r="B57" s="7" t="s">
        <v>45</v>
      </c>
      <c r="C57" s="7" t="s">
        <v>188</v>
      </c>
      <c r="D57" s="7" t="s">
        <v>47</v>
      </c>
      <c r="E57" s="7" t="s">
        <v>189</v>
      </c>
      <c r="F57" s="7" t="s">
        <v>155</v>
      </c>
      <c r="G57" s="10">
        <v>1</v>
      </c>
      <c r="H57" s="14"/>
      <c r="I57" s="13">
        <f>ROUND((H57*G57),2)</f>
      </c>
      <c r="O57">
        <f>rekapitulace!H8</f>
      </c>
      <c r="P57">
        <f>O57/100*I57</f>
      </c>
    </row>
    <row r="58" ht="25.5">
      <c r="E58" s="15" t="s">
        <v>50</v>
      </c>
    </row>
    <row r="59" ht="12.75">
      <c r="E59" s="15" t="s">
        <v>47</v>
      </c>
    </row>
    <row r="60" spans="1:16" ht="12.75">
      <c r="A60" s="7">
        <v>15</v>
      </c>
      <c r="B60" s="7" t="s">
        <v>45</v>
      </c>
      <c r="C60" s="7" t="s">
        <v>190</v>
      </c>
      <c r="D60" s="7" t="s">
        <v>47</v>
      </c>
      <c r="E60" s="7" t="s">
        <v>191</v>
      </c>
      <c r="F60" s="7" t="s">
        <v>155</v>
      </c>
      <c r="G60" s="10">
        <v>1</v>
      </c>
      <c r="H60" s="14"/>
      <c r="I60" s="13">
        <f>ROUND((H60*G60),2)</f>
      </c>
      <c r="O60">
        <f>rekapitulace!H8</f>
      </c>
      <c r="P60">
        <f>O60/100*I60</f>
      </c>
    </row>
    <row r="61" ht="25.5">
      <c r="E61" s="15" t="s">
        <v>50</v>
      </c>
    </row>
    <row r="62" ht="12.75">
      <c r="E62" s="15" t="s">
        <v>47</v>
      </c>
    </row>
    <row r="63" spans="1:16" ht="12.75" customHeight="1">
      <c r="A63" s="16"/>
      <c r="B63" s="16"/>
      <c r="C63" s="16" t="s">
        <v>160</v>
      </c>
      <c r="D63" s="16"/>
      <c r="E63" s="16" t="s">
        <v>185</v>
      </c>
      <c r="F63" s="16"/>
      <c r="G63" s="16"/>
      <c r="H63" s="16"/>
      <c r="I63" s="16">
        <f>SUM(I54:I62)</f>
      </c>
      <c r="P63">
        <f>ROUND(SUM(P54:P62),2)</f>
      </c>
    </row>
    <row r="65" spans="1:9" ht="12.75" customHeight="1">
      <c r="A65" s="9"/>
      <c r="B65" s="9"/>
      <c r="C65" s="9" t="s">
        <v>162</v>
      </c>
      <c r="D65" s="9"/>
      <c r="E65" s="9" t="s">
        <v>192</v>
      </c>
      <c r="F65" s="9"/>
      <c r="G65" s="11"/>
      <c r="H65" s="9"/>
      <c r="I65" s="11"/>
    </row>
    <row r="66" spans="1:16" ht="12.75">
      <c r="A66" s="7">
        <v>16</v>
      </c>
      <c r="B66" s="7" t="s">
        <v>45</v>
      </c>
      <c r="C66" s="7" t="s">
        <v>193</v>
      </c>
      <c r="D66" s="7" t="s">
        <v>47</v>
      </c>
      <c r="E66" s="7" t="s">
        <v>194</v>
      </c>
      <c r="F66" s="7" t="s">
        <v>155</v>
      </c>
      <c r="G66" s="10">
        <v>4</v>
      </c>
      <c r="H66" s="14"/>
      <c r="I66" s="13">
        <f>ROUND((H66*G66),2)</f>
      </c>
      <c r="O66">
        <f>rekapitulace!H8</f>
      </c>
      <c r="P66">
        <f>O66/100*I66</f>
      </c>
    </row>
    <row r="67" ht="25.5">
      <c r="E67" s="15" t="s">
        <v>156</v>
      </c>
    </row>
    <row r="68" ht="12.75">
      <c r="E68" s="15" t="s">
        <v>47</v>
      </c>
    </row>
    <row r="69" spans="1:16" ht="12.75">
      <c r="A69" s="7">
        <v>17</v>
      </c>
      <c r="B69" s="7" t="s">
        <v>45</v>
      </c>
      <c r="C69" s="7" t="s">
        <v>195</v>
      </c>
      <c r="D69" s="7" t="s">
        <v>47</v>
      </c>
      <c r="E69" s="7" t="s">
        <v>196</v>
      </c>
      <c r="F69" s="7" t="s">
        <v>155</v>
      </c>
      <c r="G69" s="10">
        <v>1</v>
      </c>
      <c r="H69" s="14"/>
      <c r="I69" s="13">
        <f>ROUND((H69*G69),2)</f>
      </c>
      <c r="O69">
        <f>rekapitulace!H8</f>
      </c>
      <c r="P69">
        <f>O69/100*I69</f>
      </c>
    </row>
    <row r="70" ht="25.5">
      <c r="E70" s="15" t="s">
        <v>50</v>
      </c>
    </row>
    <row r="71" ht="12.75">
      <c r="E71" s="15" t="s">
        <v>47</v>
      </c>
    </row>
    <row r="72" spans="1:16" ht="12.75" customHeight="1">
      <c r="A72" s="16"/>
      <c r="B72" s="16"/>
      <c r="C72" s="16" t="s">
        <v>162</v>
      </c>
      <c r="D72" s="16"/>
      <c r="E72" s="16" t="s">
        <v>192</v>
      </c>
      <c r="F72" s="16"/>
      <c r="G72" s="16"/>
      <c r="H72" s="16"/>
      <c r="I72" s="16">
        <f>SUM(I66:I71)</f>
      </c>
      <c r="P72">
        <f>ROUND(SUM(P66:P71),2)</f>
      </c>
    </row>
    <row r="74" spans="1:16" ht="12.75" customHeight="1">
      <c r="A74" s="16"/>
      <c r="B74" s="16"/>
      <c r="C74" s="16"/>
      <c r="D74" s="16"/>
      <c r="E74" s="16" t="s">
        <v>143</v>
      </c>
      <c r="F74" s="16"/>
      <c r="G74" s="16"/>
      <c r="H74" s="16"/>
      <c r="I74" s="16">
        <f>+I42+I51+I63+I72</f>
      </c>
      <c r="P74">
        <f>+P42+P51+P63+P72</f>
      </c>
    </row>
    <row r="76" spans="1:9" ht="12.75" customHeight="1">
      <c r="A76" s="9" t="s">
        <v>144</v>
      </c>
      <c r="B76" s="9"/>
      <c r="C76" s="9"/>
      <c r="D76" s="9"/>
      <c r="E76" s="9"/>
      <c r="F76" s="9"/>
      <c r="G76" s="9"/>
      <c r="H76" s="9"/>
      <c r="I76" s="9"/>
    </row>
    <row r="77" spans="1:9" ht="12.75" customHeight="1">
      <c r="A77" s="9"/>
      <c r="B77" s="9"/>
      <c r="C77" s="9"/>
      <c r="D77" s="9"/>
      <c r="E77" s="9" t="s">
        <v>145</v>
      </c>
      <c r="F77" s="9"/>
      <c r="G77" s="9"/>
      <c r="H77" s="9"/>
      <c r="I77" s="9"/>
    </row>
    <row r="78" spans="1:16" ht="12.75" customHeight="1">
      <c r="A78" s="16"/>
      <c r="B78" s="16"/>
      <c r="C78" s="16"/>
      <c r="D78" s="16"/>
      <c r="E78" s="16" t="s">
        <v>146</v>
      </c>
      <c r="F78" s="16"/>
      <c r="G78" s="16"/>
      <c r="H78" s="16"/>
      <c r="I78" s="16">
        <v>0</v>
      </c>
      <c r="P78">
        <v>0</v>
      </c>
    </row>
    <row r="79" spans="1:9" ht="12.75" customHeight="1">
      <c r="A79" s="16"/>
      <c r="B79" s="16"/>
      <c r="C79" s="16"/>
      <c r="D79" s="16"/>
      <c r="E79" s="16" t="s">
        <v>147</v>
      </c>
      <c r="F79" s="16"/>
      <c r="G79" s="16"/>
      <c r="H79" s="16"/>
      <c r="I79" s="16"/>
    </row>
    <row r="80" spans="1:16" ht="12.75" customHeight="1">
      <c r="A80" s="16"/>
      <c r="B80" s="16"/>
      <c r="C80" s="16"/>
      <c r="D80" s="16"/>
      <c r="E80" s="16" t="s">
        <v>148</v>
      </c>
      <c r="F80" s="16"/>
      <c r="G80" s="16"/>
      <c r="H80" s="16"/>
      <c r="I80" s="16">
        <v>0</v>
      </c>
      <c r="P80">
        <v>0</v>
      </c>
    </row>
    <row r="81" spans="1:16" ht="12.75" customHeight="1">
      <c r="A81" s="16"/>
      <c r="B81" s="16"/>
      <c r="C81" s="16"/>
      <c r="D81" s="16"/>
      <c r="E81" s="16" t="s">
        <v>149</v>
      </c>
      <c r="F81" s="16"/>
      <c r="G81" s="16"/>
      <c r="H81" s="16"/>
      <c r="I81" s="16">
        <f>I78+I80</f>
      </c>
      <c r="P81">
        <f>P78+P80</f>
      </c>
    </row>
    <row r="83" spans="1:16" ht="12.75" customHeight="1">
      <c r="A83" s="16"/>
      <c r="B83" s="16"/>
      <c r="C83" s="16"/>
      <c r="D83" s="16"/>
      <c r="E83" s="16" t="s">
        <v>149</v>
      </c>
      <c r="F83" s="16"/>
      <c r="G83" s="16"/>
      <c r="H83" s="16"/>
      <c r="I83" s="16">
        <f>I74+I81</f>
      </c>
      <c r="P83">
        <f>P74+P81</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17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197</v>
      </c>
      <c r="D5" s="5"/>
      <c r="E5" s="5" t="s">
        <v>198</v>
      </c>
    </row>
    <row r="6" spans="1:5" ht="12.75" customHeight="1">
      <c r="A6" t="s">
        <v>17</v>
      </c>
      <c r="C6" s="5" t="s">
        <v>199</v>
      </c>
      <c r="D6" s="5"/>
      <c r="E6" s="5" t="s">
        <v>200</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202</v>
      </c>
      <c r="D11" s="9"/>
      <c r="E11" s="9" t="s">
        <v>201</v>
      </c>
      <c r="F11" s="9"/>
      <c r="G11" s="11"/>
      <c r="H11" s="9"/>
      <c r="I11" s="11"/>
    </row>
    <row r="12" spans="1:16" ht="12.75">
      <c r="A12" s="7">
        <v>1</v>
      </c>
      <c r="B12" s="7" t="s">
        <v>45</v>
      </c>
      <c r="C12" s="7" t="s">
        <v>203</v>
      </c>
      <c r="D12" s="7" t="s">
        <v>47</v>
      </c>
      <c r="E12" s="7" t="s">
        <v>204</v>
      </c>
      <c r="F12" s="7" t="s">
        <v>205</v>
      </c>
      <c r="G12" s="10">
        <v>490</v>
      </c>
      <c r="H12" s="14"/>
      <c r="I12" s="13">
        <f>ROUND((H12*G12),2)</f>
      </c>
      <c r="O12">
        <f>rekapitulace!H8</f>
      </c>
      <c r="P12">
        <f>O12/100*I12</f>
      </c>
    </row>
    <row r="13" ht="38.25">
      <c r="E13" s="15" t="s">
        <v>206</v>
      </c>
    </row>
    <row r="14" ht="12.75">
      <c r="E14" s="15" t="s">
        <v>47</v>
      </c>
    </row>
    <row r="15" spans="1:16" ht="12.75">
      <c r="A15" s="7">
        <v>2</v>
      </c>
      <c r="B15" s="7" t="s">
        <v>45</v>
      </c>
      <c r="C15" s="7" t="s">
        <v>207</v>
      </c>
      <c r="D15" s="7" t="s">
        <v>47</v>
      </c>
      <c r="E15" s="7" t="s">
        <v>208</v>
      </c>
      <c r="F15" s="7" t="s">
        <v>205</v>
      </c>
      <c r="G15" s="10">
        <v>400</v>
      </c>
      <c r="H15" s="14"/>
      <c r="I15" s="13">
        <f>ROUND((H15*G15),2)</f>
      </c>
      <c r="O15">
        <f>rekapitulace!H8</f>
      </c>
      <c r="P15">
        <f>O15/100*I15</f>
      </c>
    </row>
    <row r="16" ht="38.25">
      <c r="E16" s="15" t="s">
        <v>209</v>
      </c>
    </row>
    <row r="17" ht="12.75">
      <c r="E17" s="15" t="s">
        <v>47</v>
      </c>
    </row>
    <row r="18" spans="1:16" ht="12.75">
      <c r="A18" s="7">
        <v>3</v>
      </c>
      <c r="B18" s="7" t="s">
        <v>45</v>
      </c>
      <c r="C18" s="7" t="s">
        <v>210</v>
      </c>
      <c r="D18" s="7" t="s">
        <v>47</v>
      </c>
      <c r="E18" s="7" t="s">
        <v>211</v>
      </c>
      <c r="F18" s="7" t="s">
        <v>205</v>
      </c>
      <c r="G18" s="10">
        <v>310</v>
      </c>
      <c r="H18" s="14"/>
      <c r="I18" s="13">
        <f>ROUND((H18*G18),2)</f>
      </c>
      <c r="O18">
        <f>rekapitulace!H8</f>
      </c>
      <c r="P18">
        <f>O18/100*I18</f>
      </c>
    </row>
    <row r="19" ht="38.25">
      <c r="E19" s="15" t="s">
        <v>212</v>
      </c>
    </row>
    <row r="20" ht="12.75">
      <c r="E20" s="15" t="s">
        <v>47</v>
      </c>
    </row>
    <row r="21" spans="1:16" ht="12.75">
      <c r="A21" s="7">
        <v>4</v>
      </c>
      <c r="B21" s="7" t="s">
        <v>45</v>
      </c>
      <c r="C21" s="7" t="s">
        <v>213</v>
      </c>
      <c r="D21" s="7" t="s">
        <v>47</v>
      </c>
      <c r="E21" s="7" t="s">
        <v>214</v>
      </c>
      <c r="F21" s="7" t="s">
        <v>205</v>
      </c>
      <c r="G21" s="10">
        <v>30</v>
      </c>
      <c r="H21" s="14"/>
      <c r="I21" s="13">
        <f>ROUND((H21*G21),2)</f>
      </c>
      <c r="O21">
        <f>rekapitulace!H8</f>
      </c>
      <c r="P21">
        <f>O21/100*I21</f>
      </c>
    </row>
    <row r="22" ht="38.25">
      <c r="E22" s="15" t="s">
        <v>215</v>
      </c>
    </row>
    <row r="23" ht="12.75">
      <c r="E23" s="15" t="s">
        <v>47</v>
      </c>
    </row>
    <row r="24" spans="1:16" ht="12.75" customHeight="1">
      <c r="A24" s="16"/>
      <c r="B24" s="16"/>
      <c r="C24" s="16" t="s">
        <v>202</v>
      </c>
      <c r="D24" s="16"/>
      <c r="E24" s="16" t="s">
        <v>201</v>
      </c>
      <c r="F24" s="16"/>
      <c r="G24" s="16"/>
      <c r="H24" s="16"/>
      <c r="I24" s="16">
        <f>SUM(I12:I23)</f>
      </c>
      <c r="P24">
        <f>ROUND(SUM(P12:P23),2)</f>
      </c>
    </row>
    <row r="26" spans="1:9" ht="12.75" customHeight="1">
      <c r="A26" s="9"/>
      <c r="B26" s="9"/>
      <c r="C26" s="9" t="s">
        <v>217</v>
      </c>
      <c r="D26" s="9"/>
      <c r="E26" s="9" t="s">
        <v>216</v>
      </c>
      <c r="F26" s="9"/>
      <c r="G26" s="11"/>
      <c r="H26" s="9"/>
      <c r="I26" s="11"/>
    </row>
    <row r="27" spans="1:16" ht="12.75">
      <c r="A27" s="7">
        <v>5</v>
      </c>
      <c r="B27" s="7" t="s">
        <v>45</v>
      </c>
      <c r="C27" s="7" t="s">
        <v>218</v>
      </c>
      <c r="D27" s="7" t="s">
        <v>47</v>
      </c>
      <c r="E27" s="7" t="s">
        <v>219</v>
      </c>
      <c r="F27" s="7" t="s">
        <v>205</v>
      </c>
      <c r="G27" s="10">
        <v>14600</v>
      </c>
      <c r="H27" s="14"/>
      <c r="I27" s="13">
        <f>ROUND((H27*G27),2)</f>
      </c>
      <c r="O27">
        <f>rekapitulace!H8</f>
      </c>
      <c r="P27">
        <f>O27/100*I27</f>
      </c>
    </row>
    <row r="28" ht="63.75">
      <c r="E28" s="15" t="s">
        <v>220</v>
      </c>
    </row>
    <row r="29" ht="12.75">
      <c r="E29" s="15" t="s">
        <v>47</v>
      </c>
    </row>
    <row r="30" spans="1:16" ht="12.75">
      <c r="A30" s="7">
        <v>6</v>
      </c>
      <c r="B30" s="7" t="s">
        <v>45</v>
      </c>
      <c r="C30" s="7" t="s">
        <v>221</v>
      </c>
      <c r="D30" s="7" t="s">
        <v>47</v>
      </c>
      <c r="E30" s="7" t="s">
        <v>222</v>
      </c>
      <c r="F30" s="7" t="s">
        <v>205</v>
      </c>
      <c r="G30" s="10">
        <v>2000</v>
      </c>
      <c r="H30" s="14"/>
      <c r="I30" s="13">
        <f>ROUND((H30*G30),2)</f>
      </c>
      <c r="O30">
        <f>rekapitulace!H8</f>
      </c>
      <c r="P30">
        <f>O30/100*I30</f>
      </c>
    </row>
    <row r="31" ht="51">
      <c r="E31" s="15" t="s">
        <v>223</v>
      </c>
    </row>
    <row r="32" ht="12.75">
      <c r="E32" s="15" t="s">
        <v>47</v>
      </c>
    </row>
    <row r="33" spans="1:16" ht="12.75">
      <c r="A33" s="7">
        <v>7</v>
      </c>
      <c r="B33" s="7" t="s">
        <v>45</v>
      </c>
      <c r="C33" s="7" t="s">
        <v>224</v>
      </c>
      <c r="D33" s="7" t="s">
        <v>47</v>
      </c>
      <c r="E33" s="7" t="s">
        <v>225</v>
      </c>
      <c r="F33" s="7" t="s">
        <v>205</v>
      </c>
      <c r="G33" s="10">
        <v>4800</v>
      </c>
      <c r="H33" s="14"/>
      <c r="I33" s="13">
        <f>ROUND((H33*G33),2)</f>
      </c>
      <c r="O33">
        <f>rekapitulace!H8</f>
      </c>
      <c r="P33">
        <f>O33/100*I33</f>
      </c>
    </row>
    <row r="34" ht="51">
      <c r="E34" s="15" t="s">
        <v>226</v>
      </c>
    </row>
    <row r="35" ht="12.75">
      <c r="E35" s="15" t="s">
        <v>47</v>
      </c>
    </row>
    <row r="36" spans="1:16" ht="12.75">
      <c r="A36" s="7">
        <v>8</v>
      </c>
      <c r="B36" s="7" t="s">
        <v>45</v>
      </c>
      <c r="C36" s="7" t="s">
        <v>227</v>
      </c>
      <c r="D36" s="7" t="s">
        <v>47</v>
      </c>
      <c r="E36" s="7" t="s">
        <v>228</v>
      </c>
      <c r="F36" s="7" t="s">
        <v>205</v>
      </c>
      <c r="G36" s="10">
        <v>210</v>
      </c>
      <c r="H36" s="14"/>
      <c r="I36" s="13">
        <f>ROUND((H36*G36),2)</f>
      </c>
      <c r="O36">
        <f>rekapitulace!H8</f>
      </c>
      <c r="P36">
        <f>O36/100*I36</f>
      </c>
    </row>
    <row r="37" ht="51">
      <c r="E37" s="15" t="s">
        <v>229</v>
      </c>
    </row>
    <row r="38" ht="12.75">
      <c r="E38" s="15" t="s">
        <v>47</v>
      </c>
    </row>
    <row r="39" spans="1:16" ht="12.75">
      <c r="A39" s="7">
        <v>9</v>
      </c>
      <c r="B39" s="7" t="s">
        <v>45</v>
      </c>
      <c r="C39" s="7" t="s">
        <v>230</v>
      </c>
      <c r="D39" s="7" t="s">
        <v>47</v>
      </c>
      <c r="E39" s="7" t="s">
        <v>231</v>
      </c>
      <c r="F39" s="7" t="s">
        <v>205</v>
      </c>
      <c r="G39" s="10">
        <v>200</v>
      </c>
      <c r="H39" s="14"/>
      <c r="I39" s="13">
        <f>ROUND((H39*G39),2)</f>
      </c>
      <c r="O39">
        <f>rekapitulace!H8</f>
      </c>
      <c r="P39">
        <f>O39/100*I39</f>
      </c>
    </row>
    <row r="40" ht="38.25">
      <c r="E40" s="15" t="s">
        <v>232</v>
      </c>
    </row>
    <row r="41" ht="12.75">
      <c r="E41" s="15" t="s">
        <v>47</v>
      </c>
    </row>
    <row r="42" spans="1:16" ht="12.75">
      <c r="A42" s="7">
        <v>10</v>
      </c>
      <c r="B42" s="7" t="s">
        <v>45</v>
      </c>
      <c r="C42" s="7" t="s">
        <v>233</v>
      </c>
      <c r="D42" s="7" t="s">
        <v>47</v>
      </c>
      <c r="E42" s="7" t="s">
        <v>234</v>
      </c>
      <c r="F42" s="7" t="s">
        <v>205</v>
      </c>
      <c r="G42" s="10">
        <v>110</v>
      </c>
      <c r="H42" s="14"/>
      <c r="I42" s="13">
        <f>ROUND((H42*G42),2)</f>
      </c>
      <c r="O42">
        <f>rekapitulace!H8</f>
      </c>
      <c r="P42">
        <f>O42/100*I42</f>
      </c>
    </row>
    <row r="43" ht="38.25">
      <c r="E43" s="15" t="s">
        <v>235</v>
      </c>
    </row>
    <row r="44" ht="12.75">
      <c r="E44" s="15" t="s">
        <v>47</v>
      </c>
    </row>
    <row r="45" spans="1:16" ht="12.75">
      <c r="A45" s="7">
        <v>11</v>
      </c>
      <c r="B45" s="7" t="s">
        <v>45</v>
      </c>
      <c r="C45" s="7" t="s">
        <v>236</v>
      </c>
      <c r="D45" s="7" t="s">
        <v>47</v>
      </c>
      <c r="E45" s="7" t="s">
        <v>237</v>
      </c>
      <c r="F45" s="7" t="s">
        <v>205</v>
      </c>
      <c r="G45" s="10">
        <v>8</v>
      </c>
      <c r="H45" s="14"/>
      <c r="I45" s="13">
        <f>ROUND((H45*G45),2)</f>
      </c>
      <c r="O45">
        <f>rekapitulace!H8</f>
      </c>
      <c r="P45">
        <f>O45/100*I45</f>
      </c>
    </row>
    <row r="46" ht="38.25">
      <c r="E46" s="15" t="s">
        <v>238</v>
      </c>
    </row>
    <row r="47" ht="12.75">
      <c r="E47" s="15" t="s">
        <v>47</v>
      </c>
    </row>
    <row r="48" spans="1:16" ht="12.75">
      <c r="A48" s="7">
        <v>12</v>
      </c>
      <c r="B48" s="7" t="s">
        <v>45</v>
      </c>
      <c r="C48" s="7" t="s">
        <v>239</v>
      </c>
      <c r="D48" s="7" t="s">
        <v>47</v>
      </c>
      <c r="E48" s="7" t="s">
        <v>240</v>
      </c>
      <c r="F48" s="7" t="s">
        <v>205</v>
      </c>
      <c r="G48" s="10">
        <v>120</v>
      </c>
      <c r="H48" s="14"/>
      <c r="I48" s="13">
        <f>ROUND((H48*G48),2)</f>
      </c>
      <c r="O48">
        <f>rekapitulace!H8</f>
      </c>
      <c r="P48">
        <f>O48/100*I48</f>
      </c>
    </row>
    <row r="49" ht="38.25">
      <c r="E49" s="15" t="s">
        <v>241</v>
      </c>
    </row>
    <row r="50" ht="12.75">
      <c r="E50" s="15" t="s">
        <v>47</v>
      </c>
    </row>
    <row r="51" spans="1:16" ht="12.75">
      <c r="A51" s="7">
        <v>13</v>
      </c>
      <c r="B51" s="7" t="s">
        <v>45</v>
      </c>
      <c r="C51" s="7" t="s">
        <v>242</v>
      </c>
      <c r="D51" s="7" t="s">
        <v>47</v>
      </c>
      <c r="E51" s="7" t="s">
        <v>243</v>
      </c>
      <c r="F51" s="7" t="s">
        <v>205</v>
      </c>
      <c r="G51" s="10">
        <v>253.6</v>
      </c>
      <c r="H51" s="14"/>
      <c r="I51" s="13">
        <f>ROUND((H51*G51),2)</f>
      </c>
      <c r="O51">
        <f>rekapitulace!H8</f>
      </c>
      <c r="P51">
        <f>O51/100*I51</f>
      </c>
    </row>
    <row r="52" ht="51">
      <c r="E52" s="15" t="s">
        <v>244</v>
      </c>
    </row>
    <row r="53" ht="12.75">
      <c r="E53" s="15" t="s">
        <v>47</v>
      </c>
    </row>
    <row r="54" spans="1:16" ht="12.75">
      <c r="A54" s="7">
        <v>14</v>
      </c>
      <c r="B54" s="7" t="s">
        <v>45</v>
      </c>
      <c r="C54" s="7" t="s">
        <v>245</v>
      </c>
      <c r="D54" s="7" t="s">
        <v>47</v>
      </c>
      <c r="E54" s="7" t="s">
        <v>246</v>
      </c>
      <c r="F54" s="7" t="s">
        <v>205</v>
      </c>
      <c r="G54" s="10">
        <v>300</v>
      </c>
      <c r="H54" s="14"/>
      <c r="I54" s="13">
        <f>ROUND((H54*G54),2)</f>
      </c>
      <c r="O54">
        <f>rekapitulace!H8</f>
      </c>
      <c r="P54">
        <f>O54/100*I54</f>
      </c>
    </row>
    <row r="55" ht="51">
      <c r="E55" s="15" t="s">
        <v>247</v>
      </c>
    </row>
    <row r="56" ht="12.75">
      <c r="E56" s="15" t="s">
        <v>47</v>
      </c>
    </row>
    <row r="57" spans="1:16" ht="12.75">
      <c r="A57" s="7">
        <v>15</v>
      </c>
      <c r="B57" s="7" t="s">
        <v>45</v>
      </c>
      <c r="C57" s="7" t="s">
        <v>248</v>
      </c>
      <c r="D57" s="7" t="s">
        <v>47</v>
      </c>
      <c r="E57" s="7" t="s">
        <v>249</v>
      </c>
      <c r="F57" s="7" t="s">
        <v>205</v>
      </c>
      <c r="G57" s="10">
        <v>52.88</v>
      </c>
      <c r="H57" s="14"/>
      <c r="I57" s="13">
        <f>ROUND((H57*G57),2)</f>
      </c>
      <c r="O57">
        <f>rekapitulace!H8</f>
      </c>
      <c r="P57">
        <f>O57/100*I57</f>
      </c>
    </row>
    <row r="58" ht="51">
      <c r="E58" s="15" t="s">
        <v>250</v>
      </c>
    </row>
    <row r="59" ht="12.75">
      <c r="E59" s="15" t="s">
        <v>47</v>
      </c>
    </row>
    <row r="60" spans="1:16" ht="12.75">
      <c r="A60" s="7">
        <v>16</v>
      </c>
      <c r="B60" s="7" t="s">
        <v>45</v>
      </c>
      <c r="C60" s="7" t="s">
        <v>251</v>
      </c>
      <c r="D60" s="7" t="s">
        <v>47</v>
      </c>
      <c r="E60" s="7" t="s">
        <v>252</v>
      </c>
      <c r="F60" s="7" t="s">
        <v>205</v>
      </c>
      <c r="G60" s="10">
        <v>330</v>
      </c>
      <c r="H60" s="14"/>
      <c r="I60" s="13">
        <f>ROUND((H60*G60),2)</f>
      </c>
      <c r="O60">
        <f>rekapitulace!H8</f>
      </c>
      <c r="P60">
        <f>O60/100*I60</f>
      </c>
    </row>
    <row r="61" ht="51">
      <c r="E61" s="15" t="s">
        <v>253</v>
      </c>
    </row>
    <row r="62" ht="12.75">
      <c r="E62" s="15" t="s">
        <v>47</v>
      </c>
    </row>
    <row r="63" spans="1:16" ht="12.75">
      <c r="A63" s="7">
        <v>17</v>
      </c>
      <c r="B63" s="7" t="s">
        <v>45</v>
      </c>
      <c r="C63" s="7" t="s">
        <v>254</v>
      </c>
      <c r="D63" s="7" t="s">
        <v>47</v>
      </c>
      <c r="E63" s="7" t="s">
        <v>255</v>
      </c>
      <c r="F63" s="7" t="s">
        <v>205</v>
      </c>
      <c r="G63" s="10">
        <v>20</v>
      </c>
      <c r="H63" s="14"/>
      <c r="I63" s="13">
        <f>ROUND((H63*G63),2)</f>
      </c>
      <c r="O63">
        <f>rekapitulace!H8</f>
      </c>
      <c r="P63">
        <f>O63/100*I63</f>
      </c>
    </row>
    <row r="64" ht="38.25">
      <c r="E64" s="15" t="s">
        <v>256</v>
      </c>
    </row>
    <row r="65" ht="12.75">
      <c r="E65" s="15" t="s">
        <v>47</v>
      </c>
    </row>
    <row r="66" spans="1:16" ht="12.75">
      <c r="A66" s="7">
        <v>18</v>
      </c>
      <c r="B66" s="7" t="s">
        <v>45</v>
      </c>
      <c r="C66" s="7" t="s">
        <v>257</v>
      </c>
      <c r="D66" s="7" t="s">
        <v>47</v>
      </c>
      <c r="E66" s="7" t="s">
        <v>258</v>
      </c>
      <c r="F66" s="7" t="s">
        <v>205</v>
      </c>
      <c r="G66" s="10">
        <v>96</v>
      </c>
      <c r="H66" s="14"/>
      <c r="I66" s="13">
        <f>ROUND((H66*G66),2)</f>
      </c>
      <c r="O66">
        <f>rekapitulace!H8</f>
      </c>
      <c r="P66">
        <f>O66/100*I66</f>
      </c>
    </row>
    <row r="67" ht="38.25">
      <c r="E67" s="15" t="s">
        <v>259</v>
      </c>
    </row>
    <row r="68" ht="12.75">
      <c r="E68" s="15" t="s">
        <v>47</v>
      </c>
    </row>
    <row r="69" spans="1:16" ht="12.75">
      <c r="A69" s="7">
        <v>19</v>
      </c>
      <c r="B69" s="7" t="s">
        <v>45</v>
      </c>
      <c r="C69" s="7" t="s">
        <v>260</v>
      </c>
      <c r="D69" s="7" t="s">
        <v>47</v>
      </c>
      <c r="E69" s="7" t="s">
        <v>261</v>
      </c>
      <c r="F69" s="7" t="s">
        <v>205</v>
      </c>
      <c r="G69" s="10">
        <v>320</v>
      </c>
      <c r="H69" s="14"/>
      <c r="I69" s="13">
        <f>ROUND((H69*G69),2)</f>
      </c>
      <c r="O69">
        <f>rekapitulace!H8</f>
      </c>
      <c r="P69">
        <f>O69/100*I69</f>
      </c>
    </row>
    <row r="70" ht="38.25">
      <c r="E70" s="15" t="s">
        <v>262</v>
      </c>
    </row>
    <row r="71" ht="12.75">
      <c r="E71" s="15" t="s">
        <v>47</v>
      </c>
    </row>
    <row r="72" spans="1:16" ht="12.75">
      <c r="A72" s="7">
        <v>20</v>
      </c>
      <c r="B72" s="7" t="s">
        <v>45</v>
      </c>
      <c r="C72" s="7" t="s">
        <v>263</v>
      </c>
      <c r="D72" s="7" t="s">
        <v>47</v>
      </c>
      <c r="E72" s="7" t="s">
        <v>264</v>
      </c>
      <c r="F72" s="7" t="s">
        <v>205</v>
      </c>
      <c r="G72" s="10">
        <v>16</v>
      </c>
      <c r="H72" s="14"/>
      <c r="I72" s="13">
        <f>ROUND((H72*G72),2)</f>
      </c>
      <c r="O72">
        <f>rekapitulace!H8</f>
      </c>
      <c r="P72">
        <f>O72/100*I72</f>
      </c>
    </row>
    <row r="73" ht="38.25">
      <c r="E73" s="15" t="s">
        <v>265</v>
      </c>
    </row>
    <row r="74" ht="12.75">
      <c r="E74" s="15" t="s">
        <v>47</v>
      </c>
    </row>
    <row r="75" spans="1:16" ht="12.75">
      <c r="A75" s="7">
        <v>21</v>
      </c>
      <c r="B75" s="7" t="s">
        <v>45</v>
      </c>
      <c r="C75" s="7" t="s">
        <v>266</v>
      </c>
      <c r="D75" s="7" t="s">
        <v>47</v>
      </c>
      <c r="E75" s="7" t="s">
        <v>267</v>
      </c>
      <c r="F75" s="7" t="s">
        <v>205</v>
      </c>
      <c r="G75" s="10">
        <v>12</v>
      </c>
      <c r="H75" s="14"/>
      <c r="I75" s="13">
        <f>ROUND((H75*G75),2)</f>
      </c>
      <c r="O75">
        <f>rekapitulace!H8</f>
      </c>
      <c r="P75">
        <f>O75/100*I75</f>
      </c>
    </row>
    <row r="76" ht="38.25">
      <c r="E76" s="15" t="s">
        <v>268</v>
      </c>
    </row>
    <row r="77" ht="12.75">
      <c r="E77" s="15" t="s">
        <v>47</v>
      </c>
    </row>
    <row r="78" spans="1:16" ht="12.75">
      <c r="A78" s="7">
        <v>22</v>
      </c>
      <c r="B78" s="7" t="s">
        <v>45</v>
      </c>
      <c r="C78" s="7" t="s">
        <v>269</v>
      </c>
      <c r="D78" s="7" t="s">
        <v>47</v>
      </c>
      <c r="E78" s="7" t="s">
        <v>270</v>
      </c>
      <c r="F78" s="7" t="s">
        <v>205</v>
      </c>
      <c r="G78" s="10">
        <v>2</v>
      </c>
      <c r="H78" s="14"/>
      <c r="I78" s="13">
        <f>ROUND((H78*G78),2)</f>
      </c>
      <c r="O78">
        <f>rekapitulace!H8</f>
      </c>
      <c r="P78">
        <f>O78/100*I78</f>
      </c>
    </row>
    <row r="79" ht="38.25">
      <c r="E79" s="15" t="s">
        <v>271</v>
      </c>
    </row>
    <row r="80" ht="12.75">
      <c r="E80" s="15" t="s">
        <v>47</v>
      </c>
    </row>
    <row r="81" spans="1:16" ht="12.75" customHeight="1">
      <c r="A81" s="16"/>
      <c r="B81" s="16"/>
      <c r="C81" s="16" t="s">
        <v>217</v>
      </c>
      <c r="D81" s="16"/>
      <c r="E81" s="16" t="s">
        <v>216</v>
      </c>
      <c r="F81" s="16"/>
      <c r="G81" s="16"/>
      <c r="H81" s="16"/>
      <c r="I81" s="16">
        <f>SUM(I27:I80)</f>
      </c>
      <c r="P81">
        <f>ROUND(SUM(P27:P80),2)</f>
      </c>
    </row>
    <row r="83" spans="1:9" ht="12.75" customHeight="1">
      <c r="A83" s="9"/>
      <c r="B83" s="9"/>
      <c r="C83" s="9" t="s">
        <v>273</v>
      </c>
      <c r="D83" s="9"/>
      <c r="E83" s="9" t="s">
        <v>272</v>
      </c>
      <c r="F83" s="9"/>
      <c r="G83" s="11"/>
      <c r="H83" s="9"/>
      <c r="I83" s="11"/>
    </row>
    <row r="84" spans="1:16" ht="12.75">
      <c r="A84" s="7">
        <v>23</v>
      </c>
      <c r="B84" s="7" t="s">
        <v>45</v>
      </c>
      <c r="C84" s="7" t="s">
        <v>274</v>
      </c>
      <c r="D84" s="7" t="s">
        <v>47</v>
      </c>
      <c r="E84" s="7" t="s">
        <v>275</v>
      </c>
      <c r="F84" s="7" t="s">
        <v>205</v>
      </c>
      <c r="G84" s="10">
        <v>630</v>
      </c>
      <c r="H84" s="14"/>
      <c r="I84" s="13">
        <f>ROUND((H84*G84),2)</f>
      </c>
      <c r="O84">
        <f>rekapitulace!H8</f>
      </c>
      <c r="P84">
        <f>O84/100*I84</f>
      </c>
    </row>
    <row r="85" ht="38.25">
      <c r="E85" s="15" t="s">
        <v>276</v>
      </c>
    </row>
    <row r="86" ht="12.75">
      <c r="E86" s="15" t="s">
        <v>47</v>
      </c>
    </row>
    <row r="87" spans="1:16" ht="12.75">
      <c r="A87" s="7">
        <v>24</v>
      </c>
      <c r="B87" s="7" t="s">
        <v>45</v>
      </c>
      <c r="C87" s="7" t="s">
        <v>277</v>
      </c>
      <c r="D87" s="7" t="s">
        <v>47</v>
      </c>
      <c r="E87" s="7" t="s">
        <v>278</v>
      </c>
      <c r="F87" s="7" t="s">
        <v>205</v>
      </c>
      <c r="G87" s="10">
        <v>1900</v>
      </c>
      <c r="H87" s="14"/>
      <c r="I87" s="13">
        <f>ROUND((H87*G87),2)</f>
      </c>
      <c r="O87">
        <f>rekapitulace!H8</f>
      </c>
      <c r="P87">
        <f>O87/100*I87</f>
      </c>
    </row>
    <row r="88" ht="51">
      <c r="E88" s="15" t="s">
        <v>279</v>
      </c>
    </row>
    <row r="89" ht="12.75">
      <c r="E89" s="15" t="s">
        <v>47</v>
      </c>
    </row>
    <row r="90" spans="1:16" ht="12.75">
      <c r="A90" s="7">
        <v>25</v>
      </c>
      <c r="B90" s="7" t="s">
        <v>45</v>
      </c>
      <c r="C90" s="7" t="s">
        <v>280</v>
      </c>
      <c r="D90" s="7" t="s">
        <v>47</v>
      </c>
      <c r="E90" s="7" t="s">
        <v>281</v>
      </c>
      <c r="F90" s="7" t="s">
        <v>205</v>
      </c>
      <c r="G90" s="10">
        <v>180</v>
      </c>
      <c r="H90" s="14"/>
      <c r="I90" s="13">
        <f>ROUND((H90*G90),2)</f>
      </c>
      <c r="O90">
        <f>rekapitulace!H8</f>
      </c>
      <c r="P90">
        <f>O90/100*I90</f>
      </c>
    </row>
    <row r="91" ht="38.25">
      <c r="E91" s="15" t="s">
        <v>282</v>
      </c>
    </row>
    <row r="92" ht="12.75">
      <c r="E92" s="15" t="s">
        <v>47</v>
      </c>
    </row>
    <row r="93" spans="1:16" ht="12.75">
      <c r="A93" s="7">
        <v>26</v>
      </c>
      <c r="B93" s="7" t="s">
        <v>45</v>
      </c>
      <c r="C93" s="7" t="s">
        <v>283</v>
      </c>
      <c r="D93" s="7" t="s">
        <v>47</v>
      </c>
      <c r="E93" s="7" t="s">
        <v>284</v>
      </c>
      <c r="F93" s="7" t="s">
        <v>205</v>
      </c>
      <c r="G93" s="10">
        <v>1800</v>
      </c>
      <c r="H93" s="14"/>
      <c r="I93" s="13">
        <f>ROUND((H93*G93),2)</f>
      </c>
      <c r="O93">
        <f>rekapitulace!H8</f>
      </c>
      <c r="P93">
        <f>O93/100*I93</f>
      </c>
    </row>
    <row r="94" ht="51">
      <c r="E94" s="15" t="s">
        <v>285</v>
      </c>
    </row>
    <row r="95" ht="12.75">
      <c r="E95" s="15" t="s">
        <v>47</v>
      </c>
    </row>
    <row r="96" spans="1:16" ht="12.75">
      <c r="A96" s="7">
        <v>27</v>
      </c>
      <c r="B96" s="7" t="s">
        <v>45</v>
      </c>
      <c r="C96" s="7" t="s">
        <v>286</v>
      </c>
      <c r="D96" s="7" t="s">
        <v>47</v>
      </c>
      <c r="E96" s="7" t="s">
        <v>287</v>
      </c>
      <c r="F96" s="7" t="s">
        <v>205</v>
      </c>
      <c r="G96" s="10">
        <v>320</v>
      </c>
      <c r="H96" s="14"/>
      <c r="I96" s="13">
        <f>ROUND((H96*G96),2)</f>
      </c>
      <c r="O96">
        <f>rekapitulace!H8</f>
      </c>
      <c r="P96">
        <f>O96/100*I96</f>
      </c>
    </row>
    <row r="97" ht="38.25">
      <c r="E97" s="15" t="s">
        <v>288</v>
      </c>
    </row>
    <row r="98" ht="12.75">
      <c r="E98" s="15" t="s">
        <v>47</v>
      </c>
    </row>
    <row r="99" spans="1:16" ht="12.75">
      <c r="A99" s="7">
        <v>28</v>
      </c>
      <c r="B99" s="7" t="s">
        <v>45</v>
      </c>
      <c r="C99" s="7" t="s">
        <v>289</v>
      </c>
      <c r="D99" s="7" t="s">
        <v>47</v>
      </c>
      <c r="E99" s="7" t="s">
        <v>290</v>
      </c>
      <c r="F99" s="7" t="s">
        <v>205</v>
      </c>
      <c r="G99" s="10">
        <v>70</v>
      </c>
      <c r="H99" s="14"/>
      <c r="I99" s="13">
        <f>ROUND((H99*G99),2)</f>
      </c>
      <c r="O99">
        <f>rekapitulace!H8</f>
      </c>
      <c r="P99">
        <f>O99/100*I99</f>
      </c>
    </row>
    <row r="100" ht="38.25">
      <c r="E100" s="15" t="s">
        <v>291</v>
      </c>
    </row>
    <row r="101" ht="12.75">
      <c r="E101" s="15" t="s">
        <v>47</v>
      </c>
    </row>
    <row r="102" spans="1:16" ht="12.75">
      <c r="A102" s="7">
        <v>29</v>
      </c>
      <c r="B102" s="7" t="s">
        <v>45</v>
      </c>
      <c r="C102" s="7" t="s">
        <v>292</v>
      </c>
      <c r="D102" s="7" t="s">
        <v>47</v>
      </c>
      <c r="E102" s="7" t="s">
        <v>293</v>
      </c>
      <c r="F102" s="7" t="s">
        <v>205</v>
      </c>
      <c r="G102" s="10">
        <v>40</v>
      </c>
      <c r="H102" s="14"/>
      <c r="I102" s="13">
        <f>ROUND((H102*G102),2)</f>
      </c>
      <c r="O102">
        <f>rekapitulace!H8</f>
      </c>
      <c r="P102">
        <f>O102/100*I102</f>
      </c>
    </row>
    <row r="103" ht="38.25">
      <c r="E103" s="15" t="s">
        <v>294</v>
      </c>
    </row>
    <row r="104" ht="12.75">
      <c r="E104" s="15" t="s">
        <v>47</v>
      </c>
    </row>
    <row r="105" spans="1:16" ht="12.75">
      <c r="A105" s="7">
        <v>30</v>
      </c>
      <c r="B105" s="7" t="s">
        <v>45</v>
      </c>
      <c r="C105" s="7" t="s">
        <v>295</v>
      </c>
      <c r="D105" s="7" t="s">
        <v>47</v>
      </c>
      <c r="E105" s="7" t="s">
        <v>296</v>
      </c>
      <c r="F105" s="7" t="s">
        <v>205</v>
      </c>
      <c r="G105" s="10">
        <v>70</v>
      </c>
      <c r="H105" s="14"/>
      <c r="I105" s="13">
        <f>ROUND((H105*G105),2)</f>
      </c>
      <c r="O105">
        <f>rekapitulace!H8</f>
      </c>
      <c r="P105">
        <f>O105/100*I105</f>
      </c>
    </row>
    <row r="106" ht="38.25">
      <c r="E106" s="15" t="s">
        <v>291</v>
      </c>
    </row>
    <row r="107" ht="12.75">
      <c r="E107" s="15" t="s">
        <v>47</v>
      </c>
    </row>
    <row r="108" spans="1:16" ht="12.75">
      <c r="A108" s="7">
        <v>31</v>
      </c>
      <c r="B108" s="7" t="s">
        <v>45</v>
      </c>
      <c r="C108" s="7" t="s">
        <v>297</v>
      </c>
      <c r="D108" s="7" t="s">
        <v>47</v>
      </c>
      <c r="E108" s="7" t="s">
        <v>298</v>
      </c>
      <c r="F108" s="7" t="s">
        <v>205</v>
      </c>
      <c r="G108" s="10">
        <v>60</v>
      </c>
      <c r="H108" s="14"/>
      <c r="I108" s="13">
        <f>ROUND((H108*G108),2)</f>
      </c>
      <c r="O108">
        <f>rekapitulace!H8</f>
      </c>
      <c r="P108">
        <f>O108/100*I108</f>
      </c>
    </row>
    <row r="109" ht="38.25">
      <c r="E109" s="15" t="s">
        <v>299</v>
      </c>
    </row>
    <row r="110" ht="12.75">
      <c r="E110" s="15" t="s">
        <v>47</v>
      </c>
    </row>
    <row r="111" spans="1:16" ht="12.75" customHeight="1">
      <c r="A111" s="16"/>
      <c r="B111" s="16"/>
      <c r="C111" s="16" t="s">
        <v>273</v>
      </c>
      <c r="D111" s="16"/>
      <c r="E111" s="16" t="s">
        <v>272</v>
      </c>
      <c r="F111" s="16"/>
      <c r="G111" s="16"/>
      <c r="H111" s="16"/>
      <c r="I111" s="16">
        <f>SUM(I84:I110)</f>
      </c>
      <c r="P111">
        <f>ROUND(SUM(P84:P110),2)</f>
      </c>
    </row>
    <row r="113" spans="1:9" ht="12.75" customHeight="1">
      <c r="A113" s="9"/>
      <c r="B113" s="9"/>
      <c r="C113" s="9" t="s">
        <v>35</v>
      </c>
      <c r="D113" s="9"/>
      <c r="E113" s="9" t="s">
        <v>300</v>
      </c>
      <c r="F113" s="9"/>
      <c r="G113" s="11"/>
      <c r="H113" s="9"/>
      <c r="I113" s="11"/>
    </row>
    <row r="114" spans="1:16" ht="12.75">
      <c r="A114" s="7">
        <v>32</v>
      </c>
      <c r="B114" s="7" t="s">
        <v>45</v>
      </c>
      <c r="C114" s="7" t="s">
        <v>301</v>
      </c>
      <c r="D114" s="7" t="s">
        <v>47</v>
      </c>
      <c r="E114" s="7" t="s">
        <v>302</v>
      </c>
      <c r="F114" s="7" t="s">
        <v>54</v>
      </c>
      <c r="G114" s="10">
        <v>550</v>
      </c>
      <c r="H114" s="14"/>
      <c r="I114" s="13">
        <f>ROUND((H114*G114),2)</f>
      </c>
      <c r="O114">
        <f>rekapitulace!H8</f>
      </c>
      <c r="P114">
        <f>O114/100*I114</f>
      </c>
    </row>
    <row r="115" ht="38.25">
      <c r="E115" s="15" t="s">
        <v>303</v>
      </c>
    </row>
    <row r="116" ht="12.75">
      <c r="E116" s="15" t="s">
        <v>47</v>
      </c>
    </row>
    <row r="117" spans="1:16" ht="12.75">
      <c r="A117" s="7">
        <v>33</v>
      </c>
      <c r="B117" s="7" t="s">
        <v>45</v>
      </c>
      <c r="C117" s="7" t="s">
        <v>304</v>
      </c>
      <c r="D117" s="7" t="s">
        <v>47</v>
      </c>
      <c r="E117" s="7" t="s">
        <v>305</v>
      </c>
      <c r="F117" s="7" t="s">
        <v>54</v>
      </c>
      <c r="G117" s="10">
        <v>45</v>
      </c>
      <c r="H117" s="14"/>
      <c r="I117" s="13">
        <f>ROUND((H117*G117),2)</f>
      </c>
      <c r="O117">
        <f>rekapitulace!H8</f>
      </c>
      <c r="P117">
        <f>O117/100*I117</f>
      </c>
    </row>
    <row r="118" ht="25.5">
      <c r="E118" s="15" t="s">
        <v>306</v>
      </c>
    </row>
    <row r="119" ht="12.75">
      <c r="E119" s="15" t="s">
        <v>47</v>
      </c>
    </row>
    <row r="120" spans="1:16" ht="12.75">
      <c r="A120" s="7">
        <v>34</v>
      </c>
      <c r="B120" s="7" t="s">
        <v>45</v>
      </c>
      <c r="C120" s="7" t="s">
        <v>307</v>
      </c>
      <c r="D120" s="7" t="s">
        <v>47</v>
      </c>
      <c r="E120" s="7" t="s">
        <v>308</v>
      </c>
      <c r="F120" s="7" t="s">
        <v>54</v>
      </c>
      <c r="G120" s="10">
        <v>15</v>
      </c>
      <c r="H120" s="14"/>
      <c r="I120" s="13">
        <f>ROUND((H120*G120),2)</f>
      </c>
      <c r="O120">
        <f>rekapitulace!H8</f>
      </c>
      <c r="P120">
        <f>O120/100*I120</f>
      </c>
    </row>
    <row r="121" ht="25.5">
      <c r="E121" s="15" t="s">
        <v>309</v>
      </c>
    </row>
    <row r="122" ht="12.75">
      <c r="E122" s="15" t="s">
        <v>47</v>
      </c>
    </row>
    <row r="123" spans="1:16" ht="12.75" customHeight="1">
      <c r="A123" s="16"/>
      <c r="B123" s="16"/>
      <c r="C123" s="16" t="s">
        <v>35</v>
      </c>
      <c r="D123" s="16"/>
      <c r="E123" s="16" t="s">
        <v>300</v>
      </c>
      <c r="F123" s="16"/>
      <c r="G123" s="16"/>
      <c r="H123" s="16"/>
      <c r="I123" s="16">
        <f>SUM(I114:I122)</f>
      </c>
      <c r="P123">
        <f>ROUND(SUM(P114:P122),2)</f>
      </c>
    </row>
    <row r="125" spans="1:9" ht="12.75" customHeight="1">
      <c r="A125" s="9"/>
      <c r="B125" s="9"/>
      <c r="C125" s="9" t="s">
        <v>36</v>
      </c>
      <c r="D125" s="9"/>
      <c r="E125" s="9" t="s">
        <v>310</v>
      </c>
      <c r="F125" s="9"/>
      <c r="G125" s="11"/>
      <c r="H125" s="9"/>
      <c r="I125" s="11"/>
    </row>
    <row r="126" spans="1:16" ht="12.75">
      <c r="A126" s="7">
        <v>35</v>
      </c>
      <c r="B126" s="7" t="s">
        <v>45</v>
      </c>
      <c r="C126" s="7" t="s">
        <v>311</v>
      </c>
      <c r="D126" s="7" t="s">
        <v>47</v>
      </c>
      <c r="E126" s="7" t="s">
        <v>312</v>
      </c>
      <c r="F126" s="7" t="s">
        <v>49</v>
      </c>
      <c r="G126" s="10">
        <v>1</v>
      </c>
      <c r="H126" s="14"/>
      <c r="I126" s="13">
        <f>ROUND((H126*G126),2)</f>
      </c>
      <c r="O126">
        <f>rekapitulace!H8</f>
      </c>
      <c r="P126">
        <f>O126/100*I126</f>
      </c>
    </row>
    <row r="127" ht="25.5">
      <c r="E127" s="15" t="s">
        <v>313</v>
      </c>
    </row>
    <row r="128" ht="12.75">
      <c r="E128" s="15" t="s">
        <v>47</v>
      </c>
    </row>
    <row r="129" spans="1:16" ht="12.75">
      <c r="A129" s="7">
        <v>36</v>
      </c>
      <c r="B129" s="7" t="s">
        <v>45</v>
      </c>
      <c r="C129" s="7" t="s">
        <v>314</v>
      </c>
      <c r="D129" s="7" t="s">
        <v>47</v>
      </c>
      <c r="E129" s="7" t="s">
        <v>315</v>
      </c>
      <c r="F129" s="7" t="s">
        <v>49</v>
      </c>
      <c r="G129" s="10">
        <v>1</v>
      </c>
      <c r="H129" s="14"/>
      <c r="I129" s="13">
        <f>ROUND((H129*G129),2)</f>
      </c>
      <c r="O129">
        <f>rekapitulace!H8</f>
      </c>
      <c r="P129">
        <f>O129/100*I129</f>
      </c>
    </row>
    <row r="130" ht="25.5">
      <c r="E130" s="15" t="s">
        <v>313</v>
      </c>
    </row>
    <row r="131" ht="12.75">
      <c r="E131" s="15" t="s">
        <v>47</v>
      </c>
    </row>
    <row r="132" spans="1:16" ht="12.75">
      <c r="A132" s="7">
        <v>37</v>
      </c>
      <c r="B132" s="7" t="s">
        <v>45</v>
      </c>
      <c r="C132" s="7" t="s">
        <v>316</v>
      </c>
      <c r="D132" s="7" t="s">
        <v>47</v>
      </c>
      <c r="E132" s="7" t="s">
        <v>317</v>
      </c>
      <c r="F132" s="7" t="s">
        <v>110</v>
      </c>
      <c r="G132" s="10">
        <v>500</v>
      </c>
      <c r="H132" s="14"/>
      <c r="I132" s="13">
        <f>ROUND((H132*G132),2)</f>
      </c>
      <c r="O132">
        <f>rekapitulace!H8</f>
      </c>
      <c r="P132">
        <f>O132/100*I132</f>
      </c>
    </row>
    <row r="133" ht="38.25">
      <c r="E133" s="15" t="s">
        <v>318</v>
      </c>
    </row>
    <row r="134" ht="12.75">
      <c r="E134" s="15" t="s">
        <v>47</v>
      </c>
    </row>
    <row r="135" spans="1:16" ht="12.75">
      <c r="A135" s="7">
        <v>38</v>
      </c>
      <c r="B135" s="7" t="s">
        <v>45</v>
      </c>
      <c r="C135" s="7" t="s">
        <v>319</v>
      </c>
      <c r="D135" s="7" t="s">
        <v>47</v>
      </c>
      <c r="E135" s="7" t="s">
        <v>320</v>
      </c>
      <c r="F135" s="7" t="s">
        <v>321</v>
      </c>
      <c r="G135" s="10">
        <v>2</v>
      </c>
      <c r="H135" s="14"/>
      <c r="I135" s="13">
        <f>ROUND((H135*G135),2)</f>
      </c>
      <c r="O135">
        <f>rekapitulace!H8</f>
      </c>
      <c r="P135">
        <f>O135/100*I135</f>
      </c>
    </row>
    <row r="136" ht="25.5">
      <c r="E136" s="15" t="s">
        <v>322</v>
      </c>
    </row>
    <row r="137" ht="12.75">
      <c r="E137" s="15" t="s">
        <v>47</v>
      </c>
    </row>
    <row r="138" spans="1:16" ht="12.75">
      <c r="A138" s="7">
        <v>39</v>
      </c>
      <c r="B138" s="7" t="s">
        <v>45</v>
      </c>
      <c r="C138" s="7" t="s">
        <v>323</v>
      </c>
      <c r="D138" s="7" t="s">
        <v>47</v>
      </c>
      <c r="E138" s="7" t="s">
        <v>324</v>
      </c>
      <c r="F138" s="7" t="s">
        <v>325</v>
      </c>
      <c r="G138" s="10">
        <v>1</v>
      </c>
      <c r="H138" s="14"/>
      <c r="I138" s="13">
        <f>ROUND((H138*G138),2)</f>
      </c>
      <c r="O138">
        <f>rekapitulace!H8</f>
      </c>
      <c r="P138">
        <f>O138/100*I138</f>
      </c>
    </row>
    <row r="139" ht="25.5">
      <c r="E139" s="15" t="s">
        <v>326</v>
      </c>
    </row>
    <row r="140" ht="12.75">
      <c r="E140" s="15" t="s">
        <v>47</v>
      </c>
    </row>
    <row r="141" spans="1:16" ht="12.75" customHeight="1">
      <c r="A141" s="16"/>
      <c r="B141" s="16"/>
      <c r="C141" s="16" t="s">
        <v>36</v>
      </c>
      <c r="D141" s="16"/>
      <c r="E141" s="16" t="s">
        <v>310</v>
      </c>
      <c r="F141" s="16"/>
      <c r="G141" s="16"/>
      <c r="H141" s="16"/>
      <c r="I141" s="16">
        <f>SUM(I126:I140)</f>
      </c>
      <c r="P141">
        <f>ROUND(SUM(P126:P140),2)</f>
      </c>
    </row>
    <row r="143" spans="1:9" ht="12.75" customHeight="1">
      <c r="A143" s="9"/>
      <c r="B143" s="9"/>
      <c r="C143" s="9" t="s">
        <v>37</v>
      </c>
      <c r="D143" s="9"/>
      <c r="E143" s="9" t="s">
        <v>327</v>
      </c>
      <c r="F143" s="9"/>
      <c r="G143" s="11"/>
      <c r="H143" s="9"/>
      <c r="I143" s="11"/>
    </row>
    <row r="144" spans="1:16" ht="12.75">
      <c r="A144" s="7">
        <v>40</v>
      </c>
      <c r="B144" s="7" t="s">
        <v>45</v>
      </c>
      <c r="C144" s="7" t="s">
        <v>328</v>
      </c>
      <c r="D144" s="7" t="s">
        <v>47</v>
      </c>
      <c r="E144" s="7" t="s">
        <v>329</v>
      </c>
      <c r="F144" s="7" t="s">
        <v>49</v>
      </c>
      <c r="G144" s="10">
        <v>1</v>
      </c>
      <c r="H144" s="14"/>
      <c r="I144" s="13">
        <f>ROUND((H144*G144),2)</f>
      </c>
      <c r="O144">
        <f>rekapitulace!H8</f>
      </c>
      <c r="P144">
        <f>O144/100*I144</f>
      </c>
    </row>
    <row r="145" ht="25.5">
      <c r="E145" s="15" t="s">
        <v>313</v>
      </c>
    </row>
    <row r="146" ht="12.75">
      <c r="E146" s="15" t="s">
        <v>47</v>
      </c>
    </row>
    <row r="147" spans="1:16" ht="12.75">
      <c r="A147" s="7">
        <v>41</v>
      </c>
      <c r="B147" s="7" t="s">
        <v>45</v>
      </c>
      <c r="C147" s="7" t="s">
        <v>330</v>
      </c>
      <c r="D147" s="7" t="s">
        <v>47</v>
      </c>
      <c r="E147" s="7" t="s">
        <v>331</v>
      </c>
      <c r="F147" s="7" t="s">
        <v>49</v>
      </c>
      <c r="G147" s="10">
        <v>1</v>
      </c>
      <c r="H147" s="14"/>
      <c r="I147" s="13">
        <f>ROUND((H147*G147),2)</f>
      </c>
      <c r="O147">
        <f>rekapitulace!H8</f>
      </c>
      <c r="P147">
        <f>O147/100*I147</f>
      </c>
    </row>
    <row r="148" ht="25.5">
      <c r="E148" s="15" t="s">
        <v>313</v>
      </c>
    </row>
    <row r="149" ht="12.75">
      <c r="E149" s="15" t="s">
        <v>47</v>
      </c>
    </row>
    <row r="150" spans="1:16" ht="12.75">
      <c r="A150" s="7">
        <v>42</v>
      </c>
      <c r="B150" s="7" t="s">
        <v>45</v>
      </c>
      <c r="C150" s="7" t="s">
        <v>332</v>
      </c>
      <c r="D150" s="7" t="s">
        <v>47</v>
      </c>
      <c r="E150" s="7" t="s">
        <v>333</v>
      </c>
      <c r="F150" s="7" t="s">
        <v>110</v>
      </c>
      <c r="G150" s="10">
        <v>950</v>
      </c>
      <c r="H150" s="14"/>
      <c r="I150" s="13">
        <f>ROUND((H150*G150),2)</f>
      </c>
      <c r="O150">
        <f>rekapitulace!H8</f>
      </c>
      <c r="P150">
        <f>O150/100*I150</f>
      </c>
    </row>
    <row r="151" ht="38.25">
      <c r="E151" s="15" t="s">
        <v>334</v>
      </c>
    </row>
    <row r="152" ht="12.75">
      <c r="E152" s="15" t="s">
        <v>47</v>
      </c>
    </row>
    <row r="153" spans="1:16" ht="12.75">
      <c r="A153" s="7">
        <v>43</v>
      </c>
      <c r="B153" s="7" t="s">
        <v>45</v>
      </c>
      <c r="C153" s="7" t="s">
        <v>335</v>
      </c>
      <c r="D153" s="7" t="s">
        <v>47</v>
      </c>
      <c r="E153" s="7" t="s">
        <v>336</v>
      </c>
      <c r="F153" s="7" t="s">
        <v>337</v>
      </c>
      <c r="G153" s="10">
        <v>0.02</v>
      </c>
      <c r="H153" s="14"/>
      <c r="I153" s="13">
        <f>ROUND((H153*G153),2)</f>
      </c>
      <c r="O153">
        <f>rekapitulace!H8</f>
      </c>
      <c r="P153">
        <f>O153/100*I153</f>
      </c>
    </row>
    <row r="154" ht="25.5">
      <c r="E154" s="15" t="s">
        <v>338</v>
      </c>
    </row>
    <row r="155" ht="12.75">
      <c r="E155" s="15" t="s">
        <v>47</v>
      </c>
    </row>
    <row r="156" spans="1:16" ht="12.75">
      <c r="A156" s="7">
        <v>44</v>
      </c>
      <c r="B156" s="7" t="s">
        <v>45</v>
      </c>
      <c r="C156" s="7" t="s">
        <v>339</v>
      </c>
      <c r="D156" s="7" t="s">
        <v>47</v>
      </c>
      <c r="E156" s="7" t="s">
        <v>320</v>
      </c>
      <c r="F156" s="7" t="s">
        <v>321</v>
      </c>
      <c r="G156" s="10">
        <v>3.5</v>
      </c>
      <c r="H156" s="14"/>
      <c r="I156" s="13">
        <f>ROUND((H156*G156),2)</f>
      </c>
      <c r="O156">
        <f>rekapitulace!H8</f>
      </c>
      <c r="P156">
        <f>O156/100*I156</f>
      </c>
    </row>
    <row r="157" ht="25.5">
      <c r="E157" s="15" t="s">
        <v>340</v>
      </c>
    </row>
    <row r="158" ht="12.75">
      <c r="E158" s="15" t="s">
        <v>47</v>
      </c>
    </row>
    <row r="159" spans="1:16" ht="12.75">
      <c r="A159" s="7">
        <v>45</v>
      </c>
      <c r="B159" s="7" t="s">
        <v>45</v>
      </c>
      <c r="C159" s="7" t="s">
        <v>341</v>
      </c>
      <c r="D159" s="7" t="s">
        <v>47</v>
      </c>
      <c r="E159" s="7" t="s">
        <v>342</v>
      </c>
      <c r="F159" s="7" t="s">
        <v>325</v>
      </c>
      <c r="G159" s="10">
        <v>1</v>
      </c>
      <c r="H159" s="14"/>
      <c r="I159" s="13">
        <f>ROUND((H159*G159),2)</f>
      </c>
      <c r="O159">
        <f>rekapitulace!H8</f>
      </c>
      <c r="P159">
        <f>O159/100*I159</f>
      </c>
    </row>
    <row r="160" ht="25.5">
      <c r="E160" s="15" t="s">
        <v>343</v>
      </c>
    </row>
    <row r="161" ht="12.75">
      <c r="E161" s="15" t="s">
        <v>47</v>
      </c>
    </row>
    <row r="162" spans="1:16" ht="12.75">
      <c r="A162" s="7">
        <v>46</v>
      </c>
      <c r="B162" s="7" t="s">
        <v>45</v>
      </c>
      <c r="C162" s="7" t="s">
        <v>344</v>
      </c>
      <c r="D162" s="7" t="s">
        <v>47</v>
      </c>
      <c r="E162" s="7" t="s">
        <v>345</v>
      </c>
      <c r="F162" s="7" t="s">
        <v>110</v>
      </c>
      <c r="G162" s="10">
        <v>160</v>
      </c>
      <c r="H162" s="14"/>
      <c r="I162" s="13">
        <f>ROUND((H162*G162),2)</f>
      </c>
      <c r="O162">
        <f>rekapitulace!H8</f>
      </c>
      <c r="P162">
        <f>O162/100*I162</f>
      </c>
    </row>
    <row r="163" ht="38.25">
      <c r="E163" s="15" t="s">
        <v>346</v>
      </c>
    </row>
    <row r="164" ht="12.75">
      <c r="E164" s="15" t="s">
        <v>47</v>
      </c>
    </row>
    <row r="165" spans="1:16" ht="12.75" customHeight="1">
      <c r="A165" s="16"/>
      <c r="B165" s="16"/>
      <c r="C165" s="16" t="s">
        <v>37</v>
      </c>
      <c r="D165" s="16"/>
      <c r="E165" s="16" t="s">
        <v>327</v>
      </c>
      <c r="F165" s="16"/>
      <c r="G165" s="16"/>
      <c r="H165" s="16"/>
      <c r="I165" s="16">
        <f>SUM(I144:I164)</f>
      </c>
      <c r="P165">
        <f>ROUND(SUM(P144:P164),2)</f>
      </c>
    </row>
    <row r="167" spans="1:16" ht="12.75" customHeight="1">
      <c r="A167" s="16"/>
      <c r="B167" s="16"/>
      <c r="C167" s="16"/>
      <c r="D167" s="16"/>
      <c r="E167" s="16" t="s">
        <v>143</v>
      </c>
      <c r="F167" s="16"/>
      <c r="G167" s="16"/>
      <c r="H167" s="16"/>
      <c r="I167" s="16">
        <f>+I24+I81+I111+I123+I141+I165</f>
      </c>
      <c r="P167">
        <f>+P24+P81+P111+P123+P141+P165</f>
      </c>
    </row>
    <row r="169" spans="1:9" ht="12.75" customHeight="1">
      <c r="A169" s="9" t="s">
        <v>144</v>
      </c>
      <c r="B169" s="9"/>
      <c r="C169" s="9"/>
      <c r="D169" s="9"/>
      <c r="E169" s="9"/>
      <c r="F169" s="9"/>
      <c r="G169" s="9"/>
      <c r="H169" s="9"/>
      <c r="I169" s="9"/>
    </row>
    <row r="170" spans="1:9" ht="12.75" customHeight="1">
      <c r="A170" s="9"/>
      <c r="B170" s="9"/>
      <c r="C170" s="9"/>
      <c r="D170" s="9"/>
      <c r="E170" s="9" t="s">
        <v>145</v>
      </c>
      <c r="F170" s="9"/>
      <c r="G170" s="9"/>
      <c r="H170" s="9"/>
      <c r="I170" s="9"/>
    </row>
    <row r="171" spans="1:16" ht="12.75" customHeight="1">
      <c r="A171" s="16"/>
      <c r="B171" s="16"/>
      <c r="C171" s="16"/>
      <c r="D171" s="16"/>
      <c r="E171" s="16" t="s">
        <v>146</v>
      </c>
      <c r="F171" s="16"/>
      <c r="G171" s="16"/>
      <c r="H171" s="16"/>
      <c r="I171" s="16">
        <v>0</v>
      </c>
      <c r="P171">
        <v>0</v>
      </c>
    </row>
    <row r="172" spans="1:9" ht="12.75" customHeight="1">
      <c r="A172" s="16"/>
      <c r="B172" s="16"/>
      <c r="C172" s="16"/>
      <c r="D172" s="16"/>
      <c r="E172" s="16" t="s">
        <v>147</v>
      </c>
      <c r="F172" s="16"/>
      <c r="G172" s="16"/>
      <c r="H172" s="16"/>
      <c r="I172" s="16"/>
    </row>
    <row r="173" spans="1:16" ht="12.75" customHeight="1">
      <c r="A173" s="16"/>
      <c r="B173" s="16"/>
      <c r="C173" s="16"/>
      <c r="D173" s="16"/>
      <c r="E173" s="16" t="s">
        <v>148</v>
      </c>
      <c r="F173" s="16"/>
      <c r="G173" s="16"/>
      <c r="H173" s="16"/>
      <c r="I173" s="16">
        <v>0</v>
      </c>
      <c r="P173">
        <v>0</v>
      </c>
    </row>
    <row r="174" spans="1:16" ht="12.75" customHeight="1">
      <c r="A174" s="16"/>
      <c r="B174" s="16"/>
      <c r="C174" s="16"/>
      <c r="D174" s="16"/>
      <c r="E174" s="16" t="s">
        <v>149</v>
      </c>
      <c r="F174" s="16"/>
      <c r="G174" s="16"/>
      <c r="H174" s="16"/>
      <c r="I174" s="16">
        <f>I171+I173</f>
      </c>
      <c r="P174">
        <f>P171+P173</f>
      </c>
    </row>
    <row r="176" spans="1:16" ht="12.75" customHeight="1">
      <c r="A176" s="16"/>
      <c r="B176" s="16"/>
      <c r="C176" s="16"/>
      <c r="D176" s="16"/>
      <c r="E176" s="16" t="s">
        <v>149</v>
      </c>
      <c r="F176" s="16"/>
      <c r="G176" s="16"/>
      <c r="H176" s="16"/>
      <c r="I176" s="16">
        <f>I167+I174</f>
      </c>
      <c r="P176">
        <f>P167+P174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176"/>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197</v>
      </c>
      <c r="D5" s="5"/>
      <c r="E5" s="5" t="s">
        <v>198</v>
      </c>
    </row>
    <row r="6" spans="1:5" ht="12.75" customHeight="1">
      <c r="A6" t="s">
        <v>17</v>
      </c>
      <c r="C6" s="5" t="s">
        <v>347</v>
      </c>
      <c r="D6" s="5"/>
      <c r="E6" s="5" t="s">
        <v>348</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202</v>
      </c>
      <c r="D11" s="9"/>
      <c r="E11" s="9" t="s">
        <v>201</v>
      </c>
      <c r="F11" s="9"/>
      <c r="G11" s="11"/>
      <c r="H11" s="9"/>
      <c r="I11" s="11"/>
    </row>
    <row r="12" spans="1:16" ht="12.75">
      <c r="A12" s="7">
        <v>1</v>
      </c>
      <c r="B12" s="7" t="s">
        <v>45</v>
      </c>
      <c r="C12" s="7" t="s">
        <v>203</v>
      </c>
      <c r="D12" s="7" t="s">
        <v>47</v>
      </c>
      <c r="E12" s="7" t="s">
        <v>204</v>
      </c>
      <c r="F12" s="7" t="s">
        <v>205</v>
      </c>
      <c r="G12" s="10">
        <v>490</v>
      </c>
      <c r="H12" s="14"/>
      <c r="I12" s="13">
        <f>ROUND((H12*G12),2)</f>
      </c>
      <c r="O12">
        <f>rekapitulace!H8</f>
      </c>
      <c r="P12">
        <f>O12/100*I12</f>
      </c>
    </row>
    <row r="13" ht="38.25">
      <c r="E13" s="15" t="s">
        <v>206</v>
      </c>
    </row>
    <row r="14" ht="12.75">
      <c r="E14" s="15" t="s">
        <v>47</v>
      </c>
    </row>
    <row r="15" spans="1:16" ht="12.75">
      <c r="A15" s="7">
        <v>2</v>
      </c>
      <c r="B15" s="7" t="s">
        <v>45</v>
      </c>
      <c r="C15" s="7" t="s">
        <v>207</v>
      </c>
      <c r="D15" s="7" t="s">
        <v>47</v>
      </c>
      <c r="E15" s="7" t="s">
        <v>208</v>
      </c>
      <c r="F15" s="7" t="s">
        <v>205</v>
      </c>
      <c r="G15" s="10">
        <v>400</v>
      </c>
      <c r="H15" s="14"/>
      <c r="I15" s="13">
        <f>ROUND((H15*G15),2)</f>
      </c>
      <c r="O15">
        <f>rekapitulace!H8</f>
      </c>
      <c r="P15">
        <f>O15/100*I15</f>
      </c>
    </row>
    <row r="16" ht="38.25">
      <c r="E16" s="15" t="s">
        <v>209</v>
      </c>
    </row>
    <row r="17" ht="12.75">
      <c r="E17" s="15" t="s">
        <v>47</v>
      </c>
    </row>
    <row r="18" spans="1:16" ht="12.75">
      <c r="A18" s="7">
        <v>3</v>
      </c>
      <c r="B18" s="7" t="s">
        <v>45</v>
      </c>
      <c r="C18" s="7" t="s">
        <v>210</v>
      </c>
      <c r="D18" s="7" t="s">
        <v>47</v>
      </c>
      <c r="E18" s="7" t="s">
        <v>211</v>
      </c>
      <c r="F18" s="7" t="s">
        <v>205</v>
      </c>
      <c r="G18" s="10">
        <v>310</v>
      </c>
      <c r="H18" s="14"/>
      <c r="I18" s="13">
        <f>ROUND((H18*G18),2)</f>
      </c>
      <c r="O18">
        <f>rekapitulace!H8</f>
      </c>
      <c r="P18">
        <f>O18/100*I18</f>
      </c>
    </row>
    <row r="19" ht="38.25">
      <c r="E19" s="15" t="s">
        <v>212</v>
      </c>
    </row>
    <row r="20" ht="12.75">
      <c r="E20" s="15" t="s">
        <v>47</v>
      </c>
    </row>
    <row r="21" spans="1:16" ht="12.75">
      <c r="A21" s="7">
        <v>4</v>
      </c>
      <c r="B21" s="7" t="s">
        <v>45</v>
      </c>
      <c r="C21" s="7" t="s">
        <v>213</v>
      </c>
      <c r="D21" s="7" t="s">
        <v>47</v>
      </c>
      <c r="E21" s="7" t="s">
        <v>214</v>
      </c>
      <c r="F21" s="7" t="s">
        <v>205</v>
      </c>
      <c r="G21" s="10">
        <v>30</v>
      </c>
      <c r="H21" s="14"/>
      <c r="I21" s="13">
        <f>ROUND((H21*G21),2)</f>
      </c>
      <c r="O21">
        <f>rekapitulace!H8</f>
      </c>
      <c r="P21">
        <f>O21/100*I21</f>
      </c>
    </row>
    <row r="22" ht="38.25">
      <c r="E22" s="15" t="s">
        <v>215</v>
      </c>
    </row>
    <row r="23" ht="12.75">
      <c r="E23" s="15" t="s">
        <v>47</v>
      </c>
    </row>
    <row r="24" spans="1:16" ht="12.75" customHeight="1">
      <c r="A24" s="16"/>
      <c r="B24" s="16"/>
      <c r="C24" s="16" t="s">
        <v>202</v>
      </c>
      <c r="D24" s="16"/>
      <c r="E24" s="16" t="s">
        <v>201</v>
      </c>
      <c r="F24" s="16"/>
      <c r="G24" s="16"/>
      <c r="H24" s="16"/>
      <c r="I24" s="16">
        <f>SUM(I12:I23)</f>
      </c>
      <c r="P24">
        <f>ROUND(SUM(P12:P23),2)</f>
      </c>
    </row>
    <row r="26" spans="1:9" ht="12.75" customHeight="1">
      <c r="A26" s="9"/>
      <c r="B26" s="9"/>
      <c r="C26" s="9" t="s">
        <v>217</v>
      </c>
      <c r="D26" s="9"/>
      <c r="E26" s="9" t="s">
        <v>216</v>
      </c>
      <c r="F26" s="9"/>
      <c r="G26" s="11"/>
      <c r="H26" s="9"/>
      <c r="I26" s="11"/>
    </row>
    <row r="27" spans="1:16" ht="12.75">
      <c r="A27" s="7">
        <v>5</v>
      </c>
      <c r="B27" s="7" t="s">
        <v>45</v>
      </c>
      <c r="C27" s="7" t="s">
        <v>218</v>
      </c>
      <c r="D27" s="7" t="s">
        <v>47</v>
      </c>
      <c r="E27" s="7" t="s">
        <v>219</v>
      </c>
      <c r="F27" s="7" t="s">
        <v>205</v>
      </c>
      <c r="G27" s="10">
        <v>14600</v>
      </c>
      <c r="H27" s="14"/>
      <c r="I27" s="13">
        <f>ROUND((H27*G27),2)</f>
      </c>
      <c r="O27">
        <f>rekapitulace!H8</f>
      </c>
      <c r="P27">
        <f>O27/100*I27</f>
      </c>
    </row>
    <row r="28" ht="63.75">
      <c r="E28" s="15" t="s">
        <v>220</v>
      </c>
    </row>
    <row r="29" ht="12.75">
      <c r="E29" s="15" t="s">
        <v>47</v>
      </c>
    </row>
    <row r="30" spans="1:16" ht="12.75">
      <c r="A30" s="7">
        <v>6</v>
      </c>
      <c r="B30" s="7" t="s">
        <v>45</v>
      </c>
      <c r="C30" s="7" t="s">
        <v>221</v>
      </c>
      <c r="D30" s="7" t="s">
        <v>47</v>
      </c>
      <c r="E30" s="7" t="s">
        <v>222</v>
      </c>
      <c r="F30" s="7" t="s">
        <v>205</v>
      </c>
      <c r="G30" s="10">
        <v>2000</v>
      </c>
      <c r="H30" s="14"/>
      <c r="I30" s="13">
        <f>ROUND((H30*G30),2)</f>
      </c>
      <c r="O30">
        <f>rekapitulace!H8</f>
      </c>
      <c r="P30">
        <f>O30/100*I30</f>
      </c>
    </row>
    <row r="31" ht="51">
      <c r="E31" s="15" t="s">
        <v>223</v>
      </c>
    </row>
    <row r="32" ht="12.75">
      <c r="E32" s="15" t="s">
        <v>47</v>
      </c>
    </row>
    <row r="33" spans="1:16" ht="12.75">
      <c r="A33" s="7">
        <v>7</v>
      </c>
      <c r="B33" s="7" t="s">
        <v>45</v>
      </c>
      <c r="C33" s="7" t="s">
        <v>224</v>
      </c>
      <c r="D33" s="7" t="s">
        <v>47</v>
      </c>
      <c r="E33" s="7" t="s">
        <v>225</v>
      </c>
      <c r="F33" s="7" t="s">
        <v>205</v>
      </c>
      <c r="G33" s="10">
        <v>4800</v>
      </c>
      <c r="H33" s="14"/>
      <c r="I33" s="13">
        <f>ROUND((H33*G33),2)</f>
      </c>
      <c r="O33">
        <f>rekapitulace!H8</f>
      </c>
      <c r="P33">
        <f>O33/100*I33</f>
      </c>
    </row>
    <row r="34" ht="51">
      <c r="E34" s="15" t="s">
        <v>226</v>
      </c>
    </row>
    <row r="35" ht="12.75">
      <c r="E35" s="15" t="s">
        <v>47</v>
      </c>
    </row>
    <row r="36" spans="1:16" ht="12.75">
      <c r="A36" s="7">
        <v>8</v>
      </c>
      <c r="B36" s="7" t="s">
        <v>45</v>
      </c>
      <c r="C36" s="7" t="s">
        <v>227</v>
      </c>
      <c r="D36" s="7" t="s">
        <v>47</v>
      </c>
      <c r="E36" s="7" t="s">
        <v>228</v>
      </c>
      <c r="F36" s="7" t="s">
        <v>205</v>
      </c>
      <c r="G36" s="10">
        <v>210</v>
      </c>
      <c r="H36" s="14"/>
      <c r="I36" s="13">
        <f>ROUND((H36*G36),2)</f>
      </c>
      <c r="O36">
        <f>rekapitulace!H8</f>
      </c>
      <c r="P36">
        <f>O36/100*I36</f>
      </c>
    </row>
    <row r="37" ht="51">
      <c r="E37" s="15" t="s">
        <v>229</v>
      </c>
    </row>
    <row r="38" ht="12.75">
      <c r="E38" s="15" t="s">
        <v>47</v>
      </c>
    </row>
    <row r="39" spans="1:16" ht="12.75">
      <c r="A39" s="7">
        <v>9</v>
      </c>
      <c r="B39" s="7" t="s">
        <v>45</v>
      </c>
      <c r="C39" s="7" t="s">
        <v>230</v>
      </c>
      <c r="D39" s="7" t="s">
        <v>47</v>
      </c>
      <c r="E39" s="7" t="s">
        <v>231</v>
      </c>
      <c r="F39" s="7" t="s">
        <v>205</v>
      </c>
      <c r="G39" s="10">
        <v>200</v>
      </c>
      <c r="H39" s="14"/>
      <c r="I39" s="13">
        <f>ROUND((H39*G39),2)</f>
      </c>
      <c r="O39">
        <f>rekapitulace!H8</f>
      </c>
      <c r="P39">
        <f>O39/100*I39</f>
      </c>
    </row>
    <row r="40" ht="38.25">
      <c r="E40" s="15" t="s">
        <v>232</v>
      </c>
    </row>
    <row r="41" ht="12.75">
      <c r="E41" s="15" t="s">
        <v>47</v>
      </c>
    </row>
    <row r="42" spans="1:16" ht="12.75">
      <c r="A42" s="7">
        <v>10</v>
      </c>
      <c r="B42" s="7" t="s">
        <v>45</v>
      </c>
      <c r="C42" s="7" t="s">
        <v>233</v>
      </c>
      <c r="D42" s="7" t="s">
        <v>47</v>
      </c>
      <c r="E42" s="7" t="s">
        <v>234</v>
      </c>
      <c r="F42" s="7" t="s">
        <v>205</v>
      </c>
      <c r="G42" s="10">
        <v>110</v>
      </c>
      <c r="H42" s="14"/>
      <c r="I42" s="13">
        <f>ROUND((H42*G42),2)</f>
      </c>
      <c r="O42">
        <f>rekapitulace!H8</f>
      </c>
      <c r="P42">
        <f>O42/100*I42</f>
      </c>
    </row>
    <row r="43" ht="38.25">
      <c r="E43" s="15" t="s">
        <v>235</v>
      </c>
    </row>
    <row r="44" ht="12.75">
      <c r="E44" s="15" t="s">
        <v>47</v>
      </c>
    </row>
    <row r="45" spans="1:16" ht="12.75">
      <c r="A45" s="7">
        <v>11</v>
      </c>
      <c r="B45" s="7" t="s">
        <v>45</v>
      </c>
      <c r="C45" s="7" t="s">
        <v>236</v>
      </c>
      <c r="D45" s="7" t="s">
        <v>47</v>
      </c>
      <c r="E45" s="7" t="s">
        <v>237</v>
      </c>
      <c r="F45" s="7" t="s">
        <v>205</v>
      </c>
      <c r="G45" s="10">
        <v>8</v>
      </c>
      <c r="H45" s="14"/>
      <c r="I45" s="13">
        <f>ROUND((H45*G45),2)</f>
      </c>
      <c r="O45">
        <f>rekapitulace!H8</f>
      </c>
      <c r="P45">
        <f>O45/100*I45</f>
      </c>
    </row>
    <row r="46" ht="38.25">
      <c r="E46" s="15" t="s">
        <v>238</v>
      </c>
    </row>
    <row r="47" ht="12.75">
      <c r="E47" s="15" t="s">
        <v>47</v>
      </c>
    </row>
    <row r="48" spans="1:16" ht="12.75">
      <c r="A48" s="7">
        <v>12</v>
      </c>
      <c r="B48" s="7" t="s">
        <v>45</v>
      </c>
      <c r="C48" s="7" t="s">
        <v>239</v>
      </c>
      <c r="D48" s="7" t="s">
        <v>47</v>
      </c>
      <c r="E48" s="7" t="s">
        <v>240</v>
      </c>
      <c r="F48" s="7" t="s">
        <v>205</v>
      </c>
      <c r="G48" s="10">
        <v>120</v>
      </c>
      <c r="H48" s="14"/>
      <c r="I48" s="13">
        <f>ROUND((H48*G48),2)</f>
      </c>
      <c r="O48">
        <f>rekapitulace!H8</f>
      </c>
      <c r="P48">
        <f>O48/100*I48</f>
      </c>
    </row>
    <row r="49" ht="38.25">
      <c r="E49" s="15" t="s">
        <v>241</v>
      </c>
    </row>
    <row r="50" ht="12.75">
      <c r="E50" s="15" t="s">
        <v>47</v>
      </c>
    </row>
    <row r="51" spans="1:16" ht="12.75">
      <c r="A51" s="7">
        <v>13</v>
      </c>
      <c r="B51" s="7" t="s">
        <v>45</v>
      </c>
      <c r="C51" s="7" t="s">
        <v>242</v>
      </c>
      <c r="D51" s="7" t="s">
        <v>47</v>
      </c>
      <c r="E51" s="7" t="s">
        <v>243</v>
      </c>
      <c r="F51" s="7" t="s">
        <v>205</v>
      </c>
      <c r="G51" s="10">
        <v>253.6</v>
      </c>
      <c r="H51" s="14"/>
      <c r="I51" s="13">
        <f>ROUND((H51*G51),2)</f>
      </c>
      <c r="O51">
        <f>rekapitulace!H8</f>
      </c>
      <c r="P51">
        <f>O51/100*I51</f>
      </c>
    </row>
    <row r="52" ht="51">
      <c r="E52" s="15" t="s">
        <v>244</v>
      </c>
    </row>
    <row r="53" ht="12.75">
      <c r="E53" s="15" t="s">
        <v>47</v>
      </c>
    </row>
    <row r="54" spans="1:16" ht="12.75">
      <c r="A54" s="7">
        <v>14</v>
      </c>
      <c r="B54" s="7" t="s">
        <v>45</v>
      </c>
      <c r="C54" s="7" t="s">
        <v>245</v>
      </c>
      <c r="D54" s="7" t="s">
        <v>47</v>
      </c>
      <c r="E54" s="7" t="s">
        <v>246</v>
      </c>
      <c r="F54" s="7" t="s">
        <v>205</v>
      </c>
      <c r="G54" s="10">
        <v>300</v>
      </c>
      <c r="H54" s="14"/>
      <c r="I54" s="13">
        <f>ROUND((H54*G54),2)</f>
      </c>
      <c r="O54">
        <f>rekapitulace!H8</f>
      </c>
      <c r="P54">
        <f>O54/100*I54</f>
      </c>
    </row>
    <row r="55" ht="51">
      <c r="E55" s="15" t="s">
        <v>247</v>
      </c>
    </row>
    <row r="56" ht="12.75">
      <c r="E56" s="15" t="s">
        <v>47</v>
      </c>
    </row>
    <row r="57" spans="1:16" ht="12.75">
      <c r="A57" s="7">
        <v>15</v>
      </c>
      <c r="B57" s="7" t="s">
        <v>45</v>
      </c>
      <c r="C57" s="7" t="s">
        <v>248</v>
      </c>
      <c r="D57" s="7" t="s">
        <v>47</v>
      </c>
      <c r="E57" s="7" t="s">
        <v>249</v>
      </c>
      <c r="F57" s="7" t="s">
        <v>205</v>
      </c>
      <c r="G57" s="10">
        <v>52.88</v>
      </c>
      <c r="H57" s="14"/>
      <c r="I57" s="13">
        <f>ROUND((H57*G57),2)</f>
      </c>
      <c r="O57">
        <f>rekapitulace!H8</f>
      </c>
      <c r="P57">
        <f>O57/100*I57</f>
      </c>
    </row>
    <row r="58" ht="51">
      <c r="E58" s="15" t="s">
        <v>250</v>
      </c>
    </row>
    <row r="59" ht="12.75">
      <c r="E59" s="15" t="s">
        <v>47</v>
      </c>
    </row>
    <row r="60" spans="1:16" ht="12.75">
      <c r="A60" s="7">
        <v>16</v>
      </c>
      <c r="B60" s="7" t="s">
        <v>45</v>
      </c>
      <c r="C60" s="7" t="s">
        <v>251</v>
      </c>
      <c r="D60" s="7" t="s">
        <v>47</v>
      </c>
      <c r="E60" s="7" t="s">
        <v>252</v>
      </c>
      <c r="F60" s="7" t="s">
        <v>205</v>
      </c>
      <c r="G60" s="10">
        <v>330</v>
      </c>
      <c r="H60" s="14"/>
      <c r="I60" s="13">
        <f>ROUND((H60*G60),2)</f>
      </c>
      <c r="O60">
        <f>rekapitulace!H8</f>
      </c>
      <c r="P60">
        <f>O60/100*I60</f>
      </c>
    </row>
    <row r="61" ht="51">
      <c r="E61" s="15" t="s">
        <v>253</v>
      </c>
    </row>
    <row r="62" ht="12.75">
      <c r="E62" s="15" t="s">
        <v>47</v>
      </c>
    </row>
    <row r="63" spans="1:16" ht="12.75">
      <c r="A63" s="7">
        <v>17</v>
      </c>
      <c r="B63" s="7" t="s">
        <v>45</v>
      </c>
      <c r="C63" s="7" t="s">
        <v>254</v>
      </c>
      <c r="D63" s="7" t="s">
        <v>47</v>
      </c>
      <c r="E63" s="7" t="s">
        <v>255</v>
      </c>
      <c r="F63" s="7" t="s">
        <v>205</v>
      </c>
      <c r="G63" s="10">
        <v>20</v>
      </c>
      <c r="H63" s="14"/>
      <c r="I63" s="13">
        <f>ROUND((H63*G63),2)</f>
      </c>
      <c r="O63">
        <f>rekapitulace!H8</f>
      </c>
      <c r="P63">
        <f>O63/100*I63</f>
      </c>
    </row>
    <row r="64" ht="38.25">
      <c r="E64" s="15" t="s">
        <v>256</v>
      </c>
    </row>
    <row r="65" ht="12.75">
      <c r="E65" s="15" t="s">
        <v>47</v>
      </c>
    </row>
    <row r="66" spans="1:16" ht="12.75">
      <c r="A66" s="7">
        <v>18</v>
      </c>
      <c r="B66" s="7" t="s">
        <v>45</v>
      </c>
      <c r="C66" s="7" t="s">
        <v>257</v>
      </c>
      <c r="D66" s="7" t="s">
        <v>47</v>
      </c>
      <c r="E66" s="7" t="s">
        <v>258</v>
      </c>
      <c r="F66" s="7" t="s">
        <v>205</v>
      </c>
      <c r="G66" s="10">
        <v>96</v>
      </c>
      <c r="H66" s="14"/>
      <c r="I66" s="13">
        <f>ROUND((H66*G66),2)</f>
      </c>
      <c r="O66">
        <f>rekapitulace!H8</f>
      </c>
      <c r="P66">
        <f>O66/100*I66</f>
      </c>
    </row>
    <row r="67" ht="38.25">
      <c r="E67" s="15" t="s">
        <v>259</v>
      </c>
    </row>
    <row r="68" ht="12.75">
      <c r="E68" s="15" t="s">
        <v>47</v>
      </c>
    </row>
    <row r="69" spans="1:16" ht="12.75">
      <c r="A69" s="7">
        <v>19</v>
      </c>
      <c r="B69" s="7" t="s">
        <v>45</v>
      </c>
      <c r="C69" s="7" t="s">
        <v>260</v>
      </c>
      <c r="D69" s="7" t="s">
        <v>47</v>
      </c>
      <c r="E69" s="7" t="s">
        <v>261</v>
      </c>
      <c r="F69" s="7" t="s">
        <v>205</v>
      </c>
      <c r="G69" s="10">
        <v>320</v>
      </c>
      <c r="H69" s="14"/>
      <c r="I69" s="13">
        <f>ROUND((H69*G69),2)</f>
      </c>
      <c r="O69">
        <f>rekapitulace!H8</f>
      </c>
      <c r="P69">
        <f>O69/100*I69</f>
      </c>
    </row>
    <row r="70" ht="38.25">
      <c r="E70" s="15" t="s">
        <v>262</v>
      </c>
    </row>
    <row r="71" ht="12.75">
      <c r="E71" s="15" t="s">
        <v>47</v>
      </c>
    </row>
    <row r="72" spans="1:16" ht="12.75">
      <c r="A72" s="7">
        <v>20</v>
      </c>
      <c r="B72" s="7" t="s">
        <v>45</v>
      </c>
      <c r="C72" s="7" t="s">
        <v>263</v>
      </c>
      <c r="D72" s="7" t="s">
        <v>47</v>
      </c>
      <c r="E72" s="7" t="s">
        <v>264</v>
      </c>
      <c r="F72" s="7" t="s">
        <v>205</v>
      </c>
      <c r="G72" s="10">
        <v>16</v>
      </c>
      <c r="H72" s="14"/>
      <c r="I72" s="13">
        <f>ROUND((H72*G72),2)</f>
      </c>
      <c r="O72">
        <f>rekapitulace!H8</f>
      </c>
      <c r="P72">
        <f>O72/100*I72</f>
      </c>
    </row>
    <row r="73" ht="38.25">
      <c r="E73" s="15" t="s">
        <v>265</v>
      </c>
    </row>
    <row r="74" ht="12.75">
      <c r="E74" s="15" t="s">
        <v>47</v>
      </c>
    </row>
    <row r="75" spans="1:16" ht="12.75">
      <c r="A75" s="7">
        <v>21</v>
      </c>
      <c r="B75" s="7" t="s">
        <v>45</v>
      </c>
      <c r="C75" s="7" t="s">
        <v>266</v>
      </c>
      <c r="D75" s="7" t="s">
        <v>47</v>
      </c>
      <c r="E75" s="7" t="s">
        <v>267</v>
      </c>
      <c r="F75" s="7" t="s">
        <v>205</v>
      </c>
      <c r="G75" s="10">
        <v>12</v>
      </c>
      <c r="H75" s="14"/>
      <c r="I75" s="13">
        <f>ROUND((H75*G75),2)</f>
      </c>
      <c r="O75">
        <f>rekapitulace!H8</f>
      </c>
      <c r="P75">
        <f>O75/100*I75</f>
      </c>
    </row>
    <row r="76" ht="38.25">
      <c r="E76" s="15" t="s">
        <v>268</v>
      </c>
    </row>
    <row r="77" ht="12.75">
      <c r="E77" s="15" t="s">
        <v>47</v>
      </c>
    </row>
    <row r="78" spans="1:16" ht="12.75">
      <c r="A78" s="7">
        <v>22</v>
      </c>
      <c r="B78" s="7" t="s">
        <v>45</v>
      </c>
      <c r="C78" s="7" t="s">
        <v>269</v>
      </c>
      <c r="D78" s="7" t="s">
        <v>47</v>
      </c>
      <c r="E78" s="7" t="s">
        <v>270</v>
      </c>
      <c r="F78" s="7" t="s">
        <v>205</v>
      </c>
      <c r="G78" s="10">
        <v>2</v>
      </c>
      <c r="H78" s="14"/>
      <c r="I78" s="13">
        <f>ROUND((H78*G78),2)</f>
      </c>
      <c r="O78">
        <f>rekapitulace!H8</f>
      </c>
      <c r="P78">
        <f>O78/100*I78</f>
      </c>
    </row>
    <row r="79" ht="38.25">
      <c r="E79" s="15" t="s">
        <v>271</v>
      </c>
    </row>
    <row r="80" ht="12.75">
      <c r="E80" s="15" t="s">
        <v>47</v>
      </c>
    </row>
    <row r="81" spans="1:16" ht="12.75" customHeight="1">
      <c r="A81" s="16"/>
      <c r="B81" s="16"/>
      <c r="C81" s="16" t="s">
        <v>217</v>
      </c>
      <c r="D81" s="16"/>
      <c r="E81" s="16" t="s">
        <v>216</v>
      </c>
      <c r="F81" s="16"/>
      <c r="G81" s="16"/>
      <c r="H81" s="16"/>
      <c r="I81" s="16">
        <f>SUM(I27:I80)</f>
      </c>
      <c r="P81">
        <f>ROUND(SUM(P27:P80),2)</f>
      </c>
    </row>
    <row r="83" spans="1:9" ht="12.75" customHeight="1">
      <c r="A83" s="9"/>
      <c r="B83" s="9"/>
      <c r="C83" s="9" t="s">
        <v>273</v>
      </c>
      <c r="D83" s="9"/>
      <c r="E83" s="9" t="s">
        <v>272</v>
      </c>
      <c r="F83" s="9"/>
      <c r="G83" s="11"/>
      <c r="H83" s="9"/>
      <c r="I83" s="11"/>
    </row>
    <row r="84" spans="1:16" ht="12.75">
      <c r="A84" s="7">
        <v>23</v>
      </c>
      <c r="B84" s="7" t="s">
        <v>45</v>
      </c>
      <c r="C84" s="7" t="s">
        <v>274</v>
      </c>
      <c r="D84" s="7" t="s">
        <v>47</v>
      </c>
      <c r="E84" s="7" t="s">
        <v>275</v>
      </c>
      <c r="F84" s="7" t="s">
        <v>205</v>
      </c>
      <c r="G84" s="10">
        <v>630</v>
      </c>
      <c r="H84" s="14"/>
      <c r="I84" s="13">
        <f>ROUND((H84*G84),2)</f>
      </c>
      <c r="O84">
        <f>rekapitulace!H8</f>
      </c>
      <c r="P84">
        <f>O84/100*I84</f>
      </c>
    </row>
    <row r="85" ht="38.25">
      <c r="E85" s="15" t="s">
        <v>276</v>
      </c>
    </row>
    <row r="86" ht="12.75">
      <c r="E86" s="15" t="s">
        <v>47</v>
      </c>
    </row>
    <row r="87" spans="1:16" ht="12.75">
      <c r="A87" s="7">
        <v>24</v>
      </c>
      <c r="B87" s="7" t="s">
        <v>45</v>
      </c>
      <c r="C87" s="7" t="s">
        <v>277</v>
      </c>
      <c r="D87" s="7" t="s">
        <v>47</v>
      </c>
      <c r="E87" s="7" t="s">
        <v>278</v>
      </c>
      <c r="F87" s="7" t="s">
        <v>205</v>
      </c>
      <c r="G87" s="10">
        <v>1900</v>
      </c>
      <c r="H87" s="14"/>
      <c r="I87" s="13">
        <f>ROUND((H87*G87),2)</f>
      </c>
      <c r="O87">
        <f>rekapitulace!H8</f>
      </c>
      <c r="P87">
        <f>O87/100*I87</f>
      </c>
    </row>
    <row r="88" ht="51">
      <c r="E88" s="15" t="s">
        <v>279</v>
      </c>
    </row>
    <row r="89" ht="12.75">
      <c r="E89" s="15" t="s">
        <v>47</v>
      </c>
    </row>
    <row r="90" spans="1:16" ht="12.75">
      <c r="A90" s="7">
        <v>25</v>
      </c>
      <c r="B90" s="7" t="s">
        <v>45</v>
      </c>
      <c r="C90" s="7" t="s">
        <v>280</v>
      </c>
      <c r="D90" s="7" t="s">
        <v>47</v>
      </c>
      <c r="E90" s="7" t="s">
        <v>281</v>
      </c>
      <c r="F90" s="7" t="s">
        <v>205</v>
      </c>
      <c r="G90" s="10">
        <v>180</v>
      </c>
      <c r="H90" s="14"/>
      <c r="I90" s="13">
        <f>ROUND((H90*G90),2)</f>
      </c>
      <c r="O90">
        <f>rekapitulace!H8</f>
      </c>
      <c r="P90">
        <f>O90/100*I90</f>
      </c>
    </row>
    <row r="91" ht="38.25">
      <c r="E91" s="15" t="s">
        <v>282</v>
      </c>
    </row>
    <row r="92" ht="12.75">
      <c r="E92" s="15" t="s">
        <v>47</v>
      </c>
    </row>
    <row r="93" spans="1:16" ht="12.75">
      <c r="A93" s="7">
        <v>26</v>
      </c>
      <c r="B93" s="7" t="s">
        <v>45</v>
      </c>
      <c r="C93" s="7" t="s">
        <v>283</v>
      </c>
      <c r="D93" s="7" t="s">
        <v>47</v>
      </c>
      <c r="E93" s="7" t="s">
        <v>284</v>
      </c>
      <c r="F93" s="7" t="s">
        <v>205</v>
      </c>
      <c r="G93" s="10">
        <v>1800</v>
      </c>
      <c r="H93" s="14"/>
      <c r="I93" s="13">
        <f>ROUND((H93*G93),2)</f>
      </c>
      <c r="O93">
        <f>rekapitulace!H8</f>
      </c>
      <c r="P93">
        <f>O93/100*I93</f>
      </c>
    </row>
    <row r="94" ht="51">
      <c r="E94" s="15" t="s">
        <v>285</v>
      </c>
    </row>
    <row r="95" ht="12.75">
      <c r="E95" s="15" t="s">
        <v>47</v>
      </c>
    </row>
    <row r="96" spans="1:16" ht="12.75">
      <c r="A96" s="7">
        <v>27</v>
      </c>
      <c r="B96" s="7" t="s">
        <v>45</v>
      </c>
      <c r="C96" s="7" t="s">
        <v>286</v>
      </c>
      <c r="D96" s="7" t="s">
        <v>47</v>
      </c>
      <c r="E96" s="7" t="s">
        <v>287</v>
      </c>
      <c r="F96" s="7" t="s">
        <v>205</v>
      </c>
      <c r="G96" s="10">
        <v>320</v>
      </c>
      <c r="H96" s="14"/>
      <c r="I96" s="13">
        <f>ROUND((H96*G96),2)</f>
      </c>
      <c r="O96">
        <f>rekapitulace!H8</f>
      </c>
      <c r="P96">
        <f>O96/100*I96</f>
      </c>
    </row>
    <row r="97" ht="38.25">
      <c r="E97" s="15" t="s">
        <v>288</v>
      </c>
    </row>
    <row r="98" ht="12.75">
      <c r="E98" s="15" t="s">
        <v>47</v>
      </c>
    </row>
    <row r="99" spans="1:16" ht="12.75">
      <c r="A99" s="7">
        <v>28</v>
      </c>
      <c r="B99" s="7" t="s">
        <v>45</v>
      </c>
      <c r="C99" s="7" t="s">
        <v>289</v>
      </c>
      <c r="D99" s="7" t="s">
        <v>47</v>
      </c>
      <c r="E99" s="7" t="s">
        <v>290</v>
      </c>
      <c r="F99" s="7" t="s">
        <v>205</v>
      </c>
      <c r="G99" s="10">
        <v>70</v>
      </c>
      <c r="H99" s="14"/>
      <c r="I99" s="13">
        <f>ROUND((H99*G99),2)</f>
      </c>
      <c r="O99">
        <f>rekapitulace!H8</f>
      </c>
      <c r="P99">
        <f>O99/100*I99</f>
      </c>
    </row>
    <row r="100" ht="38.25">
      <c r="E100" s="15" t="s">
        <v>291</v>
      </c>
    </row>
    <row r="101" ht="12.75">
      <c r="E101" s="15" t="s">
        <v>47</v>
      </c>
    </row>
    <row r="102" spans="1:16" ht="12.75">
      <c r="A102" s="7">
        <v>29</v>
      </c>
      <c r="B102" s="7" t="s">
        <v>45</v>
      </c>
      <c r="C102" s="7" t="s">
        <v>292</v>
      </c>
      <c r="D102" s="7" t="s">
        <v>47</v>
      </c>
      <c r="E102" s="7" t="s">
        <v>293</v>
      </c>
      <c r="F102" s="7" t="s">
        <v>205</v>
      </c>
      <c r="G102" s="10">
        <v>40</v>
      </c>
      <c r="H102" s="14"/>
      <c r="I102" s="13">
        <f>ROUND((H102*G102),2)</f>
      </c>
      <c r="O102">
        <f>rekapitulace!H8</f>
      </c>
      <c r="P102">
        <f>O102/100*I102</f>
      </c>
    </row>
    <row r="103" ht="38.25">
      <c r="E103" s="15" t="s">
        <v>294</v>
      </c>
    </row>
    <row r="104" ht="12.75">
      <c r="E104" s="15" t="s">
        <v>47</v>
      </c>
    </row>
    <row r="105" spans="1:16" ht="12.75">
      <c r="A105" s="7">
        <v>30</v>
      </c>
      <c r="B105" s="7" t="s">
        <v>45</v>
      </c>
      <c r="C105" s="7" t="s">
        <v>295</v>
      </c>
      <c r="D105" s="7" t="s">
        <v>47</v>
      </c>
      <c r="E105" s="7" t="s">
        <v>296</v>
      </c>
      <c r="F105" s="7" t="s">
        <v>205</v>
      </c>
      <c r="G105" s="10">
        <v>70</v>
      </c>
      <c r="H105" s="14"/>
      <c r="I105" s="13">
        <f>ROUND((H105*G105),2)</f>
      </c>
      <c r="O105">
        <f>rekapitulace!H8</f>
      </c>
      <c r="P105">
        <f>O105/100*I105</f>
      </c>
    </row>
    <row r="106" ht="38.25">
      <c r="E106" s="15" t="s">
        <v>291</v>
      </c>
    </row>
    <row r="107" ht="12.75">
      <c r="E107" s="15" t="s">
        <v>47</v>
      </c>
    </row>
    <row r="108" spans="1:16" ht="12.75">
      <c r="A108" s="7">
        <v>31</v>
      </c>
      <c r="B108" s="7" t="s">
        <v>45</v>
      </c>
      <c r="C108" s="7" t="s">
        <v>297</v>
      </c>
      <c r="D108" s="7" t="s">
        <v>47</v>
      </c>
      <c r="E108" s="7" t="s">
        <v>298</v>
      </c>
      <c r="F108" s="7" t="s">
        <v>205</v>
      </c>
      <c r="G108" s="10">
        <v>60</v>
      </c>
      <c r="H108" s="14"/>
      <c r="I108" s="13">
        <f>ROUND((H108*G108),2)</f>
      </c>
      <c r="O108">
        <f>rekapitulace!H8</f>
      </c>
      <c r="P108">
        <f>O108/100*I108</f>
      </c>
    </row>
    <row r="109" ht="38.25">
      <c r="E109" s="15" t="s">
        <v>299</v>
      </c>
    </row>
    <row r="110" ht="12.75">
      <c r="E110" s="15" t="s">
        <v>47</v>
      </c>
    </row>
    <row r="111" spans="1:16" ht="12.75" customHeight="1">
      <c r="A111" s="16"/>
      <c r="B111" s="16"/>
      <c r="C111" s="16" t="s">
        <v>273</v>
      </c>
      <c r="D111" s="16"/>
      <c r="E111" s="16" t="s">
        <v>272</v>
      </c>
      <c r="F111" s="16"/>
      <c r="G111" s="16"/>
      <c r="H111" s="16"/>
      <c r="I111" s="16">
        <f>SUM(I84:I110)</f>
      </c>
      <c r="P111">
        <f>ROUND(SUM(P84:P110),2)</f>
      </c>
    </row>
    <row r="113" spans="1:9" ht="12.75" customHeight="1">
      <c r="A113" s="9"/>
      <c r="B113" s="9"/>
      <c r="C113" s="9" t="s">
        <v>35</v>
      </c>
      <c r="D113" s="9"/>
      <c r="E113" s="9" t="s">
        <v>300</v>
      </c>
      <c r="F113" s="9"/>
      <c r="G113" s="11"/>
      <c r="H113" s="9"/>
      <c r="I113" s="11"/>
    </row>
    <row r="114" spans="1:16" ht="12.75">
      <c r="A114" s="7">
        <v>32</v>
      </c>
      <c r="B114" s="7" t="s">
        <v>45</v>
      </c>
      <c r="C114" s="7" t="s">
        <v>301</v>
      </c>
      <c r="D114" s="7" t="s">
        <v>47</v>
      </c>
      <c r="E114" s="7" t="s">
        <v>302</v>
      </c>
      <c r="F114" s="7" t="s">
        <v>54</v>
      </c>
      <c r="G114" s="10">
        <v>550</v>
      </c>
      <c r="H114" s="14"/>
      <c r="I114" s="13">
        <f>ROUND((H114*G114),2)</f>
      </c>
      <c r="O114">
        <f>rekapitulace!H8</f>
      </c>
      <c r="P114">
        <f>O114/100*I114</f>
      </c>
    </row>
    <row r="115" ht="38.25">
      <c r="E115" s="15" t="s">
        <v>303</v>
      </c>
    </row>
    <row r="116" ht="12.75">
      <c r="E116" s="15" t="s">
        <v>47</v>
      </c>
    </row>
    <row r="117" spans="1:16" ht="12.75">
      <c r="A117" s="7">
        <v>33</v>
      </c>
      <c r="B117" s="7" t="s">
        <v>45</v>
      </c>
      <c r="C117" s="7" t="s">
        <v>304</v>
      </c>
      <c r="D117" s="7" t="s">
        <v>47</v>
      </c>
      <c r="E117" s="7" t="s">
        <v>305</v>
      </c>
      <c r="F117" s="7" t="s">
        <v>54</v>
      </c>
      <c r="G117" s="10">
        <v>45</v>
      </c>
      <c r="H117" s="14"/>
      <c r="I117" s="13">
        <f>ROUND((H117*G117),2)</f>
      </c>
      <c r="O117">
        <f>rekapitulace!H8</f>
      </c>
      <c r="P117">
        <f>O117/100*I117</f>
      </c>
    </row>
    <row r="118" ht="25.5">
      <c r="E118" s="15" t="s">
        <v>306</v>
      </c>
    </row>
    <row r="119" ht="12.75">
      <c r="E119" s="15" t="s">
        <v>47</v>
      </c>
    </row>
    <row r="120" spans="1:16" ht="12.75">
      <c r="A120" s="7">
        <v>34</v>
      </c>
      <c r="B120" s="7" t="s">
        <v>45</v>
      </c>
      <c r="C120" s="7" t="s">
        <v>307</v>
      </c>
      <c r="D120" s="7" t="s">
        <v>47</v>
      </c>
      <c r="E120" s="7" t="s">
        <v>308</v>
      </c>
      <c r="F120" s="7" t="s">
        <v>54</v>
      </c>
      <c r="G120" s="10">
        <v>15</v>
      </c>
      <c r="H120" s="14"/>
      <c r="I120" s="13">
        <f>ROUND((H120*G120),2)</f>
      </c>
      <c r="O120">
        <f>rekapitulace!H8</f>
      </c>
      <c r="P120">
        <f>O120/100*I120</f>
      </c>
    </row>
    <row r="121" ht="25.5">
      <c r="E121" s="15" t="s">
        <v>309</v>
      </c>
    </row>
    <row r="122" ht="12.75">
      <c r="E122" s="15" t="s">
        <v>47</v>
      </c>
    </row>
    <row r="123" spans="1:16" ht="12.75" customHeight="1">
      <c r="A123" s="16"/>
      <c r="B123" s="16"/>
      <c r="C123" s="16" t="s">
        <v>35</v>
      </c>
      <c r="D123" s="16"/>
      <c r="E123" s="16" t="s">
        <v>300</v>
      </c>
      <c r="F123" s="16"/>
      <c r="G123" s="16"/>
      <c r="H123" s="16"/>
      <c r="I123" s="16">
        <f>SUM(I114:I122)</f>
      </c>
      <c r="P123">
        <f>ROUND(SUM(P114:P122),2)</f>
      </c>
    </row>
    <row r="125" spans="1:9" ht="12.75" customHeight="1">
      <c r="A125" s="9"/>
      <c r="B125" s="9"/>
      <c r="C125" s="9" t="s">
        <v>36</v>
      </c>
      <c r="D125" s="9"/>
      <c r="E125" s="9" t="s">
        <v>310</v>
      </c>
      <c r="F125" s="9"/>
      <c r="G125" s="11"/>
      <c r="H125" s="9"/>
      <c r="I125" s="11"/>
    </row>
    <row r="126" spans="1:16" ht="12.75">
      <c r="A126" s="7">
        <v>35</v>
      </c>
      <c r="B126" s="7" t="s">
        <v>45</v>
      </c>
      <c r="C126" s="7" t="s">
        <v>311</v>
      </c>
      <c r="D126" s="7" t="s">
        <v>47</v>
      </c>
      <c r="E126" s="7" t="s">
        <v>312</v>
      </c>
      <c r="F126" s="7" t="s">
        <v>49</v>
      </c>
      <c r="G126" s="10">
        <v>1</v>
      </c>
      <c r="H126" s="14"/>
      <c r="I126" s="13">
        <f>ROUND((H126*G126),2)</f>
      </c>
      <c r="O126">
        <f>rekapitulace!H8</f>
      </c>
      <c r="P126">
        <f>O126/100*I126</f>
      </c>
    </row>
    <row r="127" ht="25.5">
      <c r="E127" s="15" t="s">
        <v>313</v>
      </c>
    </row>
    <row r="128" ht="12.75">
      <c r="E128" s="15" t="s">
        <v>47</v>
      </c>
    </row>
    <row r="129" spans="1:16" ht="12.75">
      <c r="A129" s="7">
        <v>36</v>
      </c>
      <c r="B129" s="7" t="s">
        <v>45</v>
      </c>
      <c r="C129" s="7" t="s">
        <v>314</v>
      </c>
      <c r="D129" s="7" t="s">
        <v>47</v>
      </c>
      <c r="E129" s="7" t="s">
        <v>315</v>
      </c>
      <c r="F129" s="7" t="s">
        <v>49</v>
      </c>
      <c r="G129" s="10">
        <v>1</v>
      </c>
      <c r="H129" s="14"/>
      <c r="I129" s="13">
        <f>ROUND((H129*G129),2)</f>
      </c>
      <c r="O129">
        <f>rekapitulace!H8</f>
      </c>
      <c r="P129">
        <f>O129/100*I129</f>
      </c>
    </row>
    <row r="130" ht="25.5">
      <c r="E130" s="15" t="s">
        <v>313</v>
      </c>
    </row>
    <row r="131" ht="12.75">
      <c r="E131" s="15" t="s">
        <v>47</v>
      </c>
    </row>
    <row r="132" spans="1:16" ht="12.75">
      <c r="A132" s="7">
        <v>37</v>
      </c>
      <c r="B132" s="7" t="s">
        <v>45</v>
      </c>
      <c r="C132" s="7" t="s">
        <v>316</v>
      </c>
      <c r="D132" s="7" t="s">
        <v>47</v>
      </c>
      <c r="E132" s="7" t="s">
        <v>317</v>
      </c>
      <c r="F132" s="7" t="s">
        <v>110</v>
      </c>
      <c r="G132" s="10">
        <v>500</v>
      </c>
      <c r="H132" s="14"/>
      <c r="I132" s="13">
        <f>ROUND((H132*G132),2)</f>
      </c>
      <c r="O132">
        <f>rekapitulace!H8</f>
      </c>
      <c r="P132">
        <f>O132/100*I132</f>
      </c>
    </row>
    <row r="133" ht="38.25">
      <c r="E133" s="15" t="s">
        <v>318</v>
      </c>
    </row>
    <row r="134" ht="12.75">
      <c r="E134" s="15" t="s">
        <v>47</v>
      </c>
    </row>
    <row r="135" spans="1:16" ht="12.75">
      <c r="A135" s="7">
        <v>38</v>
      </c>
      <c r="B135" s="7" t="s">
        <v>45</v>
      </c>
      <c r="C135" s="7" t="s">
        <v>319</v>
      </c>
      <c r="D135" s="7" t="s">
        <v>47</v>
      </c>
      <c r="E135" s="7" t="s">
        <v>320</v>
      </c>
      <c r="F135" s="7" t="s">
        <v>321</v>
      </c>
      <c r="G135" s="10">
        <v>2</v>
      </c>
      <c r="H135" s="14"/>
      <c r="I135" s="13">
        <f>ROUND((H135*G135),2)</f>
      </c>
      <c r="O135">
        <f>rekapitulace!H8</f>
      </c>
      <c r="P135">
        <f>O135/100*I135</f>
      </c>
    </row>
    <row r="136" ht="25.5">
      <c r="E136" s="15" t="s">
        <v>322</v>
      </c>
    </row>
    <row r="137" ht="12.75">
      <c r="E137" s="15" t="s">
        <v>47</v>
      </c>
    </row>
    <row r="138" spans="1:16" ht="12.75">
      <c r="A138" s="7">
        <v>39</v>
      </c>
      <c r="B138" s="7" t="s">
        <v>45</v>
      </c>
      <c r="C138" s="7" t="s">
        <v>323</v>
      </c>
      <c r="D138" s="7" t="s">
        <v>47</v>
      </c>
      <c r="E138" s="7" t="s">
        <v>324</v>
      </c>
      <c r="F138" s="7" t="s">
        <v>325</v>
      </c>
      <c r="G138" s="10">
        <v>1</v>
      </c>
      <c r="H138" s="14"/>
      <c r="I138" s="13">
        <f>ROUND((H138*G138),2)</f>
      </c>
      <c r="O138">
        <f>rekapitulace!H8</f>
      </c>
      <c r="P138">
        <f>O138/100*I138</f>
      </c>
    </row>
    <row r="139" ht="25.5">
      <c r="E139" s="15" t="s">
        <v>326</v>
      </c>
    </row>
    <row r="140" ht="12.75">
      <c r="E140" s="15" t="s">
        <v>47</v>
      </c>
    </row>
    <row r="141" spans="1:16" ht="12.75" customHeight="1">
      <c r="A141" s="16"/>
      <c r="B141" s="16"/>
      <c r="C141" s="16" t="s">
        <v>36</v>
      </c>
      <c r="D141" s="16"/>
      <c r="E141" s="16" t="s">
        <v>310</v>
      </c>
      <c r="F141" s="16"/>
      <c r="G141" s="16"/>
      <c r="H141" s="16"/>
      <c r="I141" s="16">
        <f>SUM(I126:I140)</f>
      </c>
      <c r="P141">
        <f>ROUND(SUM(P126:P140),2)</f>
      </c>
    </row>
    <row r="143" spans="1:9" ht="12.75" customHeight="1">
      <c r="A143" s="9"/>
      <c r="B143" s="9"/>
      <c r="C143" s="9" t="s">
        <v>37</v>
      </c>
      <c r="D143" s="9"/>
      <c r="E143" s="9" t="s">
        <v>327</v>
      </c>
      <c r="F143" s="9"/>
      <c r="G143" s="11"/>
      <c r="H143" s="9"/>
      <c r="I143" s="11"/>
    </row>
    <row r="144" spans="1:16" ht="12.75">
      <c r="A144" s="7">
        <v>40</v>
      </c>
      <c r="B144" s="7" t="s">
        <v>45</v>
      </c>
      <c r="C144" s="7" t="s">
        <v>328</v>
      </c>
      <c r="D144" s="7" t="s">
        <v>47</v>
      </c>
      <c r="E144" s="7" t="s">
        <v>329</v>
      </c>
      <c r="F144" s="7" t="s">
        <v>49</v>
      </c>
      <c r="G144" s="10">
        <v>1</v>
      </c>
      <c r="H144" s="14"/>
      <c r="I144" s="13">
        <f>ROUND((H144*G144),2)</f>
      </c>
      <c r="O144">
        <f>rekapitulace!H8</f>
      </c>
      <c r="P144">
        <f>O144/100*I144</f>
      </c>
    </row>
    <row r="145" ht="25.5">
      <c r="E145" s="15" t="s">
        <v>313</v>
      </c>
    </row>
    <row r="146" ht="12.75">
      <c r="E146" s="15" t="s">
        <v>47</v>
      </c>
    </row>
    <row r="147" spans="1:16" ht="12.75">
      <c r="A147" s="7">
        <v>41</v>
      </c>
      <c r="B147" s="7" t="s">
        <v>45</v>
      </c>
      <c r="C147" s="7" t="s">
        <v>330</v>
      </c>
      <c r="D147" s="7" t="s">
        <v>47</v>
      </c>
      <c r="E147" s="7" t="s">
        <v>331</v>
      </c>
      <c r="F147" s="7" t="s">
        <v>49</v>
      </c>
      <c r="G147" s="10">
        <v>1</v>
      </c>
      <c r="H147" s="14"/>
      <c r="I147" s="13">
        <f>ROUND((H147*G147),2)</f>
      </c>
      <c r="O147">
        <f>rekapitulace!H8</f>
      </c>
      <c r="P147">
        <f>O147/100*I147</f>
      </c>
    </row>
    <row r="148" ht="25.5">
      <c r="E148" s="15" t="s">
        <v>313</v>
      </c>
    </row>
    <row r="149" ht="12.75">
      <c r="E149" s="15" t="s">
        <v>47</v>
      </c>
    </row>
    <row r="150" spans="1:16" ht="12.75">
      <c r="A150" s="7">
        <v>42</v>
      </c>
      <c r="B150" s="7" t="s">
        <v>45</v>
      </c>
      <c r="C150" s="7" t="s">
        <v>332</v>
      </c>
      <c r="D150" s="7" t="s">
        <v>47</v>
      </c>
      <c r="E150" s="7" t="s">
        <v>333</v>
      </c>
      <c r="F150" s="7" t="s">
        <v>110</v>
      </c>
      <c r="G150" s="10">
        <v>950</v>
      </c>
      <c r="H150" s="14"/>
      <c r="I150" s="13">
        <f>ROUND((H150*G150),2)</f>
      </c>
      <c r="O150">
        <f>rekapitulace!H8</f>
      </c>
      <c r="P150">
        <f>O150/100*I150</f>
      </c>
    </row>
    <row r="151" ht="38.25">
      <c r="E151" s="15" t="s">
        <v>334</v>
      </c>
    </row>
    <row r="152" ht="12.75">
      <c r="E152" s="15" t="s">
        <v>47</v>
      </c>
    </row>
    <row r="153" spans="1:16" ht="12.75">
      <c r="A153" s="7">
        <v>43</v>
      </c>
      <c r="B153" s="7" t="s">
        <v>45</v>
      </c>
      <c r="C153" s="7" t="s">
        <v>335</v>
      </c>
      <c r="D153" s="7" t="s">
        <v>47</v>
      </c>
      <c r="E153" s="7" t="s">
        <v>336</v>
      </c>
      <c r="F153" s="7" t="s">
        <v>337</v>
      </c>
      <c r="G153" s="10">
        <v>0.02</v>
      </c>
      <c r="H153" s="14"/>
      <c r="I153" s="13">
        <f>ROUND((H153*G153),2)</f>
      </c>
      <c r="O153">
        <f>rekapitulace!H8</f>
      </c>
      <c r="P153">
        <f>O153/100*I153</f>
      </c>
    </row>
    <row r="154" ht="25.5">
      <c r="E154" s="15" t="s">
        <v>338</v>
      </c>
    </row>
    <row r="155" ht="12.75">
      <c r="E155" s="15" t="s">
        <v>47</v>
      </c>
    </row>
    <row r="156" spans="1:16" ht="12.75">
      <c r="A156" s="7">
        <v>44</v>
      </c>
      <c r="B156" s="7" t="s">
        <v>45</v>
      </c>
      <c r="C156" s="7" t="s">
        <v>339</v>
      </c>
      <c r="D156" s="7" t="s">
        <v>47</v>
      </c>
      <c r="E156" s="7" t="s">
        <v>320</v>
      </c>
      <c r="F156" s="7" t="s">
        <v>321</v>
      </c>
      <c r="G156" s="10">
        <v>3.5</v>
      </c>
      <c r="H156" s="14"/>
      <c r="I156" s="13">
        <f>ROUND((H156*G156),2)</f>
      </c>
      <c r="O156">
        <f>rekapitulace!H8</f>
      </c>
      <c r="P156">
        <f>O156/100*I156</f>
      </c>
    </row>
    <row r="157" ht="25.5">
      <c r="E157" s="15" t="s">
        <v>340</v>
      </c>
    </row>
    <row r="158" ht="12.75">
      <c r="E158" s="15" t="s">
        <v>47</v>
      </c>
    </row>
    <row r="159" spans="1:16" ht="12.75">
      <c r="A159" s="7">
        <v>45</v>
      </c>
      <c r="B159" s="7" t="s">
        <v>45</v>
      </c>
      <c r="C159" s="7" t="s">
        <v>341</v>
      </c>
      <c r="D159" s="7" t="s">
        <v>47</v>
      </c>
      <c r="E159" s="7" t="s">
        <v>342</v>
      </c>
      <c r="F159" s="7" t="s">
        <v>325</v>
      </c>
      <c r="G159" s="10">
        <v>1</v>
      </c>
      <c r="H159" s="14"/>
      <c r="I159" s="13">
        <f>ROUND((H159*G159),2)</f>
      </c>
      <c r="O159">
        <f>rekapitulace!H8</f>
      </c>
      <c r="P159">
        <f>O159/100*I159</f>
      </c>
    </row>
    <row r="160" ht="25.5">
      <c r="E160" s="15" t="s">
        <v>343</v>
      </c>
    </row>
    <row r="161" ht="12.75">
      <c r="E161" s="15" t="s">
        <v>47</v>
      </c>
    </row>
    <row r="162" spans="1:16" ht="12.75">
      <c r="A162" s="7">
        <v>46</v>
      </c>
      <c r="B162" s="7" t="s">
        <v>45</v>
      </c>
      <c r="C162" s="7" t="s">
        <v>344</v>
      </c>
      <c r="D162" s="7" t="s">
        <v>47</v>
      </c>
      <c r="E162" s="7" t="s">
        <v>345</v>
      </c>
      <c r="F162" s="7" t="s">
        <v>110</v>
      </c>
      <c r="G162" s="10">
        <v>160</v>
      </c>
      <c r="H162" s="14"/>
      <c r="I162" s="13">
        <f>ROUND((H162*G162),2)</f>
      </c>
      <c r="O162">
        <f>rekapitulace!H8</f>
      </c>
      <c r="P162">
        <f>O162/100*I162</f>
      </c>
    </row>
    <row r="163" ht="38.25">
      <c r="E163" s="15" t="s">
        <v>346</v>
      </c>
    </row>
    <row r="164" ht="12.75">
      <c r="E164" s="15" t="s">
        <v>47</v>
      </c>
    </row>
    <row r="165" spans="1:16" ht="12.75" customHeight="1">
      <c r="A165" s="16"/>
      <c r="B165" s="16"/>
      <c r="C165" s="16" t="s">
        <v>37</v>
      </c>
      <c r="D165" s="16"/>
      <c r="E165" s="16" t="s">
        <v>327</v>
      </c>
      <c r="F165" s="16"/>
      <c r="G165" s="16"/>
      <c r="H165" s="16"/>
      <c r="I165" s="16">
        <f>SUM(I144:I164)</f>
      </c>
      <c r="P165">
        <f>ROUND(SUM(P144:P164),2)</f>
      </c>
    </row>
    <row r="167" spans="1:16" ht="12.75" customHeight="1">
      <c r="A167" s="16"/>
      <c r="B167" s="16"/>
      <c r="C167" s="16"/>
      <c r="D167" s="16"/>
      <c r="E167" s="16" t="s">
        <v>143</v>
      </c>
      <c r="F167" s="16"/>
      <c r="G167" s="16"/>
      <c r="H167" s="16"/>
      <c r="I167" s="16">
        <f>+I24+I81+I111+I123+I141+I165</f>
      </c>
      <c r="P167">
        <f>+P24+P81+P111+P123+P141+P165</f>
      </c>
    </row>
    <row r="169" spans="1:9" ht="12.75" customHeight="1">
      <c r="A169" s="9" t="s">
        <v>144</v>
      </c>
      <c r="B169" s="9"/>
      <c r="C169" s="9"/>
      <c r="D169" s="9"/>
      <c r="E169" s="9"/>
      <c r="F169" s="9"/>
      <c r="G169" s="9"/>
      <c r="H169" s="9"/>
      <c r="I169" s="9"/>
    </row>
    <row r="170" spans="1:9" ht="12.75" customHeight="1">
      <c r="A170" s="9"/>
      <c r="B170" s="9"/>
      <c r="C170" s="9"/>
      <c r="D170" s="9"/>
      <c r="E170" s="9" t="s">
        <v>145</v>
      </c>
      <c r="F170" s="9"/>
      <c r="G170" s="9"/>
      <c r="H170" s="9"/>
      <c r="I170" s="9"/>
    </row>
    <row r="171" spans="1:16" ht="12.75" customHeight="1">
      <c r="A171" s="16"/>
      <c r="B171" s="16"/>
      <c r="C171" s="16"/>
      <c r="D171" s="16"/>
      <c r="E171" s="16" t="s">
        <v>146</v>
      </c>
      <c r="F171" s="16"/>
      <c r="G171" s="16"/>
      <c r="H171" s="16"/>
      <c r="I171" s="16">
        <v>0</v>
      </c>
      <c r="P171">
        <v>0</v>
      </c>
    </row>
    <row r="172" spans="1:9" ht="12.75" customHeight="1">
      <c r="A172" s="16"/>
      <c r="B172" s="16"/>
      <c r="C172" s="16"/>
      <c r="D172" s="16"/>
      <c r="E172" s="16" t="s">
        <v>147</v>
      </c>
      <c r="F172" s="16"/>
      <c r="G172" s="16"/>
      <c r="H172" s="16"/>
      <c r="I172" s="16"/>
    </row>
    <row r="173" spans="1:16" ht="12.75" customHeight="1">
      <c r="A173" s="16"/>
      <c r="B173" s="16"/>
      <c r="C173" s="16"/>
      <c r="D173" s="16"/>
      <c r="E173" s="16" t="s">
        <v>148</v>
      </c>
      <c r="F173" s="16"/>
      <c r="G173" s="16"/>
      <c r="H173" s="16"/>
      <c r="I173" s="16">
        <v>0</v>
      </c>
      <c r="P173">
        <v>0</v>
      </c>
    </row>
    <row r="174" spans="1:16" ht="12.75" customHeight="1">
      <c r="A174" s="16"/>
      <c r="B174" s="16"/>
      <c r="C174" s="16"/>
      <c r="D174" s="16"/>
      <c r="E174" s="16" t="s">
        <v>149</v>
      </c>
      <c r="F174" s="16"/>
      <c r="G174" s="16"/>
      <c r="H174" s="16"/>
      <c r="I174" s="16">
        <f>I171+I173</f>
      </c>
      <c r="P174">
        <f>P171+P173</f>
      </c>
    </row>
    <row r="176" spans="1:16" ht="12.75" customHeight="1">
      <c r="A176" s="16"/>
      <c r="B176" s="16"/>
      <c r="C176" s="16"/>
      <c r="D176" s="16"/>
      <c r="E176" s="16" t="s">
        <v>149</v>
      </c>
      <c r="F176" s="16"/>
      <c r="G176" s="16"/>
      <c r="H176" s="16"/>
      <c r="I176" s="16">
        <f>I167+I174</f>
      </c>
      <c r="P176">
        <f>P167+P174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170"/>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197</v>
      </c>
      <c r="D5" s="5"/>
      <c r="E5" s="5" t="s">
        <v>198</v>
      </c>
    </row>
    <row r="6" spans="1:5" ht="12.75" customHeight="1">
      <c r="A6" t="s">
        <v>17</v>
      </c>
      <c r="C6" s="5" t="s">
        <v>349</v>
      </c>
      <c r="D6" s="5"/>
      <c r="E6" s="5" t="s">
        <v>350</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202</v>
      </c>
      <c r="D11" s="9"/>
      <c r="E11" s="9" t="s">
        <v>201</v>
      </c>
      <c r="F11" s="9"/>
      <c r="G11" s="11"/>
      <c r="H11" s="9"/>
      <c r="I11" s="11"/>
    </row>
    <row r="12" spans="1:16" ht="12.75">
      <c r="A12" s="7">
        <v>1</v>
      </c>
      <c r="B12" s="7" t="s">
        <v>45</v>
      </c>
      <c r="C12" s="7" t="s">
        <v>203</v>
      </c>
      <c r="D12" s="7" t="s">
        <v>47</v>
      </c>
      <c r="E12" s="7" t="s">
        <v>351</v>
      </c>
      <c r="F12" s="7" t="s">
        <v>205</v>
      </c>
      <c r="G12" s="10">
        <v>780</v>
      </c>
      <c r="H12" s="14"/>
      <c r="I12" s="13">
        <f>ROUND((H12*G12),2)</f>
      </c>
      <c r="O12">
        <f>rekapitulace!H8</f>
      </c>
      <c r="P12">
        <f>O12/100*I12</f>
      </c>
    </row>
    <row r="13" ht="38.25">
      <c r="E13" s="15" t="s">
        <v>352</v>
      </c>
    </row>
    <row r="14" ht="12.75">
      <c r="E14" s="15" t="s">
        <v>47</v>
      </c>
    </row>
    <row r="15" spans="1:16" ht="12.75">
      <c r="A15" s="7">
        <v>2</v>
      </c>
      <c r="B15" s="7" t="s">
        <v>45</v>
      </c>
      <c r="C15" s="7" t="s">
        <v>207</v>
      </c>
      <c r="D15" s="7" t="s">
        <v>47</v>
      </c>
      <c r="E15" s="7" t="s">
        <v>204</v>
      </c>
      <c r="F15" s="7" t="s">
        <v>205</v>
      </c>
      <c r="G15" s="10">
        <v>490</v>
      </c>
      <c r="H15" s="14"/>
      <c r="I15" s="13">
        <f>ROUND((H15*G15),2)</f>
      </c>
      <c r="O15">
        <f>rekapitulace!H8</f>
      </c>
      <c r="P15">
        <f>O15/100*I15</f>
      </c>
    </row>
    <row r="16" ht="38.25">
      <c r="E16" s="15" t="s">
        <v>206</v>
      </c>
    </row>
    <row r="17" ht="12.75">
      <c r="E17" s="15" t="s">
        <v>47</v>
      </c>
    </row>
    <row r="18" spans="1:16" ht="12.75">
      <c r="A18" s="7">
        <v>3</v>
      </c>
      <c r="B18" s="7" t="s">
        <v>45</v>
      </c>
      <c r="C18" s="7" t="s">
        <v>210</v>
      </c>
      <c r="D18" s="7" t="s">
        <v>47</v>
      </c>
      <c r="E18" s="7" t="s">
        <v>353</v>
      </c>
      <c r="F18" s="7" t="s">
        <v>205</v>
      </c>
      <c r="G18" s="10">
        <v>740</v>
      </c>
      <c r="H18" s="14"/>
      <c r="I18" s="13">
        <f>ROUND((H18*G18),2)</f>
      </c>
      <c r="O18">
        <f>rekapitulace!H8</f>
      </c>
      <c r="P18">
        <f>O18/100*I18</f>
      </c>
    </row>
    <row r="19" ht="38.25">
      <c r="E19" s="15" t="s">
        <v>354</v>
      </c>
    </row>
    <row r="20" ht="12.75">
      <c r="E20" s="15" t="s">
        <v>47</v>
      </c>
    </row>
    <row r="21" spans="1:16" ht="12.75">
      <c r="A21" s="7">
        <v>4</v>
      </c>
      <c r="B21" s="7" t="s">
        <v>45</v>
      </c>
      <c r="C21" s="7" t="s">
        <v>213</v>
      </c>
      <c r="D21" s="7" t="s">
        <v>47</v>
      </c>
      <c r="E21" s="7" t="s">
        <v>355</v>
      </c>
      <c r="F21" s="7" t="s">
        <v>205</v>
      </c>
      <c r="G21" s="10">
        <v>180</v>
      </c>
      <c r="H21" s="14"/>
      <c r="I21" s="13">
        <f>ROUND((H21*G21),2)</f>
      </c>
      <c r="O21">
        <f>rekapitulace!H8</f>
      </c>
      <c r="P21">
        <f>O21/100*I21</f>
      </c>
    </row>
    <row r="22" ht="38.25">
      <c r="E22" s="15" t="s">
        <v>282</v>
      </c>
    </row>
    <row r="23" ht="12.75">
      <c r="E23" s="15" t="s">
        <v>47</v>
      </c>
    </row>
    <row r="24" spans="1:16" ht="12.75">
      <c r="A24" s="7">
        <v>5</v>
      </c>
      <c r="B24" s="7" t="s">
        <v>45</v>
      </c>
      <c r="C24" s="7" t="s">
        <v>356</v>
      </c>
      <c r="D24" s="7" t="s">
        <v>47</v>
      </c>
      <c r="E24" s="7" t="s">
        <v>357</v>
      </c>
      <c r="F24" s="7" t="s">
        <v>205</v>
      </c>
      <c r="G24" s="10">
        <v>500</v>
      </c>
      <c r="H24" s="14"/>
      <c r="I24" s="13">
        <f>ROUND((H24*G24),2)</f>
      </c>
      <c r="O24">
        <f>rekapitulace!H8</f>
      </c>
      <c r="P24">
        <f>O24/100*I24</f>
      </c>
    </row>
    <row r="25" ht="38.25">
      <c r="E25" s="15" t="s">
        <v>358</v>
      </c>
    </row>
    <row r="26" ht="12.75">
      <c r="E26" s="15" t="s">
        <v>47</v>
      </c>
    </row>
    <row r="27" spans="1:16" ht="12.75">
      <c r="A27" s="7">
        <v>6</v>
      </c>
      <c r="B27" s="7" t="s">
        <v>45</v>
      </c>
      <c r="C27" s="7" t="s">
        <v>359</v>
      </c>
      <c r="D27" s="7" t="s">
        <v>47</v>
      </c>
      <c r="E27" s="7" t="s">
        <v>211</v>
      </c>
      <c r="F27" s="7" t="s">
        <v>205</v>
      </c>
      <c r="G27" s="10">
        <v>310</v>
      </c>
      <c r="H27" s="14"/>
      <c r="I27" s="13">
        <f>ROUND((H27*G27),2)</f>
      </c>
      <c r="O27">
        <f>rekapitulace!H8</f>
      </c>
      <c r="P27">
        <f>O27/100*I27</f>
      </c>
    </row>
    <row r="28" ht="38.25">
      <c r="E28" s="15" t="s">
        <v>212</v>
      </c>
    </row>
    <row r="29" ht="12.75">
      <c r="E29" s="15" t="s">
        <v>47</v>
      </c>
    </row>
    <row r="30" spans="1:16" ht="12.75">
      <c r="A30" s="7">
        <v>7</v>
      </c>
      <c r="B30" s="7" t="s">
        <v>45</v>
      </c>
      <c r="C30" s="7" t="s">
        <v>360</v>
      </c>
      <c r="D30" s="7" t="s">
        <v>47</v>
      </c>
      <c r="E30" s="7" t="s">
        <v>214</v>
      </c>
      <c r="F30" s="7" t="s">
        <v>205</v>
      </c>
      <c r="G30" s="10">
        <v>90</v>
      </c>
      <c r="H30" s="14"/>
      <c r="I30" s="13">
        <f>ROUND((H30*G30),2)</f>
      </c>
      <c r="O30">
        <f>rekapitulace!H8</f>
      </c>
      <c r="P30">
        <f>O30/100*I30</f>
      </c>
    </row>
    <row r="31" ht="38.25">
      <c r="E31" s="15" t="s">
        <v>361</v>
      </c>
    </row>
    <row r="32" ht="12.75">
      <c r="E32" s="15" t="s">
        <v>47</v>
      </c>
    </row>
    <row r="33" spans="1:16" ht="12.75" customHeight="1">
      <c r="A33" s="16"/>
      <c r="B33" s="16"/>
      <c r="C33" s="16" t="s">
        <v>202</v>
      </c>
      <c r="D33" s="16"/>
      <c r="E33" s="16" t="s">
        <v>201</v>
      </c>
      <c r="F33" s="16"/>
      <c r="G33" s="16"/>
      <c r="H33" s="16"/>
      <c r="I33" s="16">
        <f>SUM(I12:I32)</f>
      </c>
      <c r="P33">
        <f>ROUND(SUM(P12:P32),2)</f>
      </c>
    </row>
    <row r="35" spans="1:9" ht="12.75" customHeight="1">
      <c r="A35" s="9"/>
      <c r="B35" s="9"/>
      <c r="C35" s="9" t="s">
        <v>217</v>
      </c>
      <c r="D35" s="9"/>
      <c r="E35" s="9" t="s">
        <v>216</v>
      </c>
      <c r="F35" s="9"/>
      <c r="G35" s="11"/>
      <c r="H35" s="9"/>
      <c r="I35" s="11"/>
    </row>
    <row r="36" spans="1:16" ht="12.75">
      <c r="A36" s="7">
        <v>8</v>
      </c>
      <c r="B36" s="7" t="s">
        <v>45</v>
      </c>
      <c r="C36" s="7" t="s">
        <v>218</v>
      </c>
      <c r="D36" s="7" t="s">
        <v>47</v>
      </c>
      <c r="E36" s="7" t="s">
        <v>219</v>
      </c>
      <c r="F36" s="7" t="s">
        <v>205</v>
      </c>
      <c r="G36" s="10">
        <v>14600</v>
      </c>
      <c r="H36" s="14"/>
      <c r="I36" s="13">
        <f>ROUND((H36*G36),2)</f>
      </c>
      <c r="O36">
        <f>rekapitulace!H8</f>
      </c>
      <c r="P36">
        <f>O36/100*I36</f>
      </c>
    </row>
    <row r="37" ht="63.75">
      <c r="E37" s="15" t="s">
        <v>362</v>
      </c>
    </row>
    <row r="38" ht="12.75">
      <c r="E38" s="15" t="s">
        <v>47</v>
      </c>
    </row>
    <row r="39" spans="1:16" ht="12.75">
      <c r="A39" s="7">
        <v>9</v>
      </c>
      <c r="B39" s="7" t="s">
        <v>45</v>
      </c>
      <c r="C39" s="7" t="s">
        <v>221</v>
      </c>
      <c r="D39" s="7" t="s">
        <v>47</v>
      </c>
      <c r="E39" s="7" t="s">
        <v>222</v>
      </c>
      <c r="F39" s="7" t="s">
        <v>205</v>
      </c>
      <c r="G39" s="10">
        <v>2000</v>
      </c>
      <c r="H39" s="14"/>
      <c r="I39" s="13">
        <f>ROUND((H39*G39),2)</f>
      </c>
      <c r="O39">
        <f>rekapitulace!H8</f>
      </c>
      <c r="P39">
        <f>O39/100*I39</f>
      </c>
    </row>
    <row r="40" ht="51">
      <c r="E40" s="15" t="s">
        <v>223</v>
      </c>
    </row>
    <row r="41" ht="12.75">
      <c r="E41" s="15" t="s">
        <v>47</v>
      </c>
    </row>
    <row r="42" spans="1:16" ht="12.75">
      <c r="A42" s="7">
        <v>10</v>
      </c>
      <c r="B42" s="7" t="s">
        <v>45</v>
      </c>
      <c r="C42" s="7" t="s">
        <v>224</v>
      </c>
      <c r="D42" s="7" t="s">
        <v>47</v>
      </c>
      <c r="E42" s="7" t="s">
        <v>225</v>
      </c>
      <c r="F42" s="7" t="s">
        <v>205</v>
      </c>
      <c r="G42" s="10">
        <v>4800</v>
      </c>
      <c r="H42" s="14"/>
      <c r="I42" s="13">
        <f>ROUND((H42*G42),2)</f>
      </c>
      <c r="O42">
        <f>rekapitulace!H8</f>
      </c>
      <c r="P42">
        <f>O42/100*I42</f>
      </c>
    </row>
    <row r="43" ht="51">
      <c r="E43" s="15" t="s">
        <v>226</v>
      </c>
    </row>
    <row r="44" ht="12.75">
      <c r="E44" s="15" t="s">
        <v>47</v>
      </c>
    </row>
    <row r="45" spans="1:16" ht="12.75">
      <c r="A45" s="7">
        <v>11</v>
      </c>
      <c r="B45" s="7" t="s">
        <v>45</v>
      </c>
      <c r="C45" s="7" t="s">
        <v>227</v>
      </c>
      <c r="D45" s="7" t="s">
        <v>47</v>
      </c>
      <c r="E45" s="7" t="s">
        <v>228</v>
      </c>
      <c r="F45" s="7" t="s">
        <v>205</v>
      </c>
      <c r="G45" s="10">
        <v>210</v>
      </c>
      <c r="H45" s="14"/>
      <c r="I45" s="13">
        <f>ROUND((H45*G45),2)</f>
      </c>
      <c r="O45">
        <f>rekapitulace!H8</f>
      </c>
      <c r="P45">
        <f>O45/100*I45</f>
      </c>
    </row>
    <row r="46" ht="51">
      <c r="E46" s="15" t="s">
        <v>229</v>
      </c>
    </row>
    <row r="47" ht="12.75">
      <c r="E47" s="15" t="s">
        <v>47</v>
      </c>
    </row>
    <row r="48" spans="1:16" ht="12.75">
      <c r="A48" s="7">
        <v>12</v>
      </c>
      <c r="B48" s="7" t="s">
        <v>45</v>
      </c>
      <c r="C48" s="7" t="s">
        <v>230</v>
      </c>
      <c r="D48" s="7" t="s">
        <v>47</v>
      </c>
      <c r="E48" s="7" t="s">
        <v>231</v>
      </c>
      <c r="F48" s="7" t="s">
        <v>205</v>
      </c>
      <c r="G48" s="10">
        <v>200</v>
      </c>
      <c r="H48" s="14"/>
      <c r="I48" s="13">
        <f>ROUND((H48*G48),2)</f>
      </c>
      <c r="O48">
        <f>rekapitulace!H8</f>
      </c>
      <c r="P48">
        <f>O48/100*I48</f>
      </c>
    </row>
    <row r="49" ht="38.25">
      <c r="E49" s="15" t="s">
        <v>232</v>
      </c>
    </row>
    <row r="50" ht="12.75">
      <c r="E50" s="15" t="s">
        <v>47</v>
      </c>
    </row>
    <row r="51" spans="1:16" ht="12.75">
      <c r="A51" s="7">
        <v>13</v>
      </c>
      <c r="B51" s="7" t="s">
        <v>45</v>
      </c>
      <c r="C51" s="7" t="s">
        <v>233</v>
      </c>
      <c r="D51" s="7" t="s">
        <v>47</v>
      </c>
      <c r="E51" s="7" t="s">
        <v>234</v>
      </c>
      <c r="F51" s="7" t="s">
        <v>205</v>
      </c>
      <c r="G51" s="10">
        <v>110</v>
      </c>
      <c r="H51" s="14"/>
      <c r="I51" s="13">
        <f>ROUND((H51*G51),2)</f>
      </c>
      <c r="O51">
        <f>rekapitulace!H8</f>
      </c>
      <c r="P51">
        <f>O51/100*I51</f>
      </c>
    </row>
    <row r="52" ht="38.25">
      <c r="E52" s="15" t="s">
        <v>235</v>
      </c>
    </row>
    <row r="53" ht="12.75">
      <c r="E53" s="15" t="s">
        <v>47</v>
      </c>
    </row>
    <row r="54" spans="1:16" ht="12.75">
      <c r="A54" s="7">
        <v>14</v>
      </c>
      <c r="B54" s="7" t="s">
        <v>45</v>
      </c>
      <c r="C54" s="7" t="s">
        <v>236</v>
      </c>
      <c r="D54" s="7" t="s">
        <v>47</v>
      </c>
      <c r="E54" s="7" t="s">
        <v>237</v>
      </c>
      <c r="F54" s="7" t="s">
        <v>205</v>
      </c>
      <c r="G54" s="10">
        <v>8</v>
      </c>
      <c r="H54" s="14"/>
      <c r="I54" s="13">
        <f>ROUND((H54*G54),2)</f>
      </c>
      <c r="O54">
        <f>rekapitulace!H8</f>
      </c>
      <c r="P54">
        <f>O54/100*I54</f>
      </c>
    </row>
    <row r="55" ht="38.25">
      <c r="E55" s="15" t="s">
        <v>238</v>
      </c>
    </row>
    <row r="56" ht="12.75">
      <c r="E56" s="15" t="s">
        <v>47</v>
      </c>
    </row>
    <row r="57" spans="1:16" ht="12.75">
      <c r="A57" s="7">
        <v>15</v>
      </c>
      <c r="B57" s="7" t="s">
        <v>45</v>
      </c>
      <c r="C57" s="7" t="s">
        <v>239</v>
      </c>
      <c r="D57" s="7" t="s">
        <v>47</v>
      </c>
      <c r="E57" s="7" t="s">
        <v>240</v>
      </c>
      <c r="F57" s="7" t="s">
        <v>205</v>
      </c>
      <c r="G57" s="10">
        <v>120</v>
      </c>
      <c r="H57" s="14"/>
      <c r="I57" s="13">
        <f>ROUND((H57*G57),2)</f>
      </c>
      <c r="O57">
        <f>rekapitulace!H8</f>
      </c>
      <c r="P57">
        <f>O57/100*I57</f>
      </c>
    </row>
    <row r="58" ht="38.25">
      <c r="E58" s="15" t="s">
        <v>241</v>
      </c>
    </row>
    <row r="59" ht="12.75">
      <c r="E59" s="15" t="s">
        <v>47</v>
      </c>
    </row>
    <row r="60" spans="1:16" ht="12.75">
      <c r="A60" s="7">
        <v>16</v>
      </c>
      <c r="B60" s="7" t="s">
        <v>45</v>
      </c>
      <c r="C60" s="7" t="s">
        <v>242</v>
      </c>
      <c r="D60" s="7" t="s">
        <v>47</v>
      </c>
      <c r="E60" s="7" t="s">
        <v>243</v>
      </c>
      <c r="F60" s="7" t="s">
        <v>205</v>
      </c>
      <c r="G60" s="10">
        <v>253.6</v>
      </c>
      <c r="H60" s="14"/>
      <c r="I60" s="13">
        <f>ROUND((H60*G60),2)</f>
      </c>
      <c r="O60">
        <f>rekapitulace!H8</f>
      </c>
      <c r="P60">
        <f>O60/100*I60</f>
      </c>
    </row>
    <row r="61" ht="51">
      <c r="E61" s="15" t="s">
        <v>244</v>
      </c>
    </row>
    <row r="62" ht="12.75">
      <c r="E62" s="15" t="s">
        <v>47</v>
      </c>
    </row>
    <row r="63" spans="1:16" ht="12.75">
      <c r="A63" s="7">
        <v>17</v>
      </c>
      <c r="B63" s="7" t="s">
        <v>45</v>
      </c>
      <c r="C63" s="7" t="s">
        <v>245</v>
      </c>
      <c r="D63" s="7" t="s">
        <v>47</v>
      </c>
      <c r="E63" s="7" t="s">
        <v>246</v>
      </c>
      <c r="F63" s="7" t="s">
        <v>205</v>
      </c>
      <c r="G63" s="10">
        <v>300</v>
      </c>
      <c r="H63" s="14"/>
      <c r="I63" s="13">
        <f>ROUND((H63*G63),2)</f>
      </c>
      <c r="O63">
        <f>rekapitulace!H8</f>
      </c>
      <c r="P63">
        <f>O63/100*I63</f>
      </c>
    </row>
    <row r="64" ht="38.25">
      <c r="E64" s="15" t="s">
        <v>363</v>
      </c>
    </row>
    <row r="65" ht="12.75">
      <c r="E65" s="15" t="s">
        <v>47</v>
      </c>
    </row>
    <row r="66" spans="1:16" ht="12.75">
      <c r="A66" s="7">
        <v>18</v>
      </c>
      <c r="B66" s="7" t="s">
        <v>45</v>
      </c>
      <c r="C66" s="7" t="s">
        <v>248</v>
      </c>
      <c r="D66" s="7" t="s">
        <v>47</v>
      </c>
      <c r="E66" s="7" t="s">
        <v>249</v>
      </c>
      <c r="F66" s="7" t="s">
        <v>205</v>
      </c>
      <c r="G66" s="10">
        <v>52.88</v>
      </c>
      <c r="H66" s="14"/>
      <c r="I66" s="13">
        <f>ROUND((H66*G66),2)</f>
      </c>
      <c r="O66">
        <f>rekapitulace!H8</f>
      </c>
      <c r="P66">
        <f>O66/100*I66</f>
      </c>
    </row>
    <row r="67" ht="51">
      <c r="E67" s="15" t="s">
        <v>250</v>
      </c>
    </row>
    <row r="68" ht="12.75">
      <c r="E68" s="15" t="s">
        <v>47</v>
      </c>
    </row>
    <row r="69" spans="1:16" ht="12.75">
      <c r="A69" s="7">
        <v>19</v>
      </c>
      <c r="B69" s="7" t="s">
        <v>45</v>
      </c>
      <c r="C69" s="7" t="s">
        <v>251</v>
      </c>
      <c r="D69" s="7" t="s">
        <v>47</v>
      </c>
      <c r="E69" s="7" t="s">
        <v>252</v>
      </c>
      <c r="F69" s="7" t="s">
        <v>205</v>
      </c>
      <c r="G69" s="10">
        <v>330</v>
      </c>
      <c r="H69" s="14"/>
      <c r="I69" s="13">
        <f>ROUND((H69*G69),2)</f>
      </c>
      <c r="O69">
        <f>rekapitulace!H8</f>
      </c>
      <c r="P69">
        <f>O69/100*I69</f>
      </c>
    </row>
    <row r="70" ht="51">
      <c r="E70" s="15" t="s">
        <v>253</v>
      </c>
    </row>
    <row r="71" ht="12.75">
      <c r="E71" s="15" t="s">
        <v>47</v>
      </c>
    </row>
    <row r="72" spans="1:16" ht="12.75">
      <c r="A72" s="7">
        <v>20</v>
      </c>
      <c r="B72" s="7" t="s">
        <v>45</v>
      </c>
      <c r="C72" s="7" t="s">
        <v>254</v>
      </c>
      <c r="D72" s="7" t="s">
        <v>47</v>
      </c>
      <c r="E72" s="7" t="s">
        <v>255</v>
      </c>
      <c r="F72" s="7" t="s">
        <v>205</v>
      </c>
      <c r="G72" s="10">
        <v>20</v>
      </c>
      <c r="H72" s="14"/>
      <c r="I72" s="13">
        <f>ROUND((H72*G72),2)</f>
      </c>
      <c r="O72">
        <f>rekapitulace!H8</f>
      </c>
      <c r="P72">
        <f>O72/100*I72</f>
      </c>
    </row>
    <row r="73" ht="38.25">
      <c r="E73" s="15" t="s">
        <v>256</v>
      </c>
    </row>
    <row r="74" ht="12.75">
      <c r="E74" s="15" t="s">
        <v>47</v>
      </c>
    </row>
    <row r="75" spans="1:16" ht="12.75">
      <c r="A75" s="7">
        <v>21</v>
      </c>
      <c r="B75" s="7" t="s">
        <v>45</v>
      </c>
      <c r="C75" s="7" t="s">
        <v>257</v>
      </c>
      <c r="D75" s="7" t="s">
        <v>47</v>
      </c>
      <c r="E75" s="7" t="s">
        <v>258</v>
      </c>
      <c r="F75" s="7" t="s">
        <v>205</v>
      </c>
      <c r="G75" s="10">
        <v>96</v>
      </c>
      <c r="H75" s="14"/>
      <c r="I75" s="13">
        <f>ROUND((H75*G75),2)</f>
      </c>
      <c r="O75">
        <f>rekapitulace!H8</f>
      </c>
      <c r="P75">
        <f>O75/100*I75</f>
      </c>
    </row>
    <row r="76" ht="38.25">
      <c r="E76" s="15" t="s">
        <v>259</v>
      </c>
    </row>
    <row r="77" ht="12.75">
      <c r="E77" s="15" t="s">
        <v>47</v>
      </c>
    </row>
    <row r="78" spans="1:16" ht="12.75">
      <c r="A78" s="7">
        <v>22</v>
      </c>
      <c r="B78" s="7" t="s">
        <v>45</v>
      </c>
      <c r="C78" s="7" t="s">
        <v>260</v>
      </c>
      <c r="D78" s="7" t="s">
        <v>47</v>
      </c>
      <c r="E78" s="7" t="s">
        <v>264</v>
      </c>
      <c r="F78" s="7" t="s">
        <v>205</v>
      </c>
      <c r="G78" s="10">
        <v>16</v>
      </c>
      <c r="H78" s="14"/>
      <c r="I78" s="13">
        <f>ROUND((H78*G78),2)</f>
      </c>
      <c r="O78">
        <f>rekapitulace!H8</f>
      </c>
      <c r="P78">
        <f>O78/100*I78</f>
      </c>
    </row>
    <row r="79" ht="38.25">
      <c r="E79" s="15" t="s">
        <v>364</v>
      </c>
    </row>
    <row r="80" ht="12.75">
      <c r="E80" s="15" t="s">
        <v>47</v>
      </c>
    </row>
    <row r="81" spans="1:16" ht="12.75">
      <c r="A81" s="7">
        <v>23</v>
      </c>
      <c r="B81" s="7" t="s">
        <v>45</v>
      </c>
      <c r="C81" s="7" t="s">
        <v>263</v>
      </c>
      <c r="D81" s="7" t="s">
        <v>47</v>
      </c>
      <c r="E81" s="7" t="s">
        <v>365</v>
      </c>
      <c r="F81" s="7" t="s">
        <v>205</v>
      </c>
      <c r="G81" s="10">
        <v>12</v>
      </c>
      <c r="H81" s="14"/>
      <c r="I81" s="13">
        <f>ROUND((H81*G81),2)</f>
      </c>
      <c r="O81">
        <f>rekapitulace!H8</f>
      </c>
      <c r="P81">
        <f>O81/100*I81</f>
      </c>
    </row>
    <row r="82" ht="38.25">
      <c r="E82" s="15" t="s">
        <v>366</v>
      </c>
    </row>
    <row r="83" ht="12.75">
      <c r="E83" s="15" t="s">
        <v>47</v>
      </c>
    </row>
    <row r="84" spans="1:16" ht="12.75">
      <c r="A84" s="7">
        <v>24</v>
      </c>
      <c r="B84" s="7" t="s">
        <v>45</v>
      </c>
      <c r="C84" s="7" t="s">
        <v>266</v>
      </c>
      <c r="D84" s="7" t="s">
        <v>47</v>
      </c>
      <c r="E84" s="7" t="s">
        <v>367</v>
      </c>
      <c r="F84" s="7" t="s">
        <v>205</v>
      </c>
      <c r="G84" s="10">
        <v>2</v>
      </c>
      <c r="H84" s="14"/>
      <c r="I84" s="13">
        <f>ROUND((H84*G84),2)</f>
      </c>
      <c r="O84">
        <f>rekapitulace!H8</f>
      </c>
      <c r="P84">
        <f>O84/100*I84</f>
      </c>
    </row>
    <row r="85" ht="38.25">
      <c r="E85" s="15" t="s">
        <v>368</v>
      </c>
    </row>
    <row r="86" ht="12.75">
      <c r="E86" s="15" t="s">
        <v>47</v>
      </c>
    </row>
    <row r="87" spans="1:16" ht="12.75">
      <c r="A87" s="7">
        <v>25</v>
      </c>
      <c r="B87" s="7" t="s">
        <v>45</v>
      </c>
      <c r="C87" s="7" t="s">
        <v>269</v>
      </c>
      <c r="D87" s="7" t="s">
        <v>47</v>
      </c>
      <c r="E87" s="7" t="s">
        <v>261</v>
      </c>
      <c r="F87" s="7" t="s">
        <v>205</v>
      </c>
      <c r="G87" s="10">
        <v>320</v>
      </c>
      <c r="H87" s="14"/>
      <c r="I87" s="13">
        <f>ROUND((H87*G87),2)</f>
      </c>
      <c r="O87">
        <f>rekapitulace!H8</f>
      </c>
      <c r="P87">
        <f>O87/100*I87</f>
      </c>
    </row>
    <row r="88" ht="51">
      <c r="E88" s="15" t="s">
        <v>369</v>
      </c>
    </row>
    <row r="89" ht="12.75">
      <c r="E89" s="15" t="s">
        <v>47</v>
      </c>
    </row>
    <row r="90" spans="1:16" ht="12.75" customHeight="1">
      <c r="A90" s="16"/>
      <c r="B90" s="16"/>
      <c r="C90" s="16" t="s">
        <v>217</v>
      </c>
      <c r="D90" s="16"/>
      <c r="E90" s="16" t="s">
        <v>216</v>
      </c>
      <c r="F90" s="16"/>
      <c r="G90" s="16"/>
      <c r="H90" s="16"/>
      <c r="I90" s="16">
        <f>SUM(I36:I89)</f>
      </c>
      <c r="P90">
        <f>ROUND(SUM(P36:P89),2)</f>
      </c>
    </row>
    <row r="92" spans="1:9" ht="12.75" customHeight="1">
      <c r="A92" s="9"/>
      <c r="B92" s="9"/>
      <c r="C92" s="9" t="s">
        <v>273</v>
      </c>
      <c r="D92" s="9"/>
      <c r="E92" s="9" t="s">
        <v>272</v>
      </c>
      <c r="F92" s="9"/>
      <c r="G92" s="11"/>
      <c r="H92" s="9"/>
      <c r="I92" s="11"/>
    </row>
    <row r="93" spans="1:16" ht="12.75">
      <c r="A93" s="7">
        <v>26</v>
      </c>
      <c r="B93" s="7" t="s">
        <v>45</v>
      </c>
      <c r="C93" s="7" t="s">
        <v>274</v>
      </c>
      <c r="D93" s="7" t="s">
        <v>47</v>
      </c>
      <c r="E93" s="7" t="s">
        <v>275</v>
      </c>
      <c r="F93" s="7" t="s">
        <v>205</v>
      </c>
      <c r="G93" s="10">
        <v>630</v>
      </c>
      <c r="H93" s="14"/>
      <c r="I93" s="13">
        <f>ROUND((H93*G93),2)</f>
      </c>
      <c r="O93">
        <f>rekapitulace!H8</f>
      </c>
      <c r="P93">
        <f>O93/100*I93</f>
      </c>
    </row>
    <row r="94" ht="51">
      <c r="E94" s="15" t="s">
        <v>370</v>
      </c>
    </row>
    <row r="95" ht="12.75">
      <c r="E95" s="15" t="s">
        <v>47</v>
      </c>
    </row>
    <row r="96" spans="1:16" ht="12.75">
      <c r="A96" s="7">
        <v>27</v>
      </c>
      <c r="B96" s="7" t="s">
        <v>45</v>
      </c>
      <c r="C96" s="7" t="s">
        <v>277</v>
      </c>
      <c r="D96" s="7" t="s">
        <v>47</v>
      </c>
      <c r="E96" s="7" t="s">
        <v>278</v>
      </c>
      <c r="F96" s="7" t="s">
        <v>205</v>
      </c>
      <c r="G96" s="10">
        <v>1900</v>
      </c>
      <c r="H96" s="14"/>
      <c r="I96" s="13">
        <f>ROUND((H96*G96),2)</f>
      </c>
      <c r="O96">
        <f>rekapitulace!H8</f>
      </c>
      <c r="P96">
        <f>O96/100*I96</f>
      </c>
    </row>
    <row r="97" ht="51">
      <c r="E97" s="15" t="s">
        <v>371</v>
      </c>
    </row>
    <row r="98" ht="12.75">
      <c r="E98" s="15" t="s">
        <v>47</v>
      </c>
    </row>
    <row r="99" spans="1:16" ht="12.75">
      <c r="A99" s="7">
        <v>28</v>
      </c>
      <c r="B99" s="7" t="s">
        <v>45</v>
      </c>
      <c r="C99" s="7" t="s">
        <v>280</v>
      </c>
      <c r="D99" s="7" t="s">
        <v>47</v>
      </c>
      <c r="E99" s="7" t="s">
        <v>281</v>
      </c>
      <c r="F99" s="7" t="s">
        <v>205</v>
      </c>
      <c r="G99" s="10">
        <v>180</v>
      </c>
      <c r="H99" s="14"/>
      <c r="I99" s="13">
        <f>ROUND((H99*G99),2)</f>
      </c>
      <c r="O99">
        <f>rekapitulace!H8</f>
      </c>
      <c r="P99">
        <f>O99/100*I99</f>
      </c>
    </row>
    <row r="100" ht="38.25">
      <c r="E100" s="15" t="s">
        <v>372</v>
      </c>
    </row>
    <row r="101" ht="12.75">
      <c r="E101" s="15" t="s">
        <v>47</v>
      </c>
    </row>
    <row r="102" spans="1:16" ht="12.75">
      <c r="A102" s="7">
        <v>29</v>
      </c>
      <c r="B102" s="7" t="s">
        <v>45</v>
      </c>
      <c r="C102" s="7" t="s">
        <v>283</v>
      </c>
      <c r="D102" s="7" t="s">
        <v>47</v>
      </c>
      <c r="E102" s="7" t="s">
        <v>284</v>
      </c>
      <c r="F102" s="7" t="s">
        <v>205</v>
      </c>
      <c r="G102" s="10">
        <v>1800</v>
      </c>
      <c r="H102" s="14"/>
      <c r="I102" s="13">
        <f>ROUND((H102*G102),2)</f>
      </c>
      <c r="O102">
        <f>rekapitulace!H8</f>
      </c>
      <c r="P102">
        <f>O102/100*I102</f>
      </c>
    </row>
    <row r="103" ht="51">
      <c r="E103" s="15" t="s">
        <v>373</v>
      </c>
    </row>
    <row r="104" ht="12.75">
      <c r="E104" s="15" t="s">
        <v>47</v>
      </c>
    </row>
    <row r="105" spans="1:16" ht="12.75">
      <c r="A105" s="7">
        <v>30</v>
      </c>
      <c r="B105" s="7" t="s">
        <v>45</v>
      </c>
      <c r="C105" s="7" t="s">
        <v>286</v>
      </c>
      <c r="D105" s="7" t="s">
        <v>47</v>
      </c>
      <c r="E105" s="7" t="s">
        <v>287</v>
      </c>
      <c r="F105" s="7" t="s">
        <v>205</v>
      </c>
      <c r="G105" s="10">
        <v>320</v>
      </c>
      <c r="H105" s="14"/>
      <c r="I105" s="13">
        <f>ROUND((H105*G105),2)</f>
      </c>
      <c r="O105">
        <f>rekapitulace!H8</f>
      </c>
      <c r="P105">
        <f>O105/100*I105</f>
      </c>
    </row>
    <row r="106" ht="51">
      <c r="E106" s="15" t="s">
        <v>374</v>
      </c>
    </row>
    <row r="107" ht="12.75">
      <c r="E107" s="15" t="s">
        <v>47</v>
      </c>
    </row>
    <row r="108" spans="1:16" ht="12.75">
      <c r="A108" s="7">
        <v>31</v>
      </c>
      <c r="B108" s="7" t="s">
        <v>45</v>
      </c>
      <c r="C108" s="7" t="s">
        <v>289</v>
      </c>
      <c r="D108" s="7" t="s">
        <v>47</v>
      </c>
      <c r="E108" s="7" t="s">
        <v>290</v>
      </c>
      <c r="F108" s="7" t="s">
        <v>205</v>
      </c>
      <c r="G108" s="10">
        <v>70</v>
      </c>
      <c r="H108" s="14"/>
      <c r="I108" s="13">
        <f>ROUND((H108*G108),2)</f>
      </c>
      <c r="O108">
        <f>rekapitulace!H8</f>
      </c>
      <c r="P108">
        <f>O108/100*I108</f>
      </c>
    </row>
    <row r="109" ht="38.25">
      <c r="E109" s="15" t="s">
        <v>375</v>
      </c>
    </row>
    <row r="110" ht="12.75">
      <c r="E110" s="15" t="s">
        <v>47</v>
      </c>
    </row>
    <row r="111" spans="1:16" ht="12.75">
      <c r="A111" s="7">
        <v>32</v>
      </c>
      <c r="B111" s="7" t="s">
        <v>45</v>
      </c>
      <c r="C111" s="7" t="s">
        <v>292</v>
      </c>
      <c r="D111" s="7" t="s">
        <v>47</v>
      </c>
      <c r="E111" s="7" t="s">
        <v>293</v>
      </c>
      <c r="F111" s="7" t="s">
        <v>205</v>
      </c>
      <c r="G111" s="10">
        <v>40</v>
      </c>
      <c r="H111" s="14"/>
      <c r="I111" s="13">
        <f>ROUND((H111*G111),2)</f>
      </c>
      <c r="O111">
        <f>rekapitulace!H8</f>
      </c>
      <c r="P111">
        <f>O111/100*I111</f>
      </c>
    </row>
    <row r="112" ht="38.25">
      <c r="E112" s="15" t="s">
        <v>376</v>
      </c>
    </row>
    <row r="113" ht="12.75">
      <c r="E113" s="15" t="s">
        <v>47</v>
      </c>
    </row>
    <row r="114" spans="1:16" ht="12.75">
      <c r="A114" s="7">
        <v>33</v>
      </c>
      <c r="B114" s="7" t="s">
        <v>45</v>
      </c>
      <c r="C114" s="7" t="s">
        <v>295</v>
      </c>
      <c r="D114" s="7" t="s">
        <v>47</v>
      </c>
      <c r="E114" s="7" t="s">
        <v>296</v>
      </c>
      <c r="F114" s="7" t="s">
        <v>205</v>
      </c>
      <c r="G114" s="10">
        <v>70</v>
      </c>
      <c r="H114" s="14"/>
      <c r="I114" s="13">
        <f>ROUND((H114*G114),2)</f>
      </c>
      <c r="O114">
        <f>rekapitulace!H8</f>
      </c>
      <c r="P114">
        <f>O114/100*I114</f>
      </c>
    </row>
    <row r="115" ht="38.25">
      <c r="E115" s="15" t="s">
        <v>375</v>
      </c>
    </row>
    <row r="116" ht="12.75">
      <c r="E116" s="15" t="s">
        <v>47</v>
      </c>
    </row>
    <row r="117" spans="1:16" ht="12.75">
      <c r="A117" s="7">
        <v>34</v>
      </c>
      <c r="B117" s="7" t="s">
        <v>45</v>
      </c>
      <c r="C117" s="7" t="s">
        <v>297</v>
      </c>
      <c r="D117" s="7" t="s">
        <v>47</v>
      </c>
      <c r="E117" s="7" t="s">
        <v>298</v>
      </c>
      <c r="F117" s="7" t="s">
        <v>205</v>
      </c>
      <c r="G117" s="10">
        <v>60</v>
      </c>
      <c r="H117" s="14"/>
      <c r="I117" s="13">
        <f>ROUND((H117*G117),2)</f>
      </c>
      <c r="O117">
        <f>rekapitulace!H8</f>
      </c>
      <c r="P117">
        <f>O117/100*I117</f>
      </c>
    </row>
    <row r="118" ht="38.25">
      <c r="E118" s="15" t="s">
        <v>377</v>
      </c>
    </row>
    <row r="119" ht="12.75">
      <c r="E119" s="15" t="s">
        <v>47</v>
      </c>
    </row>
    <row r="120" spans="1:16" ht="12.75" customHeight="1">
      <c r="A120" s="16"/>
      <c r="B120" s="16"/>
      <c r="C120" s="16" t="s">
        <v>273</v>
      </c>
      <c r="D120" s="16"/>
      <c r="E120" s="16" t="s">
        <v>272</v>
      </c>
      <c r="F120" s="16"/>
      <c r="G120" s="16"/>
      <c r="H120" s="16"/>
      <c r="I120" s="16">
        <f>SUM(I93:I119)</f>
      </c>
      <c r="P120">
        <f>ROUND(SUM(P93:P119),2)</f>
      </c>
    </row>
    <row r="122" spans="1:9" ht="12.75" customHeight="1">
      <c r="A122" s="9"/>
      <c r="B122" s="9"/>
      <c r="C122" s="9" t="s">
        <v>35</v>
      </c>
      <c r="D122" s="9"/>
      <c r="E122" s="9" t="s">
        <v>300</v>
      </c>
      <c r="F122" s="9"/>
      <c r="G122" s="11"/>
      <c r="H122" s="9"/>
      <c r="I122" s="11"/>
    </row>
    <row r="123" spans="1:16" ht="12.75">
      <c r="A123" s="7">
        <v>35</v>
      </c>
      <c r="B123" s="7" t="s">
        <v>45</v>
      </c>
      <c r="C123" s="7" t="s">
        <v>301</v>
      </c>
      <c r="D123" s="7" t="s">
        <v>47</v>
      </c>
      <c r="E123" s="7" t="s">
        <v>302</v>
      </c>
      <c r="F123" s="7" t="s">
        <v>54</v>
      </c>
      <c r="G123" s="10">
        <v>550</v>
      </c>
      <c r="H123" s="14"/>
      <c r="I123" s="13">
        <f>ROUND((H123*G123),2)</f>
      </c>
      <c r="O123">
        <f>rekapitulace!H8</f>
      </c>
      <c r="P123">
        <f>O123/100*I123</f>
      </c>
    </row>
    <row r="124" ht="38.25">
      <c r="E124" s="15" t="s">
        <v>303</v>
      </c>
    </row>
    <row r="125" ht="12.75">
      <c r="E125" s="15" t="s">
        <v>47</v>
      </c>
    </row>
    <row r="126" spans="1:16" ht="12.75">
      <c r="A126" s="7">
        <v>36</v>
      </c>
      <c r="B126" s="7" t="s">
        <v>45</v>
      </c>
      <c r="C126" s="7" t="s">
        <v>304</v>
      </c>
      <c r="D126" s="7" t="s">
        <v>47</v>
      </c>
      <c r="E126" s="7" t="s">
        <v>305</v>
      </c>
      <c r="F126" s="7" t="s">
        <v>54</v>
      </c>
      <c r="G126" s="10">
        <v>45</v>
      </c>
      <c r="H126" s="14"/>
      <c r="I126" s="13">
        <f>ROUND((H126*G126),2)</f>
      </c>
      <c r="O126">
        <f>rekapitulace!H8</f>
      </c>
      <c r="P126">
        <f>O126/100*I126</f>
      </c>
    </row>
    <row r="127" ht="25.5">
      <c r="E127" s="15" t="s">
        <v>306</v>
      </c>
    </row>
    <row r="128" ht="12.75">
      <c r="E128" s="15" t="s">
        <v>47</v>
      </c>
    </row>
    <row r="129" spans="1:16" ht="12.75">
      <c r="A129" s="7">
        <v>37</v>
      </c>
      <c r="B129" s="7" t="s">
        <v>45</v>
      </c>
      <c r="C129" s="7" t="s">
        <v>307</v>
      </c>
      <c r="D129" s="7" t="s">
        <v>47</v>
      </c>
      <c r="E129" s="7" t="s">
        <v>308</v>
      </c>
      <c r="F129" s="7" t="s">
        <v>54</v>
      </c>
      <c r="G129" s="10">
        <v>15</v>
      </c>
      <c r="H129" s="14"/>
      <c r="I129" s="13">
        <f>ROUND((H129*G129),2)</f>
      </c>
      <c r="O129">
        <f>rekapitulace!H8</f>
      </c>
      <c r="P129">
        <f>O129/100*I129</f>
      </c>
    </row>
    <row r="130" ht="25.5">
      <c r="E130" s="15" t="s">
        <v>309</v>
      </c>
    </row>
    <row r="131" ht="12.75">
      <c r="E131" s="15" t="s">
        <v>47</v>
      </c>
    </row>
    <row r="132" spans="1:16" ht="12.75" customHeight="1">
      <c r="A132" s="16"/>
      <c r="B132" s="16"/>
      <c r="C132" s="16" t="s">
        <v>35</v>
      </c>
      <c r="D132" s="16"/>
      <c r="E132" s="16" t="s">
        <v>300</v>
      </c>
      <c r="F132" s="16"/>
      <c r="G132" s="16"/>
      <c r="H132" s="16"/>
      <c r="I132" s="16">
        <f>SUM(I123:I131)</f>
      </c>
      <c r="P132">
        <f>ROUND(SUM(P123:P131),2)</f>
      </c>
    </row>
    <row r="134" spans="1:9" ht="12.75" customHeight="1">
      <c r="A134" s="9"/>
      <c r="B134" s="9"/>
      <c r="C134" s="9" t="s">
        <v>36</v>
      </c>
      <c r="D134" s="9"/>
      <c r="E134" s="9" t="s">
        <v>327</v>
      </c>
      <c r="F134" s="9"/>
      <c r="G134" s="11"/>
      <c r="H134" s="9"/>
      <c r="I134" s="11"/>
    </row>
    <row r="135" spans="1:16" ht="12.75">
      <c r="A135" s="7">
        <v>38</v>
      </c>
      <c r="B135" s="7" t="s">
        <v>45</v>
      </c>
      <c r="C135" s="7" t="s">
        <v>311</v>
      </c>
      <c r="D135" s="7" t="s">
        <v>47</v>
      </c>
      <c r="E135" s="7" t="s">
        <v>333</v>
      </c>
      <c r="F135" s="7" t="s">
        <v>110</v>
      </c>
      <c r="G135" s="10">
        <v>1200</v>
      </c>
      <c r="H135" s="14"/>
      <c r="I135" s="13">
        <f>ROUND((H135*G135),2)</f>
      </c>
      <c r="O135">
        <f>rekapitulace!H8</f>
      </c>
      <c r="P135">
        <f>O135/100*I135</f>
      </c>
    </row>
    <row r="136" ht="38.25">
      <c r="E136" s="15" t="s">
        <v>378</v>
      </c>
    </row>
    <row r="137" ht="12.75">
      <c r="E137" s="15" t="s">
        <v>47</v>
      </c>
    </row>
    <row r="138" spans="1:16" ht="12.75">
      <c r="A138" s="7">
        <v>39</v>
      </c>
      <c r="B138" s="7" t="s">
        <v>45</v>
      </c>
      <c r="C138" s="7" t="s">
        <v>314</v>
      </c>
      <c r="D138" s="7" t="s">
        <v>47</v>
      </c>
      <c r="E138" s="7" t="s">
        <v>336</v>
      </c>
      <c r="F138" s="7" t="s">
        <v>337</v>
      </c>
      <c r="G138" s="10">
        <v>0.02</v>
      </c>
      <c r="H138" s="14"/>
      <c r="I138" s="13">
        <f>ROUND((H138*G138),2)</f>
      </c>
      <c r="O138">
        <f>rekapitulace!H8</f>
      </c>
      <c r="P138">
        <f>O138/100*I138</f>
      </c>
    </row>
    <row r="139" ht="25.5">
      <c r="E139" s="15" t="s">
        <v>338</v>
      </c>
    </row>
    <row r="140" ht="12.75">
      <c r="E140" s="15" t="s">
        <v>47</v>
      </c>
    </row>
    <row r="141" spans="1:16" ht="12.75">
      <c r="A141" s="7">
        <v>40</v>
      </c>
      <c r="B141" s="7" t="s">
        <v>45</v>
      </c>
      <c r="C141" s="7" t="s">
        <v>316</v>
      </c>
      <c r="D141" s="7" t="s">
        <v>47</v>
      </c>
      <c r="E141" s="7" t="s">
        <v>320</v>
      </c>
      <c r="F141" s="7" t="s">
        <v>321</v>
      </c>
      <c r="G141" s="10">
        <v>4</v>
      </c>
      <c r="H141" s="14"/>
      <c r="I141" s="13">
        <f>ROUND((H141*G141),2)</f>
      </c>
      <c r="O141">
        <f>rekapitulace!H8</f>
      </c>
      <c r="P141">
        <f>O141/100*I141</f>
      </c>
    </row>
    <row r="142" ht="25.5">
      <c r="E142" s="15" t="s">
        <v>379</v>
      </c>
    </row>
    <row r="143" ht="12.75">
      <c r="E143" s="15" t="s">
        <v>47</v>
      </c>
    </row>
    <row r="144" spans="1:16" ht="12.75">
      <c r="A144" s="7">
        <v>41</v>
      </c>
      <c r="B144" s="7" t="s">
        <v>45</v>
      </c>
      <c r="C144" s="7" t="s">
        <v>319</v>
      </c>
      <c r="D144" s="7" t="s">
        <v>47</v>
      </c>
      <c r="E144" s="7" t="s">
        <v>342</v>
      </c>
      <c r="F144" s="7" t="s">
        <v>325</v>
      </c>
      <c r="G144" s="10">
        <v>1</v>
      </c>
      <c r="H144" s="14"/>
      <c r="I144" s="13">
        <f>ROUND((H144*G144),2)</f>
      </c>
      <c r="O144">
        <f>rekapitulace!H8</f>
      </c>
      <c r="P144">
        <f>O144/100*I144</f>
      </c>
    </row>
    <row r="145" ht="25.5">
      <c r="E145" s="15" t="s">
        <v>343</v>
      </c>
    </row>
    <row r="146" ht="12.75">
      <c r="E146" s="15" t="s">
        <v>47</v>
      </c>
    </row>
    <row r="147" spans="1:16" ht="12.75">
      <c r="A147" s="7">
        <v>42</v>
      </c>
      <c r="B147" s="7" t="s">
        <v>45</v>
      </c>
      <c r="C147" s="7" t="s">
        <v>323</v>
      </c>
      <c r="D147" s="7" t="s">
        <v>47</v>
      </c>
      <c r="E147" s="7" t="s">
        <v>345</v>
      </c>
      <c r="F147" s="7" t="s">
        <v>110</v>
      </c>
      <c r="G147" s="10">
        <v>160</v>
      </c>
      <c r="H147" s="14"/>
      <c r="I147" s="13">
        <f>ROUND((H147*G147),2)</f>
      </c>
      <c r="O147">
        <f>rekapitulace!H8</f>
      </c>
      <c r="P147">
        <f>O147/100*I147</f>
      </c>
    </row>
    <row r="148" ht="38.25">
      <c r="E148" s="15" t="s">
        <v>346</v>
      </c>
    </row>
    <row r="149" ht="12.75">
      <c r="E149" s="15" t="s">
        <v>47</v>
      </c>
    </row>
    <row r="150" spans="1:16" ht="12.75" customHeight="1">
      <c r="A150" s="16"/>
      <c r="B150" s="16"/>
      <c r="C150" s="16" t="s">
        <v>36</v>
      </c>
      <c r="D150" s="16"/>
      <c r="E150" s="16" t="s">
        <v>327</v>
      </c>
      <c r="F150" s="16"/>
      <c r="G150" s="16"/>
      <c r="H150" s="16"/>
      <c r="I150" s="16">
        <f>SUM(I135:I149)</f>
      </c>
      <c r="P150">
        <f>ROUND(SUM(P135:P149),2)</f>
      </c>
    </row>
    <row r="152" spans="1:9" ht="12.75" customHeight="1">
      <c r="A152" s="9"/>
      <c r="B152" s="9"/>
      <c r="C152" s="9" t="s">
        <v>37</v>
      </c>
      <c r="D152" s="9"/>
      <c r="E152" s="9" t="s">
        <v>380</v>
      </c>
      <c r="F152" s="9"/>
      <c r="G152" s="11"/>
      <c r="H152" s="9"/>
      <c r="I152" s="11"/>
    </row>
    <row r="153" spans="1:16" ht="12.75">
      <c r="A153" s="7">
        <v>43</v>
      </c>
      <c r="B153" s="7" t="s">
        <v>45</v>
      </c>
      <c r="C153" s="7" t="s">
        <v>328</v>
      </c>
      <c r="D153" s="7" t="s">
        <v>47</v>
      </c>
      <c r="E153" s="7" t="s">
        <v>381</v>
      </c>
      <c r="F153" s="7" t="s">
        <v>110</v>
      </c>
      <c r="G153" s="10">
        <v>850</v>
      </c>
      <c r="H153" s="14"/>
      <c r="I153" s="13">
        <f>ROUND((H153*G153),2)</f>
      </c>
      <c r="O153">
        <f>rekapitulace!H8</f>
      </c>
      <c r="P153">
        <f>O153/100*I153</f>
      </c>
    </row>
    <row r="154" ht="38.25">
      <c r="E154" s="15" t="s">
        <v>382</v>
      </c>
    </row>
    <row r="155" ht="12.75">
      <c r="E155" s="15" t="s">
        <v>47</v>
      </c>
    </row>
    <row r="156" spans="1:16" ht="12.75">
      <c r="A156" s="7">
        <v>44</v>
      </c>
      <c r="B156" s="7" t="s">
        <v>45</v>
      </c>
      <c r="C156" s="7" t="s">
        <v>330</v>
      </c>
      <c r="D156" s="7" t="s">
        <v>47</v>
      </c>
      <c r="E156" s="7" t="s">
        <v>383</v>
      </c>
      <c r="F156" s="7" t="s">
        <v>110</v>
      </c>
      <c r="G156" s="10">
        <v>50</v>
      </c>
      <c r="H156" s="14"/>
      <c r="I156" s="13">
        <f>ROUND((H156*G156),2)</f>
      </c>
      <c r="O156">
        <f>rekapitulace!H8</f>
      </c>
      <c r="P156">
        <f>O156/100*I156</f>
      </c>
    </row>
    <row r="157" ht="25.5">
      <c r="E157" s="15" t="s">
        <v>384</v>
      </c>
    </row>
    <row r="158" ht="12.75">
      <c r="E158" s="15" t="s">
        <v>47</v>
      </c>
    </row>
    <row r="159" spans="1:16" ht="12.75" customHeight="1">
      <c r="A159" s="16"/>
      <c r="B159" s="16"/>
      <c r="C159" s="16" t="s">
        <v>37</v>
      </c>
      <c r="D159" s="16"/>
      <c r="E159" s="16" t="s">
        <v>380</v>
      </c>
      <c r="F159" s="16"/>
      <c r="G159" s="16"/>
      <c r="H159" s="16"/>
      <c r="I159" s="16">
        <f>SUM(I153:I158)</f>
      </c>
      <c r="P159">
        <f>ROUND(SUM(P153:P158),2)</f>
      </c>
    </row>
    <row r="161" spans="1:16" ht="12.75" customHeight="1">
      <c r="A161" s="16"/>
      <c r="B161" s="16"/>
      <c r="C161" s="16"/>
      <c r="D161" s="16"/>
      <c r="E161" s="16" t="s">
        <v>143</v>
      </c>
      <c r="F161" s="16"/>
      <c r="G161" s="16"/>
      <c r="H161" s="16"/>
      <c r="I161" s="16">
        <f>+I33+I90+I120+I132+I150+I159</f>
      </c>
      <c r="P161">
        <f>+P33+P90+P120+P132+P150+P159</f>
      </c>
    </row>
    <row r="163" spans="1:9" ht="12.75" customHeight="1">
      <c r="A163" s="9" t="s">
        <v>144</v>
      </c>
      <c r="B163" s="9"/>
      <c r="C163" s="9"/>
      <c r="D163" s="9"/>
      <c r="E163" s="9"/>
      <c r="F163" s="9"/>
      <c r="G163" s="9"/>
      <c r="H163" s="9"/>
      <c r="I163" s="9"/>
    </row>
    <row r="164" spans="1:9" ht="12.75" customHeight="1">
      <c r="A164" s="9"/>
      <c r="B164" s="9"/>
      <c r="C164" s="9"/>
      <c r="D164" s="9"/>
      <c r="E164" s="9" t="s">
        <v>145</v>
      </c>
      <c r="F164" s="9"/>
      <c r="G164" s="9"/>
      <c r="H164" s="9"/>
      <c r="I164" s="9"/>
    </row>
    <row r="165" spans="1:16" ht="12.75" customHeight="1">
      <c r="A165" s="16"/>
      <c r="B165" s="16"/>
      <c r="C165" s="16"/>
      <c r="D165" s="16"/>
      <c r="E165" s="16" t="s">
        <v>146</v>
      </c>
      <c r="F165" s="16"/>
      <c r="G165" s="16"/>
      <c r="H165" s="16"/>
      <c r="I165" s="16">
        <v>0</v>
      </c>
      <c r="P165">
        <v>0</v>
      </c>
    </row>
    <row r="166" spans="1:9" ht="12.75" customHeight="1">
      <c r="A166" s="16"/>
      <c r="B166" s="16"/>
      <c r="C166" s="16"/>
      <c r="D166" s="16"/>
      <c r="E166" s="16" t="s">
        <v>147</v>
      </c>
      <c r="F166" s="16"/>
      <c r="G166" s="16"/>
      <c r="H166" s="16"/>
      <c r="I166" s="16"/>
    </row>
    <row r="167" spans="1:16" ht="12.75" customHeight="1">
      <c r="A167" s="16"/>
      <c r="B167" s="16"/>
      <c r="C167" s="16"/>
      <c r="D167" s="16"/>
      <c r="E167" s="16" t="s">
        <v>148</v>
      </c>
      <c r="F167" s="16"/>
      <c r="G167" s="16"/>
      <c r="H167" s="16"/>
      <c r="I167" s="16">
        <v>0</v>
      </c>
      <c r="P167">
        <v>0</v>
      </c>
    </row>
    <row r="168" spans="1:16" ht="12.75" customHeight="1">
      <c r="A168" s="16"/>
      <c r="B168" s="16"/>
      <c r="C168" s="16"/>
      <c r="D168" s="16"/>
      <c r="E168" s="16" t="s">
        <v>149</v>
      </c>
      <c r="F168" s="16"/>
      <c r="G168" s="16"/>
      <c r="H168" s="16"/>
      <c r="I168" s="16">
        <f>I165+I167</f>
      </c>
      <c r="P168">
        <f>P165+P167</f>
      </c>
    </row>
    <row r="170" spans="1:16" ht="12.75" customHeight="1">
      <c r="A170" s="16"/>
      <c r="B170" s="16"/>
      <c r="C170" s="16"/>
      <c r="D170" s="16"/>
      <c r="E170" s="16" t="s">
        <v>149</v>
      </c>
      <c r="F170" s="16"/>
      <c r="G170" s="16"/>
      <c r="H170" s="16"/>
      <c r="I170" s="16">
        <f>I161+I168</f>
      </c>
      <c r="P170">
        <f>P161+P168</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734"/>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385</v>
      </c>
      <c r="D5" s="5"/>
      <c r="E5" s="5" t="s">
        <v>386</v>
      </c>
    </row>
    <row r="6" spans="1:5" ht="12.75" customHeight="1">
      <c r="A6" t="s">
        <v>17</v>
      </c>
      <c r="C6" s="5" t="s">
        <v>387</v>
      </c>
      <c r="D6" s="5"/>
      <c r="E6" s="5" t="s">
        <v>386</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153</v>
      </c>
      <c r="D11" s="9"/>
      <c r="E11" s="9" t="s">
        <v>388</v>
      </c>
      <c r="F11" s="9"/>
      <c r="G11" s="11"/>
      <c r="H11" s="9"/>
      <c r="I11" s="11"/>
    </row>
    <row r="12" spans="1:16" ht="12.75">
      <c r="A12" s="7">
        <v>1</v>
      </c>
      <c r="B12" s="7" t="s">
        <v>45</v>
      </c>
      <c r="C12" s="7" t="s">
        <v>389</v>
      </c>
      <c r="D12" s="7" t="s">
        <v>47</v>
      </c>
      <c r="E12" s="7" t="s">
        <v>390</v>
      </c>
      <c r="F12" s="7" t="s">
        <v>49</v>
      </c>
      <c r="G12" s="10">
        <v>1</v>
      </c>
      <c r="H12" s="14"/>
      <c r="I12" s="13">
        <f>ROUND((H12*G12),2)</f>
      </c>
      <c r="O12">
        <f>rekapitulace!H8</f>
      </c>
      <c r="P12">
        <f>O12/100*I12</f>
      </c>
    </row>
    <row r="13" ht="25.5">
      <c r="E13" s="15" t="s">
        <v>313</v>
      </c>
    </row>
    <row r="14" ht="12.75">
      <c r="E14" s="15" t="s">
        <v>47</v>
      </c>
    </row>
    <row r="15" spans="1:16" ht="12.75">
      <c r="A15" s="7">
        <v>2</v>
      </c>
      <c r="B15" s="7" t="s">
        <v>45</v>
      </c>
      <c r="C15" s="7" t="s">
        <v>391</v>
      </c>
      <c r="D15" s="7" t="s">
        <v>47</v>
      </c>
      <c r="E15" s="7" t="s">
        <v>392</v>
      </c>
      <c r="F15" s="7" t="s">
        <v>49</v>
      </c>
      <c r="G15" s="10">
        <v>1</v>
      </c>
      <c r="H15" s="14"/>
      <c r="I15" s="13">
        <f>ROUND((H15*G15),2)</f>
      </c>
      <c r="O15">
        <f>rekapitulace!H8</f>
      </c>
      <c r="P15">
        <f>O15/100*I15</f>
      </c>
    </row>
    <row r="16" ht="25.5">
      <c r="E16" s="15" t="s">
        <v>313</v>
      </c>
    </row>
    <row r="17" ht="12.75">
      <c r="E17" s="15" t="s">
        <v>47</v>
      </c>
    </row>
    <row r="18" spans="1:16" ht="12.75" customHeight="1">
      <c r="A18" s="16"/>
      <c r="B18" s="16"/>
      <c r="C18" s="16" t="s">
        <v>153</v>
      </c>
      <c r="D18" s="16"/>
      <c r="E18" s="16" t="s">
        <v>388</v>
      </c>
      <c r="F18" s="16"/>
      <c r="G18" s="16"/>
      <c r="H18" s="16"/>
      <c r="I18" s="16">
        <f>SUM(I12:I17)</f>
      </c>
      <c r="P18">
        <f>ROUND(SUM(P12:P17),2)</f>
      </c>
    </row>
    <row r="20" spans="1:9" ht="12.75" customHeight="1">
      <c r="A20" s="9"/>
      <c r="B20" s="9"/>
      <c r="C20" s="9" t="s">
        <v>157</v>
      </c>
      <c r="D20" s="9"/>
      <c r="E20" s="9" t="s">
        <v>393</v>
      </c>
      <c r="F20" s="9"/>
      <c r="G20" s="11"/>
      <c r="H20" s="9"/>
      <c r="I20" s="11"/>
    </row>
    <row r="21" spans="1:16" ht="12.75">
      <c r="A21" s="7">
        <v>3</v>
      </c>
      <c r="B21" s="7" t="s">
        <v>45</v>
      </c>
      <c r="C21" s="7" t="s">
        <v>394</v>
      </c>
      <c r="D21" s="7" t="s">
        <v>47</v>
      </c>
      <c r="E21" s="7" t="s">
        <v>395</v>
      </c>
      <c r="F21" s="7" t="s">
        <v>49</v>
      </c>
      <c r="G21" s="10">
        <v>1</v>
      </c>
      <c r="H21" s="14"/>
      <c r="I21" s="13">
        <f>ROUND((H21*G21),2)</f>
      </c>
      <c r="O21">
        <f>rekapitulace!H8</f>
      </c>
      <c r="P21">
        <f>O21/100*I21</f>
      </c>
    </row>
    <row r="22" ht="25.5">
      <c r="E22" s="15" t="s">
        <v>313</v>
      </c>
    </row>
    <row r="23" ht="12.75">
      <c r="E23" s="15" t="s">
        <v>47</v>
      </c>
    </row>
    <row r="24" spans="1:16" ht="12.75">
      <c r="A24" s="7">
        <v>4</v>
      </c>
      <c r="B24" s="7" t="s">
        <v>45</v>
      </c>
      <c r="C24" s="7" t="s">
        <v>396</v>
      </c>
      <c r="D24" s="7" t="s">
        <v>47</v>
      </c>
      <c r="E24" s="7" t="s">
        <v>397</v>
      </c>
      <c r="F24" s="7" t="s">
        <v>49</v>
      </c>
      <c r="G24" s="10">
        <v>1</v>
      </c>
      <c r="H24" s="14"/>
      <c r="I24" s="13">
        <f>ROUND((H24*G24),2)</f>
      </c>
      <c r="O24">
        <f>rekapitulace!H8</f>
      </c>
      <c r="P24">
        <f>O24/100*I24</f>
      </c>
    </row>
    <row r="25" ht="25.5">
      <c r="E25" s="15" t="s">
        <v>313</v>
      </c>
    </row>
    <row r="26" ht="12.75">
      <c r="E26" s="15" t="s">
        <v>47</v>
      </c>
    </row>
    <row r="27" spans="1:16" ht="12.75">
      <c r="A27" s="7">
        <v>5</v>
      </c>
      <c r="B27" s="7" t="s">
        <v>45</v>
      </c>
      <c r="C27" s="7" t="s">
        <v>398</v>
      </c>
      <c r="D27" s="7" t="s">
        <v>47</v>
      </c>
      <c r="E27" s="7" t="s">
        <v>399</v>
      </c>
      <c r="F27" s="7" t="s">
        <v>49</v>
      </c>
      <c r="G27" s="10">
        <v>1</v>
      </c>
      <c r="H27" s="14"/>
      <c r="I27" s="13">
        <f>ROUND((H27*G27),2)</f>
      </c>
      <c r="O27">
        <f>rekapitulace!H8</f>
      </c>
      <c r="P27">
        <f>O27/100*I27</f>
      </c>
    </row>
    <row r="28" ht="25.5">
      <c r="E28" s="15" t="s">
        <v>313</v>
      </c>
    </row>
    <row r="29" ht="12.75">
      <c r="E29" s="15" t="s">
        <v>47</v>
      </c>
    </row>
    <row r="30" spans="1:16" ht="12.75">
      <c r="A30" s="7">
        <v>6</v>
      </c>
      <c r="B30" s="7" t="s">
        <v>45</v>
      </c>
      <c r="C30" s="7" t="s">
        <v>400</v>
      </c>
      <c r="D30" s="7" t="s">
        <v>47</v>
      </c>
      <c r="E30" s="7" t="s">
        <v>401</v>
      </c>
      <c r="F30" s="7" t="s">
        <v>49</v>
      </c>
      <c r="G30" s="10">
        <v>1</v>
      </c>
      <c r="H30" s="14"/>
      <c r="I30" s="13">
        <f>ROUND((H30*G30),2)</f>
      </c>
      <c r="O30">
        <f>rekapitulace!H8</f>
      </c>
      <c r="P30">
        <f>O30/100*I30</f>
      </c>
    </row>
    <row r="31" ht="25.5">
      <c r="E31" s="15" t="s">
        <v>313</v>
      </c>
    </row>
    <row r="32" ht="12.75">
      <c r="E32" s="15" t="s">
        <v>47</v>
      </c>
    </row>
    <row r="33" spans="1:16" ht="12.75" customHeight="1">
      <c r="A33" s="16"/>
      <c r="B33" s="16"/>
      <c r="C33" s="16" t="s">
        <v>157</v>
      </c>
      <c r="D33" s="16"/>
      <c r="E33" s="16" t="s">
        <v>393</v>
      </c>
      <c r="F33" s="16"/>
      <c r="G33" s="16"/>
      <c r="H33" s="16"/>
      <c r="I33" s="16">
        <f>SUM(I21:I32)</f>
      </c>
      <c r="P33">
        <f>ROUND(SUM(P21:P32),2)</f>
      </c>
    </row>
    <row r="35" spans="1:9" ht="12.75" customHeight="1">
      <c r="A35" s="9"/>
      <c r="B35" s="9"/>
      <c r="C35" s="9" t="s">
        <v>160</v>
      </c>
      <c r="D35" s="9"/>
      <c r="E35" s="9" t="s">
        <v>402</v>
      </c>
      <c r="F35" s="9"/>
      <c r="G35" s="11"/>
      <c r="H35" s="9"/>
      <c r="I35" s="11"/>
    </row>
    <row r="36" spans="1:16" ht="12.75">
      <c r="A36" s="7">
        <v>7</v>
      </c>
      <c r="B36" s="7" t="s">
        <v>45</v>
      </c>
      <c r="C36" s="7" t="s">
        <v>403</v>
      </c>
      <c r="D36" s="7" t="s">
        <v>47</v>
      </c>
      <c r="E36" s="7" t="s">
        <v>404</v>
      </c>
      <c r="F36" s="7" t="s">
        <v>138</v>
      </c>
      <c r="G36" s="10">
        <v>200</v>
      </c>
      <c r="H36" s="14"/>
      <c r="I36" s="13">
        <f>ROUND((H36*G36),2)</f>
      </c>
      <c r="O36">
        <f>rekapitulace!H8</f>
      </c>
      <c r="P36">
        <f>O36/100*I36</f>
      </c>
    </row>
    <row r="37" ht="38.25">
      <c r="E37" s="15" t="s">
        <v>405</v>
      </c>
    </row>
    <row r="38" ht="12.75">
      <c r="E38" s="15" t="s">
        <v>47</v>
      </c>
    </row>
    <row r="39" spans="1:16" ht="12.75">
      <c r="A39" s="7">
        <v>8</v>
      </c>
      <c r="B39" s="7" t="s">
        <v>45</v>
      </c>
      <c r="C39" s="7" t="s">
        <v>406</v>
      </c>
      <c r="D39" s="7" t="s">
        <v>47</v>
      </c>
      <c r="E39" s="7" t="s">
        <v>407</v>
      </c>
      <c r="F39" s="7" t="s">
        <v>138</v>
      </c>
      <c r="G39" s="10">
        <v>252</v>
      </c>
      <c r="H39" s="14"/>
      <c r="I39" s="13">
        <f>ROUND((H39*G39),2)</f>
      </c>
      <c r="O39">
        <f>rekapitulace!H8</f>
      </c>
      <c r="P39">
        <f>O39/100*I39</f>
      </c>
    </row>
    <row r="40" ht="38.25">
      <c r="E40" s="15" t="s">
        <v>408</v>
      </c>
    </row>
    <row r="41" ht="12.75">
      <c r="E41" s="15" t="s">
        <v>47</v>
      </c>
    </row>
    <row r="42" spans="1:16" ht="12.75">
      <c r="A42" s="7">
        <v>9</v>
      </c>
      <c r="B42" s="7" t="s">
        <v>45</v>
      </c>
      <c r="C42" s="7" t="s">
        <v>409</v>
      </c>
      <c r="D42" s="7" t="s">
        <v>47</v>
      </c>
      <c r="E42" s="7" t="s">
        <v>410</v>
      </c>
      <c r="F42" s="7" t="s">
        <v>155</v>
      </c>
      <c r="G42" s="10">
        <v>12</v>
      </c>
      <c r="H42" s="14"/>
      <c r="I42" s="13">
        <f>ROUND((H42*G42),2)</f>
      </c>
      <c r="O42">
        <f>rekapitulace!H8</f>
      </c>
      <c r="P42">
        <f>O42/100*I42</f>
      </c>
    </row>
    <row r="43" ht="25.5">
      <c r="E43" s="15" t="s">
        <v>411</v>
      </c>
    </row>
    <row r="44" ht="12.75">
      <c r="E44" s="15" t="s">
        <v>47</v>
      </c>
    </row>
    <row r="45" spans="1:16" ht="12.75">
      <c r="A45" s="7">
        <v>10</v>
      </c>
      <c r="B45" s="7" t="s">
        <v>45</v>
      </c>
      <c r="C45" s="7" t="s">
        <v>412</v>
      </c>
      <c r="D45" s="7" t="s">
        <v>47</v>
      </c>
      <c r="E45" s="7" t="s">
        <v>413</v>
      </c>
      <c r="F45" s="7" t="s">
        <v>155</v>
      </c>
      <c r="G45" s="10">
        <v>48</v>
      </c>
      <c r="H45" s="14"/>
      <c r="I45" s="13">
        <f>ROUND((H45*G45),2)</f>
      </c>
      <c r="O45">
        <f>rekapitulace!H8</f>
      </c>
      <c r="P45">
        <f>O45/100*I45</f>
      </c>
    </row>
    <row r="46" ht="25.5">
      <c r="E46" s="15" t="s">
        <v>414</v>
      </c>
    </row>
    <row r="47" ht="12.75">
      <c r="E47" s="15" t="s">
        <v>47</v>
      </c>
    </row>
    <row r="48" spans="1:16" ht="12.75">
      <c r="A48" s="7">
        <v>11</v>
      </c>
      <c r="B48" s="7" t="s">
        <v>45</v>
      </c>
      <c r="C48" s="7" t="s">
        <v>415</v>
      </c>
      <c r="D48" s="7" t="s">
        <v>47</v>
      </c>
      <c r="E48" s="7" t="s">
        <v>416</v>
      </c>
      <c r="F48" s="7" t="s">
        <v>155</v>
      </c>
      <c r="G48" s="10">
        <v>48</v>
      </c>
      <c r="H48" s="14"/>
      <c r="I48" s="13">
        <f>ROUND((H48*G48),2)</f>
      </c>
      <c r="O48">
        <f>rekapitulace!H8</f>
      </c>
      <c r="P48">
        <f>O48/100*I48</f>
      </c>
    </row>
    <row r="49" ht="25.5">
      <c r="E49" s="15" t="s">
        <v>414</v>
      </c>
    </row>
    <row r="50" ht="12.75">
      <c r="E50" s="15" t="s">
        <v>47</v>
      </c>
    </row>
    <row r="51" spans="1:16" ht="12.75">
      <c r="A51" s="7">
        <v>12</v>
      </c>
      <c r="B51" s="7" t="s">
        <v>45</v>
      </c>
      <c r="C51" s="7" t="s">
        <v>417</v>
      </c>
      <c r="D51" s="7" t="s">
        <v>47</v>
      </c>
      <c r="E51" s="7" t="s">
        <v>418</v>
      </c>
      <c r="F51" s="7" t="s">
        <v>155</v>
      </c>
      <c r="G51" s="10">
        <v>126</v>
      </c>
      <c r="H51" s="14"/>
      <c r="I51" s="13">
        <f>ROUND((H51*G51),2)</f>
      </c>
      <c r="O51">
        <f>rekapitulace!H8</f>
      </c>
      <c r="P51">
        <f>O51/100*I51</f>
      </c>
    </row>
    <row r="52" ht="25.5">
      <c r="E52" s="15" t="s">
        <v>419</v>
      </c>
    </row>
    <row r="53" ht="12.75">
      <c r="E53" s="15" t="s">
        <v>47</v>
      </c>
    </row>
    <row r="54" spans="1:16" ht="12.75">
      <c r="A54" s="7">
        <v>13</v>
      </c>
      <c r="B54" s="7" t="s">
        <v>45</v>
      </c>
      <c r="C54" s="7" t="s">
        <v>420</v>
      </c>
      <c r="D54" s="7" t="s">
        <v>47</v>
      </c>
      <c r="E54" s="7" t="s">
        <v>421</v>
      </c>
      <c r="F54" s="7" t="s">
        <v>155</v>
      </c>
      <c r="G54" s="10">
        <v>50</v>
      </c>
      <c r="H54" s="14"/>
      <c r="I54" s="13">
        <f>ROUND((H54*G54),2)</f>
      </c>
      <c r="O54">
        <f>rekapitulace!H8</f>
      </c>
      <c r="P54">
        <f>O54/100*I54</f>
      </c>
    </row>
    <row r="55" ht="25.5">
      <c r="E55" s="15" t="s">
        <v>422</v>
      </c>
    </row>
    <row r="56" ht="12.75">
      <c r="E56" s="15" t="s">
        <v>47</v>
      </c>
    </row>
    <row r="57" spans="1:16" ht="12.75">
      <c r="A57" s="7">
        <v>14</v>
      </c>
      <c r="B57" s="7" t="s">
        <v>45</v>
      </c>
      <c r="C57" s="7" t="s">
        <v>423</v>
      </c>
      <c r="D57" s="7" t="s">
        <v>47</v>
      </c>
      <c r="E57" s="7" t="s">
        <v>424</v>
      </c>
      <c r="F57" s="7" t="s">
        <v>155</v>
      </c>
      <c r="G57" s="10">
        <v>30</v>
      </c>
      <c r="H57" s="14"/>
      <c r="I57" s="13">
        <f>ROUND((H57*G57),2)</f>
      </c>
      <c r="O57">
        <f>rekapitulace!H8</f>
      </c>
      <c r="P57">
        <f>O57/100*I57</f>
      </c>
    </row>
    <row r="58" ht="25.5">
      <c r="E58" s="15" t="s">
        <v>425</v>
      </c>
    </row>
    <row r="59" ht="12.75">
      <c r="E59" s="15" t="s">
        <v>47</v>
      </c>
    </row>
    <row r="60" spans="1:16" ht="12.75">
      <c r="A60" s="7">
        <v>15</v>
      </c>
      <c r="B60" s="7" t="s">
        <v>45</v>
      </c>
      <c r="C60" s="7" t="s">
        <v>426</v>
      </c>
      <c r="D60" s="7" t="s">
        <v>47</v>
      </c>
      <c r="E60" s="7" t="s">
        <v>427</v>
      </c>
      <c r="F60" s="7" t="s">
        <v>155</v>
      </c>
      <c r="G60" s="10">
        <v>2</v>
      </c>
      <c r="H60" s="14"/>
      <c r="I60" s="13">
        <f>ROUND((H60*G60),2)</f>
      </c>
      <c r="O60">
        <f>rekapitulace!H8</f>
      </c>
      <c r="P60">
        <f>O60/100*I60</f>
      </c>
    </row>
    <row r="61" ht="25.5">
      <c r="E61" s="15" t="s">
        <v>102</v>
      </c>
    </row>
    <row r="62" ht="12.75">
      <c r="E62" s="15" t="s">
        <v>47</v>
      </c>
    </row>
    <row r="63" spans="1:16" ht="12.75">
      <c r="A63" s="7">
        <v>16</v>
      </c>
      <c r="B63" s="7" t="s">
        <v>45</v>
      </c>
      <c r="C63" s="7" t="s">
        <v>428</v>
      </c>
      <c r="D63" s="7" t="s">
        <v>47</v>
      </c>
      <c r="E63" s="7" t="s">
        <v>429</v>
      </c>
      <c r="F63" s="7" t="s">
        <v>138</v>
      </c>
      <c r="G63" s="10">
        <v>100</v>
      </c>
      <c r="H63" s="14"/>
      <c r="I63" s="13">
        <f>ROUND((H63*G63),2)</f>
      </c>
      <c r="O63">
        <f>rekapitulace!H8</f>
      </c>
      <c r="P63">
        <f>O63/100*I63</f>
      </c>
    </row>
    <row r="64" ht="38.25">
      <c r="E64" s="15" t="s">
        <v>430</v>
      </c>
    </row>
    <row r="65" ht="12.75">
      <c r="E65" s="15" t="s">
        <v>47</v>
      </c>
    </row>
    <row r="66" spans="1:16" ht="12.75">
      <c r="A66" s="7">
        <v>17</v>
      </c>
      <c r="B66" s="7" t="s">
        <v>45</v>
      </c>
      <c r="C66" s="7" t="s">
        <v>431</v>
      </c>
      <c r="D66" s="7" t="s">
        <v>47</v>
      </c>
      <c r="E66" s="7" t="s">
        <v>432</v>
      </c>
      <c r="F66" s="7" t="s">
        <v>138</v>
      </c>
      <c r="G66" s="10">
        <v>50</v>
      </c>
      <c r="H66" s="14"/>
      <c r="I66" s="13">
        <f>ROUND((H66*G66),2)</f>
      </c>
      <c r="O66">
        <f>rekapitulace!H8</f>
      </c>
      <c r="P66">
        <f>O66/100*I66</f>
      </c>
    </row>
    <row r="67" ht="25.5">
      <c r="E67" s="15" t="s">
        <v>433</v>
      </c>
    </row>
    <row r="68" ht="12.75">
      <c r="E68" s="15" t="s">
        <v>47</v>
      </c>
    </row>
    <row r="69" spans="1:16" ht="12.75">
      <c r="A69" s="7">
        <v>18</v>
      </c>
      <c r="B69" s="7" t="s">
        <v>45</v>
      </c>
      <c r="C69" s="7" t="s">
        <v>434</v>
      </c>
      <c r="D69" s="7" t="s">
        <v>47</v>
      </c>
      <c r="E69" s="7" t="s">
        <v>435</v>
      </c>
      <c r="F69" s="7" t="s">
        <v>138</v>
      </c>
      <c r="G69" s="10">
        <v>30</v>
      </c>
      <c r="H69" s="14"/>
      <c r="I69" s="13">
        <f>ROUND((H69*G69),2)</f>
      </c>
      <c r="O69">
        <f>rekapitulace!H8</f>
      </c>
      <c r="P69">
        <f>O69/100*I69</f>
      </c>
    </row>
    <row r="70" ht="25.5">
      <c r="E70" s="15" t="s">
        <v>436</v>
      </c>
    </row>
    <row r="71" ht="12.75">
      <c r="E71" s="15" t="s">
        <v>47</v>
      </c>
    </row>
    <row r="72" spans="1:16" ht="12.75">
      <c r="A72" s="7">
        <v>19</v>
      </c>
      <c r="B72" s="7" t="s">
        <v>45</v>
      </c>
      <c r="C72" s="7" t="s">
        <v>437</v>
      </c>
      <c r="D72" s="7" t="s">
        <v>47</v>
      </c>
      <c r="E72" s="7" t="s">
        <v>438</v>
      </c>
      <c r="F72" s="7" t="s">
        <v>49</v>
      </c>
      <c r="G72" s="10">
        <v>1</v>
      </c>
      <c r="H72" s="14"/>
      <c r="I72" s="13">
        <f>ROUND((H72*G72),2)</f>
      </c>
      <c r="O72">
        <f>rekapitulace!H8</f>
      </c>
      <c r="P72">
        <f>O72/100*I72</f>
      </c>
    </row>
    <row r="73" ht="25.5">
      <c r="E73" s="15" t="s">
        <v>313</v>
      </c>
    </row>
    <row r="74" ht="12.75">
      <c r="E74" s="15" t="s">
        <v>47</v>
      </c>
    </row>
    <row r="75" spans="1:16" ht="12.75" customHeight="1">
      <c r="A75" s="16"/>
      <c r="B75" s="16"/>
      <c r="C75" s="16" t="s">
        <v>160</v>
      </c>
      <c r="D75" s="16"/>
      <c r="E75" s="16" t="s">
        <v>402</v>
      </c>
      <c r="F75" s="16"/>
      <c r="G75" s="16"/>
      <c r="H75" s="16"/>
      <c r="I75" s="16">
        <f>SUM(I36:I74)</f>
      </c>
      <c r="P75">
        <f>ROUND(SUM(P36:P74),2)</f>
      </c>
    </row>
    <row r="77" spans="1:9" ht="12.75" customHeight="1">
      <c r="A77" s="9"/>
      <c r="B77" s="9"/>
      <c r="C77" s="9" t="s">
        <v>162</v>
      </c>
      <c r="D77" s="9"/>
      <c r="E77" s="9" t="s">
        <v>439</v>
      </c>
      <c r="F77" s="9"/>
      <c r="G77" s="11"/>
      <c r="H77" s="9"/>
      <c r="I77" s="11"/>
    </row>
    <row r="78" spans="1:16" ht="12.75">
      <c r="A78" s="7">
        <v>20</v>
      </c>
      <c r="B78" s="7" t="s">
        <v>45</v>
      </c>
      <c r="C78" s="7" t="s">
        <v>440</v>
      </c>
      <c r="D78" s="7" t="s">
        <v>47</v>
      </c>
      <c r="E78" s="7" t="s">
        <v>424</v>
      </c>
      <c r="F78" s="7" t="s">
        <v>155</v>
      </c>
      <c r="G78" s="10">
        <v>1</v>
      </c>
      <c r="H78" s="14"/>
      <c r="I78" s="13">
        <f>ROUND((H78*G78),2)</f>
      </c>
      <c r="O78">
        <f>rekapitulace!H8</f>
      </c>
      <c r="P78">
        <f>O78/100*I78</f>
      </c>
    </row>
    <row r="79" ht="25.5">
      <c r="E79" s="15" t="s">
        <v>441</v>
      </c>
    </row>
    <row r="80" ht="12.75">
      <c r="E80" s="15" t="s">
        <v>47</v>
      </c>
    </row>
    <row r="81" spans="1:16" ht="12.75">
      <c r="A81" s="7">
        <v>21</v>
      </c>
      <c r="B81" s="7" t="s">
        <v>45</v>
      </c>
      <c r="C81" s="7" t="s">
        <v>442</v>
      </c>
      <c r="D81" s="7" t="s">
        <v>47</v>
      </c>
      <c r="E81" s="7" t="s">
        <v>443</v>
      </c>
      <c r="F81" s="7" t="s">
        <v>138</v>
      </c>
      <c r="G81" s="10">
        <v>54</v>
      </c>
      <c r="H81" s="14"/>
      <c r="I81" s="13">
        <f>ROUND((H81*G81),2)</f>
      </c>
      <c r="O81">
        <f>rekapitulace!H8</f>
      </c>
      <c r="P81">
        <f>O81/100*I81</f>
      </c>
    </row>
    <row r="82" ht="25.5">
      <c r="E82" s="15" t="s">
        <v>444</v>
      </c>
    </row>
    <row r="83" ht="12.75">
      <c r="E83" s="15" t="s">
        <v>47</v>
      </c>
    </row>
    <row r="84" spans="1:16" ht="12.75">
      <c r="A84" s="7">
        <v>22</v>
      </c>
      <c r="B84" s="7" t="s">
        <v>45</v>
      </c>
      <c r="C84" s="7" t="s">
        <v>445</v>
      </c>
      <c r="D84" s="7" t="s">
        <v>47</v>
      </c>
      <c r="E84" s="7" t="s">
        <v>446</v>
      </c>
      <c r="F84" s="7" t="s">
        <v>155</v>
      </c>
      <c r="G84" s="10">
        <v>24</v>
      </c>
      <c r="H84" s="14"/>
      <c r="I84" s="13">
        <f>ROUND((H84*G84),2)</f>
      </c>
      <c r="O84">
        <f>rekapitulace!H8</f>
      </c>
      <c r="P84">
        <f>O84/100*I84</f>
      </c>
    </row>
    <row r="85" ht="25.5">
      <c r="E85" s="15" t="s">
        <v>447</v>
      </c>
    </row>
    <row r="86" ht="12.75">
      <c r="E86" s="15" t="s">
        <v>47</v>
      </c>
    </row>
    <row r="87" spans="1:16" ht="12.75">
      <c r="A87" s="7">
        <v>23</v>
      </c>
      <c r="B87" s="7" t="s">
        <v>45</v>
      </c>
      <c r="C87" s="7" t="s">
        <v>448</v>
      </c>
      <c r="D87" s="7" t="s">
        <v>47</v>
      </c>
      <c r="E87" s="7" t="s">
        <v>449</v>
      </c>
      <c r="F87" s="7" t="s">
        <v>155</v>
      </c>
      <c r="G87" s="10">
        <v>4</v>
      </c>
      <c r="H87" s="14"/>
      <c r="I87" s="13">
        <f>ROUND((H87*G87),2)</f>
      </c>
      <c r="O87">
        <f>rekapitulace!H8</f>
      </c>
      <c r="P87">
        <f>O87/100*I87</f>
      </c>
    </row>
    <row r="88" ht="25.5">
      <c r="E88" s="15" t="s">
        <v>450</v>
      </c>
    </row>
    <row r="89" ht="12.75">
      <c r="E89" s="15" t="s">
        <v>47</v>
      </c>
    </row>
    <row r="90" spans="1:16" ht="12.75">
      <c r="A90" s="7">
        <v>24</v>
      </c>
      <c r="B90" s="7" t="s">
        <v>45</v>
      </c>
      <c r="C90" s="7" t="s">
        <v>451</v>
      </c>
      <c r="D90" s="7" t="s">
        <v>47</v>
      </c>
      <c r="E90" s="7" t="s">
        <v>452</v>
      </c>
      <c r="F90" s="7" t="s">
        <v>155</v>
      </c>
      <c r="G90" s="10">
        <v>24</v>
      </c>
      <c r="H90" s="14"/>
      <c r="I90" s="13">
        <f>ROUND((H90*G90),2)</f>
      </c>
      <c r="O90">
        <f>rekapitulace!H8</f>
      </c>
      <c r="P90">
        <f>O90/100*I90</f>
      </c>
    </row>
    <row r="91" ht="25.5">
      <c r="E91" s="15" t="s">
        <v>447</v>
      </c>
    </row>
    <row r="92" ht="12.75">
      <c r="E92" s="15" t="s">
        <v>47</v>
      </c>
    </row>
    <row r="93" spans="1:16" ht="12.75">
      <c r="A93" s="7">
        <v>25</v>
      </c>
      <c r="B93" s="7" t="s">
        <v>45</v>
      </c>
      <c r="C93" s="7" t="s">
        <v>453</v>
      </c>
      <c r="D93" s="7" t="s">
        <v>47</v>
      </c>
      <c r="E93" s="7" t="s">
        <v>454</v>
      </c>
      <c r="F93" s="7" t="s">
        <v>155</v>
      </c>
      <c r="G93" s="10">
        <v>2</v>
      </c>
      <c r="H93" s="14"/>
      <c r="I93" s="13">
        <f>ROUND((H93*G93),2)</f>
      </c>
      <c r="O93">
        <f>rekapitulace!H8</f>
      </c>
      <c r="P93">
        <f>O93/100*I93</f>
      </c>
    </row>
    <row r="94" ht="25.5">
      <c r="E94" s="15" t="s">
        <v>102</v>
      </c>
    </row>
    <row r="95" ht="12.75">
      <c r="E95" s="15" t="s">
        <v>47</v>
      </c>
    </row>
    <row r="96" spans="1:16" ht="12.75">
      <c r="A96" s="7">
        <v>26</v>
      </c>
      <c r="B96" s="7" t="s">
        <v>45</v>
      </c>
      <c r="C96" s="7" t="s">
        <v>455</v>
      </c>
      <c r="D96" s="7" t="s">
        <v>47</v>
      </c>
      <c r="E96" s="7" t="s">
        <v>456</v>
      </c>
      <c r="F96" s="7" t="s">
        <v>155</v>
      </c>
      <c r="G96" s="10">
        <v>36</v>
      </c>
      <c r="H96" s="14"/>
      <c r="I96" s="13">
        <f>ROUND((H96*G96),2)</f>
      </c>
      <c r="O96">
        <f>rekapitulace!H8</f>
      </c>
      <c r="P96">
        <f>O96/100*I96</f>
      </c>
    </row>
    <row r="97" ht="25.5">
      <c r="E97" s="15" t="s">
        <v>457</v>
      </c>
    </row>
    <row r="98" ht="12.75">
      <c r="E98" s="15" t="s">
        <v>47</v>
      </c>
    </row>
    <row r="99" spans="1:16" ht="12.75">
      <c r="A99" s="7">
        <v>27</v>
      </c>
      <c r="B99" s="7" t="s">
        <v>45</v>
      </c>
      <c r="C99" s="7" t="s">
        <v>458</v>
      </c>
      <c r="D99" s="7" t="s">
        <v>47</v>
      </c>
      <c r="E99" s="7" t="s">
        <v>459</v>
      </c>
      <c r="F99" s="7" t="s">
        <v>155</v>
      </c>
      <c r="G99" s="10">
        <v>2</v>
      </c>
      <c r="H99" s="14"/>
      <c r="I99" s="13">
        <f>ROUND((H99*G99),2)</f>
      </c>
      <c r="O99">
        <f>rekapitulace!H8</f>
      </c>
      <c r="P99">
        <f>O99/100*I99</f>
      </c>
    </row>
    <row r="100" ht="25.5">
      <c r="E100" s="15" t="s">
        <v>102</v>
      </c>
    </row>
    <row r="101" ht="12.75">
      <c r="E101" s="15" t="s">
        <v>47</v>
      </c>
    </row>
    <row r="102" spans="1:16" ht="12.75">
      <c r="A102" s="7">
        <v>28</v>
      </c>
      <c r="B102" s="7" t="s">
        <v>45</v>
      </c>
      <c r="C102" s="7" t="s">
        <v>460</v>
      </c>
      <c r="D102" s="7" t="s">
        <v>47</v>
      </c>
      <c r="E102" s="7" t="s">
        <v>461</v>
      </c>
      <c r="F102" s="7" t="s">
        <v>155</v>
      </c>
      <c r="G102" s="10">
        <v>1</v>
      </c>
      <c r="H102" s="14"/>
      <c r="I102" s="13">
        <f>ROUND((H102*G102),2)</f>
      </c>
      <c r="O102">
        <f>rekapitulace!H8</f>
      </c>
      <c r="P102">
        <f>O102/100*I102</f>
      </c>
    </row>
    <row r="103" ht="25.5">
      <c r="E103" s="15" t="s">
        <v>441</v>
      </c>
    </row>
    <row r="104" ht="12.75">
      <c r="E104" s="15" t="s">
        <v>47</v>
      </c>
    </row>
    <row r="105" spans="1:16" ht="12.75">
      <c r="A105" s="7">
        <v>29</v>
      </c>
      <c r="B105" s="7" t="s">
        <v>45</v>
      </c>
      <c r="C105" s="7" t="s">
        <v>462</v>
      </c>
      <c r="D105" s="7" t="s">
        <v>47</v>
      </c>
      <c r="E105" s="7" t="s">
        <v>463</v>
      </c>
      <c r="F105" s="7" t="s">
        <v>155</v>
      </c>
      <c r="G105" s="10">
        <v>2</v>
      </c>
      <c r="H105" s="14"/>
      <c r="I105" s="13">
        <f>ROUND((H105*G105),2)</f>
      </c>
      <c r="O105">
        <f>rekapitulace!H8</f>
      </c>
      <c r="P105">
        <f>O105/100*I105</f>
      </c>
    </row>
    <row r="106" ht="25.5">
      <c r="E106" s="15" t="s">
        <v>102</v>
      </c>
    </row>
    <row r="107" ht="12.75">
      <c r="E107" s="15" t="s">
        <v>47</v>
      </c>
    </row>
    <row r="108" spans="1:16" ht="12.75">
      <c r="A108" s="7">
        <v>30</v>
      </c>
      <c r="B108" s="7" t="s">
        <v>45</v>
      </c>
      <c r="C108" s="7" t="s">
        <v>464</v>
      </c>
      <c r="D108" s="7" t="s">
        <v>47</v>
      </c>
      <c r="E108" s="7" t="s">
        <v>465</v>
      </c>
      <c r="F108" s="7" t="s">
        <v>155</v>
      </c>
      <c r="G108" s="10">
        <v>1</v>
      </c>
      <c r="H108" s="14"/>
      <c r="I108" s="13">
        <f>ROUND((H108*G108),2)</f>
      </c>
      <c r="O108">
        <f>rekapitulace!H8</f>
      </c>
      <c r="P108">
        <f>O108/100*I108</f>
      </c>
    </row>
    <row r="109" ht="25.5">
      <c r="E109" s="15" t="s">
        <v>441</v>
      </c>
    </row>
    <row r="110" ht="12.75">
      <c r="E110" s="15" t="s">
        <v>47</v>
      </c>
    </row>
    <row r="111" spans="1:16" ht="12.75">
      <c r="A111" s="7">
        <v>31</v>
      </c>
      <c r="B111" s="7" t="s">
        <v>45</v>
      </c>
      <c r="C111" s="7" t="s">
        <v>466</v>
      </c>
      <c r="D111" s="7" t="s">
        <v>47</v>
      </c>
      <c r="E111" s="7" t="s">
        <v>467</v>
      </c>
      <c r="F111" s="7" t="s">
        <v>155</v>
      </c>
      <c r="G111" s="10">
        <v>2</v>
      </c>
      <c r="H111" s="14"/>
      <c r="I111" s="13">
        <f>ROUND((H111*G111),2)</f>
      </c>
      <c r="O111">
        <f>rekapitulace!H8</f>
      </c>
      <c r="P111">
        <f>O111/100*I111</f>
      </c>
    </row>
    <row r="112" ht="25.5">
      <c r="E112" s="15" t="s">
        <v>102</v>
      </c>
    </row>
    <row r="113" ht="12.75">
      <c r="E113" s="15" t="s">
        <v>47</v>
      </c>
    </row>
    <row r="114" spans="1:16" ht="12.75">
      <c r="A114" s="7">
        <v>32</v>
      </c>
      <c r="B114" s="7" t="s">
        <v>45</v>
      </c>
      <c r="C114" s="7" t="s">
        <v>468</v>
      </c>
      <c r="D114" s="7" t="s">
        <v>47</v>
      </c>
      <c r="E114" s="7" t="s">
        <v>469</v>
      </c>
      <c r="F114" s="7" t="s">
        <v>155</v>
      </c>
      <c r="G114" s="10">
        <v>2</v>
      </c>
      <c r="H114" s="14"/>
      <c r="I114" s="13">
        <f>ROUND((H114*G114),2)</f>
      </c>
      <c r="O114">
        <f>rekapitulace!H8</f>
      </c>
      <c r="P114">
        <f>O114/100*I114</f>
      </c>
    </row>
    <row r="115" ht="25.5">
      <c r="E115" s="15" t="s">
        <v>102</v>
      </c>
    </row>
    <row r="116" ht="12.75">
      <c r="E116" s="15" t="s">
        <v>47</v>
      </c>
    </row>
    <row r="117" spans="1:16" ht="12.75">
      <c r="A117" s="7">
        <v>33</v>
      </c>
      <c r="B117" s="7" t="s">
        <v>45</v>
      </c>
      <c r="C117" s="7" t="s">
        <v>470</v>
      </c>
      <c r="D117" s="7" t="s">
        <v>47</v>
      </c>
      <c r="E117" s="7" t="s">
        <v>471</v>
      </c>
      <c r="F117" s="7" t="s">
        <v>155</v>
      </c>
      <c r="G117" s="10">
        <v>2</v>
      </c>
      <c r="H117" s="14"/>
      <c r="I117" s="13">
        <f>ROUND((H117*G117),2)</f>
      </c>
      <c r="O117">
        <f>rekapitulace!H8</f>
      </c>
      <c r="P117">
        <f>O117/100*I117</f>
      </c>
    </row>
    <row r="118" ht="25.5">
      <c r="E118" s="15" t="s">
        <v>102</v>
      </c>
    </row>
    <row r="119" ht="12.75">
      <c r="E119" s="15" t="s">
        <v>47</v>
      </c>
    </row>
    <row r="120" spans="1:16" ht="12.75">
      <c r="A120" s="7">
        <v>34</v>
      </c>
      <c r="B120" s="7" t="s">
        <v>45</v>
      </c>
      <c r="C120" s="7" t="s">
        <v>472</v>
      </c>
      <c r="D120" s="7" t="s">
        <v>47</v>
      </c>
      <c r="E120" s="7" t="s">
        <v>473</v>
      </c>
      <c r="F120" s="7" t="s">
        <v>155</v>
      </c>
      <c r="G120" s="10">
        <v>4</v>
      </c>
      <c r="H120" s="14"/>
      <c r="I120" s="13">
        <f>ROUND((H120*G120),2)</f>
      </c>
      <c r="O120">
        <f>rekapitulace!H8</f>
      </c>
      <c r="P120">
        <f>O120/100*I120</f>
      </c>
    </row>
    <row r="121" ht="25.5">
      <c r="E121" s="15" t="s">
        <v>450</v>
      </c>
    </row>
    <row r="122" ht="12.75">
      <c r="E122" s="15" t="s">
        <v>47</v>
      </c>
    </row>
    <row r="123" spans="1:16" ht="12.75">
      <c r="A123" s="7">
        <v>35</v>
      </c>
      <c r="B123" s="7" t="s">
        <v>45</v>
      </c>
      <c r="C123" s="7" t="s">
        <v>474</v>
      </c>
      <c r="D123" s="7" t="s">
        <v>47</v>
      </c>
      <c r="E123" s="7" t="s">
        <v>475</v>
      </c>
      <c r="F123" s="7" t="s">
        <v>155</v>
      </c>
      <c r="G123" s="10">
        <v>16</v>
      </c>
      <c r="H123" s="14"/>
      <c r="I123" s="13">
        <f>ROUND((H123*G123),2)</f>
      </c>
      <c r="O123">
        <f>rekapitulace!H8</f>
      </c>
      <c r="P123">
        <f>O123/100*I123</f>
      </c>
    </row>
    <row r="124" ht="25.5">
      <c r="E124" s="15" t="s">
        <v>476</v>
      </c>
    </row>
    <row r="125" ht="12.75">
      <c r="E125" s="15" t="s">
        <v>47</v>
      </c>
    </row>
    <row r="126" spans="1:16" ht="12.75">
      <c r="A126" s="7">
        <v>36</v>
      </c>
      <c r="B126" s="7" t="s">
        <v>45</v>
      </c>
      <c r="C126" s="7" t="s">
        <v>477</v>
      </c>
      <c r="D126" s="7" t="s">
        <v>47</v>
      </c>
      <c r="E126" s="7" t="s">
        <v>478</v>
      </c>
      <c r="F126" s="7" t="s">
        <v>155</v>
      </c>
      <c r="G126" s="10">
        <v>6</v>
      </c>
      <c r="H126" s="14"/>
      <c r="I126" s="13">
        <f>ROUND((H126*G126),2)</f>
      </c>
      <c r="O126">
        <f>rekapitulace!H8</f>
      </c>
      <c r="P126">
        <f>O126/100*I126</f>
      </c>
    </row>
    <row r="127" ht="25.5">
      <c r="E127" s="15" t="s">
        <v>479</v>
      </c>
    </row>
    <row r="128" ht="12.75">
      <c r="E128" s="15" t="s">
        <v>47</v>
      </c>
    </row>
    <row r="129" spans="1:16" ht="12.75">
      <c r="A129" s="7">
        <v>37</v>
      </c>
      <c r="B129" s="7" t="s">
        <v>45</v>
      </c>
      <c r="C129" s="7" t="s">
        <v>480</v>
      </c>
      <c r="D129" s="7" t="s">
        <v>47</v>
      </c>
      <c r="E129" s="7" t="s">
        <v>481</v>
      </c>
      <c r="F129" s="7" t="s">
        <v>155</v>
      </c>
      <c r="G129" s="10">
        <v>6</v>
      </c>
      <c r="H129" s="14"/>
      <c r="I129" s="13">
        <f>ROUND((H129*G129),2)</f>
      </c>
      <c r="O129">
        <f>rekapitulace!H8</f>
      </c>
      <c r="P129">
        <f>O129/100*I129</f>
      </c>
    </row>
    <row r="130" ht="25.5">
      <c r="E130" s="15" t="s">
        <v>479</v>
      </c>
    </row>
    <row r="131" ht="12.75">
      <c r="E131" s="15" t="s">
        <v>47</v>
      </c>
    </row>
    <row r="132" spans="1:16" ht="12.75">
      <c r="A132" s="7">
        <v>38</v>
      </c>
      <c r="B132" s="7" t="s">
        <v>45</v>
      </c>
      <c r="C132" s="7" t="s">
        <v>482</v>
      </c>
      <c r="D132" s="7" t="s">
        <v>47</v>
      </c>
      <c r="E132" s="7" t="s">
        <v>483</v>
      </c>
      <c r="F132" s="7" t="s">
        <v>155</v>
      </c>
      <c r="G132" s="10">
        <v>6</v>
      </c>
      <c r="H132" s="14"/>
      <c r="I132" s="13">
        <f>ROUND((H132*G132),2)</f>
      </c>
      <c r="O132">
        <f>rekapitulace!H8</f>
      </c>
      <c r="P132">
        <f>O132/100*I132</f>
      </c>
    </row>
    <row r="133" ht="25.5">
      <c r="E133" s="15" t="s">
        <v>479</v>
      </c>
    </row>
    <row r="134" ht="12.75">
      <c r="E134" s="15" t="s">
        <v>47</v>
      </c>
    </row>
    <row r="135" spans="1:16" ht="12.75">
      <c r="A135" s="7">
        <v>39</v>
      </c>
      <c r="B135" s="7" t="s">
        <v>45</v>
      </c>
      <c r="C135" s="7" t="s">
        <v>484</v>
      </c>
      <c r="D135" s="7" t="s">
        <v>47</v>
      </c>
      <c r="E135" s="7" t="s">
        <v>485</v>
      </c>
      <c r="F135" s="7" t="s">
        <v>155</v>
      </c>
      <c r="G135" s="10">
        <v>6</v>
      </c>
      <c r="H135" s="14"/>
      <c r="I135" s="13">
        <f>ROUND((H135*G135),2)</f>
      </c>
      <c r="O135">
        <f>rekapitulace!H8</f>
      </c>
      <c r="P135">
        <f>O135/100*I135</f>
      </c>
    </row>
    <row r="136" ht="25.5">
      <c r="E136" s="15" t="s">
        <v>479</v>
      </c>
    </row>
    <row r="137" ht="12.75">
      <c r="E137" s="15" t="s">
        <v>47</v>
      </c>
    </row>
    <row r="138" spans="1:16" ht="12.75">
      <c r="A138" s="7">
        <v>40</v>
      </c>
      <c r="B138" s="7" t="s">
        <v>45</v>
      </c>
      <c r="C138" s="7" t="s">
        <v>486</v>
      </c>
      <c r="D138" s="7" t="s">
        <v>47</v>
      </c>
      <c r="E138" s="7" t="s">
        <v>487</v>
      </c>
      <c r="F138" s="7" t="s">
        <v>155</v>
      </c>
      <c r="G138" s="10">
        <v>2</v>
      </c>
      <c r="H138" s="14"/>
      <c r="I138" s="13">
        <f>ROUND((H138*G138),2)</f>
      </c>
      <c r="O138">
        <f>rekapitulace!H8</f>
      </c>
      <c r="P138">
        <f>O138/100*I138</f>
      </c>
    </row>
    <row r="139" ht="25.5">
      <c r="E139" s="15" t="s">
        <v>102</v>
      </c>
    </row>
    <row r="140" ht="12.75">
      <c r="E140" s="15" t="s">
        <v>47</v>
      </c>
    </row>
    <row r="141" spans="1:16" ht="12.75">
      <c r="A141" s="7">
        <v>41</v>
      </c>
      <c r="B141" s="7" t="s">
        <v>45</v>
      </c>
      <c r="C141" s="7" t="s">
        <v>488</v>
      </c>
      <c r="D141" s="7" t="s">
        <v>47</v>
      </c>
      <c r="E141" s="7" t="s">
        <v>489</v>
      </c>
      <c r="F141" s="7" t="s">
        <v>155</v>
      </c>
      <c r="G141" s="10">
        <v>2</v>
      </c>
      <c r="H141" s="14"/>
      <c r="I141" s="13">
        <f>ROUND((H141*G141),2)</f>
      </c>
      <c r="O141">
        <f>rekapitulace!H8</f>
      </c>
      <c r="P141">
        <f>O141/100*I141</f>
      </c>
    </row>
    <row r="142" ht="25.5">
      <c r="E142" s="15" t="s">
        <v>102</v>
      </c>
    </row>
    <row r="143" ht="12.75">
      <c r="E143" s="15" t="s">
        <v>47</v>
      </c>
    </row>
    <row r="144" spans="1:16" ht="12.75">
      <c r="A144" s="7">
        <v>42</v>
      </c>
      <c r="B144" s="7" t="s">
        <v>45</v>
      </c>
      <c r="C144" s="7" t="s">
        <v>490</v>
      </c>
      <c r="D144" s="7" t="s">
        <v>47</v>
      </c>
      <c r="E144" s="7" t="s">
        <v>491</v>
      </c>
      <c r="F144" s="7" t="s">
        <v>492</v>
      </c>
      <c r="G144" s="10">
        <v>1</v>
      </c>
      <c r="H144" s="14"/>
      <c r="I144" s="13">
        <f>ROUND((H144*G144),2)</f>
      </c>
      <c r="O144">
        <f>rekapitulace!H8</f>
      </c>
      <c r="P144">
        <f>O144/100*I144</f>
      </c>
    </row>
    <row r="145" ht="25.5">
      <c r="E145" s="15" t="s">
        <v>493</v>
      </c>
    </row>
    <row r="146" ht="12.75">
      <c r="E146" s="15" t="s">
        <v>47</v>
      </c>
    </row>
    <row r="147" spans="1:16" ht="12.75">
      <c r="A147" s="7">
        <v>43</v>
      </c>
      <c r="B147" s="7" t="s">
        <v>45</v>
      </c>
      <c r="C147" s="7" t="s">
        <v>494</v>
      </c>
      <c r="D147" s="7" t="s">
        <v>47</v>
      </c>
      <c r="E147" s="7" t="s">
        <v>495</v>
      </c>
      <c r="F147" s="7" t="s">
        <v>155</v>
      </c>
      <c r="G147" s="10">
        <v>2</v>
      </c>
      <c r="H147" s="14"/>
      <c r="I147" s="13">
        <f>ROUND((H147*G147),2)</f>
      </c>
      <c r="O147">
        <f>rekapitulace!H8</f>
      </c>
      <c r="P147">
        <f>O147/100*I147</f>
      </c>
    </row>
    <row r="148" ht="25.5">
      <c r="E148" s="15" t="s">
        <v>102</v>
      </c>
    </row>
    <row r="149" ht="12.75">
      <c r="E149" s="15" t="s">
        <v>47</v>
      </c>
    </row>
    <row r="150" spans="1:16" ht="12.75">
      <c r="A150" s="7">
        <v>44</v>
      </c>
      <c r="B150" s="7" t="s">
        <v>45</v>
      </c>
      <c r="C150" s="7" t="s">
        <v>496</v>
      </c>
      <c r="D150" s="7" t="s">
        <v>47</v>
      </c>
      <c r="E150" s="7" t="s">
        <v>497</v>
      </c>
      <c r="F150" s="7" t="s">
        <v>138</v>
      </c>
      <c r="G150" s="10">
        <v>30</v>
      </c>
      <c r="H150" s="14"/>
      <c r="I150" s="13">
        <f>ROUND((H150*G150),2)</f>
      </c>
      <c r="O150">
        <f>rekapitulace!H8</f>
      </c>
      <c r="P150">
        <f>O150/100*I150</f>
      </c>
    </row>
    <row r="151" ht="25.5">
      <c r="E151" s="15" t="s">
        <v>436</v>
      </c>
    </row>
    <row r="152" ht="12.75">
      <c r="E152" s="15" t="s">
        <v>47</v>
      </c>
    </row>
    <row r="153" spans="1:16" ht="12.75">
      <c r="A153" s="7">
        <v>45</v>
      </c>
      <c r="B153" s="7" t="s">
        <v>45</v>
      </c>
      <c r="C153" s="7" t="s">
        <v>498</v>
      </c>
      <c r="D153" s="7" t="s">
        <v>47</v>
      </c>
      <c r="E153" s="7" t="s">
        <v>499</v>
      </c>
      <c r="F153" s="7" t="s">
        <v>155</v>
      </c>
      <c r="G153" s="10">
        <v>2</v>
      </c>
      <c r="H153" s="14"/>
      <c r="I153" s="13">
        <f>ROUND((H153*G153),2)</f>
      </c>
      <c r="O153">
        <f>rekapitulace!H8</f>
      </c>
      <c r="P153">
        <f>O153/100*I153</f>
      </c>
    </row>
    <row r="154" ht="25.5">
      <c r="E154" s="15" t="s">
        <v>102</v>
      </c>
    </row>
    <row r="155" ht="12.75">
      <c r="E155" s="15" t="s">
        <v>47</v>
      </c>
    </row>
    <row r="156" spans="1:16" ht="12.75">
      <c r="A156" s="7">
        <v>46</v>
      </c>
      <c r="B156" s="7" t="s">
        <v>45</v>
      </c>
      <c r="C156" s="7" t="s">
        <v>500</v>
      </c>
      <c r="D156" s="7" t="s">
        <v>47</v>
      </c>
      <c r="E156" s="7" t="s">
        <v>501</v>
      </c>
      <c r="F156" s="7" t="s">
        <v>502</v>
      </c>
      <c r="G156" s="10">
        <v>8</v>
      </c>
      <c r="H156" s="14"/>
      <c r="I156" s="13">
        <f>ROUND((H156*G156),2)</f>
      </c>
      <c r="O156">
        <f>rekapitulace!H8</f>
      </c>
      <c r="P156">
        <f>O156/100*I156</f>
      </c>
    </row>
    <row r="157" ht="25.5">
      <c r="E157" s="15" t="s">
        <v>503</v>
      </c>
    </row>
    <row r="158" ht="12.75">
      <c r="E158" s="15" t="s">
        <v>47</v>
      </c>
    </row>
    <row r="159" spans="1:16" ht="12.75">
      <c r="A159" s="7">
        <v>47</v>
      </c>
      <c r="B159" s="7" t="s">
        <v>45</v>
      </c>
      <c r="C159" s="7" t="s">
        <v>504</v>
      </c>
      <c r="D159" s="7" t="s">
        <v>47</v>
      </c>
      <c r="E159" s="7" t="s">
        <v>505</v>
      </c>
      <c r="F159" s="7" t="s">
        <v>54</v>
      </c>
      <c r="G159" s="10">
        <v>288</v>
      </c>
      <c r="H159" s="14"/>
      <c r="I159" s="13">
        <f>ROUND((H159*G159),2)</f>
      </c>
      <c r="O159">
        <f>rekapitulace!H8</f>
      </c>
      <c r="P159">
        <f>O159/100*I159</f>
      </c>
    </row>
    <row r="160" ht="38.25">
      <c r="E160" s="15" t="s">
        <v>506</v>
      </c>
    </row>
    <row r="161" ht="12.75">
      <c r="E161" s="15" t="s">
        <v>47</v>
      </c>
    </row>
    <row r="162" spans="1:16" ht="12.75">
      <c r="A162" s="7">
        <v>48</v>
      </c>
      <c r="B162" s="7" t="s">
        <v>45</v>
      </c>
      <c r="C162" s="7" t="s">
        <v>507</v>
      </c>
      <c r="D162" s="7" t="s">
        <v>47</v>
      </c>
      <c r="E162" s="7" t="s">
        <v>508</v>
      </c>
      <c r="F162" s="7" t="s">
        <v>337</v>
      </c>
      <c r="G162" s="10">
        <v>5</v>
      </c>
      <c r="H162" s="14"/>
      <c r="I162" s="13">
        <f>ROUND((H162*G162),2)</f>
      </c>
      <c r="O162">
        <f>rekapitulace!H8</f>
      </c>
      <c r="P162">
        <f>O162/100*I162</f>
      </c>
    </row>
    <row r="163" ht="25.5">
      <c r="E163" s="15" t="s">
        <v>509</v>
      </c>
    </row>
    <row r="164" ht="12.75">
      <c r="E164" s="15" t="s">
        <v>47</v>
      </c>
    </row>
    <row r="165" spans="1:16" ht="12.75" customHeight="1">
      <c r="A165" s="16"/>
      <c r="B165" s="16"/>
      <c r="C165" s="16" t="s">
        <v>162</v>
      </c>
      <c r="D165" s="16"/>
      <c r="E165" s="16" t="s">
        <v>439</v>
      </c>
      <c r="F165" s="16"/>
      <c r="G165" s="16"/>
      <c r="H165" s="16"/>
      <c r="I165" s="16">
        <f>SUM(I78:I164)</f>
      </c>
      <c r="P165">
        <f>ROUND(SUM(P78:P164),2)</f>
      </c>
    </row>
    <row r="167" spans="1:9" ht="12.75" customHeight="1">
      <c r="A167" s="9"/>
      <c r="B167" s="9"/>
      <c r="C167" s="9" t="s">
        <v>164</v>
      </c>
      <c r="D167" s="9"/>
      <c r="E167" s="9" t="s">
        <v>510</v>
      </c>
      <c r="F167" s="9"/>
      <c r="G167" s="11"/>
      <c r="H167" s="9"/>
      <c r="I167" s="11"/>
    </row>
    <row r="168" spans="1:16" ht="12.75">
      <c r="A168" s="7">
        <v>49</v>
      </c>
      <c r="B168" s="7" t="s">
        <v>45</v>
      </c>
      <c r="C168" s="7" t="s">
        <v>511</v>
      </c>
      <c r="D168" s="7" t="s">
        <v>47</v>
      </c>
      <c r="E168" s="7" t="s">
        <v>512</v>
      </c>
      <c r="F168" s="7" t="s">
        <v>155</v>
      </c>
      <c r="G168" s="10">
        <v>2</v>
      </c>
      <c r="H168" s="14"/>
      <c r="I168" s="13">
        <f>ROUND((H168*G168),2)</f>
      </c>
      <c r="O168">
        <f>rekapitulace!H8</f>
      </c>
      <c r="P168">
        <f>O168/100*I168</f>
      </c>
    </row>
    <row r="169" ht="25.5">
      <c r="E169" s="15" t="s">
        <v>102</v>
      </c>
    </row>
    <row r="170" ht="12.75">
      <c r="E170" s="15" t="s">
        <v>47</v>
      </c>
    </row>
    <row r="171" spans="1:16" ht="12.75">
      <c r="A171" s="7">
        <v>50</v>
      </c>
      <c r="B171" s="7" t="s">
        <v>45</v>
      </c>
      <c r="C171" s="7" t="s">
        <v>513</v>
      </c>
      <c r="D171" s="7" t="s">
        <v>47</v>
      </c>
      <c r="E171" s="7" t="s">
        <v>514</v>
      </c>
      <c r="F171" s="7" t="s">
        <v>155</v>
      </c>
      <c r="G171" s="10">
        <v>1</v>
      </c>
      <c r="H171" s="14"/>
      <c r="I171" s="13">
        <f>ROUND((H171*G171),2)</f>
      </c>
      <c r="O171">
        <f>rekapitulace!H8</f>
      </c>
      <c r="P171">
        <f>O171/100*I171</f>
      </c>
    </row>
    <row r="172" ht="25.5">
      <c r="E172" s="15" t="s">
        <v>441</v>
      </c>
    </row>
    <row r="173" ht="12.75">
      <c r="E173" s="15" t="s">
        <v>47</v>
      </c>
    </row>
    <row r="174" spans="1:16" ht="12.75">
      <c r="A174" s="7">
        <v>51</v>
      </c>
      <c r="B174" s="7" t="s">
        <v>45</v>
      </c>
      <c r="C174" s="7" t="s">
        <v>515</v>
      </c>
      <c r="D174" s="7" t="s">
        <v>47</v>
      </c>
      <c r="E174" s="7" t="s">
        <v>516</v>
      </c>
      <c r="F174" s="7" t="s">
        <v>155</v>
      </c>
      <c r="G174" s="10">
        <v>1</v>
      </c>
      <c r="H174" s="14"/>
      <c r="I174" s="13">
        <f>ROUND((H174*G174),2)</f>
      </c>
      <c r="O174">
        <f>rekapitulace!H8</f>
      </c>
      <c r="P174">
        <f>O174/100*I174</f>
      </c>
    </row>
    <row r="175" ht="25.5">
      <c r="E175" s="15" t="s">
        <v>441</v>
      </c>
    </row>
    <row r="176" ht="12.75">
      <c r="E176" s="15" t="s">
        <v>47</v>
      </c>
    </row>
    <row r="177" spans="1:16" ht="12.75">
      <c r="A177" s="7">
        <v>52</v>
      </c>
      <c r="B177" s="7" t="s">
        <v>45</v>
      </c>
      <c r="C177" s="7" t="s">
        <v>517</v>
      </c>
      <c r="D177" s="7" t="s">
        <v>47</v>
      </c>
      <c r="E177" s="7" t="s">
        <v>518</v>
      </c>
      <c r="F177" s="7" t="s">
        <v>155</v>
      </c>
      <c r="G177" s="10">
        <v>1</v>
      </c>
      <c r="H177" s="14"/>
      <c r="I177" s="13">
        <f>ROUND((H177*G177),2)</f>
      </c>
      <c r="O177">
        <f>rekapitulace!H8</f>
      </c>
      <c r="P177">
        <f>O177/100*I177</f>
      </c>
    </row>
    <row r="178" ht="25.5">
      <c r="E178" s="15" t="s">
        <v>441</v>
      </c>
    </row>
    <row r="179" ht="12.75">
      <c r="E179" s="15" t="s">
        <v>47</v>
      </c>
    </row>
    <row r="180" spans="1:16" ht="12.75">
      <c r="A180" s="7">
        <v>53</v>
      </c>
      <c r="B180" s="7" t="s">
        <v>45</v>
      </c>
      <c r="C180" s="7" t="s">
        <v>519</v>
      </c>
      <c r="D180" s="7" t="s">
        <v>47</v>
      </c>
      <c r="E180" s="7" t="s">
        <v>520</v>
      </c>
      <c r="F180" s="7" t="s">
        <v>155</v>
      </c>
      <c r="G180" s="10">
        <v>4</v>
      </c>
      <c r="H180" s="14"/>
      <c r="I180" s="13">
        <f>ROUND((H180*G180),2)</f>
      </c>
      <c r="O180">
        <f>rekapitulace!H8</f>
      </c>
      <c r="P180">
        <f>O180/100*I180</f>
      </c>
    </row>
    <row r="181" ht="25.5">
      <c r="E181" s="15" t="s">
        <v>450</v>
      </c>
    </row>
    <row r="182" ht="12.75">
      <c r="E182" s="15" t="s">
        <v>47</v>
      </c>
    </row>
    <row r="183" spans="1:16" ht="12.75">
      <c r="A183" s="7">
        <v>54</v>
      </c>
      <c r="B183" s="7" t="s">
        <v>45</v>
      </c>
      <c r="C183" s="7" t="s">
        <v>521</v>
      </c>
      <c r="D183" s="7" t="s">
        <v>47</v>
      </c>
      <c r="E183" s="7" t="s">
        <v>522</v>
      </c>
      <c r="F183" s="7" t="s">
        <v>155</v>
      </c>
      <c r="G183" s="10">
        <v>1</v>
      </c>
      <c r="H183" s="14"/>
      <c r="I183" s="13">
        <f>ROUND((H183*G183),2)</f>
      </c>
      <c r="O183">
        <f>rekapitulace!H8</f>
      </c>
      <c r="P183">
        <f>O183/100*I183</f>
      </c>
    </row>
    <row r="184" ht="25.5">
      <c r="E184" s="15" t="s">
        <v>441</v>
      </c>
    </row>
    <row r="185" ht="12.75">
      <c r="E185" s="15" t="s">
        <v>47</v>
      </c>
    </row>
    <row r="186" spans="1:16" ht="12.75">
      <c r="A186" s="7">
        <v>55</v>
      </c>
      <c r="B186" s="7" t="s">
        <v>45</v>
      </c>
      <c r="C186" s="7" t="s">
        <v>523</v>
      </c>
      <c r="D186" s="7" t="s">
        <v>47</v>
      </c>
      <c r="E186" s="7" t="s">
        <v>524</v>
      </c>
      <c r="F186" s="7" t="s">
        <v>155</v>
      </c>
      <c r="G186" s="10">
        <v>1</v>
      </c>
      <c r="H186" s="14"/>
      <c r="I186" s="13">
        <f>ROUND((H186*G186),2)</f>
      </c>
      <c r="O186">
        <f>rekapitulace!H8</f>
      </c>
      <c r="P186">
        <f>O186/100*I186</f>
      </c>
    </row>
    <row r="187" ht="25.5">
      <c r="E187" s="15" t="s">
        <v>441</v>
      </c>
    </row>
    <row r="188" ht="12.75">
      <c r="E188" s="15" t="s">
        <v>47</v>
      </c>
    </row>
    <row r="189" spans="1:16" ht="12.75">
      <c r="A189" s="7">
        <v>56</v>
      </c>
      <c r="B189" s="7" t="s">
        <v>45</v>
      </c>
      <c r="C189" s="7" t="s">
        <v>525</v>
      </c>
      <c r="D189" s="7" t="s">
        <v>47</v>
      </c>
      <c r="E189" s="7" t="s">
        <v>526</v>
      </c>
      <c r="F189" s="7" t="s">
        <v>155</v>
      </c>
      <c r="G189" s="10">
        <v>1</v>
      </c>
      <c r="H189" s="14"/>
      <c r="I189" s="13">
        <f>ROUND((H189*G189),2)</f>
      </c>
      <c r="O189">
        <f>rekapitulace!H8</f>
      </c>
      <c r="P189">
        <f>O189/100*I189</f>
      </c>
    </row>
    <row r="190" ht="25.5">
      <c r="E190" s="15" t="s">
        <v>441</v>
      </c>
    </row>
    <row r="191" ht="12.75">
      <c r="E191" s="15" t="s">
        <v>47</v>
      </c>
    </row>
    <row r="192" spans="1:16" ht="12.75">
      <c r="A192" s="7">
        <v>57</v>
      </c>
      <c r="B192" s="7" t="s">
        <v>45</v>
      </c>
      <c r="C192" s="7" t="s">
        <v>527</v>
      </c>
      <c r="D192" s="7" t="s">
        <v>47</v>
      </c>
      <c r="E192" s="7" t="s">
        <v>528</v>
      </c>
      <c r="F192" s="7" t="s">
        <v>155</v>
      </c>
      <c r="G192" s="10">
        <v>1</v>
      </c>
      <c r="H192" s="14"/>
      <c r="I192" s="13">
        <f>ROUND((H192*G192),2)</f>
      </c>
      <c r="O192">
        <f>rekapitulace!H8</f>
      </c>
      <c r="P192">
        <f>O192/100*I192</f>
      </c>
    </row>
    <row r="193" ht="25.5">
      <c r="E193" s="15" t="s">
        <v>441</v>
      </c>
    </row>
    <row r="194" ht="12.75">
      <c r="E194" s="15" t="s">
        <v>47</v>
      </c>
    </row>
    <row r="195" spans="1:16" ht="12.75">
      <c r="A195" s="7">
        <v>58</v>
      </c>
      <c r="B195" s="7" t="s">
        <v>45</v>
      </c>
      <c r="C195" s="7" t="s">
        <v>529</v>
      </c>
      <c r="D195" s="7" t="s">
        <v>47</v>
      </c>
      <c r="E195" s="7" t="s">
        <v>530</v>
      </c>
      <c r="F195" s="7" t="s">
        <v>138</v>
      </c>
      <c r="G195" s="10">
        <v>15</v>
      </c>
      <c r="H195" s="14"/>
      <c r="I195" s="13">
        <f>ROUND((H195*G195),2)</f>
      </c>
      <c r="O195">
        <f>rekapitulace!H8</f>
      </c>
      <c r="P195">
        <f>O195/100*I195</f>
      </c>
    </row>
    <row r="196" ht="25.5">
      <c r="E196" s="15" t="s">
        <v>531</v>
      </c>
    </row>
    <row r="197" ht="12.75">
      <c r="E197" s="15" t="s">
        <v>47</v>
      </c>
    </row>
    <row r="198" spans="1:16" ht="12.75">
      <c r="A198" s="7">
        <v>59</v>
      </c>
      <c r="B198" s="7" t="s">
        <v>45</v>
      </c>
      <c r="C198" s="7" t="s">
        <v>532</v>
      </c>
      <c r="D198" s="7" t="s">
        <v>47</v>
      </c>
      <c r="E198" s="7" t="s">
        <v>533</v>
      </c>
      <c r="F198" s="7" t="s">
        <v>155</v>
      </c>
      <c r="G198" s="10">
        <v>14</v>
      </c>
      <c r="H198" s="14"/>
      <c r="I198" s="13">
        <f>ROUND((H198*G198),2)</f>
      </c>
      <c r="O198">
        <f>rekapitulace!H8</f>
      </c>
      <c r="P198">
        <f>O198/100*I198</f>
      </c>
    </row>
    <row r="199" ht="25.5">
      <c r="E199" s="15" t="s">
        <v>534</v>
      </c>
    </row>
    <row r="200" ht="12.75">
      <c r="E200" s="15" t="s">
        <v>47</v>
      </c>
    </row>
    <row r="201" spans="1:16" ht="12.75">
      <c r="A201" s="7">
        <v>60</v>
      </c>
      <c r="B201" s="7" t="s">
        <v>45</v>
      </c>
      <c r="C201" s="7" t="s">
        <v>535</v>
      </c>
      <c r="D201" s="7" t="s">
        <v>47</v>
      </c>
      <c r="E201" s="7" t="s">
        <v>536</v>
      </c>
      <c r="F201" s="7" t="s">
        <v>155</v>
      </c>
      <c r="G201" s="10">
        <v>2</v>
      </c>
      <c r="H201" s="14"/>
      <c r="I201" s="13">
        <f>ROUND((H201*G201),2)</f>
      </c>
      <c r="O201">
        <f>rekapitulace!H8</f>
      </c>
      <c r="P201">
        <f>O201/100*I201</f>
      </c>
    </row>
    <row r="202" ht="25.5">
      <c r="E202" s="15" t="s">
        <v>102</v>
      </c>
    </row>
    <row r="203" ht="12.75">
      <c r="E203" s="15" t="s">
        <v>47</v>
      </c>
    </row>
    <row r="204" spans="1:16" ht="12.75">
      <c r="A204" s="7">
        <v>61</v>
      </c>
      <c r="B204" s="7" t="s">
        <v>45</v>
      </c>
      <c r="C204" s="7" t="s">
        <v>537</v>
      </c>
      <c r="D204" s="7" t="s">
        <v>47</v>
      </c>
      <c r="E204" s="7" t="s">
        <v>538</v>
      </c>
      <c r="F204" s="7" t="s">
        <v>155</v>
      </c>
      <c r="G204" s="10">
        <v>1</v>
      </c>
      <c r="H204" s="14"/>
      <c r="I204" s="13">
        <f>ROUND((H204*G204),2)</f>
      </c>
      <c r="O204">
        <f>rekapitulace!H8</f>
      </c>
      <c r="P204">
        <f>O204/100*I204</f>
      </c>
    </row>
    <row r="205" ht="25.5">
      <c r="E205" s="15" t="s">
        <v>441</v>
      </c>
    </row>
    <row r="206" ht="12.75">
      <c r="E206" s="15" t="s">
        <v>47</v>
      </c>
    </row>
    <row r="207" spans="1:16" ht="12.75" customHeight="1">
      <c r="A207" s="16"/>
      <c r="B207" s="16"/>
      <c r="C207" s="16" t="s">
        <v>164</v>
      </c>
      <c r="D207" s="16"/>
      <c r="E207" s="16" t="s">
        <v>510</v>
      </c>
      <c r="F207" s="16"/>
      <c r="G207" s="16"/>
      <c r="H207" s="16"/>
      <c r="I207" s="16">
        <f>SUM(I168:I206)</f>
      </c>
      <c r="P207">
        <f>ROUND(SUM(P168:P206),2)</f>
      </c>
    </row>
    <row r="209" spans="1:9" ht="12.75" customHeight="1">
      <c r="A209" s="9"/>
      <c r="B209" s="9"/>
      <c r="C209" s="9" t="s">
        <v>167</v>
      </c>
      <c r="D209" s="9"/>
      <c r="E209" s="9" t="s">
        <v>539</v>
      </c>
      <c r="F209" s="9"/>
      <c r="G209" s="11"/>
      <c r="H209" s="9"/>
      <c r="I209" s="11"/>
    </row>
    <row r="210" spans="1:16" ht="12.75">
      <c r="A210" s="7">
        <v>62</v>
      </c>
      <c r="B210" s="7" t="s">
        <v>45</v>
      </c>
      <c r="C210" s="7" t="s">
        <v>540</v>
      </c>
      <c r="D210" s="7" t="s">
        <v>47</v>
      </c>
      <c r="E210" s="7" t="s">
        <v>541</v>
      </c>
      <c r="F210" s="7" t="s">
        <v>155</v>
      </c>
      <c r="G210" s="10">
        <v>3</v>
      </c>
      <c r="H210" s="14"/>
      <c r="I210" s="13">
        <f>ROUND((H210*G210),2)</f>
      </c>
      <c r="O210">
        <f>rekapitulace!H8</f>
      </c>
      <c r="P210">
        <f>O210/100*I210</f>
      </c>
    </row>
    <row r="211" ht="25.5">
      <c r="E211" s="15" t="s">
        <v>542</v>
      </c>
    </row>
    <row r="212" ht="12.75">
      <c r="E212" s="15" t="s">
        <v>47</v>
      </c>
    </row>
    <row r="213" spans="1:16" ht="12.75">
      <c r="A213" s="7">
        <v>63</v>
      </c>
      <c r="B213" s="7" t="s">
        <v>45</v>
      </c>
      <c r="C213" s="7" t="s">
        <v>543</v>
      </c>
      <c r="D213" s="7" t="s">
        <v>47</v>
      </c>
      <c r="E213" s="7" t="s">
        <v>544</v>
      </c>
      <c r="F213" s="7" t="s">
        <v>155</v>
      </c>
      <c r="G213" s="10">
        <v>3</v>
      </c>
      <c r="H213" s="14"/>
      <c r="I213" s="13">
        <f>ROUND((H213*G213),2)</f>
      </c>
      <c r="O213">
        <f>rekapitulace!H8</f>
      </c>
      <c r="P213">
        <f>O213/100*I213</f>
      </c>
    </row>
    <row r="214" ht="25.5">
      <c r="E214" s="15" t="s">
        <v>542</v>
      </c>
    </row>
    <row r="215" ht="12.75">
      <c r="E215" s="15" t="s">
        <v>47</v>
      </c>
    </row>
    <row r="216" spans="1:16" ht="12.75">
      <c r="A216" s="7">
        <v>64</v>
      </c>
      <c r="B216" s="7" t="s">
        <v>45</v>
      </c>
      <c r="C216" s="7" t="s">
        <v>545</v>
      </c>
      <c r="D216" s="7" t="s">
        <v>47</v>
      </c>
      <c r="E216" s="7" t="s">
        <v>546</v>
      </c>
      <c r="F216" s="7" t="s">
        <v>155</v>
      </c>
      <c r="G216" s="10">
        <v>3</v>
      </c>
      <c r="H216" s="14"/>
      <c r="I216" s="13">
        <f>ROUND((H216*G216),2)</f>
      </c>
      <c r="O216">
        <f>rekapitulace!H8</f>
      </c>
      <c r="P216">
        <f>O216/100*I216</f>
      </c>
    </row>
    <row r="217" ht="25.5">
      <c r="E217" s="15" t="s">
        <v>542</v>
      </c>
    </row>
    <row r="218" ht="12.75">
      <c r="E218" s="15" t="s">
        <v>47</v>
      </c>
    </row>
    <row r="219" spans="1:16" ht="12.75">
      <c r="A219" s="7">
        <v>65</v>
      </c>
      <c r="B219" s="7" t="s">
        <v>45</v>
      </c>
      <c r="C219" s="7" t="s">
        <v>547</v>
      </c>
      <c r="D219" s="7" t="s">
        <v>47</v>
      </c>
      <c r="E219" s="7" t="s">
        <v>548</v>
      </c>
      <c r="F219" s="7" t="s">
        <v>155</v>
      </c>
      <c r="G219" s="10">
        <v>3</v>
      </c>
      <c r="H219" s="14"/>
      <c r="I219" s="13">
        <f>ROUND((H219*G219),2)</f>
      </c>
      <c r="O219">
        <f>rekapitulace!H8</f>
      </c>
      <c r="P219">
        <f>O219/100*I219</f>
      </c>
    </row>
    <row r="220" ht="25.5">
      <c r="E220" s="15" t="s">
        <v>542</v>
      </c>
    </row>
    <row r="221" ht="12.75">
      <c r="E221" s="15" t="s">
        <v>47</v>
      </c>
    </row>
    <row r="222" spans="1:16" ht="12.75" customHeight="1">
      <c r="A222" s="16"/>
      <c r="B222" s="16"/>
      <c r="C222" s="16" t="s">
        <v>167</v>
      </c>
      <c r="D222" s="16"/>
      <c r="E222" s="16" t="s">
        <v>539</v>
      </c>
      <c r="F222" s="16"/>
      <c r="G222" s="16"/>
      <c r="H222" s="16"/>
      <c r="I222" s="16">
        <f>SUM(I210:I221)</f>
      </c>
      <c r="P222">
        <f>ROUND(SUM(P210:P221),2)</f>
      </c>
    </row>
    <row r="224" spans="1:9" ht="12.75" customHeight="1">
      <c r="A224" s="9"/>
      <c r="B224" s="9"/>
      <c r="C224" s="9" t="s">
        <v>170</v>
      </c>
      <c r="D224" s="9"/>
      <c r="E224" s="9" t="s">
        <v>549</v>
      </c>
      <c r="F224" s="9"/>
      <c r="G224" s="11"/>
      <c r="H224" s="9"/>
      <c r="I224" s="11"/>
    </row>
    <row r="225" spans="1:16" ht="12.75">
      <c r="A225" s="7">
        <v>66</v>
      </c>
      <c r="B225" s="7" t="s">
        <v>45</v>
      </c>
      <c r="C225" s="7" t="s">
        <v>550</v>
      </c>
      <c r="D225" s="7" t="s">
        <v>47</v>
      </c>
      <c r="E225" s="7" t="s">
        <v>512</v>
      </c>
      <c r="F225" s="7" t="s">
        <v>155</v>
      </c>
      <c r="G225" s="10">
        <v>6</v>
      </c>
      <c r="H225" s="14"/>
      <c r="I225" s="13">
        <f>ROUND((H225*G225),2)</f>
      </c>
      <c r="O225">
        <f>rekapitulace!H8</f>
      </c>
      <c r="P225">
        <f>O225/100*I225</f>
      </c>
    </row>
    <row r="226" ht="25.5">
      <c r="E226" s="15" t="s">
        <v>479</v>
      </c>
    </row>
    <row r="227" ht="12.75">
      <c r="E227" s="15" t="s">
        <v>47</v>
      </c>
    </row>
    <row r="228" spans="1:16" ht="12.75">
      <c r="A228" s="7">
        <v>67</v>
      </c>
      <c r="B228" s="7" t="s">
        <v>45</v>
      </c>
      <c r="C228" s="7" t="s">
        <v>551</v>
      </c>
      <c r="D228" s="7" t="s">
        <v>47</v>
      </c>
      <c r="E228" s="7" t="s">
        <v>552</v>
      </c>
      <c r="F228" s="7" t="s">
        <v>155</v>
      </c>
      <c r="G228" s="10">
        <v>6</v>
      </c>
      <c r="H228" s="14"/>
      <c r="I228" s="13">
        <f>ROUND((H228*G228),2)</f>
      </c>
      <c r="O228">
        <f>rekapitulace!H8</f>
      </c>
      <c r="P228">
        <f>O228/100*I228</f>
      </c>
    </row>
    <row r="229" ht="25.5">
      <c r="E229" s="15" t="s">
        <v>479</v>
      </c>
    </row>
    <row r="230" ht="12.75">
      <c r="E230" s="15" t="s">
        <v>47</v>
      </c>
    </row>
    <row r="231" spans="1:16" ht="12.75">
      <c r="A231" s="7">
        <v>68</v>
      </c>
      <c r="B231" s="7" t="s">
        <v>45</v>
      </c>
      <c r="C231" s="7" t="s">
        <v>553</v>
      </c>
      <c r="D231" s="7" t="s">
        <v>47</v>
      </c>
      <c r="E231" s="7" t="s">
        <v>554</v>
      </c>
      <c r="F231" s="7" t="s">
        <v>155</v>
      </c>
      <c r="G231" s="10">
        <v>3</v>
      </c>
      <c r="H231" s="14"/>
      <c r="I231" s="13">
        <f>ROUND((H231*G231),2)</f>
      </c>
      <c r="O231">
        <f>rekapitulace!H8</f>
      </c>
      <c r="P231">
        <f>O231/100*I231</f>
      </c>
    </row>
    <row r="232" ht="25.5">
      <c r="E232" s="15" t="s">
        <v>542</v>
      </c>
    </row>
    <row r="233" ht="12.75">
      <c r="E233" s="15" t="s">
        <v>47</v>
      </c>
    </row>
    <row r="234" spans="1:16" ht="12.75">
      <c r="A234" s="7">
        <v>69</v>
      </c>
      <c r="B234" s="7" t="s">
        <v>45</v>
      </c>
      <c r="C234" s="7" t="s">
        <v>555</v>
      </c>
      <c r="D234" s="7" t="s">
        <v>47</v>
      </c>
      <c r="E234" s="7" t="s">
        <v>556</v>
      </c>
      <c r="F234" s="7" t="s">
        <v>155</v>
      </c>
      <c r="G234" s="10">
        <v>3</v>
      </c>
      <c r="H234" s="14"/>
      <c r="I234" s="13">
        <f>ROUND((H234*G234),2)</f>
      </c>
      <c r="O234">
        <f>rekapitulace!H8</f>
      </c>
      <c r="P234">
        <f>O234/100*I234</f>
      </c>
    </row>
    <row r="235" ht="25.5">
      <c r="E235" s="15" t="s">
        <v>542</v>
      </c>
    </row>
    <row r="236" ht="12.75">
      <c r="E236" s="15" t="s">
        <v>47</v>
      </c>
    </row>
    <row r="237" spans="1:16" ht="12.75">
      <c r="A237" s="7">
        <v>70</v>
      </c>
      <c r="B237" s="7" t="s">
        <v>45</v>
      </c>
      <c r="C237" s="7" t="s">
        <v>557</v>
      </c>
      <c r="D237" s="7" t="s">
        <v>47</v>
      </c>
      <c r="E237" s="7" t="s">
        <v>514</v>
      </c>
      <c r="F237" s="7" t="s">
        <v>155</v>
      </c>
      <c r="G237" s="10">
        <v>6</v>
      </c>
      <c r="H237" s="14"/>
      <c r="I237" s="13">
        <f>ROUND((H237*G237),2)</f>
      </c>
      <c r="O237">
        <f>rekapitulace!H8</f>
      </c>
      <c r="P237">
        <f>O237/100*I237</f>
      </c>
    </row>
    <row r="238" ht="25.5">
      <c r="E238" s="15" t="s">
        <v>479</v>
      </c>
    </row>
    <row r="239" ht="12.75">
      <c r="E239" s="15" t="s">
        <v>47</v>
      </c>
    </row>
    <row r="240" spans="1:16" ht="12.75">
      <c r="A240" s="7">
        <v>71</v>
      </c>
      <c r="B240" s="7" t="s">
        <v>45</v>
      </c>
      <c r="C240" s="7" t="s">
        <v>558</v>
      </c>
      <c r="D240" s="7" t="s">
        <v>47</v>
      </c>
      <c r="E240" s="7" t="s">
        <v>559</v>
      </c>
      <c r="F240" s="7" t="s">
        <v>155</v>
      </c>
      <c r="G240" s="10">
        <v>3</v>
      </c>
      <c r="H240" s="14"/>
      <c r="I240" s="13">
        <f>ROUND((H240*G240),2)</f>
      </c>
      <c r="O240">
        <f>rekapitulace!H8</f>
      </c>
      <c r="P240">
        <f>O240/100*I240</f>
      </c>
    </row>
    <row r="241" ht="25.5">
      <c r="E241" s="15" t="s">
        <v>542</v>
      </c>
    </row>
    <row r="242" ht="12.75">
      <c r="E242" s="15" t="s">
        <v>47</v>
      </c>
    </row>
    <row r="243" spans="1:16" ht="12.75">
      <c r="A243" s="7">
        <v>72</v>
      </c>
      <c r="B243" s="7" t="s">
        <v>45</v>
      </c>
      <c r="C243" s="7" t="s">
        <v>560</v>
      </c>
      <c r="D243" s="7" t="s">
        <v>47</v>
      </c>
      <c r="E243" s="7" t="s">
        <v>561</v>
      </c>
      <c r="F243" s="7" t="s">
        <v>155</v>
      </c>
      <c r="G243" s="10">
        <v>1</v>
      </c>
      <c r="H243" s="14"/>
      <c r="I243" s="13">
        <f>ROUND((H243*G243),2)</f>
      </c>
      <c r="O243">
        <f>rekapitulace!H8</f>
      </c>
      <c r="P243">
        <f>O243/100*I243</f>
      </c>
    </row>
    <row r="244" ht="25.5">
      <c r="E244" s="15" t="s">
        <v>441</v>
      </c>
    </row>
    <row r="245" ht="12.75">
      <c r="E245" s="15" t="s">
        <v>47</v>
      </c>
    </row>
    <row r="246" spans="1:16" ht="12.75">
      <c r="A246" s="7">
        <v>73</v>
      </c>
      <c r="B246" s="7" t="s">
        <v>45</v>
      </c>
      <c r="C246" s="7" t="s">
        <v>562</v>
      </c>
      <c r="D246" s="7" t="s">
        <v>47</v>
      </c>
      <c r="E246" s="7" t="s">
        <v>563</v>
      </c>
      <c r="F246" s="7" t="s">
        <v>155</v>
      </c>
      <c r="G246" s="10">
        <v>1</v>
      </c>
      <c r="H246" s="14"/>
      <c r="I246" s="13">
        <f>ROUND((H246*G246),2)</f>
      </c>
      <c r="O246">
        <f>rekapitulace!H8</f>
      </c>
      <c r="P246">
        <f>O246/100*I246</f>
      </c>
    </row>
    <row r="247" ht="25.5">
      <c r="E247" s="15" t="s">
        <v>441</v>
      </c>
    </row>
    <row r="248" ht="12.75">
      <c r="E248" s="15" t="s">
        <v>47</v>
      </c>
    </row>
    <row r="249" spans="1:16" ht="12.75">
      <c r="A249" s="7">
        <v>74</v>
      </c>
      <c r="B249" s="7" t="s">
        <v>45</v>
      </c>
      <c r="C249" s="7" t="s">
        <v>564</v>
      </c>
      <c r="D249" s="7" t="s">
        <v>47</v>
      </c>
      <c r="E249" s="7" t="s">
        <v>565</v>
      </c>
      <c r="F249" s="7" t="s">
        <v>566</v>
      </c>
      <c r="G249" s="10">
        <v>1</v>
      </c>
      <c r="H249" s="14"/>
      <c r="I249" s="13">
        <f>ROUND((H249*G249),2)</f>
      </c>
      <c r="O249">
        <f>rekapitulace!H8</f>
      </c>
      <c r="P249">
        <f>O249/100*I249</f>
      </c>
    </row>
    <row r="250" ht="25.5">
      <c r="E250" s="15" t="s">
        <v>567</v>
      </c>
    </row>
    <row r="251" ht="12.75">
      <c r="E251" s="15" t="s">
        <v>47</v>
      </c>
    </row>
    <row r="252" spans="1:16" ht="12.75">
      <c r="A252" s="7">
        <v>75</v>
      </c>
      <c r="B252" s="7" t="s">
        <v>45</v>
      </c>
      <c r="C252" s="7" t="s">
        <v>568</v>
      </c>
      <c r="D252" s="7" t="s">
        <v>47</v>
      </c>
      <c r="E252" s="7" t="s">
        <v>569</v>
      </c>
      <c r="F252" s="7" t="s">
        <v>155</v>
      </c>
      <c r="G252" s="10">
        <v>1</v>
      </c>
      <c r="H252" s="14"/>
      <c r="I252" s="13">
        <f>ROUND((H252*G252),2)</f>
      </c>
      <c r="O252">
        <f>rekapitulace!H8</f>
      </c>
      <c r="P252">
        <f>O252/100*I252</f>
      </c>
    </row>
    <row r="253" ht="25.5">
      <c r="E253" s="15" t="s">
        <v>441</v>
      </c>
    </row>
    <row r="254" ht="12.75">
      <c r="E254" s="15" t="s">
        <v>47</v>
      </c>
    </row>
    <row r="255" spans="1:16" ht="12.75">
      <c r="A255" s="7">
        <v>76</v>
      </c>
      <c r="B255" s="7" t="s">
        <v>45</v>
      </c>
      <c r="C255" s="7" t="s">
        <v>570</v>
      </c>
      <c r="D255" s="7" t="s">
        <v>47</v>
      </c>
      <c r="E255" s="7" t="s">
        <v>571</v>
      </c>
      <c r="F255" s="7" t="s">
        <v>155</v>
      </c>
      <c r="G255" s="10">
        <v>1</v>
      </c>
      <c r="H255" s="14"/>
      <c r="I255" s="13">
        <f>ROUND((H255*G255),2)</f>
      </c>
      <c r="O255">
        <f>rekapitulace!H8</f>
      </c>
      <c r="P255">
        <f>O255/100*I255</f>
      </c>
    </row>
    <row r="256" ht="25.5">
      <c r="E256" s="15" t="s">
        <v>441</v>
      </c>
    </row>
    <row r="257" ht="12.75">
      <c r="E257" s="15" t="s">
        <v>47</v>
      </c>
    </row>
    <row r="258" spans="1:16" ht="12.75">
      <c r="A258" s="7">
        <v>77</v>
      </c>
      <c r="B258" s="7" t="s">
        <v>45</v>
      </c>
      <c r="C258" s="7" t="s">
        <v>572</v>
      </c>
      <c r="D258" s="7" t="s">
        <v>47</v>
      </c>
      <c r="E258" s="7" t="s">
        <v>522</v>
      </c>
      <c r="F258" s="7" t="s">
        <v>155</v>
      </c>
      <c r="G258" s="10">
        <v>3</v>
      </c>
      <c r="H258" s="14"/>
      <c r="I258" s="13">
        <f>ROUND((H258*G258),2)</f>
      </c>
      <c r="O258">
        <f>rekapitulace!H8</f>
      </c>
      <c r="P258">
        <f>O258/100*I258</f>
      </c>
    </row>
    <row r="259" ht="25.5">
      <c r="E259" s="15" t="s">
        <v>542</v>
      </c>
    </row>
    <row r="260" ht="12.75">
      <c r="E260" s="15" t="s">
        <v>47</v>
      </c>
    </row>
    <row r="261" spans="1:16" ht="12.75">
      <c r="A261" s="7">
        <v>78</v>
      </c>
      <c r="B261" s="7" t="s">
        <v>45</v>
      </c>
      <c r="C261" s="7" t="s">
        <v>573</v>
      </c>
      <c r="D261" s="7" t="s">
        <v>47</v>
      </c>
      <c r="E261" s="7" t="s">
        <v>574</v>
      </c>
      <c r="F261" s="7" t="s">
        <v>49</v>
      </c>
      <c r="G261" s="10">
        <v>1</v>
      </c>
      <c r="H261" s="14"/>
      <c r="I261" s="13">
        <f>ROUND((H261*G261),2)</f>
      </c>
      <c r="O261">
        <f>rekapitulace!H8</f>
      </c>
      <c r="P261">
        <f>O261/100*I261</f>
      </c>
    </row>
    <row r="262" ht="25.5">
      <c r="E262" s="15" t="s">
        <v>313</v>
      </c>
    </row>
    <row r="263" ht="12.75">
      <c r="E263" s="15" t="s">
        <v>47</v>
      </c>
    </row>
    <row r="264" spans="1:16" ht="12.75" customHeight="1">
      <c r="A264" s="16"/>
      <c r="B264" s="16"/>
      <c r="C264" s="16" t="s">
        <v>170</v>
      </c>
      <c r="D264" s="16"/>
      <c r="E264" s="16" t="s">
        <v>549</v>
      </c>
      <c r="F264" s="16"/>
      <c r="G264" s="16"/>
      <c r="H264" s="16"/>
      <c r="I264" s="16">
        <f>SUM(I225:I263)</f>
      </c>
      <c r="P264">
        <f>ROUND(SUM(P225:P263),2)</f>
      </c>
    </row>
    <row r="266" spans="1:9" ht="12.75" customHeight="1">
      <c r="A266" s="9"/>
      <c r="B266" s="9"/>
      <c r="C266" s="9" t="s">
        <v>172</v>
      </c>
      <c r="D266" s="9"/>
      <c r="E266" s="9" t="s">
        <v>575</v>
      </c>
      <c r="F266" s="9"/>
      <c r="G266" s="11"/>
      <c r="H266" s="9"/>
      <c r="I266" s="11"/>
    </row>
    <row r="267" spans="1:16" ht="12.75">
      <c r="A267" s="7">
        <v>79</v>
      </c>
      <c r="B267" s="7" t="s">
        <v>45</v>
      </c>
      <c r="C267" s="7" t="s">
        <v>576</v>
      </c>
      <c r="D267" s="7" t="s">
        <v>47</v>
      </c>
      <c r="E267" s="7" t="s">
        <v>577</v>
      </c>
      <c r="F267" s="7" t="s">
        <v>155</v>
      </c>
      <c r="G267" s="10">
        <v>10</v>
      </c>
      <c r="H267" s="14"/>
      <c r="I267" s="13">
        <f>ROUND((H267*G267),2)</f>
      </c>
      <c r="O267">
        <f>rekapitulace!H8</f>
      </c>
      <c r="P267">
        <f>O267/100*I267</f>
      </c>
    </row>
    <row r="268" ht="25.5">
      <c r="E268" s="15" t="s">
        <v>578</v>
      </c>
    </row>
    <row r="269" ht="12.75">
      <c r="E269" s="15" t="s">
        <v>47</v>
      </c>
    </row>
    <row r="270" spans="1:16" ht="12.75">
      <c r="A270" s="7">
        <v>80</v>
      </c>
      <c r="B270" s="7" t="s">
        <v>45</v>
      </c>
      <c r="C270" s="7" t="s">
        <v>579</v>
      </c>
      <c r="D270" s="7" t="s">
        <v>47</v>
      </c>
      <c r="E270" s="7" t="s">
        <v>580</v>
      </c>
      <c r="F270" s="7" t="s">
        <v>155</v>
      </c>
      <c r="G270" s="10">
        <v>180</v>
      </c>
      <c r="H270" s="14"/>
      <c r="I270" s="13">
        <f>ROUND((H270*G270),2)</f>
      </c>
      <c r="O270">
        <f>rekapitulace!H8</f>
      </c>
      <c r="P270">
        <f>O270/100*I270</f>
      </c>
    </row>
    <row r="271" ht="25.5">
      <c r="E271" s="15" t="s">
        <v>581</v>
      </c>
    </row>
    <row r="272" ht="12.75">
      <c r="E272" s="15" t="s">
        <v>47</v>
      </c>
    </row>
    <row r="273" spans="1:16" ht="12.75">
      <c r="A273" s="7">
        <v>81</v>
      </c>
      <c r="B273" s="7" t="s">
        <v>45</v>
      </c>
      <c r="C273" s="7" t="s">
        <v>582</v>
      </c>
      <c r="D273" s="7" t="s">
        <v>47</v>
      </c>
      <c r="E273" s="7" t="s">
        <v>583</v>
      </c>
      <c r="F273" s="7" t="s">
        <v>155</v>
      </c>
      <c r="G273" s="10">
        <v>12</v>
      </c>
      <c r="H273" s="14"/>
      <c r="I273" s="13">
        <f>ROUND((H273*G273),2)</f>
      </c>
      <c r="O273">
        <f>rekapitulace!H8</f>
      </c>
      <c r="P273">
        <f>O273/100*I273</f>
      </c>
    </row>
    <row r="274" ht="25.5">
      <c r="E274" s="15" t="s">
        <v>411</v>
      </c>
    </row>
    <row r="275" ht="12.75">
      <c r="E275" s="15" t="s">
        <v>47</v>
      </c>
    </row>
    <row r="276" spans="1:16" ht="12.75">
      <c r="A276" s="7">
        <v>82</v>
      </c>
      <c r="B276" s="7" t="s">
        <v>45</v>
      </c>
      <c r="C276" s="7" t="s">
        <v>584</v>
      </c>
      <c r="D276" s="7" t="s">
        <v>47</v>
      </c>
      <c r="E276" s="7" t="s">
        <v>585</v>
      </c>
      <c r="F276" s="7" t="s">
        <v>155</v>
      </c>
      <c r="G276" s="10">
        <v>24</v>
      </c>
      <c r="H276" s="14"/>
      <c r="I276" s="13">
        <f>ROUND((H276*G276),2)</f>
      </c>
      <c r="O276">
        <f>rekapitulace!H8</f>
      </c>
      <c r="P276">
        <f>O276/100*I276</f>
      </c>
    </row>
    <row r="277" ht="25.5">
      <c r="E277" s="15" t="s">
        <v>447</v>
      </c>
    </row>
    <row r="278" ht="12.75">
      <c r="E278" s="15" t="s">
        <v>47</v>
      </c>
    </row>
    <row r="279" spans="1:16" ht="12.75">
      <c r="A279" s="7">
        <v>83</v>
      </c>
      <c r="B279" s="7" t="s">
        <v>45</v>
      </c>
      <c r="C279" s="7" t="s">
        <v>586</v>
      </c>
      <c r="D279" s="7" t="s">
        <v>47</v>
      </c>
      <c r="E279" s="7" t="s">
        <v>587</v>
      </c>
      <c r="F279" s="7" t="s">
        <v>155</v>
      </c>
      <c r="G279" s="10">
        <v>24</v>
      </c>
      <c r="H279" s="14"/>
      <c r="I279" s="13">
        <f>ROUND((H279*G279),2)</f>
      </c>
      <c r="O279">
        <f>rekapitulace!H8</f>
      </c>
      <c r="P279">
        <f>O279/100*I279</f>
      </c>
    </row>
    <row r="280" ht="25.5">
      <c r="E280" s="15" t="s">
        <v>447</v>
      </c>
    </row>
    <row r="281" ht="12.75">
      <c r="E281" s="15" t="s">
        <v>47</v>
      </c>
    </row>
    <row r="282" spans="1:16" ht="12.75">
      <c r="A282" s="7">
        <v>84</v>
      </c>
      <c r="B282" s="7" t="s">
        <v>45</v>
      </c>
      <c r="C282" s="7" t="s">
        <v>588</v>
      </c>
      <c r="D282" s="7" t="s">
        <v>47</v>
      </c>
      <c r="E282" s="7" t="s">
        <v>589</v>
      </c>
      <c r="F282" s="7" t="s">
        <v>155</v>
      </c>
      <c r="G282" s="10">
        <v>6</v>
      </c>
      <c r="H282" s="14"/>
      <c r="I282" s="13">
        <f>ROUND((H282*G282),2)</f>
      </c>
      <c r="O282">
        <f>rekapitulace!H8</f>
      </c>
      <c r="P282">
        <f>O282/100*I282</f>
      </c>
    </row>
    <row r="283" ht="25.5">
      <c r="E283" s="15" t="s">
        <v>479</v>
      </c>
    </row>
    <row r="284" ht="12.75">
      <c r="E284" s="15" t="s">
        <v>47</v>
      </c>
    </row>
    <row r="285" spans="1:16" ht="12.75">
      <c r="A285" s="7">
        <v>85</v>
      </c>
      <c r="B285" s="7" t="s">
        <v>45</v>
      </c>
      <c r="C285" s="7" t="s">
        <v>590</v>
      </c>
      <c r="D285" s="7" t="s">
        <v>47</v>
      </c>
      <c r="E285" s="7" t="s">
        <v>591</v>
      </c>
      <c r="F285" s="7" t="s">
        <v>155</v>
      </c>
      <c r="G285" s="10">
        <v>6</v>
      </c>
      <c r="H285" s="14"/>
      <c r="I285" s="13">
        <f>ROUND((H285*G285),2)</f>
      </c>
      <c r="O285">
        <f>rekapitulace!H8</f>
      </c>
      <c r="P285">
        <f>O285/100*I285</f>
      </c>
    </row>
    <row r="286" ht="25.5">
      <c r="E286" s="15" t="s">
        <v>479</v>
      </c>
    </row>
    <row r="287" ht="12.75">
      <c r="E287" s="15" t="s">
        <v>47</v>
      </c>
    </row>
    <row r="288" spans="1:16" ht="12.75">
      <c r="A288" s="7">
        <v>86</v>
      </c>
      <c r="B288" s="7" t="s">
        <v>45</v>
      </c>
      <c r="C288" s="7" t="s">
        <v>592</v>
      </c>
      <c r="D288" s="7" t="s">
        <v>47</v>
      </c>
      <c r="E288" s="7" t="s">
        <v>593</v>
      </c>
      <c r="F288" s="7" t="s">
        <v>155</v>
      </c>
      <c r="G288" s="10">
        <v>12</v>
      </c>
      <c r="H288" s="14"/>
      <c r="I288" s="13">
        <f>ROUND((H288*G288),2)</f>
      </c>
      <c r="O288">
        <f>rekapitulace!H8</f>
      </c>
      <c r="P288">
        <f>O288/100*I288</f>
      </c>
    </row>
    <row r="289" ht="25.5">
      <c r="E289" s="15" t="s">
        <v>411</v>
      </c>
    </row>
    <row r="290" ht="12.75">
      <c r="E290" s="15" t="s">
        <v>47</v>
      </c>
    </row>
    <row r="291" spans="1:16" ht="12.75">
      <c r="A291" s="7">
        <v>87</v>
      </c>
      <c r="B291" s="7" t="s">
        <v>45</v>
      </c>
      <c r="C291" s="7" t="s">
        <v>594</v>
      </c>
      <c r="D291" s="7" t="s">
        <v>47</v>
      </c>
      <c r="E291" s="7" t="s">
        <v>595</v>
      </c>
      <c r="F291" s="7" t="s">
        <v>155</v>
      </c>
      <c r="G291" s="10">
        <v>12</v>
      </c>
      <c r="H291" s="14"/>
      <c r="I291" s="13">
        <f>ROUND((H291*G291),2)</f>
      </c>
      <c r="O291">
        <f>rekapitulace!H8</f>
      </c>
      <c r="P291">
        <f>O291/100*I291</f>
      </c>
    </row>
    <row r="292" ht="25.5">
      <c r="E292" s="15" t="s">
        <v>411</v>
      </c>
    </row>
    <row r="293" ht="12.75">
      <c r="E293" s="15" t="s">
        <v>47</v>
      </c>
    </row>
    <row r="294" spans="1:16" ht="12.75">
      <c r="A294" s="7">
        <v>88</v>
      </c>
      <c r="B294" s="7" t="s">
        <v>45</v>
      </c>
      <c r="C294" s="7" t="s">
        <v>596</v>
      </c>
      <c r="D294" s="7" t="s">
        <v>47</v>
      </c>
      <c r="E294" s="7" t="s">
        <v>574</v>
      </c>
      <c r="F294" s="7" t="s">
        <v>49</v>
      </c>
      <c r="G294" s="10">
        <v>1</v>
      </c>
      <c r="H294" s="14"/>
      <c r="I294" s="13">
        <f>ROUND((H294*G294),2)</f>
      </c>
      <c r="O294">
        <f>rekapitulace!H8</f>
      </c>
      <c r="P294">
        <f>O294/100*I294</f>
      </c>
    </row>
    <row r="295" ht="25.5">
      <c r="E295" s="15" t="s">
        <v>313</v>
      </c>
    </row>
    <row r="296" ht="12.75">
      <c r="E296" s="15" t="s">
        <v>47</v>
      </c>
    </row>
    <row r="297" spans="1:16" ht="12.75" customHeight="1">
      <c r="A297" s="16"/>
      <c r="B297" s="16"/>
      <c r="C297" s="16" t="s">
        <v>172</v>
      </c>
      <c r="D297" s="16"/>
      <c r="E297" s="16" t="s">
        <v>575</v>
      </c>
      <c r="F297" s="16"/>
      <c r="G297" s="16"/>
      <c r="H297" s="16"/>
      <c r="I297" s="16">
        <f>SUM(I267:I296)</f>
      </c>
      <c r="P297">
        <f>ROUND(SUM(P267:P296),2)</f>
      </c>
    </row>
    <row r="299" spans="1:9" ht="12.75" customHeight="1">
      <c r="A299" s="9"/>
      <c r="B299" s="9"/>
      <c r="C299" s="9" t="s">
        <v>175</v>
      </c>
      <c r="D299" s="9"/>
      <c r="E299" s="9" t="s">
        <v>597</v>
      </c>
      <c r="F299" s="9"/>
      <c r="G299" s="11"/>
      <c r="H299" s="9"/>
      <c r="I299" s="11"/>
    </row>
    <row r="300" spans="1:16" ht="12.75">
      <c r="A300" s="7">
        <v>89</v>
      </c>
      <c r="B300" s="7" t="s">
        <v>45</v>
      </c>
      <c r="C300" s="7" t="s">
        <v>598</v>
      </c>
      <c r="D300" s="7" t="s">
        <v>47</v>
      </c>
      <c r="E300" s="7" t="s">
        <v>595</v>
      </c>
      <c r="F300" s="7" t="s">
        <v>155</v>
      </c>
      <c r="G300" s="10">
        <v>3</v>
      </c>
      <c r="H300" s="14"/>
      <c r="I300" s="13">
        <f>ROUND((H300*G300),2)</f>
      </c>
      <c r="O300">
        <f>rekapitulace!H8</f>
      </c>
      <c r="P300">
        <f>O300/100*I300</f>
      </c>
    </row>
    <row r="301" ht="25.5">
      <c r="E301" s="15" t="s">
        <v>542</v>
      </c>
    </row>
    <row r="302" ht="12.75">
      <c r="E302" s="15" t="s">
        <v>47</v>
      </c>
    </row>
    <row r="303" spans="1:16" ht="12.75">
      <c r="A303" s="7">
        <v>90</v>
      </c>
      <c r="B303" s="7" t="s">
        <v>45</v>
      </c>
      <c r="C303" s="7" t="s">
        <v>599</v>
      </c>
      <c r="D303" s="7" t="s">
        <v>47</v>
      </c>
      <c r="E303" s="7" t="s">
        <v>600</v>
      </c>
      <c r="F303" s="7" t="s">
        <v>155</v>
      </c>
      <c r="G303" s="10">
        <v>1</v>
      </c>
      <c r="H303" s="14"/>
      <c r="I303" s="13">
        <f>ROUND((H303*G303),2)</f>
      </c>
      <c r="O303">
        <f>rekapitulace!H8</f>
      </c>
      <c r="P303">
        <f>O303/100*I303</f>
      </c>
    </row>
    <row r="304" ht="25.5">
      <c r="E304" s="15" t="s">
        <v>441</v>
      </c>
    </row>
    <row r="305" ht="12.75">
      <c r="E305" s="15" t="s">
        <v>47</v>
      </c>
    </row>
    <row r="306" spans="1:16" ht="12.75">
      <c r="A306" s="7">
        <v>91</v>
      </c>
      <c r="B306" s="7" t="s">
        <v>45</v>
      </c>
      <c r="C306" s="7" t="s">
        <v>601</v>
      </c>
      <c r="D306" s="7" t="s">
        <v>47</v>
      </c>
      <c r="E306" s="7" t="s">
        <v>602</v>
      </c>
      <c r="F306" s="7" t="s">
        <v>155</v>
      </c>
      <c r="G306" s="10">
        <v>1</v>
      </c>
      <c r="H306" s="14"/>
      <c r="I306" s="13">
        <f>ROUND((H306*G306),2)</f>
      </c>
      <c r="O306">
        <f>rekapitulace!H8</f>
      </c>
      <c r="P306">
        <f>O306/100*I306</f>
      </c>
    </row>
    <row r="307" ht="25.5">
      <c r="E307" s="15" t="s">
        <v>441</v>
      </c>
    </row>
    <row r="308" ht="12.75">
      <c r="E308" s="15" t="s">
        <v>47</v>
      </c>
    </row>
    <row r="309" spans="1:16" ht="12.75">
      <c r="A309" s="7">
        <v>92</v>
      </c>
      <c r="B309" s="7" t="s">
        <v>45</v>
      </c>
      <c r="C309" s="7" t="s">
        <v>603</v>
      </c>
      <c r="D309" s="7" t="s">
        <v>47</v>
      </c>
      <c r="E309" s="7" t="s">
        <v>604</v>
      </c>
      <c r="F309" s="7" t="s">
        <v>155</v>
      </c>
      <c r="G309" s="10">
        <v>1</v>
      </c>
      <c r="H309" s="14"/>
      <c r="I309" s="13">
        <f>ROUND((H309*G309),2)</f>
      </c>
      <c r="O309">
        <f>rekapitulace!H8</f>
      </c>
      <c r="P309">
        <f>O309/100*I309</f>
      </c>
    </row>
    <row r="310" ht="25.5">
      <c r="E310" s="15" t="s">
        <v>441</v>
      </c>
    </row>
    <row r="311" ht="12.75">
      <c r="E311" s="15" t="s">
        <v>47</v>
      </c>
    </row>
    <row r="312" spans="1:16" ht="12.75">
      <c r="A312" s="7">
        <v>93</v>
      </c>
      <c r="B312" s="7" t="s">
        <v>45</v>
      </c>
      <c r="C312" s="7" t="s">
        <v>605</v>
      </c>
      <c r="D312" s="7" t="s">
        <v>47</v>
      </c>
      <c r="E312" s="7" t="s">
        <v>606</v>
      </c>
      <c r="F312" s="7" t="s">
        <v>155</v>
      </c>
      <c r="G312" s="10">
        <v>1</v>
      </c>
      <c r="H312" s="14"/>
      <c r="I312" s="13">
        <f>ROUND((H312*G312),2)</f>
      </c>
      <c r="O312">
        <f>rekapitulace!H8</f>
      </c>
      <c r="P312">
        <f>O312/100*I312</f>
      </c>
    </row>
    <row r="313" ht="25.5">
      <c r="E313" s="15" t="s">
        <v>441</v>
      </c>
    </row>
    <row r="314" ht="12.75">
      <c r="E314" s="15" t="s">
        <v>47</v>
      </c>
    </row>
    <row r="315" spans="1:16" ht="12.75">
      <c r="A315" s="7">
        <v>94</v>
      </c>
      <c r="B315" s="7" t="s">
        <v>45</v>
      </c>
      <c r="C315" s="7" t="s">
        <v>607</v>
      </c>
      <c r="D315" s="7" t="s">
        <v>47</v>
      </c>
      <c r="E315" s="7" t="s">
        <v>608</v>
      </c>
      <c r="F315" s="7" t="s">
        <v>155</v>
      </c>
      <c r="G315" s="10">
        <v>1</v>
      </c>
      <c r="H315" s="14"/>
      <c r="I315" s="13">
        <f>ROUND((H315*G315),2)</f>
      </c>
      <c r="O315">
        <f>rekapitulace!H8</f>
      </c>
      <c r="P315">
        <f>O315/100*I315</f>
      </c>
    </row>
    <row r="316" ht="25.5">
      <c r="E316" s="15" t="s">
        <v>441</v>
      </c>
    </row>
    <row r="317" ht="12.75">
      <c r="E317" s="15" t="s">
        <v>47</v>
      </c>
    </row>
    <row r="318" spans="1:16" ht="12.75">
      <c r="A318" s="7">
        <v>95</v>
      </c>
      <c r="B318" s="7" t="s">
        <v>45</v>
      </c>
      <c r="C318" s="7" t="s">
        <v>609</v>
      </c>
      <c r="D318" s="7" t="s">
        <v>47</v>
      </c>
      <c r="E318" s="7" t="s">
        <v>574</v>
      </c>
      <c r="F318" s="7" t="s">
        <v>49</v>
      </c>
      <c r="G318" s="10">
        <v>1</v>
      </c>
      <c r="H318" s="14"/>
      <c r="I318" s="13">
        <f>ROUND((H318*G318),2)</f>
      </c>
      <c r="O318">
        <f>rekapitulace!H8</f>
      </c>
      <c r="P318">
        <f>O318/100*I318</f>
      </c>
    </row>
    <row r="319" ht="25.5">
      <c r="E319" s="15" t="s">
        <v>313</v>
      </c>
    </row>
    <row r="320" ht="12.75">
      <c r="E320" s="15" t="s">
        <v>47</v>
      </c>
    </row>
    <row r="321" spans="1:16" ht="12.75" customHeight="1">
      <c r="A321" s="16"/>
      <c r="B321" s="16"/>
      <c r="C321" s="16" t="s">
        <v>175</v>
      </c>
      <c r="D321" s="16"/>
      <c r="E321" s="16" t="s">
        <v>597</v>
      </c>
      <c r="F321" s="16"/>
      <c r="G321" s="16"/>
      <c r="H321" s="16"/>
      <c r="I321" s="16">
        <f>SUM(I300:I320)</f>
      </c>
      <c r="P321">
        <f>ROUND(SUM(P300:P320),2)</f>
      </c>
    </row>
    <row r="323" spans="1:9" ht="12.75" customHeight="1">
      <c r="A323" s="9"/>
      <c r="B323" s="9"/>
      <c r="C323" s="9" t="s">
        <v>178</v>
      </c>
      <c r="D323" s="9"/>
      <c r="E323" s="9" t="s">
        <v>610</v>
      </c>
      <c r="F323" s="9"/>
      <c r="G323" s="11"/>
      <c r="H323" s="9"/>
      <c r="I323" s="11"/>
    </row>
    <row r="324" spans="1:16" ht="12.75">
      <c r="A324" s="7">
        <v>96</v>
      </c>
      <c r="B324" s="7" t="s">
        <v>45</v>
      </c>
      <c r="C324" s="7" t="s">
        <v>611</v>
      </c>
      <c r="D324" s="7" t="s">
        <v>47</v>
      </c>
      <c r="E324" s="7" t="s">
        <v>612</v>
      </c>
      <c r="F324" s="7" t="s">
        <v>155</v>
      </c>
      <c r="G324" s="10">
        <v>4</v>
      </c>
      <c r="H324" s="14"/>
      <c r="I324" s="13">
        <f>ROUND((H324*G324),2)</f>
      </c>
      <c r="O324">
        <f>rekapitulace!H8</f>
      </c>
      <c r="P324">
        <f>O324/100*I324</f>
      </c>
    </row>
    <row r="325" ht="25.5">
      <c r="E325" s="15" t="s">
        <v>450</v>
      </c>
    </row>
    <row r="326" ht="12.75">
      <c r="E326" s="15" t="s">
        <v>47</v>
      </c>
    </row>
    <row r="327" spans="1:16" ht="12.75">
      <c r="A327" s="7">
        <v>97</v>
      </c>
      <c r="B327" s="7" t="s">
        <v>45</v>
      </c>
      <c r="C327" s="7" t="s">
        <v>613</v>
      </c>
      <c r="D327" s="7" t="s">
        <v>47</v>
      </c>
      <c r="E327" s="7" t="s">
        <v>614</v>
      </c>
      <c r="F327" s="7" t="s">
        <v>155</v>
      </c>
      <c r="G327" s="10">
        <v>4</v>
      </c>
      <c r="H327" s="14"/>
      <c r="I327" s="13">
        <f>ROUND((H327*G327),2)</f>
      </c>
      <c r="O327">
        <f>rekapitulace!H8</f>
      </c>
      <c r="P327">
        <f>O327/100*I327</f>
      </c>
    </row>
    <row r="328" ht="25.5">
      <c r="E328" s="15" t="s">
        <v>450</v>
      </c>
    </row>
    <row r="329" ht="12.75">
      <c r="E329" s="15" t="s">
        <v>47</v>
      </c>
    </row>
    <row r="330" spans="1:16" ht="12.75">
      <c r="A330" s="7">
        <v>98</v>
      </c>
      <c r="B330" s="7" t="s">
        <v>45</v>
      </c>
      <c r="C330" s="7" t="s">
        <v>615</v>
      </c>
      <c r="D330" s="7" t="s">
        <v>47</v>
      </c>
      <c r="E330" s="7" t="s">
        <v>616</v>
      </c>
      <c r="F330" s="7" t="s">
        <v>155</v>
      </c>
      <c r="G330" s="10">
        <v>3</v>
      </c>
      <c r="H330" s="14"/>
      <c r="I330" s="13">
        <f>ROUND((H330*G330),2)</f>
      </c>
      <c r="O330">
        <f>rekapitulace!H8</f>
      </c>
      <c r="P330">
        <f>O330/100*I330</f>
      </c>
    </row>
    <row r="331" ht="25.5">
      <c r="E331" s="15" t="s">
        <v>542</v>
      </c>
    </row>
    <row r="332" ht="12.75">
      <c r="E332" s="15" t="s">
        <v>47</v>
      </c>
    </row>
    <row r="333" spans="1:16" ht="12.75">
      <c r="A333" s="7">
        <v>99</v>
      </c>
      <c r="B333" s="7" t="s">
        <v>45</v>
      </c>
      <c r="C333" s="7" t="s">
        <v>617</v>
      </c>
      <c r="D333" s="7" t="s">
        <v>47</v>
      </c>
      <c r="E333" s="7" t="s">
        <v>618</v>
      </c>
      <c r="F333" s="7" t="s">
        <v>155</v>
      </c>
      <c r="G333" s="10">
        <v>3</v>
      </c>
      <c r="H333" s="14"/>
      <c r="I333" s="13">
        <f>ROUND((H333*G333),2)</f>
      </c>
      <c r="O333">
        <f>rekapitulace!H8</f>
      </c>
      <c r="P333">
        <f>O333/100*I333</f>
      </c>
    </row>
    <row r="334" ht="25.5">
      <c r="E334" s="15" t="s">
        <v>542</v>
      </c>
    </row>
    <row r="335" ht="12.75">
      <c r="E335" s="15" t="s">
        <v>47</v>
      </c>
    </row>
    <row r="336" spans="1:16" ht="12.75">
      <c r="A336" s="7">
        <v>100</v>
      </c>
      <c r="B336" s="7" t="s">
        <v>45</v>
      </c>
      <c r="C336" s="7" t="s">
        <v>619</v>
      </c>
      <c r="D336" s="7" t="s">
        <v>47</v>
      </c>
      <c r="E336" s="7" t="s">
        <v>620</v>
      </c>
      <c r="F336" s="7" t="s">
        <v>155</v>
      </c>
      <c r="G336" s="10">
        <v>1</v>
      </c>
      <c r="H336" s="14"/>
      <c r="I336" s="13">
        <f>ROUND((H336*G336),2)</f>
      </c>
      <c r="O336">
        <f>rekapitulace!H8</f>
      </c>
      <c r="P336">
        <f>O336/100*I336</f>
      </c>
    </row>
    <row r="337" ht="25.5">
      <c r="E337" s="15" t="s">
        <v>441</v>
      </c>
    </row>
    <row r="338" ht="12.75">
      <c r="E338" s="15" t="s">
        <v>47</v>
      </c>
    </row>
    <row r="339" spans="1:16" ht="12.75">
      <c r="A339" s="7">
        <v>101</v>
      </c>
      <c r="B339" s="7" t="s">
        <v>45</v>
      </c>
      <c r="C339" s="7" t="s">
        <v>621</v>
      </c>
      <c r="D339" s="7" t="s">
        <v>47</v>
      </c>
      <c r="E339" s="7" t="s">
        <v>622</v>
      </c>
      <c r="F339" s="7" t="s">
        <v>155</v>
      </c>
      <c r="G339" s="10">
        <v>1</v>
      </c>
      <c r="H339" s="14"/>
      <c r="I339" s="13">
        <f>ROUND((H339*G339),2)</f>
      </c>
      <c r="O339">
        <f>rekapitulace!H8</f>
      </c>
      <c r="P339">
        <f>O339/100*I339</f>
      </c>
    </row>
    <row r="340" ht="25.5">
      <c r="E340" s="15" t="s">
        <v>441</v>
      </c>
    </row>
    <row r="341" ht="12.75">
      <c r="E341" s="15" t="s">
        <v>47</v>
      </c>
    </row>
    <row r="342" spans="1:16" ht="12.75">
      <c r="A342" s="7">
        <v>102</v>
      </c>
      <c r="B342" s="7" t="s">
        <v>45</v>
      </c>
      <c r="C342" s="7" t="s">
        <v>623</v>
      </c>
      <c r="D342" s="7" t="s">
        <v>47</v>
      </c>
      <c r="E342" s="7" t="s">
        <v>624</v>
      </c>
      <c r="F342" s="7" t="s">
        <v>155</v>
      </c>
      <c r="G342" s="10">
        <v>1</v>
      </c>
      <c r="H342" s="14"/>
      <c r="I342" s="13">
        <f>ROUND((H342*G342),2)</f>
      </c>
      <c r="O342">
        <f>rekapitulace!H8</f>
      </c>
      <c r="P342">
        <f>O342/100*I342</f>
      </c>
    </row>
    <row r="343" ht="25.5">
      <c r="E343" s="15" t="s">
        <v>441</v>
      </c>
    </row>
    <row r="344" ht="12.75">
      <c r="E344" s="15" t="s">
        <v>47</v>
      </c>
    </row>
    <row r="345" spans="1:16" ht="12.75">
      <c r="A345" s="7">
        <v>103</v>
      </c>
      <c r="B345" s="7" t="s">
        <v>45</v>
      </c>
      <c r="C345" s="7" t="s">
        <v>625</v>
      </c>
      <c r="D345" s="7" t="s">
        <v>47</v>
      </c>
      <c r="E345" s="7" t="s">
        <v>626</v>
      </c>
      <c r="F345" s="7" t="s">
        <v>155</v>
      </c>
      <c r="G345" s="10">
        <v>1</v>
      </c>
      <c r="H345" s="14"/>
      <c r="I345" s="13">
        <f>ROUND((H345*G345),2)</f>
      </c>
      <c r="O345">
        <f>rekapitulace!H8</f>
      </c>
      <c r="P345">
        <f>O345/100*I345</f>
      </c>
    </row>
    <row r="346" ht="25.5">
      <c r="E346" s="15" t="s">
        <v>441</v>
      </c>
    </row>
    <row r="347" ht="12.75">
      <c r="E347" s="15" t="s">
        <v>47</v>
      </c>
    </row>
    <row r="348" spans="1:16" ht="12.75">
      <c r="A348" s="7">
        <v>104</v>
      </c>
      <c r="B348" s="7" t="s">
        <v>45</v>
      </c>
      <c r="C348" s="7" t="s">
        <v>627</v>
      </c>
      <c r="D348" s="7" t="s">
        <v>47</v>
      </c>
      <c r="E348" s="7" t="s">
        <v>628</v>
      </c>
      <c r="F348" s="7" t="s">
        <v>155</v>
      </c>
      <c r="G348" s="10">
        <v>3</v>
      </c>
      <c r="H348" s="14"/>
      <c r="I348" s="13">
        <f>ROUND((H348*G348),2)</f>
      </c>
      <c r="O348">
        <f>rekapitulace!H8</f>
      </c>
      <c r="P348">
        <f>O348/100*I348</f>
      </c>
    </row>
    <row r="349" ht="25.5">
      <c r="E349" s="15" t="s">
        <v>542</v>
      </c>
    </row>
    <row r="350" ht="12.75">
      <c r="E350" s="15" t="s">
        <v>47</v>
      </c>
    </row>
    <row r="351" spans="1:16" ht="12.75">
      <c r="A351" s="7">
        <v>105</v>
      </c>
      <c r="B351" s="7" t="s">
        <v>45</v>
      </c>
      <c r="C351" s="7" t="s">
        <v>629</v>
      </c>
      <c r="D351" s="7" t="s">
        <v>47</v>
      </c>
      <c r="E351" s="7" t="s">
        <v>630</v>
      </c>
      <c r="F351" s="7" t="s">
        <v>155</v>
      </c>
      <c r="G351" s="10">
        <v>1</v>
      </c>
      <c r="H351" s="14"/>
      <c r="I351" s="13">
        <f>ROUND((H351*G351),2)</f>
      </c>
      <c r="O351">
        <f>rekapitulace!H8</f>
      </c>
      <c r="P351">
        <f>O351/100*I351</f>
      </c>
    </row>
    <row r="352" ht="25.5">
      <c r="E352" s="15" t="s">
        <v>441</v>
      </c>
    </row>
    <row r="353" ht="12.75">
      <c r="E353" s="15" t="s">
        <v>47</v>
      </c>
    </row>
    <row r="354" spans="1:16" ht="12.75">
      <c r="A354" s="7">
        <v>106</v>
      </c>
      <c r="B354" s="7" t="s">
        <v>45</v>
      </c>
      <c r="C354" s="7" t="s">
        <v>631</v>
      </c>
      <c r="D354" s="7" t="s">
        <v>47</v>
      </c>
      <c r="E354" s="7" t="s">
        <v>632</v>
      </c>
      <c r="F354" s="7" t="s">
        <v>155</v>
      </c>
      <c r="G354" s="10">
        <v>2</v>
      </c>
      <c r="H354" s="14"/>
      <c r="I354" s="13">
        <f>ROUND((H354*G354),2)</f>
      </c>
      <c r="O354">
        <f>rekapitulace!H8</f>
      </c>
      <c r="P354">
        <f>O354/100*I354</f>
      </c>
    </row>
    <row r="355" ht="25.5">
      <c r="E355" s="15" t="s">
        <v>102</v>
      </c>
    </row>
    <row r="356" ht="12.75">
      <c r="E356" s="15" t="s">
        <v>47</v>
      </c>
    </row>
    <row r="357" spans="1:16" ht="12.75">
      <c r="A357" s="7">
        <v>107</v>
      </c>
      <c r="B357" s="7" t="s">
        <v>45</v>
      </c>
      <c r="C357" s="7" t="s">
        <v>633</v>
      </c>
      <c r="D357" s="7" t="s">
        <v>47</v>
      </c>
      <c r="E357" s="7" t="s">
        <v>634</v>
      </c>
      <c r="F357" s="7" t="s">
        <v>155</v>
      </c>
      <c r="G357" s="10">
        <v>1</v>
      </c>
      <c r="H357" s="14"/>
      <c r="I357" s="13">
        <f>ROUND((H357*G357),2)</f>
      </c>
      <c r="O357">
        <f>rekapitulace!H8</f>
      </c>
      <c r="P357">
        <f>O357/100*I357</f>
      </c>
    </row>
    <row r="358" ht="25.5">
      <c r="E358" s="15" t="s">
        <v>441</v>
      </c>
    </row>
    <row r="359" ht="12.75">
      <c r="E359" s="15" t="s">
        <v>47</v>
      </c>
    </row>
    <row r="360" spans="1:16" ht="12.75">
      <c r="A360" s="7">
        <v>108</v>
      </c>
      <c r="B360" s="7" t="s">
        <v>45</v>
      </c>
      <c r="C360" s="7" t="s">
        <v>635</v>
      </c>
      <c r="D360" s="7" t="s">
        <v>47</v>
      </c>
      <c r="E360" s="7" t="s">
        <v>606</v>
      </c>
      <c r="F360" s="7" t="s">
        <v>155</v>
      </c>
      <c r="G360" s="10">
        <v>2</v>
      </c>
      <c r="H360" s="14"/>
      <c r="I360" s="13">
        <f>ROUND((H360*G360),2)</f>
      </c>
      <c r="O360">
        <f>rekapitulace!H8</f>
      </c>
      <c r="P360">
        <f>O360/100*I360</f>
      </c>
    </row>
    <row r="361" ht="25.5">
      <c r="E361" s="15" t="s">
        <v>102</v>
      </c>
    </row>
    <row r="362" ht="12.75">
      <c r="E362" s="15" t="s">
        <v>47</v>
      </c>
    </row>
    <row r="363" spans="1:16" ht="12.75">
      <c r="A363" s="7">
        <v>109</v>
      </c>
      <c r="B363" s="7" t="s">
        <v>45</v>
      </c>
      <c r="C363" s="7" t="s">
        <v>636</v>
      </c>
      <c r="D363" s="7" t="s">
        <v>47</v>
      </c>
      <c r="E363" s="7" t="s">
        <v>637</v>
      </c>
      <c r="F363" s="7" t="s">
        <v>155</v>
      </c>
      <c r="G363" s="10">
        <v>2</v>
      </c>
      <c r="H363" s="14"/>
      <c r="I363" s="13">
        <f>ROUND((H363*G363),2)</f>
      </c>
      <c r="O363">
        <f>rekapitulace!H8</f>
      </c>
      <c r="P363">
        <f>O363/100*I363</f>
      </c>
    </row>
    <row r="364" ht="25.5">
      <c r="E364" s="15" t="s">
        <v>102</v>
      </c>
    </row>
    <row r="365" ht="12.75">
      <c r="E365" s="15" t="s">
        <v>47</v>
      </c>
    </row>
    <row r="366" spans="1:16" ht="12.75">
      <c r="A366" s="7">
        <v>110</v>
      </c>
      <c r="B366" s="7" t="s">
        <v>45</v>
      </c>
      <c r="C366" s="7" t="s">
        <v>638</v>
      </c>
      <c r="D366" s="7" t="s">
        <v>47</v>
      </c>
      <c r="E366" s="7" t="s">
        <v>574</v>
      </c>
      <c r="F366" s="7" t="s">
        <v>49</v>
      </c>
      <c r="G366" s="10">
        <v>1</v>
      </c>
      <c r="H366" s="14"/>
      <c r="I366" s="13">
        <f>ROUND((H366*G366),2)</f>
      </c>
      <c r="O366">
        <f>rekapitulace!H8</f>
      </c>
      <c r="P366">
        <f>O366/100*I366</f>
      </c>
    </row>
    <row r="367" ht="25.5">
      <c r="E367" s="15" t="s">
        <v>313</v>
      </c>
    </row>
    <row r="368" ht="12.75">
      <c r="E368" s="15" t="s">
        <v>47</v>
      </c>
    </row>
    <row r="369" spans="1:16" ht="12.75" customHeight="1">
      <c r="A369" s="16"/>
      <c r="B369" s="16"/>
      <c r="C369" s="16" t="s">
        <v>178</v>
      </c>
      <c r="D369" s="16"/>
      <c r="E369" s="16" t="s">
        <v>610</v>
      </c>
      <c r="F369" s="16"/>
      <c r="G369" s="16"/>
      <c r="H369" s="16"/>
      <c r="I369" s="16">
        <f>SUM(I324:I368)</f>
      </c>
      <c r="P369">
        <f>ROUND(SUM(P324:P368),2)</f>
      </c>
    </row>
    <row r="371" spans="1:9" ht="12.75" customHeight="1">
      <c r="A371" s="9"/>
      <c r="B371" s="9"/>
      <c r="C371" s="9" t="s">
        <v>181</v>
      </c>
      <c r="D371" s="9"/>
      <c r="E371" s="9" t="s">
        <v>639</v>
      </c>
      <c r="F371" s="9"/>
      <c r="G371" s="11"/>
      <c r="H371" s="9"/>
      <c r="I371" s="11"/>
    </row>
    <row r="372" spans="1:16" ht="12.75">
      <c r="A372" s="7">
        <v>111</v>
      </c>
      <c r="B372" s="7" t="s">
        <v>45</v>
      </c>
      <c r="C372" s="7" t="s">
        <v>640</v>
      </c>
      <c r="D372" s="7" t="s">
        <v>47</v>
      </c>
      <c r="E372" s="7" t="s">
        <v>641</v>
      </c>
      <c r="F372" s="7" t="s">
        <v>155</v>
      </c>
      <c r="G372" s="10">
        <v>1</v>
      </c>
      <c r="H372" s="14"/>
      <c r="I372" s="13">
        <f>ROUND((H372*G372),2)</f>
      </c>
      <c r="O372">
        <f>rekapitulace!H8</f>
      </c>
      <c r="P372">
        <f>O372/100*I372</f>
      </c>
    </row>
    <row r="373" ht="25.5">
      <c r="E373" s="15" t="s">
        <v>441</v>
      </c>
    </row>
    <row r="374" ht="12.75">
      <c r="E374" s="15" t="s">
        <v>47</v>
      </c>
    </row>
    <row r="375" spans="1:16" ht="12.75">
      <c r="A375" s="7">
        <v>112</v>
      </c>
      <c r="B375" s="7" t="s">
        <v>45</v>
      </c>
      <c r="C375" s="7" t="s">
        <v>642</v>
      </c>
      <c r="D375" s="7" t="s">
        <v>47</v>
      </c>
      <c r="E375" s="7" t="s">
        <v>643</v>
      </c>
      <c r="F375" s="7" t="s">
        <v>155</v>
      </c>
      <c r="G375" s="10">
        <v>2</v>
      </c>
      <c r="H375" s="14"/>
      <c r="I375" s="13">
        <f>ROUND((H375*G375),2)</f>
      </c>
      <c r="O375">
        <f>rekapitulace!H8</f>
      </c>
      <c r="P375">
        <f>O375/100*I375</f>
      </c>
    </row>
    <row r="376" ht="25.5">
      <c r="E376" s="15" t="s">
        <v>102</v>
      </c>
    </row>
    <row r="377" ht="12.75">
      <c r="E377" s="15" t="s">
        <v>47</v>
      </c>
    </row>
    <row r="378" spans="1:16" ht="12.75">
      <c r="A378" s="7">
        <v>113</v>
      </c>
      <c r="B378" s="7" t="s">
        <v>45</v>
      </c>
      <c r="C378" s="7" t="s">
        <v>644</v>
      </c>
      <c r="D378" s="7" t="s">
        <v>47</v>
      </c>
      <c r="E378" s="7" t="s">
        <v>645</v>
      </c>
      <c r="F378" s="7" t="s">
        <v>155</v>
      </c>
      <c r="G378" s="10">
        <v>24</v>
      </c>
      <c r="H378" s="14"/>
      <c r="I378" s="13">
        <f>ROUND((H378*G378),2)</f>
      </c>
      <c r="O378">
        <f>rekapitulace!H8</f>
      </c>
      <c r="P378">
        <f>O378/100*I378</f>
      </c>
    </row>
    <row r="379" ht="25.5">
      <c r="E379" s="15" t="s">
        <v>447</v>
      </c>
    </row>
    <row r="380" ht="12.75">
      <c r="E380" s="15" t="s">
        <v>47</v>
      </c>
    </row>
    <row r="381" spans="1:16" ht="12.75">
      <c r="A381" s="7">
        <v>114</v>
      </c>
      <c r="B381" s="7" t="s">
        <v>45</v>
      </c>
      <c r="C381" s="7" t="s">
        <v>646</v>
      </c>
      <c r="D381" s="7" t="s">
        <v>47</v>
      </c>
      <c r="E381" s="7" t="s">
        <v>647</v>
      </c>
      <c r="F381" s="7" t="s">
        <v>155</v>
      </c>
      <c r="G381" s="10">
        <v>4</v>
      </c>
      <c r="H381" s="14"/>
      <c r="I381" s="13">
        <f>ROUND((H381*G381),2)</f>
      </c>
      <c r="O381">
        <f>rekapitulace!H8</f>
      </c>
      <c r="P381">
        <f>O381/100*I381</f>
      </c>
    </row>
    <row r="382" ht="25.5">
      <c r="E382" s="15" t="s">
        <v>450</v>
      </c>
    </row>
    <row r="383" ht="12.75">
      <c r="E383" s="15" t="s">
        <v>47</v>
      </c>
    </row>
    <row r="384" spans="1:16" ht="12.75">
      <c r="A384" s="7">
        <v>115</v>
      </c>
      <c r="B384" s="7" t="s">
        <v>45</v>
      </c>
      <c r="C384" s="7" t="s">
        <v>648</v>
      </c>
      <c r="D384" s="7" t="s">
        <v>47</v>
      </c>
      <c r="E384" s="7" t="s">
        <v>649</v>
      </c>
      <c r="F384" s="7" t="s">
        <v>155</v>
      </c>
      <c r="G384" s="10">
        <v>8</v>
      </c>
      <c r="H384" s="14"/>
      <c r="I384" s="13">
        <f>ROUND((H384*G384),2)</f>
      </c>
      <c r="O384">
        <f>rekapitulace!H8</f>
      </c>
      <c r="P384">
        <f>O384/100*I384</f>
      </c>
    </row>
    <row r="385" ht="25.5">
      <c r="E385" s="15" t="s">
        <v>650</v>
      </c>
    </row>
    <row r="386" ht="12.75">
      <c r="E386" s="15" t="s">
        <v>47</v>
      </c>
    </row>
    <row r="387" spans="1:16" ht="12.75">
      <c r="A387" s="7">
        <v>116</v>
      </c>
      <c r="B387" s="7" t="s">
        <v>45</v>
      </c>
      <c r="C387" s="7" t="s">
        <v>651</v>
      </c>
      <c r="D387" s="7" t="s">
        <v>47</v>
      </c>
      <c r="E387" s="7" t="s">
        <v>652</v>
      </c>
      <c r="F387" s="7" t="s">
        <v>155</v>
      </c>
      <c r="G387" s="10">
        <v>2</v>
      </c>
      <c r="H387" s="14"/>
      <c r="I387" s="13">
        <f>ROUND((H387*G387),2)</f>
      </c>
      <c r="O387">
        <f>rekapitulace!H8</f>
      </c>
      <c r="P387">
        <f>O387/100*I387</f>
      </c>
    </row>
    <row r="388" ht="25.5">
      <c r="E388" s="15" t="s">
        <v>102</v>
      </c>
    </row>
    <row r="389" ht="12.75">
      <c r="E389" s="15" t="s">
        <v>47</v>
      </c>
    </row>
    <row r="390" spans="1:16" ht="12.75">
      <c r="A390" s="7">
        <v>117</v>
      </c>
      <c r="B390" s="7" t="s">
        <v>45</v>
      </c>
      <c r="C390" s="7" t="s">
        <v>653</v>
      </c>
      <c r="D390" s="7" t="s">
        <v>47</v>
      </c>
      <c r="E390" s="7" t="s">
        <v>654</v>
      </c>
      <c r="F390" s="7" t="s">
        <v>155</v>
      </c>
      <c r="G390" s="10">
        <v>1</v>
      </c>
      <c r="H390" s="14"/>
      <c r="I390" s="13">
        <f>ROUND((H390*G390),2)</f>
      </c>
      <c r="O390">
        <f>rekapitulace!H8</f>
      </c>
      <c r="P390">
        <f>O390/100*I390</f>
      </c>
    </row>
    <row r="391" ht="25.5">
      <c r="E391" s="15" t="s">
        <v>441</v>
      </c>
    </row>
    <row r="392" ht="12.75">
      <c r="E392" s="15" t="s">
        <v>47</v>
      </c>
    </row>
    <row r="393" spans="1:16" ht="12.75">
      <c r="A393" s="7">
        <v>118</v>
      </c>
      <c r="B393" s="7" t="s">
        <v>45</v>
      </c>
      <c r="C393" s="7" t="s">
        <v>655</v>
      </c>
      <c r="D393" s="7" t="s">
        <v>47</v>
      </c>
      <c r="E393" s="7" t="s">
        <v>656</v>
      </c>
      <c r="F393" s="7" t="s">
        <v>155</v>
      </c>
      <c r="G393" s="10">
        <v>16</v>
      </c>
      <c r="H393" s="14"/>
      <c r="I393" s="13">
        <f>ROUND((H393*G393),2)</f>
      </c>
      <c r="O393">
        <f>rekapitulace!H8</f>
      </c>
      <c r="P393">
        <f>O393/100*I393</f>
      </c>
    </row>
    <row r="394" ht="25.5">
      <c r="E394" s="15" t="s">
        <v>476</v>
      </c>
    </row>
    <row r="395" ht="12.75">
      <c r="E395" s="15" t="s">
        <v>47</v>
      </c>
    </row>
    <row r="396" spans="1:16" ht="12.75">
      <c r="A396" s="7">
        <v>119</v>
      </c>
      <c r="B396" s="7" t="s">
        <v>45</v>
      </c>
      <c r="C396" s="7" t="s">
        <v>657</v>
      </c>
      <c r="D396" s="7" t="s">
        <v>47</v>
      </c>
      <c r="E396" s="7" t="s">
        <v>658</v>
      </c>
      <c r="F396" s="7" t="s">
        <v>155</v>
      </c>
      <c r="G396" s="10">
        <v>4</v>
      </c>
      <c r="H396" s="14"/>
      <c r="I396" s="13">
        <f>ROUND((H396*G396),2)</f>
      </c>
      <c r="O396">
        <f>rekapitulace!H8</f>
      </c>
      <c r="P396">
        <f>O396/100*I396</f>
      </c>
    </row>
    <row r="397" ht="25.5">
      <c r="E397" s="15" t="s">
        <v>450</v>
      </c>
    </row>
    <row r="398" ht="12.75">
      <c r="E398" s="15" t="s">
        <v>47</v>
      </c>
    </row>
    <row r="399" spans="1:16" ht="12.75">
      <c r="A399" s="7">
        <v>120</v>
      </c>
      <c r="B399" s="7" t="s">
        <v>45</v>
      </c>
      <c r="C399" s="7" t="s">
        <v>659</v>
      </c>
      <c r="D399" s="7" t="s">
        <v>47</v>
      </c>
      <c r="E399" s="7" t="s">
        <v>660</v>
      </c>
      <c r="F399" s="7" t="s">
        <v>155</v>
      </c>
      <c r="G399" s="10">
        <v>3</v>
      </c>
      <c r="H399" s="14"/>
      <c r="I399" s="13">
        <f>ROUND((H399*G399),2)</f>
      </c>
      <c r="O399">
        <f>rekapitulace!H8</f>
      </c>
      <c r="P399">
        <f>O399/100*I399</f>
      </c>
    </row>
    <row r="400" ht="25.5">
      <c r="E400" s="15" t="s">
        <v>542</v>
      </c>
    </row>
    <row r="401" ht="12.75">
      <c r="E401" s="15" t="s">
        <v>47</v>
      </c>
    </row>
    <row r="402" spans="1:16" ht="12.75">
      <c r="A402" s="7">
        <v>121</v>
      </c>
      <c r="B402" s="7" t="s">
        <v>45</v>
      </c>
      <c r="C402" s="7" t="s">
        <v>661</v>
      </c>
      <c r="D402" s="7" t="s">
        <v>47</v>
      </c>
      <c r="E402" s="7" t="s">
        <v>662</v>
      </c>
      <c r="F402" s="7" t="s">
        <v>155</v>
      </c>
      <c r="G402" s="10">
        <v>4</v>
      </c>
      <c r="H402" s="14"/>
      <c r="I402" s="13">
        <f>ROUND((H402*G402),2)</f>
      </c>
      <c r="O402">
        <f>rekapitulace!H8</f>
      </c>
      <c r="P402">
        <f>O402/100*I402</f>
      </c>
    </row>
    <row r="403" ht="25.5">
      <c r="E403" s="15" t="s">
        <v>450</v>
      </c>
    </row>
    <row r="404" ht="12.75">
      <c r="E404" s="15" t="s">
        <v>47</v>
      </c>
    </row>
    <row r="405" spans="1:16" ht="12.75">
      <c r="A405" s="7">
        <v>122</v>
      </c>
      <c r="B405" s="7" t="s">
        <v>45</v>
      </c>
      <c r="C405" s="7" t="s">
        <v>663</v>
      </c>
      <c r="D405" s="7" t="s">
        <v>47</v>
      </c>
      <c r="E405" s="7" t="s">
        <v>664</v>
      </c>
      <c r="F405" s="7" t="s">
        <v>155</v>
      </c>
      <c r="G405" s="10">
        <v>7</v>
      </c>
      <c r="H405" s="14"/>
      <c r="I405" s="13">
        <f>ROUND((H405*G405),2)</f>
      </c>
      <c r="O405">
        <f>rekapitulace!H8</f>
      </c>
      <c r="P405">
        <f>O405/100*I405</f>
      </c>
    </row>
    <row r="406" ht="25.5">
      <c r="E406" s="15" t="s">
        <v>665</v>
      </c>
    </row>
    <row r="407" ht="12.75">
      <c r="E407" s="15" t="s">
        <v>47</v>
      </c>
    </row>
    <row r="408" spans="1:16" ht="12.75">
      <c r="A408" s="7">
        <v>123</v>
      </c>
      <c r="B408" s="7" t="s">
        <v>45</v>
      </c>
      <c r="C408" s="7" t="s">
        <v>666</v>
      </c>
      <c r="D408" s="7" t="s">
        <v>47</v>
      </c>
      <c r="E408" s="7" t="s">
        <v>667</v>
      </c>
      <c r="F408" s="7" t="s">
        <v>155</v>
      </c>
      <c r="G408" s="10">
        <v>3</v>
      </c>
      <c r="H408" s="14"/>
      <c r="I408" s="13">
        <f>ROUND((H408*G408),2)</f>
      </c>
      <c r="O408">
        <f>rekapitulace!H8</f>
      </c>
      <c r="P408">
        <f>O408/100*I408</f>
      </c>
    </row>
    <row r="409" ht="25.5">
      <c r="E409" s="15" t="s">
        <v>542</v>
      </c>
    </row>
    <row r="410" ht="12.75">
      <c r="E410" s="15" t="s">
        <v>47</v>
      </c>
    </row>
    <row r="411" spans="1:16" ht="12.75">
      <c r="A411" s="7">
        <v>124</v>
      </c>
      <c r="B411" s="7" t="s">
        <v>45</v>
      </c>
      <c r="C411" s="7" t="s">
        <v>668</v>
      </c>
      <c r="D411" s="7" t="s">
        <v>47</v>
      </c>
      <c r="E411" s="7" t="s">
        <v>669</v>
      </c>
      <c r="F411" s="7" t="s">
        <v>138</v>
      </c>
      <c r="G411" s="10">
        <v>41</v>
      </c>
      <c r="H411" s="14"/>
      <c r="I411" s="13">
        <f>ROUND((H411*G411),2)</f>
      </c>
      <c r="O411">
        <f>rekapitulace!H8</f>
      </c>
      <c r="P411">
        <f>O411/100*I411</f>
      </c>
    </row>
    <row r="412" ht="25.5">
      <c r="E412" s="15" t="s">
        <v>670</v>
      </c>
    </row>
    <row r="413" ht="12.75">
      <c r="E413" s="15" t="s">
        <v>47</v>
      </c>
    </row>
    <row r="414" spans="1:16" ht="12.75">
      <c r="A414" s="7">
        <v>125</v>
      </c>
      <c r="B414" s="7" t="s">
        <v>45</v>
      </c>
      <c r="C414" s="7" t="s">
        <v>671</v>
      </c>
      <c r="D414" s="7" t="s">
        <v>47</v>
      </c>
      <c r="E414" s="7" t="s">
        <v>672</v>
      </c>
      <c r="F414" s="7" t="s">
        <v>155</v>
      </c>
      <c r="G414" s="10">
        <v>20</v>
      </c>
      <c r="H414" s="14"/>
      <c r="I414" s="13">
        <f>ROUND((H414*G414),2)</f>
      </c>
      <c r="O414">
        <f>rekapitulace!H8</f>
      </c>
      <c r="P414">
        <f>O414/100*I414</f>
      </c>
    </row>
    <row r="415" ht="25.5">
      <c r="E415" s="15" t="s">
        <v>673</v>
      </c>
    </row>
    <row r="416" ht="12.75">
      <c r="E416" s="15" t="s">
        <v>47</v>
      </c>
    </row>
    <row r="417" spans="1:16" ht="12.75">
      <c r="A417" s="7">
        <v>126</v>
      </c>
      <c r="B417" s="7" t="s">
        <v>45</v>
      </c>
      <c r="C417" s="7" t="s">
        <v>674</v>
      </c>
      <c r="D417" s="7" t="s">
        <v>47</v>
      </c>
      <c r="E417" s="7" t="s">
        <v>675</v>
      </c>
      <c r="F417" s="7" t="s">
        <v>155</v>
      </c>
      <c r="G417" s="10">
        <v>21</v>
      </c>
      <c r="H417" s="14"/>
      <c r="I417" s="13">
        <f>ROUND((H417*G417),2)</f>
      </c>
      <c r="O417">
        <f>rekapitulace!H8</f>
      </c>
      <c r="P417">
        <f>O417/100*I417</f>
      </c>
    </row>
    <row r="418" ht="25.5">
      <c r="E418" s="15" t="s">
        <v>676</v>
      </c>
    </row>
    <row r="419" ht="12.75">
      <c r="E419" s="15" t="s">
        <v>47</v>
      </c>
    </row>
    <row r="420" spans="1:16" ht="12.75">
      <c r="A420" s="7">
        <v>127</v>
      </c>
      <c r="B420" s="7" t="s">
        <v>45</v>
      </c>
      <c r="C420" s="7" t="s">
        <v>677</v>
      </c>
      <c r="D420" s="7" t="s">
        <v>47</v>
      </c>
      <c r="E420" s="7" t="s">
        <v>678</v>
      </c>
      <c r="F420" s="7" t="s">
        <v>155</v>
      </c>
      <c r="G420" s="10">
        <v>459</v>
      </c>
      <c r="H420" s="14"/>
      <c r="I420" s="13">
        <f>ROUND((H420*G420),2)</f>
      </c>
      <c r="O420">
        <f>rekapitulace!H8</f>
      </c>
      <c r="P420">
        <f>O420/100*I420</f>
      </c>
    </row>
    <row r="421" ht="25.5">
      <c r="E421" s="15" t="s">
        <v>679</v>
      </c>
    </row>
    <row r="422" ht="12.75">
      <c r="E422" s="15" t="s">
        <v>47</v>
      </c>
    </row>
    <row r="423" spans="1:16" ht="12.75">
      <c r="A423" s="7">
        <v>128</v>
      </c>
      <c r="B423" s="7" t="s">
        <v>45</v>
      </c>
      <c r="C423" s="7" t="s">
        <v>680</v>
      </c>
      <c r="D423" s="7" t="s">
        <v>47</v>
      </c>
      <c r="E423" s="7" t="s">
        <v>681</v>
      </c>
      <c r="F423" s="7" t="s">
        <v>138</v>
      </c>
      <c r="G423" s="10">
        <v>124</v>
      </c>
      <c r="H423" s="14"/>
      <c r="I423" s="13">
        <f>ROUND((H423*G423),2)</f>
      </c>
      <c r="O423">
        <f>rekapitulace!H8</f>
      </c>
      <c r="P423">
        <f>O423/100*I423</f>
      </c>
    </row>
    <row r="424" ht="38.25">
      <c r="E424" s="15" t="s">
        <v>682</v>
      </c>
    </row>
    <row r="425" ht="12.75">
      <c r="E425" s="15" t="s">
        <v>47</v>
      </c>
    </row>
    <row r="426" spans="1:16" ht="12.75">
      <c r="A426" s="7">
        <v>129</v>
      </c>
      <c r="B426" s="7" t="s">
        <v>45</v>
      </c>
      <c r="C426" s="7" t="s">
        <v>683</v>
      </c>
      <c r="D426" s="7" t="s">
        <v>47</v>
      </c>
      <c r="E426" s="7" t="s">
        <v>684</v>
      </c>
      <c r="F426" s="7" t="s">
        <v>138</v>
      </c>
      <c r="G426" s="10">
        <v>28</v>
      </c>
      <c r="H426" s="14"/>
      <c r="I426" s="13">
        <f>ROUND((H426*G426),2)</f>
      </c>
      <c r="O426">
        <f>rekapitulace!H8</f>
      </c>
      <c r="P426">
        <f>O426/100*I426</f>
      </c>
    </row>
    <row r="427" ht="25.5">
      <c r="E427" s="15" t="s">
        <v>685</v>
      </c>
    </row>
    <row r="428" ht="12.75">
      <c r="E428" s="15" t="s">
        <v>47</v>
      </c>
    </row>
    <row r="429" spans="1:16" ht="12.75">
      <c r="A429" s="7">
        <v>130</v>
      </c>
      <c r="B429" s="7" t="s">
        <v>45</v>
      </c>
      <c r="C429" s="7" t="s">
        <v>686</v>
      </c>
      <c r="D429" s="7" t="s">
        <v>47</v>
      </c>
      <c r="E429" s="7" t="s">
        <v>687</v>
      </c>
      <c r="F429" s="7" t="s">
        <v>138</v>
      </c>
      <c r="G429" s="10">
        <v>51</v>
      </c>
      <c r="H429" s="14"/>
      <c r="I429" s="13">
        <f>ROUND((H429*G429),2)</f>
      </c>
      <c r="O429">
        <f>rekapitulace!H8</f>
      </c>
      <c r="P429">
        <f>O429/100*I429</f>
      </c>
    </row>
    <row r="430" ht="25.5">
      <c r="E430" s="15" t="s">
        <v>688</v>
      </c>
    </row>
    <row r="431" ht="12.75">
      <c r="E431" s="15" t="s">
        <v>47</v>
      </c>
    </row>
    <row r="432" spans="1:16" ht="12.75">
      <c r="A432" s="7">
        <v>131</v>
      </c>
      <c r="B432" s="7" t="s">
        <v>45</v>
      </c>
      <c r="C432" s="7" t="s">
        <v>689</v>
      </c>
      <c r="D432" s="7" t="s">
        <v>47</v>
      </c>
      <c r="E432" s="7" t="s">
        <v>690</v>
      </c>
      <c r="F432" s="7" t="s">
        <v>155</v>
      </c>
      <c r="G432" s="10">
        <v>41</v>
      </c>
      <c r="H432" s="14"/>
      <c r="I432" s="13">
        <f>ROUND((H432*G432),2)</f>
      </c>
      <c r="O432">
        <f>rekapitulace!H8</f>
      </c>
      <c r="P432">
        <f>O432/100*I432</f>
      </c>
    </row>
    <row r="433" ht="25.5">
      <c r="E433" s="15" t="s">
        <v>691</v>
      </c>
    </row>
    <row r="434" ht="12.75">
      <c r="E434" s="15" t="s">
        <v>47</v>
      </c>
    </row>
    <row r="435" spans="1:16" ht="12.75">
      <c r="A435" s="7">
        <v>132</v>
      </c>
      <c r="B435" s="7" t="s">
        <v>45</v>
      </c>
      <c r="C435" s="7" t="s">
        <v>692</v>
      </c>
      <c r="D435" s="7" t="s">
        <v>47</v>
      </c>
      <c r="E435" s="7" t="s">
        <v>693</v>
      </c>
      <c r="F435" s="7" t="s">
        <v>155</v>
      </c>
      <c r="G435" s="10">
        <v>9</v>
      </c>
      <c r="H435" s="14"/>
      <c r="I435" s="13">
        <f>ROUND((H435*G435),2)</f>
      </c>
      <c r="O435">
        <f>rekapitulace!H8</f>
      </c>
      <c r="P435">
        <f>O435/100*I435</f>
      </c>
    </row>
    <row r="436" ht="25.5">
      <c r="E436" s="15" t="s">
        <v>694</v>
      </c>
    </row>
    <row r="437" ht="12.75">
      <c r="E437" s="15" t="s">
        <v>47</v>
      </c>
    </row>
    <row r="438" spans="1:16" ht="12.75">
      <c r="A438" s="7">
        <v>133</v>
      </c>
      <c r="B438" s="7" t="s">
        <v>45</v>
      </c>
      <c r="C438" s="7" t="s">
        <v>695</v>
      </c>
      <c r="D438" s="7" t="s">
        <v>47</v>
      </c>
      <c r="E438" s="7" t="s">
        <v>696</v>
      </c>
      <c r="F438" s="7" t="s">
        <v>155</v>
      </c>
      <c r="G438" s="10">
        <v>17</v>
      </c>
      <c r="H438" s="14"/>
      <c r="I438" s="13">
        <f>ROUND((H438*G438),2)</f>
      </c>
      <c r="O438">
        <f>rekapitulace!H8</f>
      </c>
      <c r="P438">
        <f>O438/100*I438</f>
      </c>
    </row>
    <row r="439" ht="25.5">
      <c r="E439" s="15" t="s">
        <v>697</v>
      </c>
    </row>
    <row r="440" ht="12.75">
      <c r="E440" s="15" t="s">
        <v>47</v>
      </c>
    </row>
    <row r="441" spans="1:16" ht="12.75">
      <c r="A441" s="7">
        <v>134</v>
      </c>
      <c r="B441" s="7" t="s">
        <v>45</v>
      </c>
      <c r="C441" s="7" t="s">
        <v>698</v>
      </c>
      <c r="D441" s="7" t="s">
        <v>47</v>
      </c>
      <c r="E441" s="7" t="s">
        <v>699</v>
      </c>
      <c r="F441" s="7" t="s">
        <v>155</v>
      </c>
      <c r="G441" s="10">
        <v>248</v>
      </c>
      <c r="H441" s="14"/>
      <c r="I441" s="13">
        <f>ROUND((H441*G441),2)</f>
      </c>
      <c r="O441">
        <f>rekapitulace!H8</f>
      </c>
      <c r="P441">
        <f>O441/100*I441</f>
      </c>
    </row>
    <row r="442" ht="25.5">
      <c r="E442" s="15" t="s">
        <v>700</v>
      </c>
    </row>
    <row r="443" ht="12.75">
      <c r="E443" s="15" t="s">
        <v>47</v>
      </c>
    </row>
    <row r="444" spans="1:16" ht="12.75">
      <c r="A444" s="7">
        <v>135</v>
      </c>
      <c r="B444" s="7" t="s">
        <v>45</v>
      </c>
      <c r="C444" s="7" t="s">
        <v>701</v>
      </c>
      <c r="D444" s="7" t="s">
        <v>47</v>
      </c>
      <c r="E444" s="7" t="s">
        <v>702</v>
      </c>
      <c r="F444" s="7" t="s">
        <v>155</v>
      </c>
      <c r="G444" s="10">
        <v>55</v>
      </c>
      <c r="H444" s="14"/>
      <c r="I444" s="13">
        <f>ROUND((H444*G444),2)</f>
      </c>
      <c r="O444">
        <f>rekapitulace!H8</f>
      </c>
      <c r="P444">
        <f>O444/100*I444</f>
      </c>
    </row>
    <row r="445" ht="25.5">
      <c r="E445" s="15" t="s">
        <v>703</v>
      </c>
    </row>
    <row r="446" ht="12.75">
      <c r="E446" s="15" t="s">
        <v>47</v>
      </c>
    </row>
    <row r="447" spans="1:16" ht="12.75">
      <c r="A447" s="7">
        <v>136</v>
      </c>
      <c r="B447" s="7" t="s">
        <v>45</v>
      </c>
      <c r="C447" s="7" t="s">
        <v>704</v>
      </c>
      <c r="D447" s="7" t="s">
        <v>47</v>
      </c>
      <c r="E447" s="7" t="s">
        <v>705</v>
      </c>
      <c r="F447" s="7" t="s">
        <v>155</v>
      </c>
      <c r="G447" s="10">
        <v>101</v>
      </c>
      <c r="H447" s="14"/>
      <c r="I447" s="13">
        <f>ROUND((H447*G447),2)</f>
      </c>
      <c r="O447">
        <f>rekapitulace!H8</f>
      </c>
      <c r="P447">
        <f>O447/100*I447</f>
      </c>
    </row>
    <row r="448" ht="25.5">
      <c r="E448" s="15" t="s">
        <v>706</v>
      </c>
    </row>
    <row r="449" ht="12.75">
      <c r="E449" s="15" t="s">
        <v>47</v>
      </c>
    </row>
    <row r="450" spans="1:16" ht="12.75">
      <c r="A450" s="7">
        <v>137</v>
      </c>
      <c r="B450" s="7" t="s">
        <v>45</v>
      </c>
      <c r="C450" s="7" t="s">
        <v>707</v>
      </c>
      <c r="D450" s="7" t="s">
        <v>47</v>
      </c>
      <c r="E450" s="7" t="s">
        <v>708</v>
      </c>
      <c r="F450" s="7" t="s">
        <v>155</v>
      </c>
      <c r="G450" s="10">
        <v>8</v>
      </c>
      <c r="H450" s="14"/>
      <c r="I450" s="13">
        <f>ROUND((H450*G450),2)</f>
      </c>
      <c r="O450">
        <f>rekapitulace!H8</f>
      </c>
      <c r="P450">
        <f>O450/100*I450</f>
      </c>
    </row>
    <row r="451" ht="25.5">
      <c r="E451" s="15" t="s">
        <v>650</v>
      </c>
    </row>
    <row r="452" ht="12.75">
      <c r="E452" s="15" t="s">
        <v>47</v>
      </c>
    </row>
    <row r="453" spans="1:16" ht="12.75">
      <c r="A453" s="7">
        <v>138</v>
      </c>
      <c r="B453" s="7" t="s">
        <v>45</v>
      </c>
      <c r="C453" s="7" t="s">
        <v>709</v>
      </c>
      <c r="D453" s="7" t="s">
        <v>47</v>
      </c>
      <c r="E453" s="7" t="s">
        <v>710</v>
      </c>
      <c r="F453" s="7" t="s">
        <v>155</v>
      </c>
      <c r="G453" s="10">
        <v>12</v>
      </c>
      <c r="H453" s="14"/>
      <c r="I453" s="13">
        <f>ROUND((H453*G453),2)</f>
      </c>
      <c r="O453">
        <f>rekapitulace!H8</f>
      </c>
      <c r="P453">
        <f>O453/100*I453</f>
      </c>
    </row>
    <row r="454" ht="25.5">
      <c r="E454" s="15" t="s">
        <v>411</v>
      </c>
    </row>
    <row r="455" ht="12.75">
      <c r="E455" s="15" t="s">
        <v>47</v>
      </c>
    </row>
    <row r="456" spans="1:16" ht="12.75">
      <c r="A456" s="7">
        <v>139</v>
      </c>
      <c r="B456" s="7" t="s">
        <v>45</v>
      </c>
      <c r="C456" s="7" t="s">
        <v>711</v>
      </c>
      <c r="D456" s="7" t="s">
        <v>47</v>
      </c>
      <c r="E456" s="7" t="s">
        <v>612</v>
      </c>
      <c r="F456" s="7" t="s">
        <v>155</v>
      </c>
      <c r="G456" s="10">
        <v>72</v>
      </c>
      <c r="H456" s="14"/>
      <c r="I456" s="13">
        <f>ROUND((H456*G456),2)</f>
      </c>
      <c r="O456">
        <f>rekapitulace!H8</f>
      </c>
      <c r="P456">
        <f>O456/100*I456</f>
      </c>
    </row>
    <row r="457" ht="25.5">
      <c r="E457" s="15" t="s">
        <v>712</v>
      </c>
    </row>
    <row r="458" ht="12.75">
      <c r="E458" s="15" t="s">
        <v>47</v>
      </c>
    </row>
    <row r="459" spans="1:16" ht="12.75">
      <c r="A459" s="7">
        <v>140</v>
      </c>
      <c r="B459" s="7" t="s">
        <v>45</v>
      </c>
      <c r="C459" s="7" t="s">
        <v>713</v>
      </c>
      <c r="D459" s="7" t="s">
        <v>47</v>
      </c>
      <c r="E459" s="7" t="s">
        <v>614</v>
      </c>
      <c r="F459" s="7" t="s">
        <v>155</v>
      </c>
      <c r="G459" s="10">
        <v>72</v>
      </c>
      <c r="H459" s="14"/>
      <c r="I459" s="13">
        <f>ROUND((H459*G459),2)</f>
      </c>
      <c r="O459">
        <f>rekapitulace!H8</f>
      </c>
      <c r="P459">
        <f>O459/100*I459</f>
      </c>
    </row>
    <row r="460" ht="25.5">
      <c r="E460" s="15" t="s">
        <v>712</v>
      </c>
    </row>
    <row r="461" ht="12.75">
      <c r="E461" s="15" t="s">
        <v>47</v>
      </c>
    </row>
    <row r="462" spans="1:16" ht="12.75">
      <c r="A462" s="7">
        <v>141</v>
      </c>
      <c r="B462" s="7" t="s">
        <v>45</v>
      </c>
      <c r="C462" s="7" t="s">
        <v>714</v>
      </c>
      <c r="D462" s="7" t="s">
        <v>47</v>
      </c>
      <c r="E462" s="7" t="s">
        <v>715</v>
      </c>
      <c r="F462" s="7" t="s">
        <v>155</v>
      </c>
      <c r="G462" s="10">
        <v>72</v>
      </c>
      <c r="H462" s="14"/>
      <c r="I462" s="13">
        <f>ROUND((H462*G462),2)</f>
      </c>
      <c r="O462">
        <f>rekapitulace!H8</f>
      </c>
      <c r="P462">
        <f>O462/100*I462</f>
      </c>
    </row>
    <row r="463" ht="25.5">
      <c r="E463" s="15" t="s">
        <v>712</v>
      </c>
    </row>
    <row r="464" ht="12.75">
      <c r="E464" s="15" t="s">
        <v>47</v>
      </c>
    </row>
    <row r="465" spans="1:16" ht="12.75">
      <c r="A465" s="7">
        <v>142</v>
      </c>
      <c r="B465" s="7" t="s">
        <v>45</v>
      </c>
      <c r="C465" s="7" t="s">
        <v>716</v>
      </c>
      <c r="D465" s="7" t="s">
        <v>47</v>
      </c>
      <c r="E465" s="7" t="s">
        <v>717</v>
      </c>
      <c r="F465" s="7" t="s">
        <v>155</v>
      </c>
      <c r="G465" s="10">
        <v>1</v>
      </c>
      <c r="H465" s="14"/>
      <c r="I465" s="13">
        <f>ROUND((H465*G465),2)</f>
      </c>
      <c r="O465">
        <f>rekapitulace!H8</f>
      </c>
      <c r="P465">
        <f>O465/100*I465</f>
      </c>
    </row>
    <row r="466" ht="25.5">
      <c r="E466" s="15" t="s">
        <v>441</v>
      </c>
    </row>
    <row r="467" ht="12.75">
      <c r="E467" s="15" t="s">
        <v>47</v>
      </c>
    </row>
    <row r="468" spans="1:16" ht="12.75">
      <c r="A468" s="7">
        <v>143</v>
      </c>
      <c r="B468" s="7" t="s">
        <v>45</v>
      </c>
      <c r="C468" s="7" t="s">
        <v>718</v>
      </c>
      <c r="D468" s="7" t="s">
        <v>47</v>
      </c>
      <c r="E468" s="7" t="s">
        <v>719</v>
      </c>
      <c r="F468" s="7" t="s">
        <v>155</v>
      </c>
      <c r="G468" s="10">
        <v>1</v>
      </c>
      <c r="H468" s="14"/>
      <c r="I468" s="13">
        <f>ROUND((H468*G468),2)</f>
      </c>
      <c r="O468">
        <f>rekapitulace!H8</f>
      </c>
      <c r="P468">
        <f>O468/100*I468</f>
      </c>
    </row>
    <row r="469" ht="25.5">
      <c r="E469" s="15" t="s">
        <v>441</v>
      </c>
    </row>
    <row r="470" ht="12.75">
      <c r="E470" s="15" t="s">
        <v>47</v>
      </c>
    </row>
    <row r="471" spans="1:16" ht="12.75">
      <c r="A471" s="7">
        <v>144</v>
      </c>
      <c r="B471" s="7" t="s">
        <v>45</v>
      </c>
      <c r="C471" s="7" t="s">
        <v>720</v>
      </c>
      <c r="D471" s="7" t="s">
        <v>47</v>
      </c>
      <c r="E471" s="7" t="s">
        <v>721</v>
      </c>
      <c r="F471" s="7" t="s">
        <v>138</v>
      </c>
      <c r="G471" s="10">
        <v>4</v>
      </c>
      <c r="H471" s="14"/>
      <c r="I471" s="13">
        <f>ROUND((H471*G471),2)</f>
      </c>
      <c r="O471">
        <f>rekapitulace!H8</f>
      </c>
      <c r="P471">
        <f>O471/100*I471</f>
      </c>
    </row>
    <row r="472" ht="25.5">
      <c r="E472" s="15" t="s">
        <v>722</v>
      </c>
    </row>
    <row r="473" ht="12.75">
      <c r="E473" s="15" t="s">
        <v>47</v>
      </c>
    </row>
    <row r="474" spans="1:16" ht="12.75">
      <c r="A474" s="7">
        <v>145</v>
      </c>
      <c r="B474" s="7" t="s">
        <v>45</v>
      </c>
      <c r="C474" s="7" t="s">
        <v>723</v>
      </c>
      <c r="D474" s="7" t="s">
        <v>47</v>
      </c>
      <c r="E474" s="7" t="s">
        <v>724</v>
      </c>
      <c r="F474" s="7" t="s">
        <v>155</v>
      </c>
      <c r="G474" s="10">
        <v>2</v>
      </c>
      <c r="H474" s="14"/>
      <c r="I474" s="13">
        <f>ROUND((H474*G474),2)</f>
      </c>
      <c r="O474">
        <f>rekapitulace!H8</f>
      </c>
      <c r="P474">
        <f>O474/100*I474</f>
      </c>
    </row>
    <row r="475" ht="25.5">
      <c r="E475" s="15" t="s">
        <v>102</v>
      </c>
    </row>
    <row r="476" ht="12.75">
      <c r="E476" s="15" t="s">
        <v>47</v>
      </c>
    </row>
    <row r="477" spans="1:16" ht="12.75">
      <c r="A477" s="7">
        <v>146</v>
      </c>
      <c r="B477" s="7" t="s">
        <v>45</v>
      </c>
      <c r="C477" s="7" t="s">
        <v>725</v>
      </c>
      <c r="D477" s="7" t="s">
        <v>47</v>
      </c>
      <c r="E477" s="7" t="s">
        <v>726</v>
      </c>
      <c r="F477" s="7" t="s">
        <v>155</v>
      </c>
      <c r="G477" s="10">
        <v>8</v>
      </c>
      <c r="H477" s="14"/>
      <c r="I477" s="13">
        <f>ROUND((H477*G477),2)</f>
      </c>
      <c r="O477">
        <f>rekapitulace!H8</f>
      </c>
      <c r="P477">
        <f>O477/100*I477</f>
      </c>
    </row>
    <row r="478" ht="25.5">
      <c r="E478" s="15" t="s">
        <v>650</v>
      </c>
    </row>
    <row r="479" ht="12.75">
      <c r="E479" s="15" t="s">
        <v>47</v>
      </c>
    </row>
    <row r="480" spans="1:16" ht="12.75">
      <c r="A480" s="7">
        <v>147</v>
      </c>
      <c r="B480" s="7" t="s">
        <v>45</v>
      </c>
      <c r="C480" s="7" t="s">
        <v>727</v>
      </c>
      <c r="D480" s="7" t="s">
        <v>47</v>
      </c>
      <c r="E480" s="7" t="s">
        <v>728</v>
      </c>
      <c r="F480" s="7" t="s">
        <v>138</v>
      </c>
      <c r="G480" s="10">
        <v>20</v>
      </c>
      <c r="H480" s="14"/>
      <c r="I480" s="13">
        <f>ROUND((H480*G480),2)</f>
      </c>
      <c r="O480">
        <f>rekapitulace!H8</f>
      </c>
      <c r="P480">
        <f>O480/100*I480</f>
      </c>
    </row>
    <row r="481" ht="25.5">
      <c r="E481" s="15" t="s">
        <v>729</v>
      </c>
    </row>
    <row r="482" ht="12.75">
      <c r="E482" s="15" t="s">
        <v>47</v>
      </c>
    </row>
    <row r="483" spans="1:16" ht="12.75">
      <c r="A483" s="7">
        <v>148</v>
      </c>
      <c r="B483" s="7" t="s">
        <v>45</v>
      </c>
      <c r="C483" s="7" t="s">
        <v>730</v>
      </c>
      <c r="D483" s="7" t="s">
        <v>47</v>
      </c>
      <c r="E483" s="7" t="s">
        <v>731</v>
      </c>
      <c r="F483" s="7" t="s">
        <v>155</v>
      </c>
      <c r="G483" s="10">
        <v>12</v>
      </c>
      <c r="H483" s="14"/>
      <c r="I483" s="13">
        <f>ROUND((H483*G483),2)</f>
      </c>
      <c r="O483">
        <f>rekapitulace!H8</f>
      </c>
      <c r="P483">
        <f>O483/100*I483</f>
      </c>
    </row>
    <row r="484" ht="25.5">
      <c r="E484" s="15" t="s">
        <v>411</v>
      </c>
    </row>
    <row r="485" ht="12.75">
      <c r="E485" s="15" t="s">
        <v>47</v>
      </c>
    </row>
    <row r="486" spans="1:16" ht="12.75">
      <c r="A486" s="7">
        <v>149</v>
      </c>
      <c r="B486" s="7" t="s">
        <v>45</v>
      </c>
      <c r="C486" s="7" t="s">
        <v>732</v>
      </c>
      <c r="D486" s="7" t="s">
        <v>47</v>
      </c>
      <c r="E486" s="7" t="s">
        <v>733</v>
      </c>
      <c r="F486" s="7" t="s">
        <v>155</v>
      </c>
      <c r="G486" s="10">
        <v>4</v>
      </c>
      <c r="H486" s="14"/>
      <c r="I486" s="13">
        <f>ROUND((H486*G486),2)</f>
      </c>
      <c r="O486">
        <f>rekapitulace!H8</f>
      </c>
      <c r="P486">
        <f>O486/100*I486</f>
      </c>
    </row>
    <row r="487" ht="25.5">
      <c r="E487" s="15" t="s">
        <v>450</v>
      </c>
    </row>
    <row r="488" ht="12.75">
      <c r="E488" s="15" t="s">
        <v>47</v>
      </c>
    </row>
    <row r="489" spans="1:16" ht="12.75">
      <c r="A489" s="7">
        <v>150</v>
      </c>
      <c r="B489" s="7" t="s">
        <v>45</v>
      </c>
      <c r="C489" s="7" t="s">
        <v>734</v>
      </c>
      <c r="D489" s="7" t="s">
        <v>47</v>
      </c>
      <c r="E489" s="7" t="s">
        <v>735</v>
      </c>
      <c r="F489" s="7" t="s">
        <v>155</v>
      </c>
      <c r="G489" s="10">
        <v>1</v>
      </c>
      <c r="H489" s="14"/>
      <c r="I489" s="13">
        <f>ROUND((H489*G489),2)</f>
      </c>
      <c r="O489">
        <f>rekapitulace!H8</f>
      </c>
      <c r="P489">
        <f>O489/100*I489</f>
      </c>
    </row>
    <row r="490" ht="25.5">
      <c r="E490" s="15" t="s">
        <v>441</v>
      </c>
    </row>
    <row r="491" ht="12.75">
      <c r="E491" s="15" t="s">
        <v>47</v>
      </c>
    </row>
    <row r="492" spans="1:16" ht="12.75">
      <c r="A492" s="7">
        <v>151</v>
      </c>
      <c r="B492" s="7" t="s">
        <v>45</v>
      </c>
      <c r="C492" s="7" t="s">
        <v>736</v>
      </c>
      <c r="D492" s="7" t="s">
        <v>47</v>
      </c>
      <c r="E492" s="7" t="s">
        <v>737</v>
      </c>
      <c r="F492" s="7" t="s">
        <v>155</v>
      </c>
      <c r="G492" s="10">
        <v>2</v>
      </c>
      <c r="H492" s="14"/>
      <c r="I492" s="13">
        <f>ROUND((H492*G492),2)</f>
      </c>
      <c r="O492">
        <f>rekapitulace!H8</f>
      </c>
      <c r="P492">
        <f>O492/100*I492</f>
      </c>
    </row>
    <row r="493" ht="25.5">
      <c r="E493" s="15" t="s">
        <v>102</v>
      </c>
    </row>
    <row r="494" ht="12.75">
      <c r="E494" s="15" t="s">
        <v>47</v>
      </c>
    </row>
    <row r="495" spans="1:16" ht="12.75">
      <c r="A495" s="7">
        <v>152</v>
      </c>
      <c r="B495" s="7" t="s">
        <v>45</v>
      </c>
      <c r="C495" s="7" t="s">
        <v>738</v>
      </c>
      <c r="D495" s="7" t="s">
        <v>47</v>
      </c>
      <c r="E495" s="7" t="s">
        <v>739</v>
      </c>
      <c r="F495" s="7" t="s">
        <v>54</v>
      </c>
      <c r="G495" s="10">
        <v>2</v>
      </c>
      <c r="H495" s="14"/>
      <c r="I495" s="13">
        <f>ROUND((H495*G495),2)</f>
      </c>
      <c r="O495">
        <f>rekapitulace!H8</f>
      </c>
      <c r="P495">
        <f>O495/100*I495</f>
      </c>
    </row>
    <row r="496" ht="25.5">
      <c r="E496" s="15" t="s">
        <v>740</v>
      </c>
    </row>
    <row r="497" ht="12.75">
      <c r="E497" s="15" t="s">
        <v>47</v>
      </c>
    </row>
    <row r="498" spans="1:16" ht="12.75">
      <c r="A498" s="7">
        <v>153</v>
      </c>
      <c r="B498" s="7" t="s">
        <v>45</v>
      </c>
      <c r="C498" s="7" t="s">
        <v>741</v>
      </c>
      <c r="D498" s="7" t="s">
        <v>47</v>
      </c>
      <c r="E498" s="7" t="s">
        <v>742</v>
      </c>
      <c r="F498" s="7" t="s">
        <v>743</v>
      </c>
      <c r="G498" s="10">
        <v>4</v>
      </c>
      <c r="H498" s="14"/>
      <c r="I498" s="13">
        <f>ROUND((H498*G498),2)</f>
      </c>
      <c r="O498">
        <f>rekapitulace!H8</f>
      </c>
      <c r="P498">
        <f>O498/100*I498</f>
      </c>
    </row>
    <row r="499" ht="25.5">
      <c r="E499" s="15" t="s">
        <v>744</v>
      </c>
    </row>
    <row r="500" ht="12.75">
      <c r="E500" s="15" t="s">
        <v>47</v>
      </c>
    </row>
    <row r="501" spans="1:16" ht="12.75">
      <c r="A501" s="7">
        <v>154</v>
      </c>
      <c r="B501" s="7" t="s">
        <v>45</v>
      </c>
      <c r="C501" s="7" t="s">
        <v>745</v>
      </c>
      <c r="D501" s="7" t="s">
        <v>47</v>
      </c>
      <c r="E501" s="7" t="s">
        <v>746</v>
      </c>
      <c r="F501" s="7" t="s">
        <v>337</v>
      </c>
      <c r="G501" s="10">
        <v>5</v>
      </c>
      <c r="H501" s="14"/>
      <c r="I501" s="13">
        <f>ROUND((H501*G501),2)</f>
      </c>
      <c r="O501">
        <f>rekapitulace!H8</f>
      </c>
      <c r="P501">
        <f>O501/100*I501</f>
      </c>
    </row>
    <row r="502" ht="25.5">
      <c r="E502" s="15" t="s">
        <v>509</v>
      </c>
    </row>
    <row r="503" ht="12.75">
      <c r="E503" s="15" t="s">
        <v>47</v>
      </c>
    </row>
    <row r="504" spans="1:16" ht="12.75" customHeight="1">
      <c r="A504" s="16"/>
      <c r="B504" s="16"/>
      <c r="C504" s="16" t="s">
        <v>181</v>
      </c>
      <c r="D504" s="16"/>
      <c r="E504" s="16" t="s">
        <v>639</v>
      </c>
      <c r="F504" s="16"/>
      <c r="G504" s="16"/>
      <c r="H504" s="16"/>
      <c r="I504" s="16">
        <f>SUM(I372:I503)</f>
      </c>
      <c r="P504">
        <f>ROUND(SUM(P372:P503),2)</f>
      </c>
    </row>
    <row r="506" spans="1:9" ht="12.75" customHeight="1">
      <c r="A506" s="9"/>
      <c r="B506" s="9"/>
      <c r="C506" s="9" t="s">
        <v>183</v>
      </c>
      <c r="D506" s="9"/>
      <c r="E506" s="9" t="s">
        <v>747</v>
      </c>
      <c r="F506" s="9"/>
      <c r="G506" s="11"/>
      <c r="H506" s="9"/>
      <c r="I506" s="11"/>
    </row>
    <row r="507" spans="1:16" ht="12.75">
      <c r="A507" s="7">
        <v>155</v>
      </c>
      <c r="B507" s="7" t="s">
        <v>45</v>
      </c>
      <c r="C507" s="7" t="s">
        <v>748</v>
      </c>
      <c r="D507" s="7" t="s">
        <v>47</v>
      </c>
      <c r="E507" s="7" t="s">
        <v>749</v>
      </c>
      <c r="F507" s="7" t="s">
        <v>138</v>
      </c>
      <c r="G507" s="10">
        <v>7</v>
      </c>
      <c r="H507" s="14"/>
      <c r="I507" s="13">
        <f>ROUND((H507*G507),2)</f>
      </c>
      <c r="O507">
        <f>rekapitulace!H8</f>
      </c>
      <c r="P507">
        <f>O507/100*I507</f>
      </c>
    </row>
    <row r="508" ht="25.5">
      <c r="E508" s="15" t="s">
        <v>750</v>
      </c>
    </row>
    <row r="509" ht="12.75">
      <c r="E509" s="15" t="s">
        <v>47</v>
      </c>
    </row>
    <row r="510" spans="1:16" ht="12.75">
      <c r="A510" s="7">
        <v>156</v>
      </c>
      <c r="B510" s="7" t="s">
        <v>45</v>
      </c>
      <c r="C510" s="7" t="s">
        <v>751</v>
      </c>
      <c r="D510" s="7" t="s">
        <v>47</v>
      </c>
      <c r="E510" s="7" t="s">
        <v>752</v>
      </c>
      <c r="F510" s="7" t="s">
        <v>155</v>
      </c>
      <c r="G510" s="10">
        <v>6</v>
      </c>
      <c r="H510" s="14"/>
      <c r="I510" s="13">
        <f>ROUND((H510*G510),2)</f>
      </c>
      <c r="O510">
        <f>rekapitulace!H8</f>
      </c>
      <c r="P510">
        <f>O510/100*I510</f>
      </c>
    </row>
    <row r="511" ht="25.5">
      <c r="E511" s="15" t="s">
        <v>479</v>
      </c>
    </row>
    <row r="512" ht="12.75">
      <c r="E512" s="15" t="s">
        <v>47</v>
      </c>
    </row>
    <row r="513" spans="1:16" ht="12.75">
      <c r="A513" s="7">
        <v>157</v>
      </c>
      <c r="B513" s="7" t="s">
        <v>45</v>
      </c>
      <c r="C513" s="7" t="s">
        <v>753</v>
      </c>
      <c r="D513" s="7" t="s">
        <v>47</v>
      </c>
      <c r="E513" s="7" t="s">
        <v>754</v>
      </c>
      <c r="F513" s="7" t="s">
        <v>155</v>
      </c>
      <c r="G513" s="10">
        <v>14</v>
      </c>
      <c r="H513" s="14"/>
      <c r="I513" s="13">
        <f>ROUND((H513*G513),2)</f>
      </c>
      <c r="O513">
        <f>rekapitulace!H8</f>
      </c>
      <c r="P513">
        <f>O513/100*I513</f>
      </c>
    </row>
    <row r="514" ht="25.5">
      <c r="E514" s="15" t="s">
        <v>534</v>
      </c>
    </row>
    <row r="515" ht="12.75">
      <c r="E515" s="15" t="s">
        <v>47</v>
      </c>
    </row>
    <row r="516" spans="1:16" ht="12.75">
      <c r="A516" s="7">
        <v>158</v>
      </c>
      <c r="B516" s="7" t="s">
        <v>45</v>
      </c>
      <c r="C516" s="7" t="s">
        <v>755</v>
      </c>
      <c r="D516" s="7" t="s">
        <v>47</v>
      </c>
      <c r="E516" s="7" t="s">
        <v>756</v>
      </c>
      <c r="F516" s="7" t="s">
        <v>155</v>
      </c>
      <c r="G516" s="10">
        <v>14</v>
      </c>
      <c r="H516" s="14"/>
      <c r="I516" s="13">
        <f>ROUND((H516*G516),2)</f>
      </c>
      <c r="O516">
        <f>rekapitulace!H8</f>
      </c>
      <c r="P516">
        <f>O516/100*I516</f>
      </c>
    </row>
    <row r="517" ht="25.5">
      <c r="E517" s="15" t="s">
        <v>534</v>
      </c>
    </row>
    <row r="518" ht="12.75">
      <c r="E518" s="15" t="s">
        <v>47</v>
      </c>
    </row>
    <row r="519" spans="1:16" ht="12.75">
      <c r="A519" s="7">
        <v>159</v>
      </c>
      <c r="B519" s="7" t="s">
        <v>45</v>
      </c>
      <c r="C519" s="7" t="s">
        <v>757</v>
      </c>
      <c r="D519" s="7" t="s">
        <v>47</v>
      </c>
      <c r="E519" s="7" t="s">
        <v>758</v>
      </c>
      <c r="F519" s="7" t="s">
        <v>155</v>
      </c>
      <c r="G519" s="10">
        <v>6</v>
      </c>
      <c r="H519" s="14"/>
      <c r="I519" s="13">
        <f>ROUND((H519*G519),2)</f>
      </c>
      <c r="O519">
        <f>rekapitulace!H8</f>
      </c>
      <c r="P519">
        <f>O519/100*I519</f>
      </c>
    </row>
    <row r="520" ht="25.5">
      <c r="E520" s="15" t="s">
        <v>479</v>
      </c>
    </row>
    <row r="521" ht="12.75">
      <c r="E521" s="15" t="s">
        <v>47</v>
      </c>
    </row>
    <row r="522" spans="1:16" ht="12.75">
      <c r="A522" s="7">
        <v>160</v>
      </c>
      <c r="B522" s="7" t="s">
        <v>45</v>
      </c>
      <c r="C522" s="7" t="s">
        <v>759</v>
      </c>
      <c r="D522" s="7" t="s">
        <v>47</v>
      </c>
      <c r="E522" s="7" t="s">
        <v>760</v>
      </c>
      <c r="F522" s="7" t="s">
        <v>155</v>
      </c>
      <c r="G522" s="10">
        <v>8</v>
      </c>
      <c r="H522" s="14"/>
      <c r="I522" s="13">
        <f>ROUND((H522*G522),2)</f>
      </c>
      <c r="O522">
        <f>rekapitulace!H8</f>
      </c>
      <c r="P522">
        <f>O522/100*I522</f>
      </c>
    </row>
    <row r="523" ht="25.5">
      <c r="E523" s="15" t="s">
        <v>650</v>
      </c>
    </row>
    <row r="524" ht="12.75">
      <c r="E524" s="15" t="s">
        <v>47</v>
      </c>
    </row>
    <row r="525" spans="1:16" ht="12.75">
      <c r="A525" s="7">
        <v>161</v>
      </c>
      <c r="B525" s="7" t="s">
        <v>45</v>
      </c>
      <c r="C525" s="7" t="s">
        <v>761</v>
      </c>
      <c r="D525" s="7" t="s">
        <v>47</v>
      </c>
      <c r="E525" s="7" t="s">
        <v>762</v>
      </c>
      <c r="F525" s="7" t="s">
        <v>155</v>
      </c>
      <c r="G525" s="10">
        <v>2</v>
      </c>
      <c r="H525" s="14"/>
      <c r="I525" s="13">
        <f>ROUND((H525*G525),2)</f>
      </c>
      <c r="O525">
        <f>rekapitulace!H8</f>
      </c>
      <c r="P525">
        <f>O525/100*I525</f>
      </c>
    </row>
    <row r="526" ht="25.5">
      <c r="E526" s="15" t="s">
        <v>102</v>
      </c>
    </row>
    <row r="527" ht="12.75">
      <c r="E527" s="15" t="s">
        <v>47</v>
      </c>
    </row>
    <row r="528" spans="1:16" ht="12.75">
      <c r="A528" s="7">
        <v>162</v>
      </c>
      <c r="B528" s="7" t="s">
        <v>45</v>
      </c>
      <c r="C528" s="7" t="s">
        <v>763</v>
      </c>
      <c r="D528" s="7" t="s">
        <v>47</v>
      </c>
      <c r="E528" s="7" t="s">
        <v>764</v>
      </c>
      <c r="F528" s="7" t="s">
        <v>155</v>
      </c>
      <c r="G528" s="10">
        <v>6</v>
      </c>
      <c r="H528" s="14"/>
      <c r="I528" s="13">
        <f>ROUND((H528*G528),2)</f>
      </c>
      <c r="O528">
        <f>rekapitulace!H8</f>
      </c>
      <c r="P528">
        <f>O528/100*I528</f>
      </c>
    </row>
    <row r="529" ht="25.5">
      <c r="E529" s="15" t="s">
        <v>479</v>
      </c>
    </row>
    <row r="530" ht="12.75">
      <c r="E530" s="15" t="s">
        <v>47</v>
      </c>
    </row>
    <row r="531" spans="1:16" ht="12.75">
      <c r="A531" s="7">
        <v>163</v>
      </c>
      <c r="B531" s="7" t="s">
        <v>45</v>
      </c>
      <c r="C531" s="7" t="s">
        <v>765</v>
      </c>
      <c r="D531" s="7" t="s">
        <v>47</v>
      </c>
      <c r="E531" s="7" t="s">
        <v>766</v>
      </c>
      <c r="F531" s="7" t="s">
        <v>155</v>
      </c>
      <c r="G531" s="10">
        <v>10</v>
      </c>
      <c r="H531" s="14"/>
      <c r="I531" s="13">
        <f>ROUND((H531*G531),2)</f>
      </c>
      <c r="O531">
        <f>rekapitulace!H8</f>
      </c>
      <c r="P531">
        <f>O531/100*I531</f>
      </c>
    </row>
    <row r="532" ht="25.5">
      <c r="E532" s="15" t="s">
        <v>578</v>
      </c>
    </row>
    <row r="533" ht="12.75">
      <c r="E533" s="15" t="s">
        <v>47</v>
      </c>
    </row>
    <row r="534" spans="1:16" ht="12.75">
      <c r="A534" s="7">
        <v>164</v>
      </c>
      <c r="B534" s="7" t="s">
        <v>45</v>
      </c>
      <c r="C534" s="7" t="s">
        <v>767</v>
      </c>
      <c r="D534" s="7" t="s">
        <v>47</v>
      </c>
      <c r="E534" s="7" t="s">
        <v>768</v>
      </c>
      <c r="F534" s="7" t="s">
        <v>155</v>
      </c>
      <c r="G534" s="10">
        <v>8</v>
      </c>
      <c r="H534" s="14"/>
      <c r="I534" s="13">
        <f>ROUND((H534*G534),2)</f>
      </c>
      <c r="O534">
        <f>rekapitulace!H8</f>
      </c>
      <c r="P534">
        <f>O534/100*I534</f>
      </c>
    </row>
    <row r="535" ht="25.5">
      <c r="E535" s="15" t="s">
        <v>650</v>
      </c>
    </row>
    <row r="536" ht="12.75">
      <c r="E536" s="15" t="s">
        <v>47</v>
      </c>
    </row>
    <row r="537" spans="1:16" ht="12.75">
      <c r="A537" s="7">
        <v>165</v>
      </c>
      <c r="B537" s="7" t="s">
        <v>45</v>
      </c>
      <c r="C537" s="7" t="s">
        <v>769</v>
      </c>
      <c r="D537" s="7" t="s">
        <v>47</v>
      </c>
      <c r="E537" s="7" t="s">
        <v>770</v>
      </c>
      <c r="F537" s="7" t="s">
        <v>155</v>
      </c>
      <c r="G537" s="10">
        <v>7</v>
      </c>
      <c r="H537" s="14"/>
      <c r="I537" s="13">
        <f>ROUND((H537*G537),2)</f>
      </c>
      <c r="O537">
        <f>rekapitulace!H8</f>
      </c>
      <c r="P537">
        <f>O537/100*I537</f>
      </c>
    </row>
    <row r="538" ht="25.5">
      <c r="E538" s="15" t="s">
        <v>665</v>
      </c>
    </row>
    <row r="539" ht="12.75">
      <c r="E539" s="15" t="s">
        <v>47</v>
      </c>
    </row>
    <row r="540" spans="1:16" ht="12.75">
      <c r="A540" s="7">
        <v>166</v>
      </c>
      <c r="B540" s="7" t="s">
        <v>45</v>
      </c>
      <c r="C540" s="7" t="s">
        <v>771</v>
      </c>
      <c r="D540" s="7" t="s">
        <v>47</v>
      </c>
      <c r="E540" s="7" t="s">
        <v>772</v>
      </c>
      <c r="F540" s="7" t="s">
        <v>155</v>
      </c>
      <c r="G540" s="10">
        <v>14</v>
      </c>
      <c r="H540" s="14"/>
      <c r="I540" s="13">
        <f>ROUND((H540*G540),2)</f>
      </c>
      <c r="O540">
        <f>rekapitulace!H8</f>
      </c>
      <c r="P540">
        <f>O540/100*I540</f>
      </c>
    </row>
    <row r="541" ht="25.5">
      <c r="E541" s="15" t="s">
        <v>534</v>
      </c>
    </row>
    <row r="542" ht="12.75">
      <c r="E542" s="15" t="s">
        <v>47</v>
      </c>
    </row>
    <row r="543" spans="1:16" ht="12.75">
      <c r="A543" s="7">
        <v>167</v>
      </c>
      <c r="B543" s="7" t="s">
        <v>45</v>
      </c>
      <c r="C543" s="7" t="s">
        <v>773</v>
      </c>
      <c r="D543" s="7" t="s">
        <v>47</v>
      </c>
      <c r="E543" s="7" t="s">
        <v>774</v>
      </c>
      <c r="F543" s="7" t="s">
        <v>138</v>
      </c>
      <c r="G543" s="10">
        <v>78</v>
      </c>
      <c r="H543" s="14"/>
      <c r="I543" s="13">
        <f>ROUND((H543*G543),2)</f>
      </c>
      <c r="O543">
        <f>rekapitulace!H8</f>
      </c>
      <c r="P543">
        <f>O543/100*I543</f>
      </c>
    </row>
    <row r="544" ht="25.5">
      <c r="E544" s="15" t="s">
        <v>775</v>
      </c>
    </row>
    <row r="545" ht="12.75">
      <c r="E545" s="15" t="s">
        <v>47</v>
      </c>
    </row>
    <row r="546" spans="1:16" ht="12.75">
      <c r="A546" s="7">
        <v>168</v>
      </c>
      <c r="B546" s="7" t="s">
        <v>45</v>
      </c>
      <c r="C546" s="7" t="s">
        <v>776</v>
      </c>
      <c r="D546" s="7" t="s">
        <v>47</v>
      </c>
      <c r="E546" s="7" t="s">
        <v>777</v>
      </c>
      <c r="F546" s="7" t="s">
        <v>138</v>
      </c>
      <c r="G546" s="10">
        <v>12</v>
      </c>
      <c r="H546" s="14"/>
      <c r="I546" s="13">
        <f>ROUND((H546*G546),2)</f>
      </c>
      <c r="O546">
        <f>rekapitulace!H8</f>
      </c>
      <c r="P546">
        <f>O546/100*I546</f>
      </c>
    </row>
    <row r="547" ht="25.5">
      <c r="E547" s="15" t="s">
        <v>778</v>
      </c>
    </row>
    <row r="548" ht="12.75">
      <c r="E548" s="15" t="s">
        <v>47</v>
      </c>
    </row>
    <row r="549" spans="1:16" ht="12.75">
      <c r="A549" s="7">
        <v>169</v>
      </c>
      <c r="B549" s="7" t="s">
        <v>45</v>
      </c>
      <c r="C549" s="7" t="s">
        <v>779</v>
      </c>
      <c r="D549" s="7" t="s">
        <v>47</v>
      </c>
      <c r="E549" s="7" t="s">
        <v>780</v>
      </c>
      <c r="F549" s="7" t="s">
        <v>155</v>
      </c>
      <c r="G549" s="10">
        <v>156</v>
      </c>
      <c r="H549" s="14"/>
      <c r="I549" s="13">
        <f>ROUND((H549*G549),2)</f>
      </c>
      <c r="O549">
        <f>rekapitulace!H8</f>
      </c>
      <c r="P549">
        <f>O549/100*I549</f>
      </c>
    </row>
    <row r="550" ht="25.5">
      <c r="E550" s="15" t="s">
        <v>781</v>
      </c>
    </row>
    <row r="551" ht="12.75">
      <c r="E551" s="15" t="s">
        <v>47</v>
      </c>
    </row>
    <row r="552" spans="1:16" ht="12.75">
      <c r="A552" s="7">
        <v>170</v>
      </c>
      <c r="B552" s="7" t="s">
        <v>45</v>
      </c>
      <c r="C552" s="7" t="s">
        <v>782</v>
      </c>
      <c r="D552" s="7" t="s">
        <v>47</v>
      </c>
      <c r="E552" s="7" t="s">
        <v>783</v>
      </c>
      <c r="F552" s="7" t="s">
        <v>155</v>
      </c>
      <c r="G552" s="10">
        <v>24</v>
      </c>
      <c r="H552" s="14"/>
      <c r="I552" s="13">
        <f>ROUND((H552*G552),2)</f>
      </c>
      <c r="O552">
        <f>rekapitulace!H8</f>
      </c>
      <c r="P552">
        <f>O552/100*I552</f>
      </c>
    </row>
    <row r="553" ht="25.5">
      <c r="E553" s="15" t="s">
        <v>447</v>
      </c>
    </row>
    <row r="554" ht="12.75">
      <c r="E554" s="15" t="s">
        <v>47</v>
      </c>
    </row>
    <row r="555" spans="1:16" ht="12.75">
      <c r="A555" s="7">
        <v>171</v>
      </c>
      <c r="B555" s="7" t="s">
        <v>45</v>
      </c>
      <c r="C555" s="7" t="s">
        <v>784</v>
      </c>
      <c r="D555" s="7" t="s">
        <v>47</v>
      </c>
      <c r="E555" s="7" t="s">
        <v>785</v>
      </c>
      <c r="F555" s="7" t="s">
        <v>155</v>
      </c>
      <c r="G555" s="10">
        <v>25</v>
      </c>
      <c r="H555" s="14"/>
      <c r="I555" s="13">
        <f>ROUND((H555*G555),2)</f>
      </c>
      <c r="O555">
        <f>rekapitulace!H8</f>
      </c>
      <c r="P555">
        <f>O555/100*I555</f>
      </c>
    </row>
    <row r="556" ht="25.5">
      <c r="E556" s="15" t="s">
        <v>786</v>
      </c>
    </row>
    <row r="557" ht="12.75">
      <c r="E557" s="15" t="s">
        <v>47</v>
      </c>
    </row>
    <row r="558" spans="1:16" ht="12.75">
      <c r="A558" s="7">
        <v>172</v>
      </c>
      <c r="B558" s="7" t="s">
        <v>45</v>
      </c>
      <c r="C558" s="7" t="s">
        <v>787</v>
      </c>
      <c r="D558" s="7" t="s">
        <v>47</v>
      </c>
      <c r="E558" s="7" t="s">
        <v>788</v>
      </c>
      <c r="F558" s="7" t="s">
        <v>155</v>
      </c>
      <c r="G558" s="10">
        <v>4</v>
      </c>
      <c r="H558" s="14"/>
      <c r="I558" s="13">
        <f>ROUND((H558*G558),2)</f>
      </c>
      <c r="O558">
        <f>rekapitulace!H8</f>
      </c>
      <c r="P558">
        <f>O558/100*I558</f>
      </c>
    </row>
    <row r="559" ht="25.5">
      <c r="E559" s="15" t="s">
        <v>450</v>
      </c>
    </row>
    <row r="560" ht="12.75">
      <c r="E560" s="15" t="s">
        <v>47</v>
      </c>
    </row>
    <row r="561" spans="1:16" ht="12.75">
      <c r="A561" s="7">
        <v>173</v>
      </c>
      <c r="B561" s="7" t="s">
        <v>45</v>
      </c>
      <c r="C561" s="7" t="s">
        <v>789</v>
      </c>
      <c r="D561" s="7" t="s">
        <v>47</v>
      </c>
      <c r="E561" s="7" t="s">
        <v>790</v>
      </c>
      <c r="F561" s="7" t="s">
        <v>155</v>
      </c>
      <c r="G561" s="10">
        <v>11</v>
      </c>
      <c r="H561" s="14"/>
      <c r="I561" s="13">
        <f>ROUND((H561*G561),2)</f>
      </c>
      <c r="O561">
        <f>rekapitulace!H8</f>
      </c>
      <c r="P561">
        <f>O561/100*I561</f>
      </c>
    </row>
    <row r="562" ht="25.5">
      <c r="E562" s="15" t="s">
        <v>791</v>
      </c>
    </row>
    <row r="563" ht="12.75">
      <c r="E563" s="15" t="s">
        <v>47</v>
      </c>
    </row>
    <row r="564" spans="1:16" ht="12.75">
      <c r="A564" s="7">
        <v>174</v>
      </c>
      <c r="B564" s="7" t="s">
        <v>45</v>
      </c>
      <c r="C564" s="7" t="s">
        <v>792</v>
      </c>
      <c r="D564" s="7" t="s">
        <v>47</v>
      </c>
      <c r="E564" s="7" t="s">
        <v>710</v>
      </c>
      <c r="F564" s="7" t="s">
        <v>155</v>
      </c>
      <c r="G564" s="10">
        <v>15</v>
      </c>
      <c r="H564" s="14"/>
      <c r="I564" s="13">
        <f>ROUND((H564*G564),2)</f>
      </c>
      <c r="O564">
        <f>rekapitulace!H8</f>
      </c>
      <c r="P564">
        <f>O564/100*I564</f>
      </c>
    </row>
    <row r="565" ht="25.5">
      <c r="E565" s="15" t="s">
        <v>793</v>
      </c>
    </row>
    <row r="566" ht="12.75">
      <c r="E566" s="15" t="s">
        <v>47</v>
      </c>
    </row>
    <row r="567" spans="1:16" ht="12.75">
      <c r="A567" s="7">
        <v>175</v>
      </c>
      <c r="B567" s="7" t="s">
        <v>45</v>
      </c>
      <c r="C567" s="7" t="s">
        <v>794</v>
      </c>
      <c r="D567" s="7" t="s">
        <v>47</v>
      </c>
      <c r="E567" s="7" t="s">
        <v>612</v>
      </c>
      <c r="F567" s="7" t="s">
        <v>155</v>
      </c>
      <c r="G567" s="10">
        <v>60</v>
      </c>
      <c r="H567" s="14"/>
      <c r="I567" s="13">
        <f>ROUND((H567*G567),2)</f>
      </c>
      <c r="O567">
        <f>rekapitulace!H8</f>
      </c>
      <c r="P567">
        <f>O567/100*I567</f>
      </c>
    </row>
    <row r="568" ht="25.5">
      <c r="E568" s="15" t="s">
        <v>795</v>
      </c>
    </row>
    <row r="569" ht="12.75">
      <c r="E569" s="15" t="s">
        <v>47</v>
      </c>
    </row>
    <row r="570" spans="1:16" ht="12.75">
      <c r="A570" s="7">
        <v>176</v>
      </c>
      <c r="B570" s="7" t="s">
        <v>45</v>
      </c>
      <c r="C570" s="7" t="s">
        <v>796</v>
      </c>
      <c r="D570" s="7" t="s">
        <v>47</v>
      </c>
      <c r="E570" s="7" t="s">
        <v>614</v>
      </c>
      <c r="F570" s="7" t="s">
        <v>155</v>
      </c>
      <c r="G570" s="10">
        <v>60</v>
      </c>
      <c r="H570" s="14"/>
      <c r="I570" s="13">
        <f>ROUND((H570*G570),2)</f>
      </c>
      <c r="O570">
        <f>rekapitulace!H8</f>
      </c>
      <c r="P570">
        <f>O570/100*I570</f>
      </c>
    </row>
    <row r="571" ht="25.5">
      <c r="E571" s="15" t="s">
        <v>795</v>
      </c>
    </row>
    <row r="572" ht="12.75">
      <c r="E572" s="15" t="s">
        <v>47</v>
      </c>
    </row>
    <row r="573" spans="1:16" ht="12.75">
      <c r="A573" s="7">
        <v>177</v>
      </c>
      <c r="B573" s="7" t="s">
        <v>45</v>
      </c>
      <c r="C573" s="7" t="s">
        <v>797</v>
      </c>
      <c r="D573" s="7" t="s">
        <v>47</v>
      </c>
      <c r="E573" s="7" t="s">
        <v>715</v>
      </c>
      <c r="F573" s="7" t="s">
        <v>155</v>
      </c>
      <c r="G573" s="10">
        <v>60</v>
      </c>
      <c r="H573" s="14"/>
      <c r="I573" s="13">
        <f>ROUND((H573*G573),2)</f>
      </c>
      <c r="O573">
        <f>rekapitulace!H8</f>
      </c>
      <c r="P573">
        <f>O573/100*I573</f>
      </c>
    </row>
    <row r="574" ht="25.5">
      <c r="E574" s="15" t="s">
        <v>795</v>
      </c>
    </row>
    <row r="575" ht="12.75">
      <c r="E575" s="15" t="s">
        <v>47</v>
      </c>
    </row>
    <row r="576" spans="1:16" ht="12.75">
      <c r="A576" s="7">
        <v>178</v>
      </c>
      <c r="B576" s="7" t="s">
        <v>45</v>
      </c>
      <c r="C576" s="7" t="s">
        <v>798</v>
      </c>
      <c r="D576" s="7" t="s">
        <v>47</v>
      </c>
      <c r="E576" s="7" t="s">
        <v>799</v>
      </c>
      <c r="F576" s="7" t="s">
        <v>138</v>
      </c>
      <c r="G576" s="10">
        <v>15</v>
      </c>
      <c r="H576" s="14"/>
      <c r="I576" s="13">
        <f>ROUND((H576*G576),2)</f>
      </c>
      <c r="O576">
        <f>rekapitulace!H8</f>
      </c>
      <c r="P576">
        <f>O576/100*I576</f>
      </c>
    </row>
    <row r="577" ht="25.5">
      <c r="E577" s="15" t="s">
        <v>531</v>
      </c>
    </row>
    <row r="578" ht="12.75">
      <c r="E578" s="15" t="s">
        <v>47</v>
      </c>
    </row>
    <row r="579" spans="1:16" ht="12.75">
      <c r="A579" s="7">
        <v>179</v>
      </c>
      <c r="B579" s="7" t="s">
        <v>45</v>
      </c>
      <c r="C579" s="7" t="s">
        <v>800</v>
      </c>
      <c r="D579" s="7" t="s">
        <v>47</v>
      </c>
      <c r="E579" s="7" t="s">
        <v>801</v>
      </c>
      <c r="F579" s="7" t="s">
        <v>155</v>
      </c>
      <c r="G579" s="10">
        <v>4</v>
      </c>
      <c r="H579" s="14"/>
      <c r="I579" s="13">
        <f>ROUND((H579*G579),2)</f>
      </c>
      <c r="O579">
        <f>rekapitulace!H8</f>
      </c>
      <c r="P579">
        <f>O579/100*I579</f>
      </c>
    </row>
    <row r="580" ht="25.5">
      <c r="E580" s="15" t="s">
        <v>450</v>
      </c>
    </row>
    <row r="581" ht="12.75">
      <c r="E581" s="15" t="s">
        <v>47</v>
      </c>
    </row>
    <row r="582" spans="1:16" ht="12.75">
      <c r="A582" s="7">
        <v>180</v>
      </c>
      <c r="B582" s="7" t="s">
        <v>45</v>
      </c>
      <c r="C582" s="7" t="s">
        <v>802</v>
      </c>
      <c r="D582" s="7" t="s">
        <v>47</v>
      </c>
      <c r="E582" s="7" t="s">
        <v>803</v>
      </c>
      <c r="F582" s="7" t="s">
        <v>155</v>
      </c>
      <c r="G582" s="10">
        <v>24</v>
      </c>
      <c r="H582" s="14"/>
      <c r="I582" s="13">
        <f>ROUND((H582*G582),2)</f>
      </c>
      <c r="O582">
        <f>rekapitulace!H8</f>
      </c>
      <c r="P582">
        <f>O582/100*I582</f>
      </c>
    </row>
    <row r="583" ht="25.5">
      <c r="E583" s="15" t="s">
        <v>447</v>
      </c>
    </row>
    <row r="584" ht="12.75">
      <c r="E584" s="15" t="s">
        <v>47</v>
      </c>
    </row>
    <row r="585" spans="1:16" ht="12.75">
      <c r="A585" s="7">
        <v>181</v>
      </c>
      <c r="B585" s="7" t="s">
        <v>45</v>
      </c>
      <c r="C585" s="7" t="s">
        <v>804</v>
      </c>
      <c r="D585" s="7" t="s">
        <v>47</v>
      </c>
      <c r="E585" s="7" t="s">
        <v>805</v>
      </c>
      <c r="F585" s="7" t="s">
        <v>138</v>
      </c>
      <c r="G585" s="10">
        <v>7</v>
      </c>
      <c r="H585" s="14"/>
      <c r="I585" s="13">
        <f>ROUND((H585*G585),2)</f>
      </c>
      <c r="O585">
        <f>rekapitulace!H8</f>
      </c>
      <c r="P585">
        <f>O585/100*I585</f>
      </c>
    </row>
    <row r="586" ht="25.5">
      <c r="E586" s="15" t="s">
        <v>750</v>
      </c>
    </row>
    <row r="587" ht="12.75">
      <c r="E587" s="15" t="s">
        <v>47</v>
      </c>
    </row>
    <row r="588" spans="1:16" ht="12.75">
      <c r="A588" s="7">
        <v>182</v>
      </c>
      <c r="B588" s="7" t="s">
        <v>45</v>
      </c>
      <c r="C588" s="7" t="s">
        <v>806</v>
      </c>
      <c r="D588" s="7" t="s">
        <v>47</v>
      </c>
      <c r="E588" s="7" t="s">
        <v>501</v>
      </c>
      <c r="F588" s="7" t="s">
        <v>502</v>
      </c>
      <c r="G588" s="10">
        <v>16</v>
      </c>
      <c r="H588" s="14"/>
      <c r="I588" s="13">
        <f>ROUND((H588*G588),2)</f>
      </c>
      <c r="O588">
        <f>rekapitulace!H8</f>
      </c>
      <c r="P588">
        <f>O588/100*I588</f>
      </c>
    </row>
    <row r="589" ht="25.5">
      <c r="E589" s="15" t="s">
        <v>807</v>
      </c>
    </row>
    <row r="590" ht="12.75">
      <c r="E590" s="15" t="s">
        <v>47</v>
      </c>
    </row>
    <row r="591" spans="1:16" ht="12.75">
      <c r="A591" s="7">
        <v>183</v>
      </c>
      <c r="B591" s="7" t="s">
        <v>45</v>
      </c>
      <c r="C591" s="7" t="s">
        <v>808</v>
      </c>
      <c r="D591" s="7" t="s">
        <v>47</v>
      </c>
      <c r="E591" s="7" t="s">
        <v>746</v>
      </c>
      <c r="F591" s="7" t="s">
        <v>337</v>
      </c>
      <c r="G591" s="10">
        <v>5</v>
      </c>
      <c r="H591" s="14"/>
      <c r="I591" s="13">
        <f>ROUND((H591*G591),2)</f>
      </c>
      <c r="O591">
        <f>rekapitulace!H8</f>
      </c>
      <c r="P591">
        <f>O591/100*I591</f>
      </c>
    </row>
    <row r="592" ht="25.5">
      <c r="E592" s="15" t="s">
        <v>509</v>
      </c>
    </row>
    <row r="593" ht="12.75">
      <c r="E593" s="15" t="s">
        <v>47</v>
      </c>
    </row>
    <row r="594" spans="1:16" ht="12.75" customHeight="1">
      <c r="A594" s="16"/>
      <c r="B594" s="16"/>
      <c r="C594" s="16" t="s">
        <v>183</v>
      </c>
      <c r="D594" s="16"/>
      <c r="E594" s="16" t="s">
        <v>747</v>
      </c>
      <c r="F594" s="16"/>
      <c r="G594" s="16"/>
      <c r="H594" s="16"/>
      <c r="I594" s="16">
        <f>SUM(I507:I593)</f>
      </c>
      <c r="P594">
        <f>ROUND(SUM(P507:P593),2)</f>
      </c>
    </row>
    <row r="596" spans="1:9" ht="12.75" customHeight="1">
      <c r="A596" s="9"/>
      <c r="B596" s="9"/>
      <c r="C596" s="9" t="s">
        <v>186</v>
      </c>
      <c r="D596" s="9"/>
      <c r="E596" s="9" t="s">
        <v>809</v>
      </c>
      <c r="F596" s="9"/>
      <c r="G596" s="11"/>
      <c r="H596" s="9"/>
      <c r="I596" s="11"/>
    </row>
    <row r="597" spans="1:16" ht="12.75">
      <c r="A597" s="7">
        <v>184</v>
      </c>
      <c r="B597" s="7" t="s">
        <v>45</v>
      </c>
      <c r="C597" s="7" t="s">
        <v>810</v>
      </c>
      <c r="D597" s="7" t="s">
        <v>47</v>
      </c>
      <c r="E597" s="7" t="s">
        <v>811</v>
      </c>
      <c r="F597" s="7" t="s">
        <v>138</v>
      </c>
      <c r="G597" s="10">
        <v>175</v>
      </c>
      <c r="H597" s="14"/>
      <c r="I597" s="13">
        <f>ROUND((H597*G597),2)</f>
      </c>
      <c r="O597">
        <f>rekapitulace!H8</f>
      </c>
      <c r="P597">
        <f>O597/100*I597</f>
      </c>
    </row>
    <row r="598" ht="38.25">
      <c r="E598" s="15" t="s">
        <v>812</v>
      </c>
    </row>
    <row r="599" ht="12.75">
      <c r="E599" s="15" t="s">
        <v>47</v>
      </c>
    </row>
    <row r="600" spans="1:16" ht="12.75">
      <c r="A600" s="7">
        <v>185</v>
      </c>
      <c r="B600" s="7" t="s">
        <v>45</v>
      </c>
      <c r="C600" s="7" t="s">
        <v>813</v>
      </c>
      <c r="D600" s="7" t="s">
        <v>47</v>
      </c>
      <c r="E600" s="7" t="s">
        <v>814</v>
      </c>
      <c r="F600" s="7" t="s">
        <v>138</v>
      </c>
      <c r="G600" s="10">
        <v>302</v>
      </c>
      <c r="H600" s="14"/>
      <c r="I600" s="13">
        <f>ROUND((H600*G600),2)</f>
      </c>
      <c r="O600">
        <f>rekapitulace!H8</f>
      </c>
      <c r="P600">
        <f>O600/100*I600</f>
      </c>
    </row>
    <row r="601" ht="38.25">
      <c r="E601" s="15" t="s">
        <v>815</v>
      </c>
    </row>
    <row r="602" ht="12.75">
      <c r="E602" s="15" t="s">
        <v>47</v>
      </c>
    </row>
    <row r="603" spans="1:16" ht="12.75">
      <c r="A603" s="7">
        <v>186</v>
      </c>
      <c r="B603" s="7" t="s">
        <v>45</v>
      </c>
      <c r="C603" s="7" t="s">
        <v>816</v>
      </c>
      <c r="D603" s="7" t="s">
        <v>47</v>
      </c>
      <c r="E603" s="7" t="s">
        <v>817</v>
      </c>
      <c r="F603" s="7" t="s">
        <v>138</v>
      </c>
      <c r="G603" s="10">
        <v>86</v>
      </c>
      <c r="H603" s="14"/>
      <c r="I603" s="13">
        <f>ROUND((H603*G603),2)</f>
      </c>
      <c r="O603">
        <f>rekapitulace!H8</f>
      </c>
      <c r="P603">
        <f>O603/100*I603</f>
      </c>
    </row>
    <row r="604" ht="25.5">
      <c r="E604" s="15" t="s">
        <v>818</v>
      </c>
    </row>
    <row r="605" ht="12.75">
      <c r="E605" s="15" t="s">
        <v>47</v>
      </c>
    </row>
    <row r="606" spans="1:16" ht="12.75">
      <c r="A606" s="7">
        <v>187</v>
      </c>
      <c r="B606" s="7" t="s">
        <v>45</v>
      </c>
      <c r="C606" s="7" t="s">
        <v>819</v>
      </c>
      <c r="D606" s="7" t="s">
        <v>47</v>
      </c>
      <c r="E606" s="7" t="s">
        <v>820</v>
      </c>
      <c r="F606" s="7" t="s">
        <v>138</v>
      </c>
      <c r="G606" s="10">
        <v>9</v>
      </c>
      <c r="H606" s="14"/>
      <c r="I606" s="13">
        <f>ROUND((H606*G606),2)</f>
      </c>
      <c r="O606">
        <f>rekapitulace!H8</f>
      </c>
      <c r="P606">
        <f>O606/100*I606</f>
      </c>
    </row>
    <row r="607" ht="25.5">
      <c r="E607" s="15" t="s">
        <v>821</v>
      </c>
    </row>
    <row r="608" ht="12.75">
      <c r="E608" s="15" t="s">
        <v>47</v>
      </c>
    </row>
    <row r="609" spans="1:16" ht="12.75">
      <c r="A609" s="7">
        <v>188</v>
      </c>
      <c r="B609" s="7" t="s">
        <v>45</v>
      </c>
      <c r="C609" s="7" t="s">
        <v>822</v>
      </c>
      <c r="D609" s="7" t="s">
        <v>47</v>
      </c>
      <c r="E609" s="7" t="s">
        <v>823</v>
      </c>
      <c r="F609" s="7" t="s">
        <v>138</v>
      </c>
      <c r="G609" s="10">
        <v>174</v>
      </c>
      <c r="H609" s="14"/>
      <c r="I609" s="13">
        <f>ROUND((H609*G609),2)</f>
      </c>
      <c r="O609">
        <f>rekapitulace!H8</f>
      </c>
      <c r="P609">
        <f>O609/100*I609</f>
      </c>
    </row>
    <row r="610" ht="38.25">
      <c r="E610" s="15" t="s">
        <v>824</v>
      </c>
    </row>
    <row r="611" ht="12.75">
      <c r="E611" s="15" t="s">
        <v>47</v>
      </c>
    </row>
    <row r="612" spans="1:16" ht="12.75">
      <c r="A612" s="7">
        <v>189</v>
      </c>
      <c r="B612" s="7" t="s">
        <v>45</v>
      </c>
      <c r="C612" s="7" t="s">
        <v>825</v>
      </c>
      <c r="D612" s="7" t="s">
        <v>47</v>
      </c>
      <c r="E612" s="7" t="s">
        <v>826</v>
      </c>
      <c r="F612" s="7" t="s">
        <v>138</v>
      </c>
      <c r="G612" s="10">
        <v>45</v>
      </c>
      <c r="H612" s="14"/>
      <c r="I612" s="13">
        <f>ROUND((H612*G612),2)</f>
      </c>
      <c r="O612">
        <f>rekapitulace!H8</f>
      </c>
      <c r="P612">
        <f>O612/100*I612</f>
      </c>
    </row>
    <row r="613" ht="25.5">
      <c r="E613" s="15" t="s">
        <v>827</v>
      </c>
    </row>
    <row r="614" ht="12.75">
      <c r="E614" s="15" t="s">
        <v>47</v>
      </c>
    </row>
    <row r="615" spans="1:16" ht="12.75">
      <c r="A615" s="7">
        <v>190</v>
      </c>
      <c r="B615" s="7" t="s">
        <v>45</v>
      </c>
      <c r="C615" s="7" t="s">
        <v>828</v>
      </c>
      <c r="D615" s="7" t="s">
        <v>47</v>
      </c>
      <c r="E615" s="7" t="s">
        <v>829</v>
      </c>
      <c r="F615" s="7" t="s">
        <v>138</v>
      </c>
      <c r="G615" s="10">
        <v>72</v>
      </c>
      <c r="H615" s="14"/>
      <c r="I615" s="13">
        <f>ROUND((H615*G615),2)</f>
      </c>
      <c r="O615">
        <f>rekapitulace!H8</f>
      </c>
      <c r="P615">
        <f>O615/100*I615</f>
      </c>
    </row>
    <row r="616" ht="25.5">
      <c r="E616" s="15" t="s">
        <v>830</v>
      </c>
    </row>
    <row r="617" ht="12.75">
      <c r="E617" s="15" t="s">
        <v>47</v>
      </c>
    </row>
    <row r="618" spans="1:16" ht="12.75">
      <c r="A618" s="7">
        <v>191</v>
      </c>
      <c r="B618" s="7" t="s">
        <v>45</v>
      </c>
      <c r="C618" s="7" t="s">
        <v>831</v>
      </c>
      <c r="D618" s="7" t="s">
        <v>47</v>
      </c>
      <c r="E618" s="7" t="s">
        <v>832</v>
      </c>
      <c r="F618" s="7" t="s">
        <v>138</v>
      </c>
      <c r="G618" s="10">
        <v>102</v>
      </c>
      <c r="H618" s="14"/>
      <c r="I618" s="13">
        <f>ROUND((H618*G618),2)</f>
      </c>
      <c r="O618">
        <f>rekapitulace!H8</f>
      </c>
      <c r="P618">
        <f>O618/100*I618</f>
      </c>
    </row>
    <row r="619" ht="38.25">
      <c r="E619" s="15" t="s">
        <v>833</v>
      </c>
    </row>
    <row r="620" ht="12.75">
      <c r="E620" s="15" t="s">
        <v>47</v>
      </c>
    </row>
    <row r="621" spans="1:16" ht="12.75">
      <c r="A621" s="7">
        <v>192</v>
      </c>
      <c r="B621" s="7" t="s">
        <v>45</v>
      </c>
      <c r="C621" s="7" t="s">
        <v>834</v>
      </c>
      <c r="D621" s="7" t="s">
        <v>47</v>
      </c>
      <c r="E621" s="7" t="s">
        <v>835</v>
      </c>
      <c r="F621" s="7" t="s">
        <v>138</v>
      </c>
      <c r="G621" s="10">
        <v>7</v>
      </c>
      <c r="H621" s="14"/>
      <c r="I621" s="13">
        <f>ROUND((H621*G621),2)</f>
      </c>
      <c r="O621">
        <f>rekapitulace!H8</f>
      </c>
      <c r="P621">
        <f>O621/100*I621</f>
      </c>
    </row>
    <row r="622" ht="25.5">
      <c r="E622" s="15" t="s">
        <v>750</v>
      </c>
    </row>
    <row r="623" ht="12.75">
      <c r="E623" s="15" t="s">
        <v>47</v>
      </c>
    </row>
    <row r="624" spans="1:16" ht="12.75">
      <c r="A624" s="7">
        <v>193</v>
      </c>
      <c r="B624" s="7" t="s">
        <v>45</v>
      </c>
      <c r="C624" s="7" t="s">
        <v>836</v>
      </c>
      <c r="D624" s="7" t="s">
        <v>47</v>
      </c>
      <c r="E624" s="7" t="s">
        <v>837</v>
      </c>
      <c r="F624" s="7" t="s">
        <v>138</v>
      </c>
      <c r="G624" s="10">
        <v>61</v>
      </c>
      <c r="H624" s="14"/>
      <c r="I624" s="13">
        <f>ROUND((H624*G624),2)</f>
      </c>
      <c r="O624">
        <f>rekapitulace!H8</f>
      </c>
      <c r="P624">
        <f>O624/100*I624</f>
      </c>
    </row>
    <row r="625" ht="25.5">
      <c r="E625" s="15" t="s">
        <v>838</v>
      </c>
    </row>
    <row r="626" ht="12.75">
      <c r="E626" s="15" t="s">
        <v>47</v>
      </c>
    </row>
    <row r="627" spans="1:16" ht="12.75">
      <c r="A627" s="7">
        <v>194</v>
      </c>
      <c r="B627" s="7" t="s">
        <v>45</v>
      </c>
      <c r="C627" s="7" t="s">
        <v>839</v>
      </c>
      <c r="D627" s="7" t="s">
        <v>47</v>
      </c>
      <c r="E627" s="7" t="s">
        <v>840</v>
      </c>
      <c r="F627" s="7" t="s">
        <v>138</v>
      </c>
      <c r="G627" s="10">
        <v>141</v>
      </c>
      <c r="H627" s="14"/>
      <c r="I627" s="13">
        <f>ROUND((H627*G627),2)</f>
      </c>
      <c r="O627">
        <f>rekapitulace!H8</f>
      </c>
      <c r="P627">
        <f>O627/100*I627</f>
      </c>
    </row>
    <row r="628" ht="38.25">
      <c r="E628" s="15" t="s">
        <v>841</v>
      </c>
    </row>
    <row r="629" ht="12.75">
      <c r="E629" s="15" t="s">
        <v>47</v>
      </c>
    </row>
    <row r="630" spans="1:16" ht="12.75">
      <c r="A630" s="7">
        <v>195</v>
      </c>
      <c r="B630" s="7" t="s">
        <v>45</v>
      </c>
      <c r="C630" s="7" t="s">
        <v>842</v>
      </c>
      <c r="D630" s="7" t="s">
        <v>47</v>
      </c>
      <c r="E630" s="7" t="s">
        <v>843</v>
      </c>
      <c r="F630" s="7" t="s">
        <v>138</v>
      </c>
      <c r="G630" s="10">
        <v>68</v>
      </c>
      <c r="H630" s="14"/>
      <c r="I630" s="13">
        <f>ROUND((H630*G630),2)</f>
      </c>
      <c r="O630">
        <f>rekapitulace!H8</f>
      </c>
      <c r="P630">
        <f>O630/100*I630</f>
      </c>
    </row>
    <row r="631" ht="25.5">
      <c r="E631" s="15" t="s">
        <v>844</v>
      </c>
    </row>
    <row r="632" ht="12.75">
      <c r="E632" s="15" t="s">
        <v>47</v>
      </c>
    </row>
    <row r="633" spans="1:16" ht="12.75">
      <c r="A633" s="7">
        <v>196</v>
      </c>
      <c r="B633" s="7" t="s">
        <v>45</v>
      </c>
      <c r="C633" s="7" t="s">
        <v>845</v>
      </c>
      <c r="D633" s="7" t="s">
        <v>47</v>
      </c>
      <c r="E633" s="7" t="s">
        <v>846</v>
      </c>
      <c r="F633" s="7" t="s">
        <v>138</v>
      </c>
      <c r="G633" s="10">
        <v>30</v>
      </c>
      <c r="H633" s="14"/>
      <c r="I633" s="13">
        <f>ROUND((H633*G633),2)</f>
      </c>
      <c r="O633">
        <f>rekapitulace!H8</f>
      </c>
      <c r="P633">
        <f>O633/100*I633</f>
      </c>
    </row>
    <row r="634" ht="25.5">
      <c r="E634" s="15" t="s">
        <v>436</v>
      </c>
    </row>
    <row r="635" ht="12.75">
      <c r="E635" s="15" t="s">
        <v>47</v>
      </c>
    </row>
    <row r="636" spans="1:16" ht="12.75">
      <c r="A636" s="7">
        <v>197</v>
      </c>
      <c r="B636" s="7" t="s">
        <v>45</v>
      </c>
      <c r="C636" s="7" t="s">
        <v>847</v>
      </c>
      <c r="D636" s="7" t="s">
        <v>47</v>
      </c>
      <c r="E636" s="7" t="s">
        <v>848</v>
      </c>
      <c r="F636" s="7" t="s">
        <v>138</v>
      </c>
      <c r="G636" s="10">
        <v>30</v>
      </c>
      <c r="H636" s="14"/>
      <c r="I636" s="13">
        <f>ROUND((H636*G636),2)</f>
      </c>
      <c r="O636">
        <f>rekapitulace!H8</f>
      </c>
      <c r="P636">
        <f>O636/100*I636</f>
      </c>
    </row>
    <row r="637" ht="25.5">
      <c r="E637" s="15" t="s">
        <v>436</v>
      </c>
    </row>
    <row r="638" ht="12.75">
      <c r="E638" s="15" t="s">
        <v>47</v>
      </c>
    </row>
    <row r="639" spans="1:16" ht="12.75">
      <c r="A639" s="7">
        <v>198</v>
      </c>
      <c r="B639" s="7" t="s">
        <v>45</v>
      </c>
      <c r="C639" s="7" t="s">
        <v>849</v>
      </c>
      <c r="D639" s="7" t="s">
        <v>47</v>
      </c>
      <c r="E639" s="7" t="s">
        <v>850</v>
      </c>
      <c r="F639" s="7" t="s">
        <v>138</v>
      </c>
      <c r="G639" s="10">
        <v>141</v>
      </c>
      <c r="H639" s="14"/>
      <c r="I639" s="13">
        <f>ROUND((H639*G639),2)</f>
      </c>
      <c r="O639">
        <f>rekapitulace!H8</f>
      </c>
      <c r="P639">
        <f>O639/100*I639</f>
      </c>
    </row>
    <row r="640" ht="38.25">
      <c r="E640" s="15" t="s">
        <v>841</v>
      </c>
    </row>
    <row r="641" ht="12.75">
      <c r="E641" s="15" t="s">
        <v>47</v>
      </c>
    </row>
    <row r="642" spans="1:16" ht="12.75">
      <c r="A642" s="7">
        <v>199</v>
      </c>
      <c r="B642" s="7" t="s">
        <v>45</v>
      </c>
      <c r="C642" s="7" t="s">
        <v>851</v>
      </c>
      <c r="D642" s="7" t="s">
        <v>47</v>
      </c>
      <c r="E642" s="7" t="s">
        <v>533</v>
      </c>
      <c r="F642" s="7" t="s">
        <v>155</v>
      </c>
      <c r="G642" s="10">
        <v>748</v>
      </c>
      <c r="H642" s="14"/>
      <c r="I642" s="13">
        <f>ROUND((H642*G642),2)</f>
      </c>
      <c r="O642">
        <f>rekapitulace!H8</f>
      </c>
      <c r="P642">
        <f>O642/100*I642</f>
      </c>
    </row>
    <row r="643" ht="25.5">
      <c r="E643" s="15" t="s">
        <v>852</v>
      </c>
    </row>
    <row r="644" ht="12.75">
      <c r="E644" s="15" t="s">
        <v>47</v>
      </c>
    </row>
    <row r="645" spans="1:16" ht="12.75">
      <c r="A645" s="7">
        <v>200</v>
      </c>
      <c r="B645" s="7" t="s">
        <v>45</v>
      </c>
      <c r="C645" s="7" t="s">
        <v>853</v>
      </c>
      <c r="D645" s="7" t="s">
        <v>47</v>
      </c>
      <c r="E645" s="7" t="s">
        <v>854</v>
      </c>
      <c r="F645" s="7" t="s">
        <v>155</v>
      </c>
      <c r="G645" s="10">
        <v>70</v>
      </c>
      <c r="H645" s="14"/>
      <c r="I645" s="13">
        <f>ROUND((H645*G645),2)</f>
      </c>
      <c r="O645">
        <f>rekapitulace!H8</f>
      </c>
      <c r="P645">
        <f>O645/100*I645</f>
      </c>
    </row>
    <row r="646" ht="25.5">
      <c r="E646" s="15" t="s">
        <v>855</v>
      </c>
    </row>
    <row r="647" ht="12.75">
      <c r="E647" s="15" t="s">
        <v>47</v>
      </c>
    </row>
    <row r="648" spans="1:16" ht="12.75">
      <c r="A648" s="7">
        <v>201</v>
      </c>
      <c r="B648" s="7" t="s">
        <v>45</v>
      </c>
      <c r="C648" s="7" t="s">
        <v>856</v>
      </c>
      <c r="D648" s="7" t="s">
        <v>47</v>
      </c>
      <c r="E648" s="7" t="s">
        <v>857</v>
      </c>
      <c r="F648" s="7" t="s">
        <v>155</v>
      </c>
      <c r="G648" s="10">
        <v>10</v>
      </c>
      <c r="H648" s="14"/>
      <c r="I648" s="13">
        <f>ROUND((H648*G648),2)</f>
      </c>
      <c r="O648">
        <f>rekapitulace!H8</f>
      </c>
      <c r="P648">
        <f>O648/100*I648</f>
      </c>
    </row>
    <row r="649" ht="25.5">
      <c r="E649" s="15" t="s">
        <v>578</v>
      </c>
    </row>
    <row r="650" ht="12.75">
      <c r="E650" s="15" t="s">
        <v>47</v>
      </c>
    </row>
    <row r="651" spans="1:16" ht="12.75">
      <c r="A651" s="7">
        <v>202</v>
      </c>
      <c r="B651" s="7" t="s">
        <v>45</v>
      </c>
      <c r="C651" s="7" t="s">
        <v>858</v>
      </c>
      <c r="D651" s="7" t="s">
        <v>47</v>
      </c>
      <c r="E651" s="7" t="s">
        <v>859</v>
      </c>
      <c r="F651" s="7" t="s">
        <v>155</v>
      </c>
      <c r="G651" s="10">
        <v>20</v>
      </c>
      <c r="H651" s="14"/>
      <c r="I651" s="13">
        <f>ROUND((H651*G651),2)</f>
      </c>
      <c r="O651">
        <f>rekapitulace!H8</f>
      </c>
      <c r="P651">
        <f>O651/100*I651</f>
      </c>
    </row>
    <row r="652" ht="25.5">
      <c r="E652" s="15" t="s">
        <v>673</v>
      </c>
    </row>
    <row r="653" ht="12.75">
      <c r="E653" s="15" t="s">
        <v>47</v>
      </c>
    </row>
    <row r="654" spans="1:16" ht="12.75">
      <c r="A654" s="7">
        <v>203</v>
      </c>
      <c r="B654" s="7" t="s">
        <v>45</v>
      </c>
      <c r="C654" s="7" t="s">
        <v>860</v>
      </c>
      <c r="D654" s="7" t="s">
        <v>47</v>
      </c>
      <c r="E654" s="7" t="s">
        <v>861</v>
      </c>
      <c r="F654" s="7" t="s">
        <v>155</v>
      </c>
      <c r="G654" s="10">
        <v>8</v>
      </c>
      <c r="H654" s="14"/>
      <c r="I654" s="13">
        <f>ROUND((H654*G654),2)</f>
      </c>
      <c r="O654">
        <f>rekapitulace!H8</f>
      </c>
      <c r="P654">
        <f>O654/100*I654</f>
      </c>
    </row>
    <row r="655" ht="25.5">
      <c r="E655" s="15" t="s">
        <v>650</v>
      </c>
    </row>
    <row r="656" ht="12.75">
      <c r="E656" s="15" t="s">
        <v>47</v>
      </c>
    </row>
    <row r="657" spans="1:16" ht="12.75">
      <c r="A657" s="7">
        <v>204</v>
      </c>
      <c r="B657" s="7" t="s">
        <v>45</v>
      </c>
      <c r="C657" s="7" t="s">
        <v>862</v>
      </c>
      <c r="D657" s="7" t="s">
        <v>47</v>
      </c>
      <c r="E657" s="7" t="s">
        <v>536</v>
      </c>
      <c r="F657" s="7" t="s">
        <v>155</v>
      </c>
      <c r="G657" s="10">
        <v>12</v>
      </c>
      <c r="H657" s="14"/>
      <c r="I657" s="13">
        <f>ROUND((H657*G657),2)</f>
      </c>
      <c r="O657">
        <f>rekapitulace!H8</f>
      </c>
      <c r="P657">
        <f>O657/100*I657</f>
      </c>
    </row>
    <row r="658" ht="25.5">
      <c r="E658" s="15" t="s">
        <v>411</v>
      </c>
    </row>
    <row r="659" ht="12.75">
      <c r="E659" s="15" t="s">
        <v>47</v>
      </c>
    </row>
    <row r="660" spans="1:16" ht="12.75">
      <c r="A660" s="7">
        <v>205</v>
      </c>
      <c r="B660" s="7" t="s">
        <v>45</v>
      </c>
      <c r="C660" s="7" t="s">
        <v>863</v>
      </c>
      <c r="D660" s="7" t="s">
        <v>47</v>
      </c>
      <c r="E660" s="7" t="s">
        <v>864</v>
      </c>
      <c r="F660" s="7" t="s">
        <v>155</v>
      </c>
      <c r="G660" s="10">
        <v>393</v>
      </c>
      <c r="H660" s="14"/>
      <c r="I660" s="13">
        <f>ROUND((H660*G660),2)</f>
      </c>
      <c r="O660">
        <f>rekapitulace!H8</f>
      </c>
      <c r="P660">
        <f>O660/100*I660</f>
      </c>
    </row>
    <row r="661" ht="25.5">
      <c r="E661" s="15" t="s">
        <v>865</v>
      </c>
    </row>
    <row r="662" ht="12.75">
      <c r="E662" s="15" t="s">
        <v>47</v>
      </c>
    </row>
    <row r="663" spans="1:16" ht="12.75">
      <c r="A663" s="7">
        <v>206</v>
      </c>
      <c r="B663" s="7" t="s">
        <v>45</v>
      </c>
      <c r="C663" s="7" t="s">
        <v>866</v>
      </c>
      <c r="D663" s="7" t="s">
        <v>47</v>
      </c>
      <c r="E663" s="7" t="s">
        <v>538</v>
      </c>
      <c r="F663" s="7" t="s">
        <v>155</v>
      </c>
      <c r="G663" s="10">
        <v>80</v>
      </c>
      <c r="H663" s="14"/>
      <c r="I663" s="13">
        <f>ROUND((H663*G663),2)</f>
      </c>
      <c r="O663">
        <f>rekapitulace!H8</f>
      </c>
      <c r="P663">
        <f>O663/100*I663</f>
      </c>
    </row>
    <row r="664" ht="25.5">
      <c r="E664" s="15" t="s">
        <v>867</v>
      </c>
    </row>
    <row r="665" ht="12.75">
      <c r="E665" s="15" t="s">
        <v>47</v>
      </c>
    </row>
    <row r="666" spans="1:16" ht="12.75">
      <c r="A666" s="7">
        <v>207</v>
      </c>
      <c r="B666" s="7" t="s">
        <v>45</v>
      </c>
      <c r="C666" s="7" t="s">
        <v>868</v>
      </c>
      <c r="D666" s="7" t="s">
        <v>47</v>
      </c>
      <c r="E666" s="7" t="s">
        <v>508</v>
      </c>
      <c r="F666" s="7" t="s">
        <v>337</v>
      </c>
      <c r="G666" s="10">
        <v>5</v>
      </c>
      <c r="H666" s="14"/>
      <c r="I666" s="13">
        <f>ROUND((H666*G666),2)</f>
      </c>
      <c r="O666">
        <f>rekapitulace!H8</f>
      </c>
      <c r="P666">
        <f>O666/100*I666</f>
      </c>
    </row>
    <row r="667" ht="25.5">
      <c r="E667" s="15" t="s">
        <v>509</v>
      </c>
    </row>
    <row r="668" ht="12.75">
      <c r="E668" s="15" t="s">
        <v>47</v>
      </c>
    </row>
    <row r="669" spans="1:16" ht="12.75" customHeight="1">
      <c r="A669" s="16"/>
      <c r="B669" s="16"/>
      <c r="C669" s="16" t="s">
        <v>186</v>
      </c>
      <c r="D669" s="16"/>
      <c r="E669" s="16" t="s">
        <v>809</v>
      </c>
      <c r="F669" s="16"/>
      <c r="G669" s="16"/>
      <c r="H669" s="16"/>
      <c r="I669" s="16">
        <f>SUM(I597:I668)</f>
      </c>
      <c r="P669">
        <f>ROUND(SUM(P597:P668),2)</f>
      </c>
    </row>
    <row r="671" spans="1:9" ht="12.75" customHeight="1">
      <c r="A671" s="9"/>
      <c r="B671" s="9"/>
      <c r="C671" s="9" t="s">
        <v>188</v>
      </c>
      <c r="D671" s="9"/>
      <c r="E671" s="9" t="s">
        <v>869</v>
      </c>
      <c r="F671" s="9"/>
      <c r="G671" s="11"/>
      <c r="H671" s="9"/>
      <c r="I671" s="11"/>
    </row>
    <row r="672" spans="1:16" ht="12.75">
      <c r="A672" s="7">
        <v>208</v>
      </c>
      <c r="B672" s="7" t="s">
        <v>45</v>
      </c>
      <c r="C672" s="7" t="s">
        <v>870</v>
      </c>
      <c r="D672" s="7" t="s">
        <v>47</v>
      </c>
      <c r="E672" s="7" t="s">
        <v>871</v>
      </c>
      <c r="F672" s="7" t="s">
        <v>155</v>
      </c>
      <c r="G672" s="10">
        <v>1</v>
      </c>
      <c r="H672" s="14"/>
      <c r="I672" s="13">
        <f>ROUND((H672*G672),2)</f>
      </c>
      <c r="O672">
        <f>rekapitulace!H8</f>
      </c>
      <c r="P672">
        <f>O672/100*I672</f>
      </c>
    </row>
    <row r="673" ht="25.5">
      <c r="E673" s="15" t="s">
        <v>441</v>
      </c>
    </row>
    <row r="674" ht="12.75">
      <c r="E674" s="15" t="s">
        <v>47</v>
      </c>
    </row>
    <row r="675" spans="1:16" ht="12.75">
      <c r="A675" s="7">
        <v>209</v>
      </c>
      <c r="B675" s="7" t="s">
        <v>45</v>
      </c>
      <c r="C675" s="7" t="s">
        <v>872</v>
      </c>
      <c r="D675" s="7" t="s">
        <v>47</v>
      </c>
      <c r="E675" s="7" t="s">
        <v>873</v>
      </c>
      <c r="F675" s="7" t="s">
        <v>566</v>
      </c>
      <c r="G675" s="10">
        <v>1</v>
      </c>
      <c r="H675" s="14"/>
      <c r="I675" s="13">
        <f>ROUND((H675*G675),2)</f>
      </c>
      <c r="O675">
        <f>rekapitulace!H8</f>
      </c>
      <c r="P675">
        <f>O675/100*I675</f>
      </c>
    </row>
    <row r="676" ht="25.5">
      <c r="E676" s="15" t="s">
        <v>567</v>
      </c>
    </row>
    <row r="677" ht="12.75">
      <c r="E677" s="15" t="s">
        <v>47</v>
      </c>
    </row>
    <row r="678" spans="1:16" ht="12.75">
      <c r="A678" s="7">
        <v>210</v>
      </c>
      <c r="B678" s="7" t="s">
        <v>45</v>
      </c>
      <c r="C678" s="7" t="s">
        <v>874</v>
      </c>
      <c r="D678" s="7" t="s">
        <v>47</v>
      </c>
      <c r="E678" s="7" t="s">
        <v>875</v>
      </c>
      <c r="F678" s="7" t="s">
        <v>566</v>
      </c>
      <c r="G678" s="10">
        <v>1</v>
      </c>
      <c r="H678" s="14"/>
      <c r="I678" s="13">
        <f>ROUND((H678*G678),2)</f>
      </c>
      <c r="O678">
        <f>rekapitulace!H8</f>
      </c>
      <c r="P678">
        <f>O678/100*I678</f>
      </c>
    </row>
    <row r="679" ht="25.5">
      <c r="E679" s="15" t="s">
        <v>567</v>
      </c>
    </row>
    <row r="680" ht="12.75">
      <c r="E680" s="15" t="s">
        <v>47</v>
      </c>
    </row>
    <row r="681" spans="1:16" ht="12.75">
      <c r="A681" s="7">
        <v>211</v>
      </c>
      <c r="B681" s="7" t="s">
        <v>45</v>
      </c>
      <c r="C681" s="7" t="s">
        <v>876</v>
      </c>
      <c r="D681" s="7" t="s">
        <v>47</v>
      </c>
      <c r="E681" s="7" t="s">
        <v>877</v>
      </c>
      <c r="F681" s="7" t="s">
        <v>155</v>
      </c>
      <c r="G681" s="10">
        <v>1</v>
      </c>
      <c r="H681" s="14"/>
      <c r="I681" s="13">
        <f>ROUND((H681*G681),2)</f>
      </c>
      <c r="O681">
        <f>rekapitulace!H8</f>
      </c>
      <c r="P681">
        <f>O681/100*I681</f>
      </c>
    </row>
    <row r="682" ht="25.5">
      <c r="E682" s="15" t="s">
        <v>441</v>
      </c>
    </row>
    <row r="683" ht="12.75">
      <c r="E683" s="15" t="s">
        <v>47</v>
      </c>
    </row>
    <row r="684" spans="1:16" ht="12.75">
      <c r="A684" s="7">
        <v>212</v>
      </c>
      <c r="B684" s="7" t="s">
        <v>45</v>
      </c>
      <c r="C684" s="7" t="s">
        <v>878</v>
      </c>
      <c r="D684" s="7" t="s">
        <v>47</v>
      </c>
      <c r="E684" s="7" t="s">
        <v>879</v>
      </c>
      <c r="F684" s="7" t="s">
        <v>155</v>
      </c>
      <c r="G684" s="10">
        <v>6</v>
      </c>
      <c r="H684" s="14"/>
      <c r="I684" s="13">
        <f>ROUND((H684*G684),2)</f>
      </c>
      <c r="O684">
        <f>rekapitulace!H8</f>
      </c>
      <c r="P684">
        <f>O684/100*I684</f>
      </c>
    </row>
    <row r="685" ht="25.5">
      <c r="E685" s="15" t="s">
        <v>479</v>
      </c>
    </row>
    <row r="686" ht="12.75">
      <c r="E686" s="15" t="s">
        <v>47</v>
      </c>
    </row>
    <row r="687" spans="1:16" ht="12.75">
      <c r="A687" s="7">
        <v>213</v>
      </c>
      <c r="B687" s="7" t="s">
        <v>45</v>
      </c>
      <c r="C687" s="7" t="s">
        <v>880</v>
      </c>
      <c r="D687" s="7" t="s">
        <v>47</v>
      </c>
      <c r="E687" s="7" t="s">
        <v>881</v>
      </c>
      <c r="F687" s="7" t="s">
        <v>566</v>
      </c>
      <c r="G687" s="10">
        <v>1</v>
      </c>
      <c r="H687" s="14"/>
      <c r="I687" s="13">
        <f>ROUND((H687*G687),2)</f>
      </c>
      <c r="O687">
        <f>rekapitulace!H8</f>
      </c>
      <c r="P687">
        <f>O687/100*I687</f>
      </c>
    </row>
    <row r="688" ht="25.5">
      <c r="E688" s="15" t="s">
        <v>50</v>
      </c>
    </row>
    <row r="689" ht="12.75">
      <c r="E689" s="15" t="s">
        <v>47</v>
      </c>
    </row>
    <row r="690" spans="1:16" ht="12.75">
      <c r="A690" s="7">
        <v>214</v>
      </c>
      <c r="B690" s="7" t="s">
        <v>45</v>
      </c>
      <c r="C690" s="7" t="s">
        <v>882</v>
      </c>
      <c r="D690" s="7" t="s">
        <v>47</v>
      </c>
      <c r="E690" s="7" t="s">
        <v>883</v>
      </c>
      <c r="F690" s="7" t="s">
        <v>566</v>
      </c>
      <c r="G690" s="10">
        <v>1</v>
      </c>
      <c r="H690" s="14"/>
      <c r="I690" s="13">
        <f>ROUND((H690*G690),2)</f>
      </c>
      <c r="O690">
        <f>rekapitulace!H8</f>
      </c>
      <c r="P690">
        <f>O690/100*I690</f>
      </c>
    </row>
    <row r="691" ht="25.5">
      <c r="E691" s="15" t="s">
        <v>567</v>
      </c>
    </row>
    <row r="692" ht="12.75">
      <c r="E692" s="15" t="s">
        <v>47</v>
      </c>
    </row>
    <row r="693" spans="1:16" ht="12.75">
      <c r="A693" s="7">
        <v>215</v>
      </c>
      <c r="B693" s="7" t="s">
        <v>45</v>
      </c>
      <c r="C693" s="7" t="s">
        <v>884</v>
      </c>
      <c r="D693" s="7" t="s">
        <v>47</v>
      </c>
      <c r="E693" s="7" t="s">
        <v>885</v>
      </c>
      <c r="F693" s="7" t="s">
        <v>566</v>
      </c>
      <c r="G693" s="10">
        <v>1</v>
      </c>
      <c r="H693" s="14"/>
      <c r="I693" s="13">
        <f>ROUND((H693*G693),2)</f>
      </c>
      <c r="O693">
        <f>rekapitulace!H8</f>
      </c>
      <c r="P693">
        <f>O693/100*I693</f>
      </c>
    </row>
    <row r="694" ht="25.5">
      <c r="E694" s="15" t="s">
        <v>567</v>
      </c>
    </row>
    <row r="695" ht="12.75">
      <c r="E695" s="15" t="s">
        <v>47</v>
      </c>
    </row>
    <row r="696" spans="1:16" ht="12.75" customHeight="1">
      <c r="A696" s="16"/>
      <c r="B696" s="16"/>
      <c r="C696" s="16" t="s">
        <v>188</v>
      </c>
      <c r="D696" s="16"/>
      <c r="E696" s="16" t="s">
        <v>869</v>
      </c>
      <c r="F696" s="16"/>
      <c r="G696" s="16"/>
      <c r="H696" s="16"/>
      <c r="I696" s="16">
        <f>SUM(I672:I695)</f>
      </c>
      <c r="P696">
        <f>ROUND(SUM(P672:P695),2)</f>
      </c>
    </row>
    <row r="698" spans="1:9" ht="12.75" customHeight="1">
      <c r="A698" s="9"/>
      <c r="B698" s="9"/>
      <c r="C698" s="9" t="s">
        <v>190</v>
      </c>
      <c r="D698" s="9"/>
      <c r="E698" s="9" t="s">
        <v>886</v>
      </c>
      <c r="F698" s="9"/>
      <c r="G698" s="11"/>
      <c r="H698" s="9"/>
      <c r="I698" s="11"/>
    </row>
    <row r="699" spans="1:16" ht="12.75">
      <c r="A699" s="7">
        <v>216</v>
      </c>
      <c r="B699" s="7" t="s">
        <v>45</v>
      </c>
      <c r="C699" s="7" t="s">
        <v>887</v>
      </c>
      <c r="D699" s="7" t="s">
        <v>47</v>
      </c>
      <c r="E699" s="7" t="s">
        <v>888</v>
      </c>
      <c r="F699" s="7" t="s">
        <v>49</v>
      </c>
      <c r="G699" s="10">
        <v>1</v>
      </c>
      <c r="H699" s="14"/>
      <c r="I699" s="13">
        <f>ROUND((H699*G699),2)</f>
      </c>
      <c r="O699">
        <f>rekapitulace!H8</f>
      </c>
      <c r="P699">
        <f>O699/100*I699</f>
      </c>
    </row>
    <row r="700" ht="25.5">
      <c r="E700" s="15" t="s">
        <v>50</v>
      </c>
    </row>
    <row r="701" ht="12.75">
      <c r="E701" s="15" t="s">
        <v>47</v>
      </c>
    </row>
    <row r="702" spans="1:16" ht="12.75">
      <c r="A702" s="7">
        <v>217</v>
      </c>
      <c r="B702" s="7" t="s">
        <v>45</v>
      </c>
      <c r="C702" s="7" t="s">
        <v>889</v>
      </c>
      <c r="D702" s="7" t="s">
        <v>47</v>
      </c>
      <c r="E702" s="7" t="s">
        <v>890</v>
      </c>
      <c r="F702" s="7" t="s">
        <v>49</v>
      </c>
      <c r="G702" s="10">
        <v>1</v>
      </c>
      <c r="H702" s="14"/>
      <c r="I702" s="13">
        <f>ROUND((H702*G702),2)</f>
      </c>
      <c r="O702">
        <f>rekapitulace!H8</f>
      </c>
      <c r="P702">
        <f>O702/100*I702</f>
      </c>
    </row>
    <row r="703" ht="25.5">
      <c r="E703" s="15" t="s">
        <v>50</v>
      </c>
    </row>
    <row r="704" ht="12.75">
      <c r="E704" s="15" t="s">
        <v>47</v>
      </c>
    </row>
    <row r="705" spans="1:16" ht="12.75">
      <c r="A705" s="7">
        <v>218</v>
      </c>
      <c r="B705" s="7" t="s">
        <v>45</v>
      </c>
      <c r="C705" s="7" t="s">
        <v>891</v>
      </c>
      <c r="D705" s="7" t="s">
        <v>47</v>
      </c>
      <c r="E705" s="7" t="s">
        <v>892</v>
      </c>
      <c r="F705" s="7" t="s">
        <v>49</v>
      </c>
      <c r="G705" s="10">
        <v>1</v>
      </c>
      <c r="H705" s="14"/>
      <c r="I705" s="13">
        <f>ROUND((H705*G705),2)</f>
      </c>
      <c r="O705">
        <f>rekapitulace!H8</f>
      </c>
      <c r="P705">
        <f>O705/100*I705</f>
      </c>
    </row>
    <row r="706" ht="25.5">
      <c r="E706" s="15" t="s">
        <v>50</v>
      </c>
    </row>
    <row r="707" ht="12.75">
      <c r="E707" s="15" t="s">
        <v>47</v>
      </c>
    </row>
    <row r="708" spans="1:16" ht="12.75">
      <c r="A708" s="7">
        <v>219</v>
      </c>
      <c r="B708" s="7" t="s">
        <v>45</v>
      </c>
      <c r="C708" s="7" t="s">
        <v>893</v>
      </c>
      <c r="D708" s="7" t="s">
        <v>47</v>
      </c>
      <c r="E708" s="7" t="s">
        <v>894</v>
      </c>
      <c r="F708" s="7" t="s">
        <v>49</v>
      </c>
      <c r="G708" s="10">
        <v>1</v>
      </c>
      <c r="H708" s="14"/>
      <c r="I708" s="13">
        <f>ROUND((H708*G708),2)</f>
      </c>
      <c r="O708">
        <f>rekapitulace!H8</f>
      </c>
      <c r="P708">
        <f>O708/100*I708</f>
      </c>
    </row>
    <row r="709" ht="25.5">
      <c r="E709" s="15" t="s">
        <v>50</v>
      </c>
    </row>
    <row r="710" ht="12.75">
      <c r="E710" s="15" t="s">
        <v>47</v>
      </c>
    </row>
    <row r="711" spans="1:16" ht="12.75">
      <c r="A711" s="7">
        <v>220</v>
      </c>
      <c r="B711" s="7" t="s">
        <v>45</v>
      </c>
      <c r="C711" s="7" t="s">
        <v>895</v>
      </c>
      <c r="D711" s="7" t="s">
        <v>47</v>
      </c>
      <c r="E711" s="7" t="s">
        <v>896</v>
      </c>
      <c r="F711" s="7" t="s">
        <v>49</v>
      </c>
      <c r="G711" s="10">
        <v>1</v>
      </c>
      <c r="H711" s="14"/>
      <c r="I711" s="13">
        <f>ROUND((H711*G711),2)</f>
      </c>
      <c r="O711">
        <f>rekapitulace!H8</f>
      </c>
      <c r="P711">
        <f>O711/100*I711</f>
      </c>
    </row>
    <row r="712" ht="25.5">
      <c r="E712" s="15" t="s">
        <v>50</v>
      </c>
    </row>
    <row r="713" ht="12.75">
      <c r="E713" s="15" t="s">
        <v>47</v>
      </c>
    </row>
    <row r="714" spans="1:16" ht="12.75">
      <c r="A714" s="7">
        <v>221</v>
      </c>
      <c r="B714" s="7" t="s">
        <v>45</v>
      </c>
      <c r="C714" s="7" t="s">
        <v>897</v>
      </c>
      <c r="D714" s="7" t="s">
        <v>47</v>
      </c>
      <c r="E714" s="7" t="s">
        <v>898</v>
      </c>
      <c r="F714" s="7" t="s">
        <v>49</v>
      </c>
      <c r="G714" s="10">
        <v>1</v>
      </c>
      <c r="H714" s="14"/>
      <c r="I714" s="13">
        <f>ROUND((H714*G714),2)</f>
      </c>
      <c r="O714">
        <f>rekapitulace!H8</f>
      </c>
      <c r="P714">
        <f>O714/100*I714</f>
      </c>
    </row>
    <row r="715" ht="25.5">
      <c r="E715" s="15" t="s">
        <v>50</v>
      </c>
    </row>
    <row r="716" ht="12.75">
      <c r="E716" s="15" t="s">
        <v>47</v>
      </c>
    </row>
    <row r="717" spans="1:16" ht="12.75">
      <c r="A717" s="7">
        <v>222</v>
      </c>
      <c r="B717" s="7" t="s">
        <v>45</v>
      </c>
      <c r="C717" s="7" t="s">
        <v>899</v>
      </c>
      <c r="D717" s="7" t="s">
        <v>47</v>
      </c>
      <c r="E717" s="7" t="s">
        <v>900</v>
      </c>
      <c r="F717" s="7" t="s">
        <v>49</v>
      </c>
      <c r="G717" s="10">
        <v>1</v>
      </c>
      <c r="H717" s="14"/>
      <c r="I717" s="13">
        <f>ROUND((H717*G717),2)</f>
      </c>
      <c r="O717">
        <f>rekapitulace!H8</f>
      </c>
      <c r="P717">
        <f>O717/100*I717</f>
      </c>
    </row>
    <row r="718" ht="25.5">
      <c r="E718" s="15" t="s">
        <v>50</v>
      </c>
    </row>
    <row r="719" ht="12.75">
      <c r="E719" s="15" t="s">
        <v>47</v>
      </c>
    </row>
    <row r="720" spans="1:16" ht="12.75">
      <c r="A720" s="7">
        <v>223</v>
      </c>
      <c r="B720" s="7" t="s">
        <v>45</v>
      </c>
      <c r="C720" s="7" t="s">
        <v>901</v>
      </c>
      <c r="D720" s="7" t="s">
        <v>47</v>
      </c>
      <c r="E720" s="7" t="s">
        <v>902</v>
      </c>
      <c r="F720" s="7" t="s">
        <v>49</v>
      </c>
      <c r="G720" s="10">
        <v>1</v>
      </c>
      <c r="H720" s="14"/>
      <c r="I720" s="13">
        <f>ROUND((H720*G720),2)</f>
      </c>
      <c r="O720">
        <f>rekapitulace!H8</f>
      </c>
      <c r="P720">
        <f>O720/100*I720</f>
      </c>
    </row>
    <row r="721" ht="25.5">
      <c r="E721" s="15" t="s">
        <v>50</v>
      </c>
    </row>
    <row r="722" ht="12.75">
      <c r="E722" s="15" t="s">
        <v>47</v>
      </c>
    </row>
    <row r="723" spans="1:16" ht="12.75" customHeight="1">
      <c r="A723" s="16"/>
      <c r="B723" s="16"/>
      <c r="C723" s="16" t="s">
        <v>190</v>
      </c>
      <c r="D723" s="16"/>
      <c r="E723" s="16" t="s">
        <v>886</v>
      </c>
      <c r="F723" s="16"/>
      <c r="G723" s="16"/>
      <c r="H723" s="16"/>
      <c r="I723" s="16">
        <f>SUM(I699:I722)</f>
      </c>
      <c r="P723">
        <f>ROUND(SUM(P699:P722),2)</f>
      </c>
    </row>
    <row r="725" spans="1:16" ht="12.75" customHeight="1">
      <c r="A725" s="16"/>
      <c r="B725" s="16"/>
      <c r="C725" s="16"/>
      <c r="D725" s="16"/>
      <c r="E725" s="16" t="s">
        <v>143</v>
      </c>
      <c r="F725" s="16"/>
      <c r="G725" s="16"/>
      <c r="H725" s="16"/>
      <c r="I725" s="16">
        <f>+I18+I33+I75+I165+I207+I222+I264+I297+I321+I369+I504+I594+I669+I696+I723</f>
      </c>
      <c r="P725">
        <f>+P18+P33+P75+P165+P207+P222+P264+P297+P321+P369+P504+P594+P669+P696+P723</f>
      </c>
    </row>
    <row r="727" spans="1:9" ht="12.75" customHeight="1">
      <c r="A727" s="9" t="s">
        <v>144</v>
      </c>
      <c r="B727" s="9"/>
      <c r="C727" s="9"/>
      <c r="D727" s="9"/>
      <c r="E727" s="9"/>
      <c r="F727" s="9"/>
      <c r="G727" s="9"/>
      <c r="H727" s="9"/>
      <c r="I727" s="9"/>
    </row>
    <row r="728" spans="1:9" ht="12.75" customHeight="1">
      <c r="A728" s="9"/>
      <c r="B728" s="9"/>
      <c r="C728" s="9"/>
      <c r="D728" s="9"/>
      <c r="E728" s="9" t="s">
        <v>145</v>
      </c>
      <c r="F728" s="9"/>
      <c r="G728" s="9"/>
      <c r="H728" s="9"/>
      <c r="I728" s="9"/>
    </row>
    <row r="729" spans="1:16" ht="12.75" customHeight="1">
      <c r="A729" s="16"/>
      <c r="B729" s="16"/>
      <c r="C729" s="16"/>
      <c r="D729" s="16"/>
      <c r="E729" s="16" t="s">
        <v>146</v>
      </c>
      <c r="F729" s="16"/>
      <c r="G729" s="16"/>
      <c r="H729" s="16"/>
      <c r="I729" s="16">
        <v>0</v>
      </c>
      <c r="P729">
        <v>0</v>
      </c>
    </row>
    <row r="730" spans="1:9" ht="12.75" customHeight="1">
      <c r="A730" s="16"/>
      <c r="B730" s="16"/>
      <c r="C730" s="16"/>
      <c r="D730" s="16"/>
      <c r="E730" s="16" t="s">
        <v>147</v>
      </c>
      <c r="F730" s="16"/>
      <c r="G730" s="16"/>
      <c r="H730" s="16"/>
      <c r="I730" s="16"/>
    </row>
    <row r="731" spans="1:16" ht="12.75" customHeight="1">
      <c r="A731" s="16"/>
      <c r="B731" s="16"/>
      <c r="C731" s="16"/>
      <c r="D731" s="16"/>
      <c r="E731" s="16" t="s">
        <v>148</v>
      </c>
      <c r="F731" s="16"/>
      <c r="G731" s="16"/>
      <c r="H731" s="16"/>
      <c r="I731" s="16">
        <v>0</v>
      </c>
      <c r="P731">
        <v>0</v>
      </c>
    </row>
    <row r="732" spans="1:16" ht="12.75" customHeight="1">
      <c r="A732" s="16"/>
      <c r="B732" s="16"/>
      <c r="C732" s="16"/>
      <c r="D732" s="16"/>
      <c r="E732" s="16" t="s">
        <v>149</v>
      </c>
      <c r="F732" s="16"/>
      <c r="G732" s="16"/>
      <c r="H732" s="16"/>
      <c r="I732" s="16">
        <f>I729+I731</f>
      </c>
      <c r="P732">
        <f>P729+P731</f>
      </c>
    </row>
    <row r="734" spans="1:16" ht="12.75" customHeight="1">
      <c r="A734" s="16"/>
      <c r="B734" s="16"/>
      <c r="C734" s="16"/>
      <c r="D734" s="16"/>
      <c r="E734" s="16" t="s">
        <v>149</v>
      </c>
      <c r="F734" s="16"/>
      <c r="G734" s="16"/>
      <c r="H734" s="16"/>
      <c r="I734" s="16">
        <f>I725+I732</f>
      </c>
      <c r="P734">
        <f>P725+P732</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P25"/>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905</v>
      </c>
      <c r="D6" s="5"/>
      <c r="E6" s="5" t="s">
        <v>906</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24</v>
      </c>
      <c r="D11" s="9"/>
      <c r="E11" s="9" t="s">
        <v>107</v>
      </c>
      <c r="F11" s="9"/>
      <c r="G11" s="11"/>
      <c r="H11" s="9"/>
      <c r="I11" s="11"/>
    </row>
    <row r="12" spans="1:16" ht="12.75">
      <c r="A12" s="7">
        <v>1</v>
      </c>
      <c r="B12" s="7" t="s">
        <v>45</v>
      </c>
      <c r="C12" s="7" t="s">
        <v>907</v>
      </c>
      <c r="D12" s="7" t="s">
        <v>47</v>
      </c>
      <c r="E12" s="7" t="s">
        <v>908</v>
      </c>
      <c r="F12" s="7" t="s">
        <v>49</v>
      </c>
      <c r="G12" s="10">
        <v>1</v>
      </c>
      <c r="H12" s="14"/>
      <c r="I12" s="13">
        <f>ROUND((H12*G12),2)</f>
      </c>
      <c r="O12">
        <f>rekapitulace!H8</f>
      </c>
      <c r="P12">
        <f>O12/100*I12</f>
      </c>
    </row>
    <row r="13" ht="89.25">
      <c r="E13" s="15" t="s">
        <v>909</v>
      </c>
    </row>
    <row r="14" spans="1:16" ht="12.75" customHeight="1">
      <c r="A14" s="16"/>
      <c r="B14" s="16"/>
      <c r="C14" s="16" t="s">
        <v>24</v>
      </c>
      <c r="D14" s="16"/>
      <c r="E14" s="16" t="s">
        <v>107</v>
      </c>
      <c r="F14" s="16"/>
      <c r="G14" s="16"/>
      <c r="H14" s="16"/>
      <c r="I14" s="16">
        <f>SUM(I12:I13)</f>
      </c>
      <c r="P14">
        <f>ROUND(SUM(P12:P13),2)</f>
      </c>
    </row>
    <row r="16" spans="1:16" ht="12.75" customHeight="1">
      <c r="A16" s="16"/>
      <c r="B16" s="16"/>
      <c r="C16" s="16"/>
      <c r="D16" s="16"/>
      <c r="E16" s="16" t="s">
        <v>143</v>
      </c>
      <c r="F16" s="16"/>
      <c r="G16" s="16"/>
      <c r="H16" s="16"/>
      <c r="I16" s="16">
        <f>+I14</f>
      </c>
      <c r="P16">
        <f>+P14</f>
      </c>
    </row>
    <row r="18" spans="1:9" ht="12.75" customHeight="1">
      <c r="A18" s="9" t="s">
        <v>144</v>
      </c>
      <c r="B18" s="9"/>
      <c r="C18" s="9"/>
      <c r="D18" s="9"/>
      <c r="E18" s="9"/>
      <c r="F18" s="9"/>
      <c r="G18" s="9"/>
      <c r="H18" s="9"/>
      <c r="I18" s="9"/>
    </row>
    <row r="19" spans="1:9" ht="12.75" customHeight="1">
      <c r="A19" s="9"/>
      <c r="B19" s="9"/>
      <c r="C19" s="9"/>
      <c r="D19" s="9"/>
      <c r="E19" s="9" t="s">
        <v>145</v>
      </c>
      <c r="F19" s="9"/>
      <c r="G19" s="9"/>
      <c r="H19" s="9"/>
      <c r="I19" s="9"/>
    </row>
    <row r="20" spans="1:16" ht="12.75" customHeight="1">
      <c r="A20" s="16"/>
      <c r="B20" s="16"/>
      <c r="C20" s="16"/>
      <c r="D20" s="16"/>
      <c r="E20" s="16" t="s">
        <v>146</v>
      </c>
      <c r="F20" s="16"/>
      <c r="G20" s="16"/>
      <c r="H20" s="16"/>
      <c r="I20" s="16">
        <v>0</v>
      </c>
      <c r="P20">
        <v>0</v>
      </c>
    </row>
    <row r="21" spans="1:9" ht="12.75" customHeight="1">
      <c r="A21" s="16"/>
      <c r="B21" s="16"/>
      <c r="C21" s="16"/>
      <c r="D21" s="16"/>
      <c r="E21" s="16" t="s">
        <v>147</v>
      </c>
      <c r="F21" s="16"/>
      <c r="G21" s="16"/>
      <c r="H21" s="16"/>
      <c r="I21" s="16"/>
    </row>
    <row r="22" spans="1:16" ht="12.75" customHeight="1">
      <c r="A22" s="16"/>
      <c r="B22" s="16"/>
      <c r="C22" s="16"/>
      <c r="D22" s="16"/>
      <c r="E22" s="16" t="s">
        <v>148</v>
      </c>
      <c r="F22" s="16"/>
      <c r="G22" s="16"/>
      <c r="H22" s="16"/>
      <c r="I22" s="16">
        <v>0</v>
      </c>
      <c r="P22">
        <v>0</v>
      </c>
    </row>
    <row r="23" spans="1:16" ht="12.75" customHeight="1">
      <c r="A23" s="16"/>
      <c r="B23" s="16"/>
      <c r="C23" s="16"/>
      <c r="D23" s="16"/>
      <c r="E23" s="16" t="s">
        <v>149</v>
      </c>
      <c r="F23" s="16"/>
      <c r="G23" s="16"/>
      <c r="H23" s="16"/>
      <c r="I23" s="16">
        <f>I20+I22</f>
      </c>
      <c r="P23">
        <f>P20+P22</f>
      </c>
    </row>
    <row r="25" spans="1:16" ht="12.75" customHeight="1">
      <c r="A25" s="16"/>
      <c r="B25" s="16"/>
      <c r="C25" s="16"/>
      <c r="D25" s="16"/>
      <c r="E25" s="16" t="s">
        <v>149</v>
      </c>
      <c r="F25" s="16"/>
      <c r="G25" s="16"/>
      <c r="H25" s="16"/>
      <c r="I25" s="16">
        <f>I16+I23</f>
      </c>
      <c r="P25">
        <f>P16+P23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88"/>
  <sheetViews>
    <sheetView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75" customHeight="1">
      <c r="A1" s="5" t="s">
        <v>13</v>
      </c>
    </row>
    <row r="2" ht="12.75" customHeight="1">
      <c r="C2" s="1" t="s">
        <v>14</v>
      </c>
    </row>
    <row r="4" spans="1:5" ht="12.75" customHeight="1">
      <c r="A4" t="s">
        <v>15</v>
      </c>
      <c r="C4" s="5" t="s">
        <v>18</v>
      </c>
      <c r="D4" s="5"/>
      <c r="E4" s="5" t="s">
        <v>19</v>
      </c>
    </row>
    <row r="5" spans="1:5" ht="12.75" customHeight="1">
      <c r="A5" t="s">
        <v>16</v>
      </c>
      <c r="C5" s="5" t="s">
        <v>903</v>
      </c>
      <c r="D5" s="5"/>
      <c r="E5" s="5" t="s">
        <v>904</v>
      </c>
    </row>
    <row r="6" spans="1:5" ht="12.75" customHeight="1">
      <c r="A6" t="s">
        <v>17</v>
      </c>
      <c r="C6" s="5" t="s">
        <v>910</v>
      </c>
      <c r="D6" s="5"/>
      <c r="E6" s="5" t="s">
        <v>911</v>
      </c>
    </row>
    <row r="7" spans="3:5" ht="12.75" customHeight="1">
      <c r="C7" s="5"/>
      <c r="D7" s="5"/>
      <c r="E7" s="5"/>
    </row>
    <row r="8" spans="1:16" ht="12.75" customHeight="1">
      <c r="A8" s="4" t="s">
        <v>23</v>
      </c>
      <c r="B8" s="4" t="s">
        <v>25</v>
      </c>
      <c r="C8" s="4" t="s">
        <v>26</v>
      </c>
      <c r="D8" s="4" t="s">
        <v>27</v>
      </c>
      <c r="E8" s="4" t="s">
        <v>28</v>
      </c>
      <c r="F8" s="4" t="s">
        <v>29</v>
      </c>
      <c r="G8" s="4" t="s">
        <v>30</v>
      </c>
      <c r="H8" s="4" t="s">
        <v>31</v>
      </c>
      <c r="I8" s="4"/>
      <c r="O8" t="s">
        <v>34</v>
      </c>
      <c r="P8" t="s">
        <v>11</v>
      </c>
    </row>
    <row r="9" spans="1:15" ht="28.5">
      <c r="A9" s="4"/>
      <c r="B9" s="4"/>
      <c r="C9" s="4"/>
      <c r="D9" s="4"/>
      <c r="E9" s="4"/>
      <c r="F9" s="4"/>
      <c r="G9" s="4"/>
      <c r="H9" s="4" t="s">
        <v>32</v>
      </c>
      <c r="I9" s="4" t="s">
        <v>33</v>
      </c>
      <c r="O9" t="s">
        <v>11</v>
      </c>
    </row>
    <row r="10" spans="1:9" ht="14.25">
      <c r="A10" s="4" t="s">
        <v>24</v>
      </c>
      <c r="B10" s="4" t="s">
        <v>35</v>
      </c>
      <c r="C10" s="4" t="s">
        <v>36</v>
      </c>
      <c r="D10" s="4" t="s">
        <v>37</v>
      </c>
      <c r="E10" s="4" t="s">
        <v>38</v>
      </c>
      <c r="F10" s="4" t="s">
        <v>39</v>
      </c>
      <c r="G10" s="4" t="s">
        <v>40</v>
      </c>
      <c r="H10" s="4" t="s">
        <v>41</v>
      </c>
      <c r="I10" s="4" t="s">
        <v>42</v>
      </c>
    </row>
    <row r="11" spans="1:9" ht="12.75" customHeight="1">
      <c r="A11" s="9"/>
      <c r="B11" s="9"/>
      <c r="C11" s="9" t="s">
        <v>44</v>
      </c>
      <c r="D11" s="9"/>
      <c r="E11" s="9" t="s">
        <v>43</v>
      </c>
      <c r="F11" s="9"/>
      <c r="G11" s="11"/>
      <c r="H11" s="9"/>
      <c r="I11" s="11"/>
    </row>
    <row r="12" spans="1:16" ht="12.75">
      <c r="A12" s="7">
        <v>1</v>
      </c>
      <c r="B12" s="7" t="s">
        <v>45</v>
      </c>
      <c r="C12" s="7" t="s">
        <v>912</v>
      </c>
      <c r="D12" s="7" t="s">
        <v>47</v>
      </c>
      <c r="E12" s="7" t="s">
        <v>913</v>
      </c>
      <c r="F12" s="7" t="s">
        <v>914</v>
      </c>
      <c r="G12" s="10">
        <v>125.779</v>
      </c>
      <c r="H12" s="14"/>
      <c r="I12" s="13">
        <f>ROUND((H12*G12),2)</f>
      </c>
      <c r="O12">
        <f>rekapitulace!H8</f>
      </c>
      <c r="P12">
        <f>O12/100*I12</f>
      </c>
    </row>
    <row r="13" ht="280.5">
      <c r="E13" s="15" t="s">
        <v>915</v>
      </c>
    </row>
    <row r="14" ht="153">
      <c r="E14" s="15" t="s">
        <v>916</v>
      </c>
    </row>
    <row r="15" spans="1:16" ht="12.75">
      <c r="A15" s="7">
        <v>2</v>
      </c>
      <c r="B15" s="7" t="s">
        <v>45</v>
      </c>
      <c r="C15" s="7" t="s">
        <v>917</v>
      </c>
      <c r="D15" s="7" t="s">
        <v>47</v>
      </c>
      <c r="E15" s="7" t="s">
        <v>918</v>
      </c>
      <c r="F15" s="7" t="s">
        <v>101</v>
      </c>
      <c r="G15" s="10">
        <v>1</v>
      </c>
      <c r="H15" s="14"/>
      <c r="I15" s="13">
        <f>ROUND((H15*G15),2)</f>
      </c>
      <c r="O15">
        <f>rekapitulace!H8</f>
      </c>
      <c r="P15">
        <f>O15/100*I15</f>
      </c>
    </row>
    <row r="16" ht="25.5">
      <c r="E16" s="15" t="s">
        <v>50</v>
      </c>
    </row>
    <row r="17" ht="114.75">
      <c r="E17" s="15" t="s">
        <v>67</v>
      </c>
    </row>
    <row r="18" spans="1:16" ht="12.75">
      <c r="A18" s="7">
        <v>3</v>
      </c>
      <c r="B18" s="7" t="s">
        <v>45</v>
      </c>
      <c r="C18" s="7" t="s">
        <v>919</v>
      </c>
      <c r="D18" s="7" t="s">
        <v>47</v>
      </c>
      <c r="E18" s="7" t="s">
        <v>920</v>
      </c>
      <c r="F18" s="7" t="s">
        <v>49</v>
      </c>
      <c r="G18" s="10">
        <v>1</v>
      </c>
      <c r="H18" s="14"/>
      <c r="I18" s="13">
        <f>ROUND((H18*G18),2)</f>
      </c>
      <c r="O18">
        <f>rekapitulace!H8</f>
      </c>
      <c r="P18">
        <f>O18/100*I18</f>
      </c>
    </row>
    <row r="19" ht="25.5">
      <c r="E19" s="15" t="s">
        <v>50</v>
      </c>
    </row>
    <row r="20" ht="114.75">
      <c r="E20" s="15" t="s">
        <v>67</v>
      </c>
    </row>
    <row r="21" spans="1:16" ht="12.75">
      <c r="A21" s="7">
        <v>4</v>
      </c>
      <c r="B21" s="7" t="s">
        <v>45</v>
      </c>
      <c r="C21" s="7" t="s">
        <v>921</v>
      </c>
      <c r="D21" s="7" t="s">
        <v>47</v>
      </c>
      <c r="E21" s="7" t="s">
        <v>922</v>
      </c>
      <c r="F21" s="7" t="s">
        <v>101</v>
      </c>
      <c r="G21" s="10">
        <v>1</v>
      </c>
      <c r="H21" s="14"/>
      <c r="I21" s="13">
        <f>ROUND((H21*G21),2)</f>
      </c>
      <c r="O21">
        <f>rekapitulace!H8</f>
      </c>
      <c r="P21">
        <f>O21/100*I21</f>
      </c>
    </row>
    <row r="22" ht="25.5">
      <c r="E22" s="15" t="s">
        <v>50</v>
      </c>
    </row>
    <row r="23" ht="318.75">
      <c r="E23" s="15" t="s">
        <v>923</v>
      </c>
    </row>
    <row r="24" spans="1:16" ht="12.75">
      <c r="A24" s="7">
        <v>5</v>
      </c>
      <c r="B24" s="7" t="s">
        <v>45</v>
      </c>
      <c r="C24" s="7" t="s">
        <v>924</v>
      </c>
      <c r="D24" s="7" t="s">
        <v>47</v>
      </c>
      <c r="E24" s="7" t="s">
        <v>925</v>
      </c>
      <c r="F24" s="7" t="s">
        <v>49</v>
      </c>
      <c r="G24" s="10">
        <v>1</v>
      </c>
      <c r="H24" s="14"/>
      <c r="I24" s="13">
        <f>ROUND((H24*G24),2)</f>
      </c>
      <c r="O24">
        <f>rekapitulace!H8</f>
      </c>
      <c r="P24">
        <f>O24/100*I24</f>
      </c>
    </row>
    <row r="25" ht="25.5">
      <c r="E25" s="15" t="s">
        <v>50</v>
      </c>
    </row>
    <row r="26" ht="140.25">
      <c r="E26" s="15" t="s">
        <v>926</v>
      </c>
    </row>
    <row r="27" spans="1:16" ht="12.75" customHeight="1">
      <c r="A27" s="16"/>
      <c r="B27" s="16"/>
      <c r="C27" s="16" t="s">
        <v>44</v>
      </c>
      <c r="D27" s="16"/>
      <c r="E27" s="16" t="s">
        <v>43</v>
      </c>
      <c r="F27" s="16"/>
      <c r="G27" s="16"/>
      <c r="H27" s="16"/>
      <c r="I27" s="16">
        <f>SUM(I12:I26)</f>
      </c>
      <c r="P27">
        <f>ROUND(SUM(P12:P26),2)</f>
      </c>
    </row>
    <row r="29" spans="1:9" ht="12.75" customHeight="1">
      <c r="A29" s="9"/>
      <c r="B29" s="9"/>
      <c r="C29" s="9" t="s">
        <v>24</v>
      </c>
      <c r="D29" s="9"/>
      <c r="E29" s="9" t="s">
        <v>107</v>
      </c>
      <c r="F29" s="9"/>
      <c r="G29" s="11"/>
      <c r="H29" s="9"/>
      <c r="I29" s="11"/>
    </row>
    <row r="30" spans="1:16" ht="12.75">
      <c r="A30" s="7">
        <v>6</v>
      </c>
      <c r="B30" s="7" t="s">
        <v>45</v>
      </c>
      <c r="C30" s="7" t="s">
        <v>927</v>
      </c>
      <c r="D30" s="7" t="s">
        <v>47</v>
      </c>
      <c r="E30" s="7" t="s">
        <v>928</v>
      </c>
      <c r="F30" s="7" t="s">
        <v>124</v>
      </c>
      <c r="G30" s="10">
        <v>11.634</v>
      </c>
      <c r="H30" s="14"/>
      <c r="I30" s="13">
        <f>ROUND((H30*G30),2)</f>
      </c>
      <c r="O30">
        <f>rekapitulace!H8</f>
      </c>
      <c r="P30">
        <f>O30/100*I30</f>
      </c>
    </row>
    <row r="31" ht="114.75">
      <c r="E31" s="15" t="s">
        <v>929</v>
      </c>
    </row>
    <row r="32" ht="409.5">
      <c r="E32" s="15" t="s">
        <v>930</v>
      </c>
    </row>
    <row r="33" spans="1:16" ht="12.75" customHeight="1">
      <c r="A33" s="16"/>
      <c r="B33" s="16"/>
      <c r="C33" s="16" t="s">
        <v>24</v>
      </c>
      <c r="D33" s="16"/>
      <c r="E33" s="16" t="s">
        <v>107</v>
      </c>
      <c r="F33" s="16"/>
      <c r="G33" s="16"/>
      <c r="H33" s="16"/>
      <c r="I33" s="16">
        <f>SUM(I30:I32)</f>
      </c>
      <c r="P33">
        <f>ROUND(SUM(P30:P32),2)</f>
      </c>
    </row>
    <row r="35" spans="1:9" ht="12.75" customHeight="1">
      <c r="A35" s="9"/>
      <c r="B35" s="9"/>
      <c r="C35" s="9" t="s">
        <v>35</v>
      </c>
      <c r="D35" s="9"/>
      <c r="E35" s="9" t="s">
        <v>127</v>
      </c>
      <c r="F35" s="9"/>
      <c r="G35" s="11"/>
      <c r="H35" s="9"/>
      <c r="I35" s="11"/>
    </row>
    <row r="36" spans="1:16" ht="12.75">
      <c r="A36" s="7">
        <v>7</v>
      </c>
      <c r="B36" s="7" t="s">
        <v>45</v>
      </c>
      <c r="C36" s="7" t="s">
        <v>931</v>
      </c>
      <c r="D36" s="7" t="s">
        <v>47</v>
      </c>
      <c r="E36" s="7" t="s">
        <v>932</v>
      </c>
      <c r="F36" s="7" t="s">
        <v>124</v>
      </c>
      <c r="G36" s="10">
        <v>0.906</v>
      </c>
      <c r="H36" s="14"/>
      <c r="I36" s="13">
        <f>ROUND((H36*G36),2)</f>
      </c>
      <c r="O36">
        <f>rekapitulace!H8</f>
      </c>
      <c r="P36">
        <f>O36/100*I36</f>
      </c>
    </row>
    <row r="37" ht="114.75">
      <c r="E37" s="15" t="s">
        <v>933</v>
      </c>
    </row>
    <row r="38" ht="306">
      <c r="E38" s="15" t="s">
        <v>934</v>
      </c>
    </row>
    <row r="39" spans="1:16" ht="12.75">
      <c r="A39" s="7">
        <v>8</v>
      </c>
      <c r="B39" s="7" t="s">
        <v>45</v>
      </c>
      <c r="C39" s="7" t="s">
        <v>935</v>
      </c>
      <c r="D39" s="7" t="s">
        <v>47</v>
      </c>
      <c r="E39" s="7" t="s">
        <v>936</v>
      </c>
      <c r="F39" s="7" t="s">
        <v>138</v>
      </c>
      <c r="G39" s="10">
        <v>159.34</v>
      </c>
      <c r="H39" s="14"/>
      <c r="I39" s="13">
        <f>ROUND((H39*G39),2)</f>
      </c>
      <c r="O39">
        <f>rekapitulace!H8</f>
      </c>
      <c r="P39">
        <f>O39/100*I39</f>
      </c>
    </row>
    <row r="40" ht="331.5">
      <c r="E40" s="15" t="s">
        <v>937</v>
      </c>
    </row>
    <row r="41" ht="318.75">
      <c r="E41" s="15" t="s">
        <v>938</v>
      </c>
    </row>
    <row r="42" spans="1:16" ht="12.75">
      <c r="A42" s="7">
        <v>9</v>
      </c>
      <c r="B42" s="7" t="s">
        <v>45</v>
      </c>
      <c r="C42" s="7" t="s">
        <v>939</v>
      </c>
      <c r="D42" s="7" t="s">
        <v>47</v>
      </c>
      <c r="E42" s="7" t="s">
        <v>940</v>
      </c>
      <c r="F42" s="7" t="s">
        <v>138</v>
      </c>
      <c r="G42" s="10">
        <v>13.6</v>
      </c>
      <c r="H42" s="14"/>
      <c r="I42" s="13">
        <f>ROUND((H42*G42),2)</f>
      </c>
      <c r="O42">
        <f>rekapitulace!H8</f>
      </c>
      <c r="P42">
        <f>O42/100*I42</f>
      </c>
    </row>
    <row r="43" ht="89.25">
      <c r="E43" s="15" t="s">
        <v>941</v>
      </c>
    </row>
    <row r="44" ht="318.75">
      <c r="E44" s="15" t="s">
        <v>938</v>
      </c>
    </row>
    <row r="45" spans="1:16" ht="12.75" customHeight="1">
      <c r="A45" s="16"/>
      <c r="B45" s="16"/>
      <c r="C45" s="16" t="s">
        <v>35</v>
      </c>
      <c r="D45" s="16"/>
      <c r="E45" s="16" t="s">
        <v>127</v>
      </c>
      <c r="F45" s="16"/>
      <c r="G45" s="16"/>
      <c r="H45" s="16"/>
      <c r="I45" s="16">
        <f>SUM(I36:I44)</f>
      </c>
      <c r="P45">
        <f>ROUND(SUM(P36:P44),2)</f>
      </c>
    </row>
    <row r="47" spans="1:9" ht="12.75" customHeight="1">
      <c r="A47" s="9"/>
      <c r="B47" s="9"/>
      <c r="C47" s="9" t="s">
        <v>36</v>
      </c>
      <c r="D47" s="9"/>
      <c r="E47" s="9" t="s">
        <v>942</v>
      </c>
      <c r="F47" s="9"/>
      <c r="G47" s="11"/>
      <c r="H47" s="9"/>
      <c r="I47" s="11"/>
    </row>
    <row r="48" spans="1:16" ht="12.75">
      <c r="A48" s="7">
        <v>10</v>
      </c>
      <c r="B48" s="7" t="s">
        <v>45</v>
      </c>
      <c r="C48" s="7" t="s">
        <v>943</v>
      </c>
      <c r="D48" s="7" t="s">
        <v>47</v>
      </c>
      <c r="E48" s="7" t="s">
        <v>944</v>
      </c>
      <c r="F48" s="7" t="s">
        <v>205</v>
      </c>
      <c r="G48" s="10">
        <v>390.54</v>
      </c>
      <c r="H48" s="14"/>
      <c r="I48" s="13">
        <f>ROUND((H48*G48),2)</f>
      </c>
      <c r="O48">
        <f>rekapitulace!H8</f>
      </c>
      <c r="P48">
        <f>O48/100*I48</f>
      </c>
    </row>
    <row r="49" ht="63.75">
      <c r="E49" s="15" t="s">
        <v>945</v>
      </c>
    </row>
    <row r="50" ht="242.25">
      <c r="E50" s="15" t="s">
        <v>946</v>
      </c>
    </row>
    <row r="51" spans="1:16" ht="12.75">
      <c r="A51" s="7">
        <v>11</v>
      </c>
      <c r="B51" s="7" t="s">
        <v>45</v>
      </c>
      <c r="C51" s="7" t="s">
        <v>947</v>
      </c>
      <c r="D51" s="7" t="s">
        <v>47</v>
      </c>
      <c r="E51" s="7" t="s">
        <v>948</v>
      </c>
      <c r="F51" s="7" t="s">
        <v>124</v>
      </c>
      <c r="G51" s="10">
        <v>31.839</v>
      </c>
      <c r="H51" s="14"/>
      <c r="I51" s="13">
        <f>ROUND((H51*G51),2)</f>
      </c>
      <c r="O51">
        <f>rekapitulace!H8</f>
      </c>
      <c r="P51">
        <f>O51/100*I51</f>
      </c>
    </row>
    <row r="52" ht="408">
      <c r="E52" s="15" t="s">
        <v>949</v>
      </c>
    </row>
    <row r="53" ht="409.5">
      <c r="E53" s="15" t="s">
        <v>950</v>
      </c>
    </row>
    <row r="54" spans="1:16" ht="12.75">
      <c r="A54" s="7">
        <v>12</v>
      </c>
      <c r="B54" s="7" t="s">
        <v>45</v>
      </c>
      <c r="C54" s="7" t="s">
        <v>951</v>
      </c>
      <c r="D54" s="7" t="s">
        <v>47</v>
      </c>
      <c r="E54" s="7" t="s">
        <v>952</v>
      </c>
      <c r="F54" s="7" t="s">
        <v>914</v>
      </c>
      <c r="G54" s="10">
        <v>4.225</v>
      </c>
      <c r="H54" s="14"/>
      <c r="I54" s="13">
        <f>ROUND((H54*G54),2)</f>
      </c>
      <c r="O54">
        <f>rekapitulace!H8</f>
      </c>
      <c r="P54">
        <f>O54/100*I54</f>
      </c>
    </row>
    <row r="55" ht="102">
      <c r="E55" s="15" t="s">
        <v>953</v>
      </c>
    </row>
    <row r="56" ht="409.5">
      <c r="E56" s="15" t="s">
        <v>954</v>
      </c>
    </row>
    <row r="57" spans="1:16" ht="12.75">
      <c r="A57" s="7">
        <v>13</v>
      </c>
      <c r="B57" s="7" t="s">
        <v>45</v>
      </c>
      <c r="C57" s="7" t="s">
        <v>955</v>
      </c>
      <c r="D57" s="7" t="s">
        <v>47</v>
      </c>
      <c r="E57" s="7" t="s">
        <v>956</v>
      </c>
      <c r="F57" s="7" t="s">
        <v>124</v>
      </c>
      <c r="G57" s="10">
        <v>3.421</v>
      </c>
      <c r="H57" s="14"/>
      <c r="I57" s="13">
        <f>ROUND((H57*G57),2)</f>
      </c>
      <c r="O57">
        <f>rekapitulace!H8</f>
      </c>
      <c r="P57">
        <f>O57/100*I57</f>
      </c>
    </row>
    <row r="58" ht="293.25">
      <c r="E58" s="15" t="s">
        <v>957</v>
      </c>
    </row>
    <row r="59" ht="409.5">
      <c r="E59" s="15" t="s">
        <v>958</v>
      </c>
    </row>
    <row r="60" spans="1:16" ht="12.75">
      <c r="A60" s="7">
        <v>14</v>
      </c>
      <c r="B60" s="7" t="s">
        <v>45</v>
      </c>
      <c r="C60" s="7" t="s">
        <v>959</v>
      </c>
      <c r="D60" s="7" t="s">
        <v>47</v>
      </c>
      <c r="E60" s="7" t="s">
        <v>960</v>
      </c>
      <c r="F60" s="7" t="s">
        <v>124</v>
      </c>
      <c r="G60" s="10">
        <v>0.677</v>
      </c>
      <c r="H60" s="14"/>
      <c r="I60" s="13">
        <f>ROUND((H60*G60),2)</f>
      </c>
      <c r="O60">
        <f>rekapitulace!H8</f>
      </c>
      <c r="P60">
        <f>O60/100*I60</f>
      </c>
    </row>
    <row r="61" ht="140.25">
      <c r="E61" s="15" t="s">
        <v>961</v>
      </c>
    </row>
    <row r="62" ht="409.5">
      <c r="E62" s="15" t="s">
        <v>962</v>
      </c>
    </row>
    <row r="63" spans="1:16" ht="12.75" customHeight="1">
      <c r="A63" s="16"/>
      <c r="B63" s="16"/>
      <c r="C63" s="16" t="s">
        <v>36</v>
      </c>
      <c r="D63" s="16"/>
      <c r="E63" s="16" t="s">
        <v>942</v>
      </c>
      <c r="F63" s="16"/>
      <c r="G63" s="16"/>
      <c r="H63" s="16"/>
      <c r="I63" s="16">
        <f>SUM(I48:I62)</f>
      </c>
      <c r="P63">
        <f>ROUND(SUM(P48:P62),2)</f>
      </c>
    </row>
    <row r="65" spans="1:9" ht="12.75" customHeight="1">
      <c r="A65" s="9"/>
      <c r="B65" s="9"/>
      <c r="C65" s="9" t="s">
        <v>37</v>
      </c>
      <c r="D65" s="9"/>
      <c r="E65" s="9" t="s">
        <v>963</v>
      </c>
      <c r="F65" s="9"/>
      <c r="G65" s="11"/>
      <c r="H65" s="9"/>
      <c r="I65" s="11"/>
    </row>
    <row r="66" spans="1:16" ht="12.75">
      <c r="A66" s="7">
        <v>15</v>
      </c>
      <c r="B66" s="7" t="s">
        <v>45</v>
      </c>
      <c r="C66" s="7" t="s">
        <v>964</v>
      </c>
      <c r="D66" s="7" t="s">
        <v>47</v>
      </c>
      <c r="E66" s="7" t="s">
        <v>965</v>
      </c>
      <c r="F66" s="7" t="s">
        <v>124</v>
      </c>
      <c r="G66" s="10">
        <v>38.408</v>
      </c>
      <c r="H66" s="14"/>
      <c r="I66" s="13">
        <f>ROUND((H66*G66),2)</f>
      </c>
      <c r="O66">
        <f>rekapitulace!H8</f>
      </c>
      <c r="P66">
        <f>O66/100*I66</f>
      </c>
    </row>
    <row r="67" ht="280.5">
      <c r="E67" s="15" t="s">
        <v>966</v>
      </c>
    </row>
    <row r="68" ht="409.5">
      <c r="E68" s="15" t="s">
        <v>958</v>
      </c>
    </row>
    <row r="69" spans="1:16" ht="12.75">
      <c r="A69" s="7">
        <v>16</v>
      </c>
      <c r="B69" s="7" t="s">
        <v>45</v>
      </c>
      <c r="C69" s="7" t="s">
        <v>967</v>
      </c>
      <c r="D69" s="7" t="s">
        <v>47</v>
      </c>
      <c r="E69" s="7" t="s">
        <v>968</v>
      </c>
      <c r="F69" s="7" t="s">
        <v>914</v>
      </c>
      <c r="G69" s="10">
        <v>4.431</v>
      </c>
      <c r="H69" s="14"/>
      <c r="I69" s="13">
        <f>ROUND((H69*G69),2)</f>
      </c>
      <c r="O69">
        <f>rekapitulace!H8</f>
      </c>
      <c r="P69">
        <f>O69/100*I69</f>
      </c>
    </row>
    <row r="70" ht="409.5">
      <c r="E70" s="15" t="s">
        <v>969</v>
      </c>
    </row>
    <row r="71" ht="409.5">
      <c r="E71" s="15" t="s">
        <v>970</v>
      </c>
    </row>
    <row r="72" spans="1:16" ht="12.75">
      <c r="A72" s="7">
        <v>17</v>
      </c>
      <c r="B72" s="7" t="s">
        <v>45</v>
      </c>
      <c r="C72" s="7" t="s">
        <v>971</v>
      </c>
      <c r="D72" s="7" t="s">
        <v>47</v>
      </c>
      <c r="E72" s="7" t="s">
        <v>972</v>
      </c>
      <c r="F72" s="7" t="s">
        <v>124</v>
      </c>
      <c r="G72" s="10">
        <v>25.812</v>
      </c>
      <c r="H72" s="14"/>
      <c r="I72" s="13">
        <f>ROUND((H72*G72),2)</f>
      </c>
      <c r="O72">
        <f>rekapitulace!H8</f>
      </c>
      <c r="P72">
        <f>O72/100*I72</f>
      </c>
    </row>
    <row r="73" ht="102">
      <c r="E73" s="15" t="s">
        <v>973</v>
      </c>
    </row>
    <row r="74" ht="409.5">
      <c r="E74" s="15" t="s">
        <v>974</v>
      </c>
    </row>
    <row r="75" spans="1:16" ht="12.75">
      <c r="A75" s="7">
        <v>18</v>
      </c>
      <c r="B75" s="7" t="s">
        <v>45</v>
      </c>
      <c r="C75" s="7" t="s">
        <v>975</v>
      </c>
      <c r="D75" s="7" t="s">
        <v>47</v>
      </c>
      <c r="E75" s="7" t="s">
        <v>976</v>
      </c>
      <c r="F75" s="7" t="s">
        <v>101</v>
      </c>
      <c r="G75" s="10">
        <v>8</v>
      </c>
      <c r="H75" s="14"/>
      <c r="I75" s="13">
        <f>ROUND((H75*G75),2)</f>
      </c>
      <c r="O75">
        <f>rekapitulace!H8</f>
      </c>
      <c r="P75">
        <f>O75/100*I75</f>
      </c>
    </row>
    <row r="76" ht="76.5">
      <c r="E76" s="15" t="s">
        <v>977</v>
      </c>
    </row>
    <row r="77" ht="409.5">
      <c r="E77" s="15" t="s">
        <v>978</v>
      </c>
    </row>
    <row r="78" spans="1:16" ht="12.75" customHeight="1">
      <c r="A78" s="16"/>
      <c r="B78" s="16"/>
      <c r="C78" s="16" t="s">
        <v>37</v>
      </c>
      <c r="D78" s="16"/>
      <c r="E78" s="16" t="s">
        <v>963</v>
      </c>
      <c r="F78" s="16"/>
      <c r="G78" s="16"/>
      <c r="H78" s="16"/>
      <c r="I78" s="16">
        <f>SUM(I66:I77)</f>
      </c>
      <c r="P78">
        <f>ROUND(SUM(P66:P77),2)</f>
      </c>
    </row>
    <row r="80" spans="1:9" ht="12.75" customHeight="1">
      <c r="A80" s="9"/>
      <c r="B80" s="9"/>
      <c r="C80" s="9" t="s">
        <v>38</v>
      </c>
      <c r="D80" s="9"/>
      <c r="E80" s="9" t="s">
        <v>979</v>
      </c>
      <c r="F80" s="9"/>
      <c r="G80" s="11"/>
      <c r="H80" s="9"/>
      <c r="I80" s="11"/>
    </row>
    <row r="81" spans="1:16" ht="12.75">
      <c r="A81" s="7">
        <v>19</v>
      </c>
      <c r="B81" s="7" t="s">
        <v>45</v>
      </c>
      <c r="C81" s="7" t="s">
        <v>980</v>
      </c>
      <c r="D81" s="7" t="s">
        <v>47</v>
      </c>
      <c r="E81" s="7" t="s">
        <v>981</v>
      </c>
      <c r="F81" s="7" t="s">
        <v>54</v>
      </c>
      <c r="G81" s="10">
        <v>347.646</v>
      </c>
      <c r="H81" s="14"/>
      <c r="I81" s="13">
        <f>ROUND((H81*G81),2)</f>
      </c>
      <c r="O81">
        <f>rekapitulace!H8</f>
      </c>
      <c r="P81">
        <f>O81/100*I81</f>
      </c>
    </row>
    <row r="82" ht="102">
      <c r="E82" s="15" t="s">
        <v>982</v>
      </c>
    </row>
    <row r="83" ht="357">
      <c r="E83" s="15" t="s">
        <v>983</v>
      </c>
    </row>
    <row r="84" spans="1:16" ht="12.75">
      <c r="A84" s="7">
        <v>20</v>
      </c>
      <c r="B84" s="7" t="s">
        <v>45</v>
      </c>
      <c r="C84" s="7" t="s">
        <v>984</v>
      </c>
      <c r="D84" s="7" t="s">
        <v>47</v>
      </c>
      <c r="E84" s="7" t="s">
        <v>985</v>
      </c>
      <c r="F84" s="7" t="s">
        <v>54</v>
      </c>
      <c r="G84" s="10">
        <v>347.646</v>
      </c>
      <c r="H84" s="14"/>
      <c r="I84" s="13">
        <f>ROUND((H84*G84),2)</f>
      </c>
      <c r="O84">
        <f>rekapitulace!H8</f>
      </c>
      <c r="P84">
        <f>O84/100*I84</f>
      </c>
    </row>
    <row r="85" ht="127.5">
      <c r="E85" s="15" t="s">
        <v>986</v>
      </c>
    </row>
    <row r="86" ht="409.5">
      <c r="E86" s="15" t="s">
        <v>987</v>
      </c>
    </row>
    <row r="87" spans="1:16" ht="12.75">
      <c r="A87" s="7">
        <v>21</v>
      </c>
      <c r="B87" s="7" t="s">
        <v>45</v>
      </c>
      <c r="C87" s="7" t="s">
        <v>988</v>
      </c>
      <c r="D87" s="7" t="s">
        <v>47</v>
      </c>
      <c r="E87" s="7" t="s">
        <v>989</v>
      </c>
      <c r="F87" s="7" t="s">
        <v>54</v>
      </c>
      <c r="G87" s="10">
        <v>277.5</v>
      </c>
      <c r="H87" s="14"/>
      <c r="I87" s="13">
        <f>ROUND((H87*G87),2)</f>
      </c>
      <c r="O87">
        <f>rekapitulace!H8</f>
      </c>
      <c r="P87">
        <f>O87/100*I87</f>
      </c>
    </row>
    <row r="88" ht="114.75">
      <c r="E88" s="15" t="s">
        <v>990</v>
      </c>
    </row>
    <row r="89" ht="409.5">
      <c r="E89" s="15" t="s">
        <v>987</v>
      </c>
    </row>
    <row r="90" spans="1:16" ht="12.75">
      <c r="A90" s="7">
        <v>22</v>
      </c>
      <c r="B90" s="7" t="s">
        <v>45</v>
      </c>
      <c r="C90" s="7" t="s">
        <v>991</v>
      </c>
      <c r="D90" s="7" t="s">
        <v>47</v>
      </c>
      <c r="E90" s="7" t="s">
        <v>992</v>
      </c>
      <c r="F90" s="7" t="s">
        <v>54</v>
      </c>
      <c r="G90" s="10">
        <v>19.425</v>
      </c>
      <c r="H90" s="14"/>
      <c r="I90" s="13">
        <f>ROUND((H90*G90),2)</f>
      </c>
      <c r="O90">
        <f>rekapitulace!H8</f>
      </c>
      <c r="P90">
        <f>O90/100*I90</f>
      </c>
    </row>
    <row r="91" ht="140.25">
      <c r="E91" s="15" t="s">
        <v>993</v>
      </c>
    </row>
    <row r="92" ht="409.5">
      <c r="E92" s="15" t="s">
        <v>987</v>
      </c>
    </row>
    <row r="93" spans="1:16" ht="12.75" customHeight="1">
      <c r="A93" s="16"/>
      <c r="B93" s="16"/>
      <c r="C93" s="16" t="s">
        <v>38</v>
      </c>
      <c r="D93" s="16"/>
      <c r="E93" s="16" t="s">
        <v>979</v>
      </c>
      <c r="F93" s="16"/>
      <c r="G93" s="16"/>
      <c r="H93" s="16"/>
      <c r="I93" s="16">
        <f>SUM(I81:I92)</f>
      </c>
      <c r="P93">
        <f>ROUND(SUM(P81:P92),2)</f>
      </c>
    </row>
    <row r="95" spans="1:9" ht="12.75" customHeight="1">
      <c r="A95" s="9"/>
      <c r="B95" s="9"/>
      <c r="C95" s="9" t="s">
        <v>39</v>
      </c>
      <c r="D95" s="9"/>
      <c r="E95" s="9" t="s">
        <v>994</v>
      </c>
      <c r="F95" s="9"/>
      <c r="G95" s="11"/>
      <c r="H95" s="9"/>
      <c r="I95" s="11"/>
    </row>
    <row r="96" spans="1:16" ht="12.75">
      <c r="A96" s="7">
        <v>23</v>
      </c>
      <c r="B96" s="7" t="s">
        <v>45</v>
      </c>
      <c r="C96" s="7" t="s">
        <v>995</v>
      </c>
      <c r="D96" s="7" t="s">
        <v>47</v>
      </c>
      <c r="E96" s="7" t="s">
        <v>996</v>
      </c>
      <c r="F96" s="7" t="s">
        <v>54</v>
      </c>
      <c r="G96" s="10">
        <v>9.854</v>
      </c>
      <c r="H96" s="14"/>
      <c r="I96" s="13">
        <f>ROUND((H96*G96),2)</f>
      </c>
      <c r="O96">
        <f>rekapitulace!H8</f>
      </c>
      <c r="P96">
        <f>O96/100*I96</f>
      </c>
    </row>
    <row r="97" ht="102">
      <c r="E97" s="15" t="s">
        <v>997</v>
      </c>
    </row>
    <row r="98" ht="357">
      <c r="E98" s="15" t="s">
        <v>998</v>
      </c>
    </row>
    <row r="99" spans="1:16" ht="12.75">
      <c r="A99" s="7">
        <v>24</v>
      </c>
      <c r="B99" s="7" t="s">
        <v>45</v>
      </c>
      <c r="C99" s="7" t="s">
        <v>999</v>
      </c>
      <c r="D99" s="7" t="s">
        <v>47</v>
      </c>
      <c r="E99" s="7" t="s">
        <v>1000</v>
      </c>
      <c r="F99" s="7" t="s">
        <v>54</v>
      </c>
      <c r="G99" s="10">
        <v>1.971</v>
      </c>
      <c r="H99" s="14"/>
      <c r="I99" s="13">
        <f>ROUND((H99*G99),2)</f>
      </c>
      <c r="O99">
        <f>rekapitulace!H8</f>
      </c>
      <c r="P99">
        <f>O99/100*I99</f>
      </c>
    </row>
    <row r="100" ht="102">
      <c r="E100" s="15" t="s">
        <v>1001</v>
      </c>
    </row>
    <row r="101" ht="357">
      <c r="E101" s="15" t="s">
        <v>998</v>
      </c>
    </row>
    <row r="102" spans="1:16" ht="12.75">
      <c r="A102" s="7">
        <v>25</v>
      </c>
      <c r="B102" s="7" t="s">
        <v>45</v>
      </c>
      <c r="C102" s="7" t="s">
        <v>1002</v>
      </c>
      <c r="D102" s="7" t="s">
        <v>47</v>
      </c>
      <c r="E102" s="7" t="s">
        <v>1003</v>
      </c>
      <c r="F102" s="7" t="s">
        <v>54</v>
      </c>
      <c r="G102" s="10">
        <v>11.825</v>
      </c>
      <c r="H102" s="14"/>
      <c r="I102" s="13">
        <f>ROUND((H102*G102),2)</f>
      </c>
      <c r="O102">
        <f>rekapitulace!H8</f>
      </c>
      <c r="P102">
        <f>O102/100*I102</f>
      </c>
    </row>
    <row r="103" ht="140.25">
      <c r="E103" s="15" t="s">
        <v>1004</v>
      </c>
    </row>
    <row r="104" ht="357">
      <c r="E104" s="15" t="s">
        <v>998</v>
      </c>
    </row>
    <row r="105" spans="1:16" ht="12.75">
      <c r="A105" s="7">
        <v>26</v>
      </c>
      <c r="B105" s="7" t="s">
        <v>45</v>
      </c>
      <c r="C105" s="7" t="s">
        <v>1005</v>
      </c>
      <c r="D105" s="7" t="s">
        <v>47</v>
      </c>
      <c r="E105" s="7" t="s">
        <v>1006</v>
      </c>
      <c r="F105" s="7" t="s">
        <v>54</v>
      </c>
      <c r="G105" s="10">
        <v>11.825</v>
      </c>
      <c r="H105" s="14"/>
      <c r="I105" s="13">
        <f>ROUND((H105*G105),2)</f>
      </c>
      <c r="O105">
        <f>rekapitulace!H8</f>
      </c>
      <c r="P105">
        <f>O105/100*I105</f>
      </c>
    </row>
    <row r="106" ht="153">
      <c r="E106" s="15" t="s">
        <v>1007</v>
      </c>
    </row>
    <row r="107" ht="357">
      <c r="E107" s="15" t="s">
        <v>998</v>
      </c>
    </row>
    <row r="108" spans="1:16" ht="12.75">
      <c r="A108" s="7">
        <v>27</v>
      </c>
      <c r="B108" s="7" t="s">
        <v>45</v>
      </c>
      <c r="C108" s="7" t="s">
        <v>1008</v>
      </c>
      <c r="D108" s="7" t="s">
        <v>47</v>
      </c>
      <c r="E108" s="7" t="s">
        <v>1009</v>
      </c>
      <c r="F108" s="7" t="s">
        <v>54</v>
      </c>
      <c r="G108" s="10">
        <v>1.971</v>
      </c>
      <c r="H108" s="14"/>
      <c r="I108" s="13">
        <f>ROUND((H108*G108),2)</f>
      </c>
      <c r="O108">
        <f>rekapitulace!H8</f>
      </c>
      <c r="P108">
        <f>O108/100*I108</f>
      </c>
    </row>
    <row r="109" ht="114.75">
      <c r="E109" s="15" t="s">
        <v>1010</v>
      </c>
    </row>
    <row r="110" ht="280.5">
      <c r="E110" s="15" t="s">
        <v>1011</v>
      </c>
    </row>
    <row r="111" spans="1:16" ht="12.75" customHeight="1">
      <c r="A111" s="16"/>
      <c r="B111" s="16"/>
      <c r="C111" s="16" t="s">
        <v>39</v>
      </c>
      <c r="D111" s="16"/>
      <c r="E111" s="16" t="s">
        <v>994</v>
      </c>
      <c r="F111" s="16"/>
      <c r="G111" s="16"/>
      <c r="H111" s="16"/>
      <c r="I111" s="16">
        <f>SUM(I96:I110)</f>
      </c>
      <c r="P111">
        <f>ROUND(SUM(P96:P110),2)</f>
      </c>
    </row>
    <row r="113" spans="1:9" ht="12.75" customHeight="1">
      <c r="A113" s="9"/>
      <c r="B113" s="9"/>
      <c r="C113" s="9" t="s">
        <v>40</v>
      </c>
      <c r="D113" s="9"/>
      <c r="E113" s="9" t="s">
        <v>1012</v>
      </c>
      <c r="F113" s="9"/>
      <c r="G113" s="11"/>
      <c r="H113" s="9"/>
      <c r="I113" s="11"/>
    </row>
    <row r="114" spans="1:16" ht="12.75">
      <c r="A114" s="7">
        <v>28</v>
      </c>
      <c r="B114" s="7" t="s">
        <v>45</v>
      </c>
      <c r="C114" s="7" t="s">
        <v>1013</v>
      </c>
      <c r="D114" s="7" t="s">
        <v>47</v>
      </c>
      <c r="E114" s="7" t="s">
        <v>1014</v>
      </c>
      <c r="F114" s="7" t="s">
        <v>54</v>
      </c>
      <c r="G114" s="10">
        <v>227.55</v>
      </c>
      <c r="H114" s="14"/>
      <c r="I114" s="13">
        <f>ROUND((H114*G114),2)</f>
      </c>
      <c r="O114">
        <f>rekapitulace!H8</f>
      </c>
      <c r="P114">
        <f>O114/100*I114</f>
      </c>
    </row>
    <row r="115" ht="63.75">
      <c r="E115" s="15" t="s">
        <v>1015</v>
      </c>
    </row>
    <row r="116" ht="409.5">
      <c r="E116" s="15" t="s">
        <v>1016</v>
      </c>
    </row>
    <row r="117" spans="1:16" ht="12.75">
      <c r="A117" s="7">
        <v>29</v>
      </c>
      <c r="B117" s="7" t="s">
        <v>45</v>
      </c>
      <c r="C117" s="7" t="s">
        <v>1017</v>
      </c>
      <c r="D117" s="7" t="s">
        <v>47</v>
      </c>
      <c r="E117" s="7" t="s">
        <v>1018</v>
      </c>
      <c r="F117" s="7" t="s">
        <v>54</v>
      </c>
      <c r="G117" s="10">
        <v>66.6</v>
      </c>
      <c r="H117" s="14"/>
      <c r="I117" s="13">
        <f>ROUND((H117*G117),2)</f>
      </c>
      <c r="O117">
        <f>rekapitulace!H8</f>
      </c>
      <c r="P117">
        <f>O117/100*I117</f>
      </c>
    </row>
    <row r="118" ht="102">
      <c r="E118" s="15" t="s">
        <v>1019</v>
      </c>
    </row>
    <row r="119" ht="140.25">
      <c r="E119" s="15" t="s">
        <v>1020</v>
      </c>
    </row>
    <row r="120" spans="1:16" ht="12.75">
      <c r="A120" s="7">
        <v>30</v>
      </c>
      <c r="B120" s="7" t="s">
        <v>45</v>
      </c>
      <c r="C120" s="7" t="s">
        <v>1021</v>
      </c>
      <c r="D120" s="7" t="s">
        <v>47</v>
      </c>
      <c r="E120" s="7" t="s">
        <v>1022</v>
      </c>
      <c r="F120" s="7" t="s">
        <v>54</v>
      </c>
      <c r="G120" s="10">
        <v>201.075</v>
      </c>
      <c r="H120" s="14"/>
      <c r="I120" s="13">
        <f>ROUND((H120*G120),2)</f>
      </c>
      <c r="O120">
        <f>rekapitulace!H8</f>
      </c>
      <c r="P120">
        <f>O120/100*I120</f>
      </c>
    </row>
    <row r="121" ht="229.5">
      <c r="E121" s="15" t="s">
        <v>1023</v>
      </c>
    </row>
    <row r="122" ht="395.25">
      <c r="E122" s="15" t="s">
        <v>1024</v>
      </c>
    </row>
    <row r="123" spans="1:16" ht="12.75" customHeight="1">
      <c r="A123" s="16"/>
      <c r="B123" s="16"/>
      <c r="C123" s="16" t="s">
        <v>40</v>
      </c>
      <c r="D123" s="16"/>
      <c r="E123" s="16" t="s">
        <v>1012</v>
      </c>
      <c r="F123" s="16"/>
      <c r="G123" s="16"/>
      <c r="H123" s="16"/>
      <c r="I123" s="16">
        <f>SUM(I114:I122)</f>
      </c>
      <c r="P123">
        <f>ROUND(SUM(P114:P122),2)</f>
      </c>
    </row>
    <row r="125" spans="1:9" ht="12.75" customHeight="1">
      <c r="A125" s="9"/>
      <c r="B125" s="9"/>
      <c r="C125" s="9" t="s">
        <v>41</v>
      </c>
      <c r="D125" s="9"/>
      <c r="E125" s="9" t="s">
        <v>1025</v>
      </c>
      <c r="F125" s="9"/>
      <c r="G125" s="11"/>
      <c r="H125" s="9"/>
      <c r="I125" s="11"/>
    </row>
    <row r="126" spans="1:16" ht="12.75">
      <c r="A126" s="7">
        <v>31</v>
      </c>
      <c r="B126" s="7" t="s">
        <v>45</v>
      </c>
      <c r="C126" s="7" t="s">
        <v>1026</v>
      </c>
      <c r="D126" s="7" t="s">
        <v>47</v>
      </c>
      <c r="E126" s="7" t="s">
        <v>1027</v>
      </c>
      <c r="F126" s="7" t="s">
        <v>138</v>
      </c>
      <c r="G126" s="10">
        <v>4.08</v>
      </c>
      <c r="H126" s="14"/>
      <c r="I126" s="13">
        <f>ROUND((H126*G126),2)</f>
      </c>
      <c r="O126">
        <f>rekapitulace!H8</f>
      </c>
      <c r="P126">
        <f>O126/100*I126</f>
      </c>
    </row>
    <row r="127" ht="306">
      <c r="E127" s="15" t="s">
        <v>1028</v>
      </c>
    </row>
    <row r="128" ht="409.5">
      <c r="E128" s="15" t="s">
        <v>1029</v>
      </c>
    </row>
    <row r="129" spans="1:16" ht="12.75">
      <c r="A129" s="7">
        <v>32</v>
      </c>
      <c r="B129" s="7" t="s">
        <v>45</v>
      </c>
      <c r="C129" s="7" t="s">
        <v>1030</v>
      </c>
      <c r="D129" s="7" t="s">
        <v>47</v>
      </c>
      <c r="E129" s="7" t="s">
        <v>1031</v>
      </c>
      <c r="F129" s="7" t="s">
        <v>138</v>
      </c>
      <c r="G129" s="10">
        <v>311.1</v>
      </c>
      <c r="H129" s="14"/>
      <c r="I129" s="13">
        <f>ROUND((H129*G129),2)</f>
      </c>
      <c r="O129">
        <f>rekapitulace!H8</f>
      </c>
      <c r="P129">
        <f>O129/100*I129</f>
      </c>
    </row>
    <row r="130" ht="89.25">
      <c r="E130" s="15" t="s">
        <v>1032</v>
      </c>
    </row>
    <row r="131" ht="409.5">
      <c r="E131" s="15" t="s">
        <v>1029</v>
      </c>
    </row>
    <row r="132" spans="1:16" ht="12.75">
      <c r="A132" s="7">
        <v>33</v>
      </c>
      <c r="B132" s="7" t="s">
        <v>45</v>
      </c>
      <c r="C132" s="7" t="s">
        <v>1033</v>
      </c>
      <c r="D132" s="7" t="s">
        <v>47</v>
      </c>
      <c r="E132" s="7" t="s">
        <v>1034</v>
      </c>
      <c r="F132" s="7" t="s">
        <v>138</v>
      </c>
      <c r="G132" s="10">
        <v>16</v>
      </c>
      <c r="H132" s="14"/>
      <c r="I132" s="13">
        <f>ROUND((H132*G132),2)</f>
      </c>
      <c r="O132">
        <f>rekapitulace!H8</f>
      </c>
      <c r="P132">
        <f>O132/100*I132</f>
      </c>
    </row>
    <row r="133" ht="63.75">
      <c r="E133" s="15" t="s">
        <v>1035</v>
      </c>
    </row>
    <row r="134" ht="409.5">
      <c r="E134" s="15" t="s">
        <v>1036</v>
      </c>
    </row>
    <row r="135" spans="1:16" ht="12.75" customHeight="1">
      <c r="A135" s="16"/>
      <c r="B135" s="16"/>
      <c r="C135" s="16" t="s">
        <v>41</v>
      </c>
      <c r="D135" s="16"/>
      <c r="E135" s="16" t="s">
        <v>1025</v>
      </c>
      <c r="F135" s="16"/>
      <c r="G135" s="16"/>
      <c r="H135" s="16"/>
      <c r="I135" s="16">
        <f>SUM(I126:I134)</f>
      </c>
      <c r="P135">
        <f>ROUND(SUM(P126:P134),2)</f>
      </c>
    </row>
    <row r="137" spans="1:9" ht="12.75" customHeight="1">
      <c r="A137" s="9"/>
      <c r="B137" s="9"/>
      <c r="C137" s="9" t="s">
        <v>42</v>
      </c>
      <c r="D137" s="9"/>
      <c r="E137" s="9" t="s">
        <v>1037</v>
      </c>
      <c r="F137" s="9"/>
      <c r="G137" s="11"/>
      <c r="H137" s="9"/>
      <c r="I137" s="11"/>
    </row>
    <row r="138" spans="1:16" ht="12.75">
      <c r="A138" s="7">
        <v>34</v>
      </c>
      <c r="B138" s="7" t="s">
        <v>45</v>
      </c>
      <c r="C138" s="7" t="s">
        <v>1038</v>
      </c>
      <c r="D138" s="7" t="s">
        <v>47</v>
      </c>
      <c r="E138" s="7" t="s">
        <v>1039</v>
      </c>
      <c r="F138" s="7" t="s">
        <v>138</v>
      </c>
      <c r="G138" s="10">
        <v>98.8</v>
      </c>
      <c r="H138" s="14"/>
      <c r="I138" s="13">
        <f>ROUND((H138*G138),2)</f>
      </c>
      <c r="O138">
        <f>rekapitulace!H8</f>
      </c>
      <c r="P138">
        <f>O138/100*I138</f>
      </c>
    </row>
    <row r="139" ht="114.75">
      <c r="E139" s="15" t="s">
        <v>1040</v>
      </c>
    </row>
    <row r="140" ht="369.75">
      <c r="E140" s="15" t="s">
        <v>1041</v>
      </c>
    </row>
    <row r="141" spans="1:16" ht="12.75">
      <c r="A141" s="7">
        <v>35</v>
      </c>
      <c r="B141" s="7" t="s">
        <v>45</v>
      </c>
      <c r="C141" s="7" t="s">
        <v>1042</v>
      </c>
      <c r="D141" s="7" t="s">
        <v>47</v>
      </c>
      <c r="E141" s="7" t="s">
        <v>1043</v>
      </c>
      <c r="F141" s="7" t="s">
        <v>138</v>
      </c>
      <c r="G141" s="10">
        <v>63.75</v>
      </c>
      <c r="H141" s="14"/>
      <c r="I141" s="13">
        <f>ROUND((H141*G141),2)</f>
      </c>
      <c r="O141">
        <f>rekapitulace!H8</f>
      </c>
      <c r="P141">
        <f>O141/100*I141</f>
      </c>
    </row>
    <row r="142" ht="76.5">
      <c r="E142" s="15" t="s">
        <v>1044</v>
      </c>
    </row>
    <row r="143" ht="140.25">
      <c r="E143" s="15" t="s">
        <v>1045</v>
      </c>
    </row>
    <row r="144" spans="1:16" ht="12.75">
      <c r="A144" s="7">
        <v>36</v>
      </c>
      <c r="B144" s="7" t="s">
        <v>45</v>
      </c>
      <c r="C144" s="7" t="s">
        <v>1046</v>
      </c>
      <c r="D144" s="7" t="s">
        <v>47</v>
      </c>
      <c r="E144" s="7" t="s">
        <v>1047</v>
      </c>
      <c r="F144" s="7" t="s">
        <v>101</v>
      </c>
      <c r="G144" s="10">
        <v>2</v>
      </c>
      <c r="H144" s="14"/>
      <c r="I144" s="13">
        <f>ROUND((H144*G144),2)</f>
      </c>
      <c r="O144">
        <f>rekapitulace!H8</f>
      </c>
      <c r="P144">
        <f>O144/100*I144</f>
      </c>
    </row>
    <row r="145" ht="38.25">
      <c r="E145" s="15" t="s">
        <v>1048</v>
      </c>
    </row>
    <row r="146" ht="165.75">
      <c r="E146" s="15" t="s">
        <v>1049</v>
      </c>
    </row>
    <row r="147" spans="1:16" ht="12.75">
      <c r="A147" s="7">
        <v>37</v>
      </c>
      <c r="B147" s="7" t="s">
        <v>45</v>
      </c>
      <c r="C147" s="7" t="s">
        <v>1050</v>
      </c>
      <c r="D147" s="7" t="s">
        <v>47</v>
      </c>
      <c r="E147" s="7" t="s">
        <v>1051</v>
      </c>
      <c r="F147" s="7" t="s">
        <v>138</v>
      </c>
      <c r="G147" s="10">
        <v>300.3</v>
      </c>
      <c r="H147" s="14"/>
      <c r="I147" s="13">
        <f>ROUND((H147*G147),2)</f>
      </c>
      <c r="O147">
        <f>rekapitulace!H8</f>
      </c>
      <c r="P147">
        <f>O147/100*I147</f>
      </c>
    </row>
    <row r="148" ht="409.5">
      <c r="E148" s="15" t="s">
        <v>1052</v>
      </c>
    </row>
    <row r="149" ht="242.25">
      <c r="E149" s="15" t="s">
        <v>1053</v>
      </c>
    </row>
    <row r="150" spans="1:16" ht="12.75">
      <c r="A150" s="7">
        <v>38</v>
      </c>
      <c r="B150" s="7" t="s">
        <v>45</v>
      </c>
      <c r="C150" s="7" t="s">
        <v>1054</v>
      </c>
      <c r="D150" s="7" t="s">
        <v>47</v>
      </c>
      <c r="E150" s="7" t="s">
        <v>1055</v>
      </c>
      <c r="F150" s="7" t="s">
        <v>138</v>
      </c>
      <c r="G150" s="10">
        <v>109.64</v>
      </c>
      <c r="H150" s="14"/>
      <c r="I150" s="13">
        <f>ROUND((H150*G150),2)</f>
      </c>
      <c r="O150">
        <f>rekapitulace!H8</f>
      </c>
      <c r="P150">
        <f>O150/100*I150</f>
      </c>
    </row>
    <row r="151" ht="331.5">
      <c r="E151" s="15" t="s">
        <v>1056</v>
      </c>
    </row>
    <row r="152" ht="204">
      <c r="E152" s="15" t="s">
        <v>1057</v>
      </c>
    </row>
    <row r="153" spans="1:16" ht="12.75">
      <c r="A153" s="7">
        <v>39</v>
      </c>
      <c r="B153" s="7" t="s">
        <v>45</v>
      </c>
      <c r="C153" s="7" t="s">
        <v>1058</v>
      </c>
      <c r="D153" s="7" t="s">
        <v>47</v>
      </c>
      <c r="E153" s="7" t="s">
        <v>1059</v>
      </c>
      <c r="F153" s="7" t="s">
        <v>138</v>
      </c>
      <c r="G153" s="10">
        <v>26.1</v>
      </c>
      <c r="H153" s="14"/>
      <c r="I153" s="13">
        <f>ROUND((H153*G153),2)</f>
      </c>
      <c r="O153">
        <f>rekapitulace!H8</f>
      </c>
      <c r="P153">
        <f>O153/100*I153</f>
      </c>
    </row>
    <row r="154" ht="89.25">
      <c r="E154" s="15" t="s">
        <v>1060</v>
      </c>
    </row>
    <row r="155" ht="409.5">
      <c r="E155" s="15" t="s">
        <v>1061</v>
      </c>
    </row>
    <row r="156" spans="1:16" ht="12.75">
      <c r="A156" s="7">
        <v>40</v>
      </c>
      <c r="B156" s="7" t="s">
        <v>45</v>
      </c>
      <c r="C156" s="7" t="s">
        <v>1062</v>
      </c>
      <c r="D156" s="7" t="s">
        <v>47</v>
      </c>
      <c r="E156" s="7" t="s">
        <v>1063</v>
      </c>
      <c r="F156" s="7" t="s">
        <v>205</v>
      </c>
      <c r="G156" s="10">
        <v>25</v>
      </c>
      <c r="H156" s="14"/>
      <c r="I156" s="13">
        <f>ROUND((H156*G156),2)</f>
      </c>
      <c r="O156">
        <f>rekapitulace!H8</f>
      </c>
      <c r="P156">
        <f>O156/100*I156</f>
      </c>
    </row>
    <row r="157" ht="178.5">
      <c r="E157" s="15" t="s">
        <v>1064</v>
      </c>
    </row>
    <row r="158" ht="409.5">
      <c r="E158" s="15" t="s">
        <v>1065</v>
      </c>
    </row>
    <row r="159" spans="1:16" ht="12.75">
      <c r="A159" s="7">
        <v>41</v>
      </c>
      <c r="B159" s="7" t="s">
        <v>45</v>
      </c>
      <c r="C159" s="7" t="s">
        <v>1066</v>
      </c>
      <c r="D159" s="7" t="s">
        <v>47</v>
      </c>
      <c r="E159" s="7" t="s">
        <v>1067</v>
      </c>
      <c r="F159" s="7" t="s">
        <v>101</v>
      </c>
      <c r="G159" s="10">
        <v>24</v>
      </c>
      <c r="H159" s="14"/>
      <c r="I159" s="13">
        <f>ROUND((H159*G159),2)</f>
      </c>
      <c r="O159">
        <f>rekapitulace!H8</f>
      </c>
      <c r="P159">
        <f>O159/100*I159</f>
      </c>
    </row>
    <row r="160" ht="76.5">
      <c r="E160" s="15" t="s">
        <v>1068</v>
      </c>
    </row>
    <row r="161" ht="409.5">
      <c r="E161" s="15" t="s">
        <v>1069</v>
      </c>
    </row>
    <row r="162" spans="1:16" ht="12.75">
      <c r="A162" s="7">
        <v>42</v>
      </c>
      <c r="B162" s="7" t="s">
        <v>45</v>
      </c>
      <c r="C162" s="7" t="s">
        <v>1070</v>
      </c>
      <c r="D162" s="7" t="s">
        <v>47</v>
      </c>
      <c r="E162" s="7" t="s">
        <v>1071</v>
      </c>
      <c r="F162" s="7" t="s">
        <v>54</v>
      </c>
      <c r="G162" s="10">
        <v>347.32</v>
      </c>
      <c r="H162" s="14"/>
      <c r="I162" s="13">
        <f>ROUND((H162*G162),2)</f>
      </c>
      <c r="O162">
        <f>rekapitulace!H8</f>
      </c>
      <c r="P162">
        <f>O162/100*I162</f>
      </c>
    </row>
    <row r="163" ht="242.25">
      <c r="E163" s="15" t="s">
        <v>1072</v>
      </c>
    </row>
    <row r="164" ht="127.5">
      <c r="E164" s="15" t="s">
        <v>1073</v>
      </c>
    </row>
    <row r="165" spans="1:16" ht="12.75">
      <c r="A165" s="7">
        <v>43</v>
      </c>
      <c r="B165" s="7" t="s">
        <v>45</v>
      </c>
      <c r="C165" s="7" t="s">
        <v>1074</v>
      </c>
      <c r="D165" s="7" t="s">
        <v>47</v>
      </c>
      <c r="E165" s="7" t="s">
        <v>1075</v>
      </c>
      <c r="F165" s="7" t="s">
        <v>124</v>
      </c>
      <c r="G165" s="10">
        <v>38.91</v>
      </c>
      <c r="H165" s="14"/>
      <c r="I165" s="13">
        <f>ROUND((H165*G165),2)</f>
      </c>
      <c r="O165">
        <f>rekapitulace!H8</f>
      </c>
      <c r="P165">
        <f>O165/100*I165</f>
      </c>
    </row>
    <row r="166" ht="344.25">
      <c r="E166" s="15" t="s">
        <v>1076</v>
      </c>
    </row>
    <row r="167" ht="409.5">
      <c r="E167" s="15" t="s">
        <v>1077</v>
      </c>
    </row>
    <row r="168" spans="1:16" ht="12.75">
      <c r="A168" s="7">
        <v>44</v>
      </c>
      <c r="B168" s="7" t="s">
        <v>45</v>
      </c>
      <c r="C168" s="7" t="s">
        <v>1078</v>
      </c>
      <c r="D168" s="7" t="s">
        <v>47</v>
      </c>
      <c r="E168" s="7" t="s">
        <v>1079</v>
      </c>
      <c r="F168" s="7" t="s">
        <v>914</v>
      </c>
      <c r="G168" s="10">
        <v>5.48</v>
      </c>
      <c r="H168" s="14"/>
      <c r="I168" s="13">
        <f>ROUND((H168*G168),2)</f>
      </c>
      <c r="O168">
        <f>rekapitulace!H8</f>
      </c>
      <c r="P168">
        <f>O168/100*I168</f>
      </c>
    </row>
    <row r="169" ht="293.25">
      <c r="E169" s="15" t="s">
        <v>1080</v>
      </c>
    </row>
    <row r="170" ht="409.5">
      <c r="E170" s="15" t="s">
        <v>1081</v>
      </c>
    </row>
    <row r="171" spans="1:16" ht="12.75">
      <c r="A171" s="7">
        <v>45</v>
      </c>
      <c r="B171" s="7" t="s">
        <v>45</v>
      </c>
      <c r="C171" s="7" t="s">
        <v>1082</v>
      </c>
      <c r="D171" s="7" t="s">
        <v>47</v>
      </c>
      <c r="E171" s="7" t="s">
        <v>1083</v>
      </c>
      <c r="F171" s="7" t="s">
        <v>138</v>
      </c>
      <c r="G171" s="10">
        <v>17.4</v>
      </c>
      <c r="H171" s="14"/>
      <c r="I171" s="13">
        <f>ROUND((H171*G171),2)</f>
      </c>
      <c r="O171">
        <f>rekapitulace!H8</f>
      </c>
      <c r="P171">
        <f>O171/100*I171</f>
      </c>
    </row>
    <row r="172" ht="114.75">
      <c r="E172" s="15" t="s">
        <v>1084</v>
      </c>
    </row>
    <row r="173" ht="409.5">
      <c r="E173" s="15" t="s">
        <v>1085</v>
      </c>
    </row>
    <row r="174" spans="1:16" ht="12.75">
      <c r="A174" s="7">
        <v>46</v>
      </c>
      <c r="B174" s="7" t="s">
        <v>45</v>
      </c>
      <c r="C174" s="7" t="s">
        <v>1086</v>
      </c>
      <c r="D174" s="7" t="s">
        <v>47</v>
      </c>
      <c r="E174" s="7" t="s">
        <v>1087</v>
      </c>
      <c r="F174" s="7" t="s">
        <v>54</v>
      </c>
      <c r="G174" s="10">
        <v>116.343</v>
      </c>
      <c r="H174" s="14"/>
      <c r="I174" s="13">
        <f>ROUND((H174*G174),2)</f>
      </c>
      <c r="O174">
        <f>rekapitulace!H8</f>
      </c>
      <c r="P174">
        <f>O174/100*I174</f>
      </c>
    </row>
    <row r="175" ht="102">
      <c r="E175" s="15" t="s">
        <v>1088</v>
      </c>
    </row>
    <row r="176" ht="409.5">
      <c r="E176" s="15" t="s">
        <v>1089</v>
      </c>
    </row>
    <row r="177" spans="1:16" ht="12.75" customHeight="1">
      <c r="A177" s="16"/>
      <c r="B177" s="16"/>
      <c r="C177" s="16" t="s">
        <v>42</v>
      </c>
      <c r="D177" s="16"/>
      <c r="E177" s="16" t="s">
        <v>1037</v>
      </c>
      <c r="F177" s="16"/>
      <c r="G177" s="16"/>
      <c r="H177" s="16"/>
      <c r="I177" s="16">
        <f>SUM(I138:I176)</f>
      </c>
      <c r="P177">
        <f>ROUND(SUM(P138:P176),2)</f>
      </c>
    </row>
    <row r="179" spans="1:16" ht="12.75" customHeight="1">
      <c r="A179" s="16"/>
      <c r="B179" s="16"/>
      <c r="C179" s="16"/>
      <c r="D179" s="16"/>
      <c r="E179" s="16" t="s">
        <v>143</v>
      </c>
      <c r="F179" s="16"/>
      <c r="G179" s="16"/>
      <c r="H179" s="16"/>
      <c r="I179" s="16">
        <f>+I27+I33+I45+I63+I78+I93+I111+I123+I135+I177</f>
      </c>
      <c r="P179">
        <f>+P27+P33+P45+P63+P78+P93+P111+P123+P135+P177</f>
      </c>
    </row>
    <row r="181" spans="1:9" ht="12.75" customHeight="1">
      <c r="A181" s="9" t="s">
        <v>144</v>
      </c>
      <c r="B181" s="9"/>
      <c r="C181" s="9"/>
      <c r="D181" s="9"/>
      <c r="E181" s="9"/>
      <c r="F181" s="9"/>
      <c r="G181" s="9"/>
      <c r="H181" s="9"/>
      <c r="I181" s="9"/>
    </row>
    <row r="182" spans="1:9" ht="12.75" customHeight="1">
      <c r="A182" s="9"/>
      <c r="B182" s="9"/>
      <c r="C182" s="9"/>
      <c r="D182" s="9"/>
      <c r="E182" s="9" t="s">
        <v>145</v>
      </c>
      <c r="F182" s="9"/>
      <c r="G182" s="9"/>
      <c r="H182" s="9"/>
      <c r="I182" s="9"/>
    </row>
    <row r="183" spans="1:16" ht="12.75" customHeight="1">
      <c r="A183" s="16"/>
      <c r="B183" s="16"/>
      <c r="C183" s="16"/>
      <c r="D183" s="16"/>
      <c r="E183" s="16" t="s">
        <v>146</v>
      </c>
      <c r="F183" s="16"/>
      <c r="G183" s="16"/>
      <c r="H183" s="16"/>
      <c r="I183" s="16">
        <v>0</v>
      </c>
      <c r="P183">
        <v>0</v>
      </c>
    </row>
    <row r="184" spans="1:9" ht="12.75" customHeight="1">
      <c r="A184" s="16"/>
      <c r="B184" s="16"/>
      <c r="C184" s="16"/>
      <c r="D184" s="16"/>
      <c r="E184" s="16" t="s">
        <v>147</v>
      </c>
      <c r="F184" s="16"/>
      <c r="G184" s="16"/>
      <c r="H184" s="16"/>
      <c r="I184" s="16"/>
    </row>
    <row r="185" spans="1:16" ht="12.75" customHeight="1">
      <c r="A185" s="16"/>
      <c r="B185" s="16"/>
      <c r="C185" s="16"/>
      <c r="D185" s="16"/>
      <c r="E185" s="16" t="s">
        <v>148</v>
      </c>
      <c r="F185" s="16"/>
      <c r="G185" s="16"/>
      <c r="H185" s="16"/>
      <c r="I185" s="16">
        <v>0</v>
      </c>
      <c r="P185">
        <v>0</v>
      </c>
    </row>
    <row r="186" spans="1:16" ht="12.75" customHeight="1">
      <c r="A186" s="16"/>
      <c r="B186" s="16"/>
      <c r="C186" s="16"/>
      <c r="D186" s="16"/>
      <c r="E186" s="16" t="s">
        <v>149</v>
      </c>
      <c r="F186" s="16"/>
      <c r="G186" s="16"/>
      <c r="H186" s="16"/>
      <c r="I186" s="16">
        <f>I183+I185</f>
      </c>
      <c r="P186">
        <f>P183+P185</f>
      </c>
    </row>
    <row r="188" spans="1:16" ht="12.75" customHeight="1">
      <c r="A188" s="16"/>
      <c r="B188" s="16"/>
      <c r="C188" s="16"/>
      <c r="D188" s="16"/>
      <c r="E188" s="16" t="s">
        <v>149</v>
      </c>
      <c r="F188" s="16"/>
      <c r="G188" s="16"/>
      <c r="H188" s="16"/>
      <c r="I188" s="16">
        <f>I179+I186</f>
      </c>
      <c r="P188">
        <f>P179+P186</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