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405" windowWidth="19320" windowHeight="13620" activeTab="3"/>
  </bookViews>
  <sheets>
    <sheet name="Stavba" sheetId="1" r:id="rId1"/>
    <sheet name="001 001 KL" sheetId="2" r:id="rId2"/>
    <sheet name="001 001 Rek" sheetId="3" r:id="rId3"/>
    <sheet name="001 001 Pol" sheetId="4" r:id="rId4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'001 001 KL'!$A$1:$G$45</definedName>
    <definedName name="_xlnm.Print_Area" localSheetId="3">'001 001 Pol'!$A$1:$K$86</definedName>
    <definedName name="_xlnm.Print_Area" localSheetId="2">'001 001 Rek'!$A$1:$I$27</definedName>
    <definedName name="_xlnm.Print_Area" localSheetId="0">'Stavba'!$B$1:$J$72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#REF!</definedName>
    <definedName name="solver_typ" localSheetId="3" hidden="1">1</definedName>
    <definedName name="solver_val" localSheetId="3" hidden="1">0</definedName>
    <definedName name="SoucetDilu" localSheetId="0">'Stavba'!$F$53:$J$53</definedName>
    <definedName name="StavbaCelkem" localSheetId="0">'Stavba'!$H$31</definedName>
    <definedName name="Zhotovitel" localSheetId="0">'Stavba'!$D$7</definedName>
    <definedName name="_xlnm.Print_Titles" localSheetId="2">'001 001 Rek'!$1:$6</definedName>
    <definedName name="_xlnm.Print_Titles" localSheetId="3">'001 001 Pol'!$1:$6</definedName>
  </definedNames>
  <calcPr fullCalcOnLoad="1"/>
</workbook>
</file>

<file path=xl/sharedStrings.xml><?xml version="1.0" encoding="utf-8"?>
<sst xmlns="http://schemas.openxmlformats.org/spreadsheetml/2006/main" count="398" uniqueCount="245">
  <si>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</si>
  <si>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</si>
  <si>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</si>
  <si>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</si>
  <si>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</si>
  <si>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</si>
  <si>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</si>
  <si>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</si>
  <si>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</si>
  <si>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</si>
  <si>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</si>
  <si>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</si>
  <si>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</si>
  <si>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</si>
  <si>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</si>
  <si>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</si>
  <si>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</si>
  <si>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</si>
  <si>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</si>
  <si>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</si>
  <si>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</si>
  <si>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</si>
  <si>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</si>
  <si>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</si>
  <si>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</si>
  <si>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</si>
  <si>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</si>
  <si>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</si>
  <si>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</si>
  <si>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</si>
  <si>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</si>
  <si>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</si>
  <si>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</si>
  <si>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</si>
  <si>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</si>
  <si>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</si>
  <si>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</si>
  <si>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</si>
  <si>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</si>
  <si>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</si>
  <si>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</si>
  <si>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</si>
  <si>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</si>
  <si>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</si>
  <si>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</si>
  <si>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</si>
  <si>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</si>
  <si>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</si>
  <si>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</si>
  <si>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</si>
  <si>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</si>
  <si>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</si>
  <si>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</si>
  <si>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</si>
  <si>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</si>
  <si>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</si>
  <si>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</si>
  <si>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</si>
  <si>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</si>
  <si>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</si>
  <si>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</si>
  <si>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</si>
  <si>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</si>
  <si>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</si>
  <si>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</si>
  <si>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</si>
  <si>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</si>
  <si>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</si>
  <si>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</si>
  <si>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</si>
  <si>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</si>
  <si>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</si>
  <si>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</si>
  <si>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</si>
  <si>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</si>
  <si>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</si>
  <si>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</si>
  <si>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</si>
  <si>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</si>
  <si>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</si>
  <si>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</si>
  <si>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</si>
  <si>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</si>
  <si>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</si>
  <si>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</si>
  <si>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</si>
  <si>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</si>
  <si>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</si>
  <si>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</si>
  <si>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</si>
  <si>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</si>
  <si>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</si>
  <si>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</si>
  <si>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</si>
  <si>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</si>
  <si>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</si>
  <si>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</si>
  <si>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</si>
  <si>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</si>
  <si>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</si>
  <si>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</si>
  <si>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</si>
  <si>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</si>
  <si>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2012PMOR</t>
  </si>
  <si>
    <t>LB ochranná hráz OR Dyje DSP</t>
  </si>
  <si>
    <t>2012PMOR LB ochranná hráz OR Dyje DSP</t>
  </si>
  <si>
    <t>001</t>
  </si>
  <si>
    <t>001 LB ochranná hráz OR Dyje DSP</t>
  </si>
  <si>
    <t>1 Zemní práce</t>
  </si>
  <si>
    <t>111201102R00</t>
  </si>
  <si>
    <t xml:space="preserve">Odstranění křovin i s kořeny na ploše do 10000 m2 </t>
  </si>
  <si>
    <t>m2</t>
  </si>
  <si>
    <t>111301111R00</t>
  </si>
  <si>
    <t xml:space="preserve">Sejmutí drnu tl. do 10 cm, s přemístěním do 50 m </t>
  </si>
  <si>
    <t>122201103R00</t>
  </si>
  <si>
    <t xml:space="preserve">Odkopávky nezapažené v hor. 3 do 10000 m3 </t>
  </si>
  <si>
    <t>m3</t>
  </si>
  <si>
    <t>Výkop prac. ozubu VO:4219,65</t>
  </si>
  <si>
    <t>122201109R00</t>
  </si>
  <si>
    <t xml:space="preserve">Příplatek za lepivost - odkopávky v hor. 3 </t>
  </si>
  <si>
    <t>4219,65*0,5</t>
  </si>
  <si>
    <t>122201404R00</t>
  </si>
  <si>
    <t xml:space="preserve">Vykopávky v zemníku v hor. 3 nad 10000 m3 </t>
  </si>
  <si>
    <t>Zemina do tělesa hráze:20712,2-4219,65-1725,99</t>
  </si>
  <si>
    <t>Zemina k rozprostření:(4951,73+13767,55+12069,41)*0,1</t>
  </si>
  <si>
    <t>122201409R00</t>
  </si>
  <si>
    <t xml:space="preserve">Příplatek za lepivost - výkop v zemníku v hor. 3 </t>
  </si>
  <si>
    <t>17342,611*0,5</t>
  </si>
  <si>
    <t>123202102R00</t>
  </si>
  <si>
    <t xml:space="preserve">Vykopávky zářezů v hor.3 do 10000 m3 </t>
  </si>
  <si>
    <t>Výkop příkopu VP:1725,99</t>
  </si>
  <si>
    <t>Výkop zářezu  VZ:1252,03</t>
  </si>
  <si>
    <t>123202109R00</t>
  </si>
  <si>
    <t xml:space="preserve">Příplatek za lepivost - výkop zářezů v hor.3 </t>
  </si>
  <si>
    <t>2978,02*0,5</t>
  </si>
  <si>
    <t>162701101R00</t>
  </si>
  <si>
    <t xml:space="preserve">Vodorovné přemístění výkopku z hor.1-4 do 6000 m </t>
  </si>
  <si>
    <t>162701103R00</t>
  </si>
  <si>
    <t xml:space="preserve">Vodorovné přemístění výkopku z hor.1-4 do 8000 m </t>
  </si>
  <si>
    <t>167101102R00</t>
  </si>
  <si>
    <t xml:space="preserve">Nakládání výkopku z hor.1-4 v množství nad 100 m3 </t>
  </si>
  <si>
    <t>30793,81*0,1</t>
  </si>
  <si>
    <t>171101101R00</t>
  </si>
  <si>
    <t xml:space="preserve">Uložení sypaniny do násypů zhutněných na 95% PS </t>
  </si>
  <si>
    <t>Násyp hutněný NH:20712,2</t>
  </si>
  <si>
    <t>Navázání na stávající terén:0,5*7,77*10+0,5*14,43*10</t>
  </si>
  <si>
    <t>171201101R00</t>
  </si>
  <si>
    <t xml:space="preserve">Uložení sypaniny do násypů nezhutněných </t>
  </si>
  <si>
    <t>174101103R00</t>
  </si>
  <si>
    <t xml:space="preserve">Zásyp zářezů se šikmými stěnami se zhutněním </t>
  </si>
  <si>
    <t>Hutněný zásyp zářezu ZH:1252,03</t>
  </si>
  <si>
    <t>180401211R00</t>
  </si>
  <si>
    <t xml:space="preserve">Založení trávníku lučního výsevem v rovině </t>
  </si>
  <si>
    <t xml:space="preserve"> V položce nejsou zakalkulovány náklady na vypletí a zalévání. </t>
  </si>
  <si>
    <t>180401212R00</t>
  </si>
  <si>
    <t xml:space="preserve">Založení trávníku lučního výsevem ve svahu do 1:2 </t>
  </si>
  <si>
    <t>13767,55+4951,73</t>
  </si>
  <si>
    <t>181006111R00</t>
  </si>
  <si>
    <t xml:space="preserve">Rozprostření zemin v rov./sklonu 1:5, tl. do 10 cm </t>
  </si>
  <si>
    <t>181006121R00</t>
  </si>
  <si>
    <t xml:space="preserve">Rozprostření zemin ve sklonu nad 1:5, tl. do 10 cm </t>
  </si>
  <si>
    <t>181101102R00</t>
  </si>
  <si>
    <t xml:space="preserve">Úprava pláně v zářezech v hor. 1-4, se zhutněním </t>
  </si>
  <si>
    <t>Úprava pláně zářezu ÚPZ:20931,46</t>
  </si>
  <si>
    <t>181201102R00</t>
  </si>
  <si>
    <t xml:space="preserve">Úprava pláně v násypech v hor. 1-4, se zhutněním </t>
  </si>
  <si>
    <t>Úprava pláně násypu ÚPN:12069,41</t>
  </si>
  <si>
    <t>182001121R00</t>
  </si>
  <si>
    <t xml:space="preserve">Plošná úprava terénu, nerovnosti do 15 cm v rovině </t>
  </si>
  <si>
    <t>182101101R00</t>
  </si>
  <si>
    <t xml:space="preserve">Svahování v zářezech v hor. 1 - 4 </t>
  </si>
  <si>
    <t>Svahování zářezu SZ:4951,73</t>
  </si>
  <si>
    <t>182201101R00</t>
  </si>
  <si>
    <t xml:space="preserve">Svahování násypů </t>
  </si>
  <si>
    <t>Svahování násypu SN:13691,10</t>
  </si>
  <si>
    <t>Navázání na stávající hráz:0,5*5,72*10+0,5*9,57*10</t>
  </si>
  <si>
    <t>1-R-1</t>
  </si>
  <si>
    <t xml:space="preserve">Poplatek za nákup zeminy </t>
  </si>
  <si>
    <t>17845,4290-4684,41</t>
  </si>
  <si>
    <t>1-R-2</t>
  </si>
  <si>
    <t xml:space="preserve">Poplatek za štěrkopísek </t>
  </si>
  <si>
    <t>T</t>
  </si>
  <si>
    <t>4684,41*1,75</t>
  </si>
  <si>
    <t>00572460</t>
  </si>
  <si>
    <t>Směs travní technická</t>
  </si>
  <si>
    <t>kg</t>
  </si>
  <si>
    <t>(12069,41+18719,28)/10</t>
  </si>
  <si>
    <t>23</t>
  </si>
  <si>
    <t>Štětové stěny</t>
  </si>
  <si>
    <t>23 Štětové stěny</t>
  </si>
  <si>
    <t>231943111R00</t>
  </si>
  <si>
    <t xml:space="preserve">Stěny beran. z ocel.štět.z terénu, nastraž.do 10 m </t>
  </si>
  <si>
    <t>(1827-11-14,5-13)*6</t>
  </si>
  <si>
    <t>231943212R00</t>
  </si>
  <si>
    <t xml:space="preserve">Stěny beran. z ocel.štět.z terénu, zaber.do 8 m </t>
  </si>
  <si>
    <t>13442205</t>
  </si>
  <si>
    <t>Štětovnice IIn</t>
  </si>
  <si>
    <t>10731*130,6/1000</t>
  </si>
  <si>
    <t>28</t>
  </si>
  <si>
    <t>Zpevňování hornin a konstrukcí</t>
  </si>
  <si>
    <t>28 Zpevňování hornin a konstrukcí</t>
  </si>
  <si>
    <t>28-R-1</t>
  </si>
  <si>
    <t xml:space="preserve">Zřízení + odstranění zázemí injektáže </t>
  </si>
  <si>
    <t>soubor</t>
  </si>
  <si>
    <t>28-R-2</t>
  </si>
  <si>
    <t xml:space="preserve">Injektáž včetně dodávky injketážní směsi </t>
  </si>
  <si>
    <t>(10+13+16,5+15)*1*6*1,2</t>
  </si>
  <si>
    <t>46</t>
  </si>
  <si>
    <t>Zpevněné plochy</t>
  </si>
  <si>
    <t>46 Zpevněné plochy</t>
  </si>
  <si>
    <t>462511270R00</t>
  </si>
  <si>
    <t xml:space="preserve">Zához z kamene bez proštěrk. z terénu do 200 kg </t>
  </si>
  <si>
    <t>Oprava stávajícího opevnění:140*2,85</t>
  </si>
  <si>
    <t>462512270R00</t>
  </si>
  <si>
    <t xml:space="preserve">Zához z kamene s proštěrk. z terénu do 200 kg </t>
  </si>
  <si>
    <t>Patka:1,1*78</t>
  </si>
  <si>
    <t>462519002R00</t>
  </si>
  <si>
    <t xml:space="preserve">Příplatek-urovnání ploch záhozu, kameny do 200 kg </t>
  </si>
  <si>
    <t>78*1,2+142,7*1,2+742,8*1,12</t>
  </si>
  <si>
    <t>463211121R00</t>
  </si>
  <si>
    <t xml:space="preserve">Rovnanina z lomového kamene s vyplněním spár </t>
  </si>
  <si>
    <t>(292,5*1,08+64,8*1,35)*0,5</t>
  </si>
  <si>
    <t>463212191R00</t>
  </si>
  <si>
    <t xml:space="preserve">Příplatek za vypracovaní líce rovnaniny z lom.kam. </t>
  </si>
  <si>
    <t>292,5*1,08+64,8*1,35</t>
  </si>
  <si>
    <t>99</t>
  </si>
  <si>
    <t>Staveništní přesun hmot</t>
  </si>
  <si>
    <t>99 Staveništní přesun hmot</t>
  </si>
  <si>
    <t>998003111R00</t>
  </si>
  <si>
    <t xml:space="preserve">Přesun hmot pilot, šťětových stěn dřev.a ocelových </t>
  </si>
  <si>
    <t>t</t>
  </si>
  <si>
    <t>M21</t>
  </si>
  <si>
    <t>Elektromontáže</t>
  </si>
  <si>
    <t>M21 Elektromontáže</t>
  </si>
  <si>
    <t>M21-R-1</t>
  </si>
  <si>
    <t xml:space="preserve">Přeložka linky NN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</si>
  <si>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</si>
  <si>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</si>
  <si>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</si>
  <si>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</si>
  <si>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</si>
  <si>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</si>
  <si>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</si>
  <si>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</si>
  <si>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Slepý rozpočet stavby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</si>
</sst>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showGridLines="0" zoomScaleSheetLayoutView="75" workbookViewId="0" topLeftCell="B55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244</v>
      </c>
      <c r="E2" s="5"/>
      <c r="F2" s="4"/>
      <c r="G2" s="6"/>
      <c r="H2" s="7" t="s">
        <v>0</v>
      </c>
      <c r="I2" s="8">
        <f ca="1">TODAY()</f>
        <v>41757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6">
        <f>ROUND(G31,0)</f>
        <v>0</v>
      </c>
      <c r="J19" s="297"/>
      <c r="K19" s="34"/>
    </row>
    <row r="20" spans="2:11" ht="12.75">
      <c r="B20" s="28" t="s">
        <v>13</v>
      </c>
      <c r="C20" s="29"/>
      <c r="D20" s="30">
        <f ca="1">SazbaDPH1</f>
        <v>15</v>
      </c>
      <c r="E20" s="31" t="s">
        <v>12</v>
      </c>
      <c r="F20" s="35"/>
      <c r="G20" s="36"/>
      <c r="H20" s="36"/>
      <c r="I20" s="298">
        <f>ROUND(I19*D20/100,0)</f>
        <v>0</v>
      </c>
      <c r="J20" s="299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8">
        <f>ROUND(H31,0)</f>
        <v>0</v>
      </c>
      <c r="J21" s="299"/>
      <c r="K21" s="34"/>
    </row>
    <row r="22" spans="2:11" ht="13.5" thickBot="1">
      <c r="B22" s="28" t="s">
        <v>13</v>
      </c>
      <c r="C22" s="29"/>
      <c r="D22" s="30">
        <f ca="1">SazbaDPH2</f>
        <v>21</v>
      </c>
      <c r="E22" s="31" t="s">
        <v>12</v>
      </c>
      <c r="F22" s="37"/>
      <c r="G22" s="38"/>
      <c r="H22" s="38"/>
      <c r="I22" s="300">
        <f>ROUND(I21*D21/100,0)</f>
        <v>0</v>
      </c>
      <c r="J22" s="301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94">
        <f>SUM(I19:I22)</f>
        <v>0</v>
      </c>
      <c r="J23" s="29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 ca="1">CONCATENATE("Základ DPH ",SazbaDPH1," %")</f>
        <v>Základ DPH 15 %</v>
      </c>
      <c r="H29" s="50" t="str">
        <f ca="1"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ca="1">(G30*SazbaDPH1)/100+(H30*SazbaDPH2)/100</f>
        <v>0</v>
      </c>
      <c r="J30" s="59" t="str">
        <f ca="1">IF(CelkemObjekty=0,"",F30/CelkemObjekty*100)</f>
        <v/>
      </c>
    </row>
    <row r="31" spans="2:10" ht="17.25" customHeight="1">
      <c r="B31" s="65" t="s">
        <v>19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 t="str">
        <f ca="1">IF(CelkemObjekty=0,"",F31/CelkemObjekty*100)</f>
        <v/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5.5">
      <c r="B37" s="72" t="s">
        <v>21</v>
      </c>
      <c r="C37" s="73" t="s">
        <v>22</v>
      </c>
      <c r="D37" s="48"/>
      <c r="E37" s="49"/>
      <c r="F37" s="50" t="s">
        <v>17</v>
      </c>
      <c r="G37" s="51" t="str">
        <f ca="1">CONCATENATE("Základ DPH ",SazbaDPH1," %")</f>
        <v>Základ DPH 15 %</v>
      </c>
      <c r="H37" s="50" t="str">
        <f ca="1"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4" t="s">
        <v>106</v>
      </c>
      <c r="C38" s="75" t="s">
        <v>107</v>
      </c>
      <c r="D38" s="54"/>
      <c r="E38" s="55"/>
      <c r="F38" s="56">
        <f>G38+H38+I38</f>
        <v>0</v>
      </c>
      <c r="G38" s="57">
        <v>0</v>
      </c>
      <c r="H38" s="58">
        <v>0</v>
      </c>
      <c r="I38" s="63">
        <f ca="1">(G38*SazbaDPH1)/100+(H38*SazbaDPH2)/100</f>
        <v>0</v>
      </c>
      <c r="J38" s="59" t="str">
        <f ca="1">IF(CelkemObjekty=0,"",F38/CelkemObjekty*100)</f>
        <v/>
      </c>
    </row>
    <row r="39" spans="2:10" ht="12.75">
      <c r="B39" s="65" t="s">
        <v>19</v>
      </c>
      <c r="C39" s="66"/>
      <c r="D39" s="67"/>
      <c r="E39" s="68"/>
      <c r="F39" s="69">
        <f>SUM(F38:F38)</f>
        <v>0</v>
      </c>
      <c r="G39" s="76">
        <f>SUM(G38:G38)</f>
        <v>0</v>
      </c>
      <c r="H39" s="69">
        <f>SUM(H38:H38)</f>
        <v>0</v>
      </c>
      <c r="I39" s="76">
        <f>SUM(I38:I38)</f>
        <v>0</v>
      </c>
      <c r="J39" s="70" t="str">
        <f ca="1">IF(CelkemObjekty=0,"",F39/CelkemObjekty*100)</f>
        <v/>
      </c>
    </row>
    <row r="40" ht="9" customHeight="1"/>
    <row r="41" ht="6" customHeight="1"/>
    <row r="42" ht="3" customHeight="1"/>
    <row r="43" ht="6.75" customHeight="1"/>
    <row r="44" spans="2:10" ht="20.25" customHeight="1">
      <c r="B44" s="13" t="s">
        <v>23</v>
      </c>
      <c r="C44" s="45"/>
      <c r="D44" s="45"/>
      <c r="E44" s="45"/>
      <c r="F44" s="45"/>
      <c r="G44" s="45"/>
      <c r="H44" s="45"/>
      <c r="I44" s="45"/>
      <c r="J44" s="45"/>
    </row>
    <row r="45" ht="9" customHeight="1"/>
    <row r="46" spans="2:10" ht="12.75">
      <c r="B46" s="47" t="s">
        <v>24</v>
      </c>
      <c r="C46" s="48"/>
      <c r="D46" s="48"/>
      <c r="E46" s="50" t="s">
        <v>12</v>
      </c>
      <c r="F46" s="50" t="s">
        <v>25</v>
      </c>
      <c r="G46" s="51" t="s">
        <v>26</v>
      </c>
      <c r="H46" s="50" t="s">
        <v>27</v>
      </c>
      <c r="I46" s="51" t="s">
        <v>28</v>
      </c>
      <c r="J46" s="77" t="s">
        <v>29</v>
      </c>
    </row>
    <row r="47" spans="2:10" ht="12.75">
      <c r="B47" s="52" t="s">
        <v>98</v>
      </c>
      <c r="C47" s="53" t="s">
        <v>99</v>
      </c>
      <c r="D47" s="54"/>
      <c r="E47" s="78" t="str">
        <f aca="true" t="shared" si="0" ref="E47:E53">IF(SUM(SoucetDilu)=0,"",SUM(F47:J47)/SUM(SoucetDilu)*100)</f>
        <v/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</row>
    <row r="48" spans="2:10" ht="12.75">
      <c r="B48" s="60" t="s">
        <v>187</v>
      </c>
      <c r="C48" s="61" t="s">
        <v>188</v>
      </c>
      <c r="D48" s="62"/>
      <c r="E48" s="79" t="str">
        <f ca="1" t="shared" si="0"/>
        <v/>
      </c>
      <c r="F48" s="64">
        <v>0</v>
      </c>
      <c r="G48" s="63">
        <v>0</v>
      </c>
      <c r="H48" s="64">
        <v>0</v>
      </c>
      <c r="I48" s="63">
        <v>0</v>
      </c>
      <c r="J48" s="64">
        <v>0</v>
      </c>
    </row>
    <row r="49" spans="2:10" ht="12.75">
      <c r="B49" s="60" t="s">
        <v>198</v>
      </c>
      <c r="C49" s="61" t="s">
        <v>199</v>
      </c>
      <c r="D49" s="62"/>
      <c r="E49" s="79" t="str">
        <f ca="1" t="shared" si="0"/>
        <v/>
      </c>
      <c r="F49" s="64">
        <v>0</v>
      </c>
      <c r="G49" s="63">
        <v>0</v>
      </c>
      <c r="H49" s="64">
        <v>0</v>
      </c>
      <c r="I49" s="63">
        <v>0</v>
      </c>
      <c r="J49" s="64">
        <v>0</v>
      </c>
    </row>
    <row r="50" spans="2:10" ht="12.75">
      <c r="B50" s="60" t="s">
        <v>207</v>
      </c>
      <c r="C50" s="61" t="s">
        <v>208</v>
      </c>
      <c r="D50" s="62"/>
      <c r="E50" s="79" t="str">
        <f ca="1" t="shared" si="0"/>
        <v/>
      </c>
      <c r="F50" s="64">
        <v>0</v>
      </c>
      <c r="G50" s="63">
        <v>0</v>
      </c>
      <c r="H50" s="64">
        <v>0</v>
      </c>
      <c r="I50" s="63">
        <v>0</v>
      </c>
      <c r="J50" s="64">
        <v>0</v>
      </c>
    </row>
    <row r="51" spans="2:10" ht="12.75">
      <c r="B51" s="60" t="s">
        <v>225</v>
      </c>
      <c r="C51" s="61" t="s">
        <v>226</v>
      </c>
      <c r="D51" s="62"/>
      <c r="E51" s="79" t="str">
        <f ca="1" t="shared" si="0"/>
        <v/>
      </c>
      <c r="F51" s="64">
        <v>0</v>
      </c>
      <c r="G51" s="63">
        <v>0</v>
      </c>
      <c r="H51" s="64">
        <v>0</v>
      </c>
      <c r="I51" s="63">
        <v>0</v>
      </c>
      <c r="J51" s="64">
        <v>0</v>
      </c>
    </row>
    <row r="52" spans="2:10" ht="12.75">
      <c r="B52" s="60" t="s">
        <v>231</v>
      </c>
      <c r="C52" s="61" t="s">
        <v>232</v>
      </c>
      <c r="D52" s="62"/>
      <c r="E52" s="79" t="str">
        <f ca="1" t="shared" si="0"/>
        <v/>
      </c>
      <c r="F52" s="64">
        <v>0</v>
      </c>
      <c r="G52" s="63">
        <v>0</v>
      </c>
      <c r="H52" s="64">
        <v>0</v>
      </c>
      <c r="I52" s="63">
        <v>0</v>
      </c>
      <c r="J52" s="64">
        <v>0</v>
      </c>
    </row>
    <row r="53" spans="2:10" ht="12.75">
      <c r="B53" s="65" t="s">
        <v>19</v>
      </c>
      <c r="C53" s="66"/>
      <c r="D53" s="67"/>
      <c r="E53" s="80" t="str">
        <f ca="1" t="shared" si="0"/>
        <v/>
      </c>
      <c r="F53" s="69">
        <f>SUM(F47:F52)</f>
        <v>0</v>
      </c>
      <c r="G53" s="76">
        <f>SUM(G47:G52)</f>
        <v>0</v>
      </c>
      <c r="H53" s="69">
        <f>SUM(H47:H52)</f>
        <v>0</v>
      </c>
      <c r="I53" s="76">
        <f>SUM(I47:I52)</f>
        <v>0</v>
      </c>
      <c r="J53" s="69">
        <f>SUM(J47:J52)</f>
        <v>0</v>
      </c>
    </row>
    <row r="55" ht="2.25" customHeight="1"/>
    <row r="56" ht="1.5" customHeight="1"/>
    <row r="57" ht="0.75" customHeight="1"/>
    <row r="58" ht="0.75" customHeight="1"/>
    <row r="59" ht="0.75" customHeight="1"/>
    <row r="60" spans="2:10" ht="18">
      <c r="B60" s="13" t="s">
        <v>30</v>
      </c>
      <c r="C60" s="45"/>
      <c r="D60" s="45"/>
      <c r="E60" s="45"/>
      <c r="F60" s="45"/>
      <c r="G60" s="45"/>
      <c r="H60" s="45"/>
      <c r="I60" s="45"/>
      <c r="J60" s="45"/>
    </row>
    <row r="62" spans="2:10" ht="12.75">
      <c r="B62" s="47" t="s">
        <v>31</v>
      </c>
      <c r="C62" s="48"/>
      <c r="D62" s="48"/>
      <c r="E62" s="81"/>
      <c r="F62" s="82"/>
      <c r="G62" s="51"/>
      <c r="H62" s="50" t="s">
        <v>17</v>
      </c>
      <c r="I62" s="1"/>
      <c r="J62" s="1"/>
    </row>
    <row r="63" spans="2:10" ht="12.75">
      <c r="B63" s="52" t="s">
        <v>236</v>
      </c>
      <c r="C63" s="53"/>
      <c r="D63" s="54"/>
      <c r="E63" s="83"/>
      <c r="F63" s="84"/>
      <c r="G63" s="57"/>
      <c r="H63" s="58">
        <v>0</v>
      </c>
      <c r="I63" s="1"/>
      <c r="J63" s="1"/>
    </row>
    <row r="64" spans="2:10" ht="12.75">
      <c r="B64" s="60" t="s">
        <v>237</v>
      </c>
      <c r="C64" s="61"/>
      <c r="D64" s="62"/>
      <c r="E64" s="85"/>
      <c r="F64" s="86"/>
      <c r="G64" s="63"/>
      <c r="H64" s="64">
        <v>0</v>
      </c>
      <c r="I64" s="1"/>
      <c r="J64" s="1"/>
    </row>
    <row r="65" spans="2:10" ht="12.75">
      <c r="B65" s="60" t="s">
        <v>238</v>
      </c>
      <c r="C65" s="61"/>
      <c r="D65" s="62"/>
      <c r="E65" s="85"/>
      <c r="F65" s="86"/>
      <c r="G65" s="63"/>
      <c r="H65" s="64">
        <v>0</v>
      </c>
      <c r="I65" s="1"/>
      <c r="J65" s="1"/>
    </row>
    <row r="66" spans="2:10" ht="12.75">
      <c r="B66" s="60" t="s">
        <v>239</v>
      </c>
      <c r="C66" s="61"/>
      <c r="D66" s="62"/>
      <c r="E66" s="85"/>
      <c r="F66" s="86"/>
      <c r="G66" s="63"/>
      <c r="H66" s="64">
        <v>0</v>
      </c>
      <c r="I66" s="1"/>
      <c r="J66" s="1"/>
    </row>
    <row r="67" spans="2:10" ht="12.75">
      <c r="B67" s="60" t="s">
        <v>240</v>
      </c>
      <c r="C67" s="61"/>
      <c r="D67" s="62"/>
      <c r="E67" s="85"/>
      <c r="F67" s="86"/>
      <c r="G67" s="63"/>
      <c r="H67" s="64">
        <v>0</v>
      </c>
      <c r="I67" s="1"/>
      <c r="J67" s="1"/>
    </row>
    <row r="68" spans="2:10" ht="12.75">
      <c r="B68" s="60" t="s">
        <v>241</v>
      </c>
      <c r="C68" s="61"/>
      <c r="D68" s="62"/>
      <c r="E68" s="85"/>
      <c r="F68" s="86"/>
      <c r="G68" s="63"/>
      <c r="H68" s="64">
        <v>0</v>
      </c>
      <c r="I68" s="1"/>
      <c r="J68" s="1"/>
    </row>
    <row r="69" spans="2:10" ht="12.75">
      <c r="B69" s="60" t="s">
        <v>242</v>
      </c>
      <c r="C69" s="61"/>
      <c r="D69" s="62"/>
      <c r="E69" s="85"/>
      <c r="F69" s="86"/>
      <c r="G69" s="63"/>
      <c r="H69" s="64">
        <v>0</v>
      </c>
      <c r="I69" s="1"/>
      <c r="J69" s="1"/>
    </row>
    <row r="70" spans="2:10" ht="12.75">
      <c r="B70" s="60" t="s">
        <v>243</v>
      </c>
      <c r="C70" s="61"/>
      <c r="D70" s="62"/>
      <c r="E70" s="85"/>
      <c r="F70" s="86"/>
      <c r="G70" s="63"/>
      <c r="H70" s="64">
        <v>0</v>
      </c>
      <c r="I70" s="1"/>
      <c r="J70" s="1"/>
    </row>
    <row r="71" spans="2:10" ht="12.75">
      <c r="B71" s="65" t="s">
        <v>19</v>
      </c>
      <c r="C71" s="66"/>
      <c r="D71" s="67"/>
      <c r="E71" s="87"/>
      <c r="F71" s="88"/>
      <c r="G71" s="76"/>
      <c r="H71" s="69">
        <f>SUM(H63:H70)</f>
        <v>0</v>
      </c>
      <c r="I71" s="1"/>
      <c r="J71" s="1"/>
    </row>
    <row r="72" spans="9:10" ht="12.75">
      <c r="I72" s="1"/>
      <c r="J72" s="1"/>
    </row>
  </sheetData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4">
      <selection activeCell="F2" sqref="F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101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106</v>
      </c>
      <c r="D2" s="93" t="s">
        <v>104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106</v>
      </c>
      <c r="B5" s="106"/>
      <c r="C5" s="107" t="s">
        <v>104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/>
      <c r="O6" s="111"/>
    </row>
    <row r="7" spans="1:7" ht="12.95" customHeight="1">
      <c r="A7" s="112" t="s">
        <v>103</v>
      </c>
      <c r="B7" s="113"/>
      <c r="C7" s="114" t="s">
        <v>104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10"/>
      <c r="D8" s="310"/>
      <c r="E8" s="311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10"/>
      <c r="D9" s="310"/>
      <c r="E9" s="311"/>
      <c r="F9" s="101"/>
      <c r="G9" s="122"/>
      <c r="H9" s="123"/>
    </row>
    <row r="10" spans="1:8" ht="12.75">
      <c r="A10" s="117" t="s">
        <v>43</v>
      </c>
      <c r="B10" s="101"/>
      <c r="C10" s="310"/>
      <c r="D10" s="310"/>
      <c r="E10" s="310"/>
      <c r="F10" s="124"/>
      <c r="G10" s="125"/>
      <c r="H10" s="126"/>
    </row>
    <row r="11" spans="1:57" ht="13.5" customHeight="1">
      <c r="A11" s="117" t="s">
        <v>44</v>
      </c>
      <c r="B11" s="101"/>
      <c r="C11" s="310"/>
      <c r="D11" s="310"/>
      <c r="E11" s="310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12"/>
      <c r="D12" s="312"/>
      <c r="E12" s="312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 ca="1">'001 001 Rek'!E13</f>
        <v>0</v>
      </c>
      <c r="D15" s="145" t="str">
        <f ca="1">'001 001 Rek'!A18</f>
        <v>Ztížené výrobní podmínky</v>
      </c>
      <c r="E15" s="146"/>
      <c r="F15" s="147"/>
      <c r="G15" s="144">
        <f ca="1">'001 001 Rek'!I18</f>
        <v>0</v>
      </c>
    </row>
    <row r="16" spans="1:7" ht="15.95" customHeight="1">
      <c r="A16" s="142" t="s">
        <v>52</v>
      </c>
      <c r="B16" s="143" t="s">
        <v>53</v>
      </c>
      <c r="C16" s="144">
        <f ca="1">'001 001 Rek'!F13</f>
        <v>0</v>
      </c>
      <c r="D16" s="97" t="str">
        <f ca="1">'001 001 Rek'!A19</f>
        <v>Oborová přirážka</v>
      </c>
      <c r="E16" s="148"/>
      <c r="F16" s="149"/>
      <c r="G16" s="144">
        <f ca="1">'001 001 Rek'!I19</f>
        <v>0</v>
      </c>
    </row>
    <row r="17" spans="1:7" ht="15.95" customHeight="1">
      <c r="A17" s="142" t="s">
        <v>54</v>
      </c>
      <c r="B17" s="143" t="s">
        <v>55</v>
      </c>
      <c r="C17" s="144">
        <f ca="1">'001 001 Rek'!H13</f>
        <v>0</v>
      </c>
      <c r="D17" s="97" t="str">
        <f ca="1">'001 001 Rek'!A20</f>
        <v>Přesun stavebních kapacit</v>
      </c>
      <c r="E17" s="148"/>
      <c r="F17" s="149"/>
      <c r="G17" s="144">
        <f ca="1">'001 001 Rek'!I20</f>
        <v>0</v>
      </c>
    </row>
    <row r="18" spans="1:7" ht="15.95" customHeight="1">
      <c r="A18" s="150" t="s">
        <v>56</v>
      </c>
      <c r="B18" s="151" t="s">
        <v>57</v>
      </c>
      <c r="C18" s="144">
        <f ca="1">'001 001 Rek'!G13</f>
        <v>0</v>
      </c>
      <c r="D18" s="97" t="str">
        <f ca="1">'001 001 Rek'!A21</f>
        <v>Mimostaveništní doprava</v>
      </c>
      <c r="E18" s="148"/>
      <c r="F18" s="149"/>
      <c r="G18" s="144">
        <f ca="1">'001 001 Rek'!I21</f>
        <v>0</v>
      </c>
    </row>
    <row r="19" spans="1:7" ht="15.95" customHeight="1">
      <c r="A19" s="152" t="s">
        <v>58</v>
      </c>
      <c r="B19" s="143"/>
      <c r="C19" s="144">
        <f ca="1">SUM(C15:C18)</f>
        <v>0</v>
      </c>
      <c r="D19" s="97" t="str">
        <f ca="1">'001 001 Rek'!A22</f>
        <v>Zařízení staveniště</v>
      </c>
      <c r="E19" s="148"/>
      <c r="F19" s="149"/>
      <c r="G19" s="144">
        <f ca="1">'001 001 Rek'!I22</f>
        <v>0</v>
      </c>
    </row>
    <row r="20" spans="1:7" ht="15.95" customHeight="1">
      <c r="A20" s="152"/>
      <c r="B20" s="143"/>
      <c r="C20" s="144"/>
      <c r="D20" s="97" t="str">
        <f ca="1">'001 001 Rek'!A23</f>
        <v>Provoz investora</v>
      </c>
      <c r="E20" s="148"/>
      <c r="F20" s="149"/>
      <c r="G20" s="144">
        <f ca="1">'001 001 Rek'!I23</f>
        <v>0</v>
      </c>
    </row>
    <row r="21" spans="1:7" ht="15.95" customHeight="1">
      <c r="A21" s="152" t="s">
        <v>29</v>
      </c>
      <c r="B21" s="143"/>
      <c r="C21" s="144">
        <f ca="1">'001 001 Rek'!I13</f>
        <v>0</v>
      </c>
      <c r="D21" s="97" t="str">
        <f ca="1">'001 001 Rek'!A24</f>
        <v>Kompletační činnost (IČD)</v>
      </c>
      <c r="E21" s="148"/>
      <c r="F21" s="149"/>
      <c r="G21" s="144">
        <f ca="1">'001 001 Rek'!I24</f>
        <v>0</v>
      </c>
    </row>
    <row r="22" spans="1:7" ht="15.95" customHeight="1">
      <c r="A22" s="153" t="s">
        <v>59</v>
      </c>
      <c r="B22" s="123"/>
      <c r="C22" s="144">
        <f ca="1">C19+C21</f>
        <v>0</v>
      </c>
      <c r="D22" s="97" t="s">
        <v>60</v>
      </c>
      <c r="E22" s="148"/>
      <c r="F22" s="149"/>
      <c r="G22" s="144">
        <f ca="1">G23-SUM(G15:G21)</f>
        <v>0</v>
      </c>
    </row>
    <row r="23" spans="1:7" ht="15.95" customHeight="1" thickBot="1">
      <c r="A23" s="308" t="s">
        <v>61</v>
      </c>
      <c r="B23" s="309"/>
      <c r="C23" s="154">
        <f ca="1">C22+G23</f>
        <v>0</v>
      </c>
      <c r="D23" s="155" t="s">
        <v>62</v>
      </c>
      <c r="E23" s="156"/>
      <c r="F23" s="157"/>
      <c r="G23" s="144">
        <f ca="1">'001 001 Rek'!H26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03">
        <f>C23-F32</f>
        <v>0</v>
      </c>
      <c r="G30" s="304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03">
        <f>ROUND(PRODUCT(F30,C31/100),0)</f>
        <v>0</v>
      </c>
      <c r="G31" s="304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03">
        <v>0</v>
      </c>
      <c r="G32" s="304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03">
        <f>ROUND(PRODUCT(F32,C33/100),0)</f>
        <v>0</v>
      </c>
      <c r="G33" s="304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05">
        <f>ROUND(SUM(F30:F33),0)</f>
        <v>0</v>
      </c>
      <c r="G34" s="30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81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81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81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81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81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81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81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81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mergeCells count="18">
    <mergeCell ref="B37:G45"/>
    <mergeCell ref="B46:G46"/>
    <mergeCell ref="A23:B23"/>
    <mergeCell ref="C8:E8"/>
    <mergeCell ref="C9:E9"/>
    <mergeCell ref="C10:E10"/>
    <mergeCell ref="C11:E11"/>
    <mergeCell ref="C12:E12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D31" sqref="D3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82" t="s">
        <v>105</v>
      </c>
      <c r="D1" s="183"/>
      <c r="E1" s="184"/>
      <c r="F1" s="183"/>
      <c r="G1" s="185" t="s">
        <v>75</v>
      </c>
      <c r="H1" s="186" t="s">
        <v>106</v>
      </c>
      <c r="I1" s="187"/>
    </row>
    <row r="2" spans="1:9" ht="13.5" thickBot="1">
      <c r="A2" s="315" t="s">
        <v>76</v>
      </c>
      <c r="B2" s="316"/>
      <c r="C2" s="188" t="s">
        <v>107</v>
      </c>
      <c r="D2" s="189"/>
      <c r="E2" s="190"/>
      <c r="F2" s="189"/>
      <c r="G2" s="317" t="s">
        <v>104</v>
      </c>
      <c r="H2" s="318"/>
      <c r="I2" s="319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90" t="str">
        <f ca="1">'001 001 Pol'!B7</f>
        <v>1</v>
      </c>
      <c r="B7" s="62" t="str">
        <f ca="1">'001 001 Pol'!C7</f>
        <v>Zemní práce</v>
      </c>
      <c r="D7" s="200"/>
      <c r="E7" s="291">
        <f ca="1">'001 001 Pol'!BA56</f>
        <v>0</v>
      </c>
      <c r="F7" s="292">
        <f ca="1">'001 001 Pol'!BB56</f>
        <v>0</v>
      </c>
      <c r="G7" s="292">
        <f ca="1">'001 001 Pol'!BC56</f>
        <v>0</v>
      </c>
      <c r="H7" s="292">
        <f ca="1">'001 001 Pol'!BD56</f>
        <v>0</v>
      </c>
      <c r="I7" s="293">
        <f ca="1">'001 001 Pol'!BE56</f>
        <v>0</v>
      </c>
    </row>
    <row r="8" spans="1:9" s="123" customFormat="1" ht="12.75">
      <c r="A8" s="290" t="str">
        <f ca="1">'001 001 Pol'!B57</f>
        <v>23</v>
      </c>
      <c r="B8" s="62" t="str">
        <f ca="1">'001 001 Pol'!C57</f>
        <v>Štětové stěny</v>
      </c>
      <c r="D8" s="200"/>
      <c r="E8" s="291">
        <f ca="1">'001 001 Pol'!BA63</f>
        <v>0</v>
      </c>
      <c r="F8" s="292">
        <f ca="1">'001 001 Pol'!BB63</f>
        <v>0</v>
      </c>
      <c r="G8" s="292">
        <f ca="1">'001 001 Pol'!BC63</f>
        <v>0</v>
      </c>
      <c r="H8" s="292">
        <f ca="1">'001 001 Pol'!BD63</f>
        <v>0</v>
      </c>
      <c r="I8" s="293">
        <f ca="1">'001 001 Pol'!BE63</f>
        <v>0</v>
      </c>
    </row>
    <row r="9" spans="1:9" s="123" customFormat="1" ht="12.75">
      <c r="A9" s="290" t="str">
        <f ca="1">'001 001 Pol'!B64</f>
        <v>28</v>
      </c>
      <c r="B9" s="62" t="str">
        <f ca="1">'001 001 Pol'!C64</f>
        <v>Zpevňování hornin a konstrukcí</v>
      </c>
      <c r="D9" s="200"/>
      <c r="E9" s="291">
        <f ca="1">'001 001 Pol'!BA68</f>
        <v>0</v>
      </c>
      <c r="F9" s="292">
        <f ca="1">'001 001 Pol'!BB68</f>
        <v>0</v>
      </c>
      <c r="G9" s="292">
        <f ca="1">'001 001 Pol'!BC68</f>
        <v>0</v>
      </c>
      <c r="H9" s="292">
        <f ca="1">'001 001 Pol'!BD68</f>
        <v>0</v>
      </c>
      <c r="I9" s="293">
        <f ca="1">'001 001 Pol'!BE68</f>
        <v>0</v>
      </c>
    </row>
    <row r="10" spans="1:9" s="123" customFormat="1" ht="12.75">
      <c r="A10" s="290" t="str">
        <f ca="1">'001 001 Pol'!B69</f>
        <v>46</v>
      </c>
      <c r="B10" s="62" t="str">
        <f ca="1">'001 001 Pol'!C69</f>
        <v>Zpevněné plochy</v>
      </c>
      <c r="D10" s="200"/>
      <c r="E10" s="291">
        <f ca="1">'001 001 Pol'!BA80</f>
        <v>0</v>
      </c>
      <c r="F10" s="292">
        <f ca="1">'001 001 Pol'!BB80</f>
        <v>0</v>
      </c>
      <c r="G10" s="292">
        <f ca="1">'001 001 Pol'!BC80</f>
        <v>0</v>
      </c>
      <c r="H10" s="292">
        <f ca="1">'001 001 Pol'!BD80</f>
        <v>0</v>
      </c>
      <c r="I10" s="293">
        <f ca="1">'001 001 Pol'!BE80</f>
        <v>0</v>
      </c>
    </row>
    <row r="11" spans="1:9" s="123" customFormat="1" ht="12.75">
      <c r="A11" s="290" t="str">
        <f ca="1">'001 001 Pol'!B81</f>
        <v>99</v>
      </c>
      <c r="B11" s="62" t="str">
        <f ca="1">'001 001 Pol'!C81</f>
        <v>Staveništní přesun hmot</v>
      </c>
      <c r="D11" s="200"/>
      <c r="E11" s="291">
        <f ca="1">'001 001 Pol'!BA83</f>
        <v>0</v>
      </c>
      <c r="F11" s="292">
        <f ca="1">'001 001 Pol'!BB83</f>
        <v>0</v>
      </c>
      <c r="G11" s="292">
        <f ca="1">'001 001 Pol'!BC83</f>
        <v>0</v>
      </c>
      <c r="H11" s="292">
        <f ca="1">'001 001 Pol'!BD83</f>
        <v>0</v>
      </c>
      <c r="I11" s="293">
        <f ca="1">'001 001 Pol'!BE83</f>
        <v>0</v>
      </c>
    </row>
    <row r="12" spans="1:9" s="123" customFormat="1" ht="13.5" thickBot="1">
      <c r="A12" s="290" t="str">
        <f ca="1">'001 001 Pol'!B84</f>
        <v>M21</v>
      </c>
      <c r="B12" s="62" t="str">
        <f ca="1">'001 001 Pol'!C84</f>
        <v>Elektromontáže</v>
      </c>
      <c r="D12" s="200"/>
      <c r="E12" s="291">
        <f ca="1">'001 001 Pol'!BA86</f>
        <v>0</v>
      </c>
      <c r="F12" s="292">
        <f ca="1">'001 001 Pol'!BB86</f>
        <v>0</v>
      </c>
      <c r="G12" s="292">
        <f ca="1">'001 001 Pol'!BC86</f>
        <v>0</v>
      </c>
      <c r="H12" s="292">
        <f ca="1">'001 001 Pol'!BD86</f>
        <v>0</v>
      </c>
      <c r="I12" s="293">
        <f ca="1">'001 001 Pol'!BE86</f>
        <v>0</v>
      </c>
    </row>
    <row r="13" spans="1:9" s="14" customFormat="1" ht="13.5" thickBot="1">
      <c r="A13" s="201"/>
      <c r="B13" s="202" t="s">
        <v>79</v>
      </c>
      <c r="C13" s="202"/>
      <c r="D13" s="203"/>
      <c r="E13" s="204">
        <f>SUM(E7:E12)</f>
        <v>0</v>
      </c>
      <c r="F13" s="205">
        <f>SUM(F7:F12)</f>
        <v>0</v>
      </c>
      <c r="G13" s="205">
        <f>SUM(G7:G12)</f>
        <v>0</v>
      </c>
      <c r="H13" s="205">
        <f>SUM(H7:H12)</f>
        <v>0</v>
      </c>
      <c r="I13" s="206">
        <f>SUM(I7:I12)</f>
        <v>0</v>
      </c>
    </row>
    <row r="14" spans="1:9" ht="12.75">
      <c r="A14" s="123"/>
      <c r="B14" s="123"/>
      <c r="C14" s="123"/>
      <c r="D14" s="123"/>
      <c r="E14" s="123"/>
      <c r="F14" s="123"/>
      <c r="G14" s="123"/>
      <c r="H14" s="123"/>
      <c r="I14" s="123"/>
    </row>
    <row r="15" spans="1:57" ht="19.5" customHeight="1">
      <c r="A15" s="192" t="s">
        <v>80</v>
      </c>
      <c r="B15" s="192"/>
      <c r="C15" s="192"/>
      <c r="D15" s="192"/>
      <c r="E15" s="192"/>
      <c r="F15" s="192"/>
      <c r="G15" s="207"/>
      <c r="H15" s="192"/>
      <c r="I15" s="192"/>
      <c r="BA15" s="129"/>
      <c r="BB15" s="129"/>
      <c r="BC15" s="129"/>
      <c r="BD15" s="129"/>
      <c r="BE15" s="129"/>
    </row>
    <row r="16" ht="13.5" thickBot="1"/>
    <row r="17" spans="1:9" ht="12.75">
      <c r="A17" s="158" t="s">
        <v>81</v>
      </c>
      <c r="B17" s="159"/>
      <c r="C17" s="159"/>
      <c r="D17" s="208"/>
      <c r="E17" s="209" t="s">
        <v>82</v>
      </c>
      <c r="F17" s="210" t="s">
        <v>12</v>
      </c>
      <c r="G17" s="211" t="s">
        <v>83</v>
      </c>
      <c r="H17" s="212"/>
      <c r="I17" s="213" t="s">
        <v>82</v>
      </c>
    </row>
    <row r="18" spans="1:53" ht="12.75">
      <c r="A18" s="152" t="s">
        <v>236</v>
      </c>
      <c r="B18" s="143"/>
      <c r="C18" s="143"/>
      <c r="D18" s="214"/>
      <c r="E18" s="215"/>
      <c r="F18" s="216"/>
      <c r="G18" s="217">
        <v>0</v>
      </c>
      <c r="H18" s="218"/>
      <c r="I18" s="219">
        <f aca="true" t="shared" si="0" ref="I18:I25">E18+F18*G18/100</f>
        <v>0</v>
      </c>
      <c r="BA18" s="1">
        <v>0</v>
      </c>
    </row>
    <row r="19" spans="1:53" ht="12.75">
      <c r="A19" s="152" t="s">
        <v>237</v>
      </c>
      <c r="B19" s="143"/>
      <c r="C19" s="143"/>
      <c r="D19" s="214"/>
      <c r="E19" s="215"/>
      <c r="F19" s="216"/>
      <c r="G19" s="217">
        <v>0</v>
      </c>
      <c r="H19" s="218"/>
      <c r="I19" s="219">
        <f t="shared" si="0"/>
        <v>0</v>
      </c>
      <c r="BA19" s="1">
        <v>0</v>
      </c>
    </row>
    <row r="20" spans="1:53" ht="12.75">
      <c r="A20" s="152" t="s">
        <v>238</v>
      </c>
      <c r="B20" s="143"/>
      <c r="C20" s="143"/>
      <c r="D20" s="214"/>
      <c r="E20" s="215"/>
      <c r="F20" s="216"/>
      <c r="G20" s="217">
        <v>0</v>
      </c>
      <c r="H20" s="218"/>
      <c r="I20" s="219">
        <f t="shared" si="0"/>
        <v>0</v>
      </c>
      <c r="BA20" s="1">
        <v>0</v>
      </c>
    </row>
    <row r="21" spans="1:53" ht="12.75">
      <c r="A21" s="152" t="s">
        <v>239</v>
      </c>
      <c r="B21" s="143"/>
      <c r="C21" s="143"/>
      <c r="D21" s="214"/>
      <c r="E21" s="215"/>
      <c r="F21" s="216"/>
      <c r="G21" s="217">
        <v>0</v>
      </c>
      <c r="H21" s="218"/>
      <c r="I21" s="219">
        <f t="shared" si="0"/>
        <v>0</v>
      </c>
      <c r="BA21" s="1">
        <v>0</v>
      </c>
    </row>
    <row r="22" spans="1:53" ht="12.75">
      <c r="A22" s="152" t="s">
        <v>240</v>
      </c>
      <c r="B22" s="143"/>
      <c r="C22" s="143"/>
      <c r="D22" s="214"/>
      <c r="E22" s="215"/>
      <c r="F22" s="216"/>
      <c r="G22" s="217">
        <v>0</v>
      </c>
      <c r="H22" s="218"/>
      <c r="I22" s="219">
        <f t="shared" si="0"/>
        <v>0</v>
      </c>
      <c r="BA22" s="1">
        <v>1</v>
      </c>
    </row>
    <row r="23" spans="1:53" ht="12.75">
      <c r="A23" s="152" t="s">
        <v>241</v>
      </c>
      <c r="B23" s="143"/>
      <c r="C23" s="143"/>
      <c r="D23" s="214"/>
      <c r="E23" s="215"/>
      <c r="F23" s="216"/>
      <c r="G23" s="217">
        <v>0</v>
      </c>
      <c r="H23" s="218"/>
      <c r="I23" s="219">
        <f t="shared" si="0"/>
        <v>0</v>
      </c>
      <c r="BA23" s="1">
        <v>1</v>
      </c>
    </row>
    <row r="24" spans="1:53" ht="12.75">
      <c r="A24" s="152" t="s">
        <v>242</v>
      </c>
      <c r="B24" s="143"/>
      <c r="C24" s="143"/>
      <c r="D24" s="214"/>
      <c r="E24" s="215"/>
      <c r="F24" s="216"/>
      <c r="G24" s="217">
        <v>0</v>
      </c>
      <c r="H24" s="218"/>
      <c r="I24" s="219">
        <f t="shared" si="0"/>
        <v>0</v>
      </c>
      <c r="BA24" s="1">
        <v>2</v>
      </c>
    </row>
    <row r="25" spans="1:53" ht="12.75">
      <c r="A25" s="152" t="s">
        <v>243</v>
      </c>
      <c r="B25" s="143"/>
      <c r="C25" s="143"/>
      <c r="D25" s="214"/>
      <c r="E25" s="215"/>
      <c r="F25" s="216"/>
      <c r="G25" s="217">
        <v>0</v>
      </c>
      <c r="H25" s="218"/>
      <c r="I25" s="219">
        <f t="shared" si="0"/>
        <v>0</v>
      </c>
      <c r="BA25" s="1">
        <v>2</v>
      </c>
    </row>
    <row r="26" spans="1:9" ht="13.5" thickBot="1">
      <c r="A26" s="220"/>
      <c r="B26" s="221" t="s">
        <v>84</v>
      </c>
      <c r="C26" s="222"/>
      <c r="D26" s="223"/>
      <c r="E26" s="224"/>
      <c r="F26" s="225"/>
      <c r="G26" s="225"/>
      <c r="H26" s="320">
        <f>SUM(I18:I25)</f>
        <v>0</v>
      </c>
      <c r="I26" s="321"/>
    </row>
    <row r="28" spans="2:9" ht="12.75">
      <c r="B28" s="14"/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59"/>
  <sheetViews>
    <sheetView showGridLines="0" showZeros="0" tabSelected="1" zoomScaleSheetLayoutView="100" workbookViewId="0" topLeftCell="A7">
      <selection activeCell="I64" sqref="I64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customWidth="1"/>
    <col min="9" max="9" width="11.625" style="228" customWidth="1"/>
    <col min="10" max="10" width="11.00390625" style="228" customWidth="1"/>
    <col min="11" max="11" width="10.375" style="228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27" t="s">
        <v>102</v>
      </c>
      <c r="B1" s="327"/>
      <c r="C1" s="327"/>
      <c r="D1" s="327"/>
      <c r="E1" s="327"/>
      <c r="F1" s="327"/>
      <c r="G1" s="327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13" t="s">
        <v>2</v>
      </c>
      <c r="B3" s="314"/>
      <c r="C3" s="182" t="s">
        <v>105</v>
      </c>
      <c r="D3" s="232"/>
      <c r="E3" s="233" t="s">
        <v>85</v>
      </c>
      <c r="F3" s="234" t="str">
        <f ca="1">'001 001 Rek'!H1</f>
        <v>001</v>
      </c>
      <c r="G3" s="235"/>
    </row>
    <row r="4" spans="1:7" ht="13.5" thickBot="1">
      <c r="A4" s="328" t="s">
        <v>76</v>
      </c>
      <c r="B4" s="316"/>
      <c r="C4" s="188" t="s">
        <v>107</v>
      </c>
      <c r="D4" s="236"/>
      <c r="E4" s="329" t="str">
        <f ca="1">'001 001 Rek'!G2</f>
        <v>LB ochranná hráz OR Dyje DSP</v>
      </c>
      <c r="F4" s="330"/>
      <c r="G4" s="331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109</v>
      </c>
      <c r="C8" s="258" t="s">
        <v>110</v>
      </c>
      <c r="D8" s="259" t="s">
        <v>111</v>
      </c>
      <c r="E8" s="260">
        <v>6000</v>
      </c>
      <c r="F8" s="260">
        <v>0</v>
      </c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ht="12.75">
      <c r="A9" s="256">
        <v>2</v>
      </c>
      <c r="B9" s="257" t="s">
        <v>112</v>
      </c>
      <c r="C9" s="258" t="s">
        <v>113</v>
      </c>
      <c r="D9" s="259" t="s">
        <v>111</v>
      </c>
      <c r="E9" s="260">
        <v>30793.81</v>
      </c>
      <c r="F9" s="260">
        <v>0</v>
      </c>
      <c r="G9" s="261">
        <f>E9*F9</f>
        <v>0</v>
      </c>
      <c r="H9" s="262">
        <v>0</v>
      </c>
      <c r="I9" s="263">
        <f>E9*H9</f>
        <v>0</v>
      </c>
      <c r="J9" s="262">
        <v>0</v>
      </c>
      <c r="K9" s="263">
        <f>E9*J9</f>
        <v>0</v>
      </c>
      <c r="O9" s="255">
        <v>2</v>
      </c>
      <c r="AA9" s="228">
        <v>1</v>
      </c>
      <c r="AB9" s="228">
        <v>1</v>
      </c>
      <c r="AC9" s="228">
        <v>1</v>
      </c>
      <c r="AZ9" s="228">
        <v>1</v>
      </c>
      <c r="BA9" s="228">
        <f>IF(AZ9=1,G9,0)</f>
        <v>0</v>
      </c>
      <c r="BB9" s="228">
        <f>IF(AZ9=2,G9,0)</f>
        <v>0</v>
      </c>
      <c r="BC9" s="228">
        <f>IF(AZ9=3,G9,0)</f>
        <v>0</v>
      </c>
      <c r="BD9" s="228">
        <f>IF(AZ9=4,G9,0)</f>
        <v>0</v>
      </c>
      <c r="BE9" s="228">
        <f>IF(AZ9=5,G9,0)</f>
        <v>0</v>
      </c>
      <c r="CA9" s="255">
        <v>1</v>
      </c>
      <c r="CB9" s="255">
        <v>1</v>
      </c>
    </row>
    <row r="10" spans="1:80" ht="12.75">
      <c r="A10" s="256">
        <v>3</v>
      </c>
      <c r="B10" s="257" t="s">
        <v>114</v>
      </c>
      <c r="C10" s="258" t="s">
        <v>115</v>
      </c>
      <c r="D10" s="259" t="s">
        <v>116</v>
      </c>
      <c r="E10" s="260">
        <v>4219.65</v>
      </c>
      <c r="F10" s="260">
        <v>0</v>
      </c>
      <c r="G10" s="261">
        <f>E10*F10</f>
        <v>0</v>
      </c>
      <c r="H10" s="262">
        <v>0</v>
      </c>
      <c r="I10" s="263">
        <f>E10*H10</f>
        <v>0</v>
      </c>
      <c r="J10" s="262">
        <v>0</v>
      </c>
      <c r="K10" s="263">
        <f>E10*J10</f>
        <v>0</v>
      </c>
      <c r="O10" s="255">
        <v>2</v>
      </c>
      <c r="AA10" s="228">
        <v>1</v>
      </c>
      <c r="AB10" s="228">
        <v>0</v>
      </c>
      <c r="AC10" s="228">
        <v>0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</v>
      </c>
      <c r="CB10" s="255">
        <v>0</v>
      </c>
    </row>
    <row r="11" spans="1:15" ht="12.75">
      <c r="A11" s="264"/>
      <c r="B11" s="268"/>
      <c r="C11" s="322" t="s">
        <v>117</v>
      </c>
      <c r="D11" s="323"/>
      <c r="E11" s="269">
        <v>4219.65</v>
      </c>
      <c r="F11" s="270"/>
      <c r="G11" s="271"/>
      <c r="H11" s="272"/>
      <c r="I11" s="266"/>
      <c r="J11" s="273"/>
      <c r="K11" s="266"/>
      <c r="M11" s="267" t="s">
        <v>117</v>
      </c>
      <c r="O11" s="255"/>
    </row>
    <row r="12" spans="1:80" ht="12.75">
      <c r="A12" s="256">
        <v>4</v>
      </c>
      <c r="B12" s="257" t="s">
        <v>118</v>
      </c>
      <c r="C12" s="258" t="s">
        <v>119</v>
      </c>
      <c r="D12" s="259" t="s">
        <v>116</v>
      </c>
      <c r="E12" s="260">
        <v>2109.825</v>
      </c>
      <c r="F12" s="260">
        <v>0</v>
      </c>
      <c r="G12" s="261">
        <f>E12*F12</f>
        <v>0</v>
      </c>
      <c r="H12" s="262">
        <v>0</v>
      </c>
      <c r="I12" s="263">
        <f>E12*H12</f>
        <v>0</v>
      </c>
      <c r="J12" s="262">
        <v>0</v>
      </c>
      <c r="K12" s="263">
        <f>E12*J12</f>
        <v>0</v>
      </c>
      <c r="O12" s="255">
        <v>2</v>
      </c>
      <c r="AA12" s="228">
        <v>1</v>
      </c>
      <c r="AB12" s="228">
        <v>1</v>
      </c>
      <c r="AC12" s="228">
        <v>1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5">
        <v>1</v>
      </c>
      <c r="CB12" s="255">
        <v>1</v>
      </c>
    </row>
    <row r="13" spans="1:15" ht="12.75">
      <c r="A13" s="264"/>
      <c r="B13" s="268"/>
      <c r="C13" s="322" t="s">
        <v>120</v>
      </c>
      <c r="D13" s="323"/>
      <c r="E13" s="269">
        <v>2109.825</v>
      </c>
      <c r="F13" s="270"/>
      <c r="G13" s="271"/>
      <c r="H13" s="272"/>
      <c r="I13" s="266"/>
      <c r="J13" s="273"/>
      <c r="K13" s="266"/>
      <c r="M13" s="267" t="s">
        <v>120</v>
      </c>
      <c r="O13" s="255"/>
    </row>
    <row r="14" spans="1:80" ht="12.75">
      <c r="A14" s="256">
        <v>5</v>
      </c>
      <c r="B14" s="257" t="s">
        <v>121</v>
      </c>
      <c r="C14" s="258" t="s">
        <v>122</v>
      </c>
      <c r="D14" s="259" t="s">
        <v>116</v>
      </c>
      <c r="E14" s="260">
        <v>17845.429</v>
      </c>
      <c r="F14" s="260">
        <v>0</v>
      </c>
      <c r="G14" s="261">
        <f>E14*F14</f>
        <v>0</v>
      </c>
      <c r="H14" s="262">
        <v>0</v>
      </c>
      <c r="I14" s="263">
        <f>E14*H14</f>
        <v>0</v>
      </c>
      <c r="J14" s="262">
        <v>0</v>
      </c>
      <c r="K14" s="263">
        <f>E14*J14</f>
        <v>0</v>
      </c>
      <c r="O14" s="255">
        <v>2</v>
      </c>
      <c r="AA14" s="228">
        <v>1</v>
      </c>
      <c r="AB14" s="228">
        <v>1</v>
      </c>
      <c r="AC14" s="228">
        <v>1</v>
      </c>
      <c r="AZ14" s="228">
        <v>1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5">
        <v>1</v>
      </c>
      <c r="CB14" s="255">
        <v>1</v>
      </c>
    </row>
    <row r="15" spans="1:15" ht="12.75">
      <c r="A15" s="264"/>
      <c r="B15" s="268"/>
      <c r="C15" s="322" t="s">
        <v>123</v>
      </c>
      <c r="D15" s="323"/>
      <c r="E15" s="269">
        <v>14766.56</v>
      </c>
      <c r="F15" s="270"/>
      <c r="G15" s="271"/>
      <c r="H15" s="272"/>
      <c r="I15" s="266"/>
      <c r="J15" s="273"/>
      <c r="K15" s="266"/>
      <c r="M15" s="267" t="s">
        <v>123</v>
      </c>
      <c r="O15" s="255"/>
    </row>
    <row r="16" spans="1:15" ht="12.75">
      <c r="A16" s="264"/>
      <c r="B16" s="268"/>
      <c r="C16" s="322" t="s">
        <v>124</v>
      </c>
      <c r="D16" s="323"/>
      <c r="E16" s="269">
        <v>3078.869</v>
      </c>
      <c r="F16" s="270"/>
      <c r="G16" s="271"/>
      <c r="H16" s="272"/>
      <c r="I16" s="266"/>
      <c r="J16" s="273"/>
      <c r="K16" s="266"/>
      <c r="M16" s="267" t="s">
        <v>124</v>
      </c>
      <c r="O16" s="255"/>
    </row>
    <row r="17" spans="1:80" ht="12.75">
      <c r="A17" s="256">
        <v>6</v>
      </c>
      <c r="B17" s="257" t="s">
        <v>125</v>
      </c>
      <c r="C17" s="258" t="s">
        <v>126</v>
      </c>
      <c r="D17" s="259" t="s">
        <v>116</v>
      </c>
      <c r="E17" s="260">
        <v>8671.3055</v>
      </c>
      <c r="F17" s="260">
        <v>0</v>
      </c>
      <c r="G17" s="261">
        <f>E17*F17</f>
        <v>0</v>
      </c>
      <c r="H17" s="262">
        <v>0</v>
      </c>
      <c r="I17" s="263">
        <f>E17*H17</f>
        <v>0</v>
      </c>
      <c r="J17" s="262">
        <v>0</v>
      </c>
      <c r="K17" s="263">
        <f>E17*J17</f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1</v>
      </c>
      <c r="CB17" s="255">
        <v>1</v>
      </c>
    </row>
    <row r="18" spans="1:15" ht="12.75">
      <c r="A18" s="264"/>
      <c r="B18" s="268"/>
      <c r="C18" s="322" t="s">
        <v>127</v>
      </c>
      <c r="D18" s="323"/>
      <c r="E18" s="269">
        <v>8671.3055</v>
      </c>
      <c r="F18" s="270"/>
      <c r="G18" s="271"/>
      <c r="H18" s="272"/>
      <c r="I18" s="266"/>
      <c r="J18" s="273"/>
      <c r="K18" s="266"/>
      <c r="M18" s="267" t="s">
        <v>127</v>
      </c>
      <c r="O18" s="255"/>
    </row>
    <row r="19" spans="1:80" ht="12.75">
      <c r="A19" s="256">
        <v>7</v>
      </c>
      <c r="B19" s="257" t="s">
        <v>128</v>
      </c>
      <c r="C19" s="258" t="s">
        <v>129</v>
      </c>
      <c r="D19" s="259" t="s">
        <v>116</v>
      </c>
      <c r="E19" s="260">
        <v>2978.02</v>
      </c>
      <c r="F19" s="260">
        <v>0</v>
      </c>
      <c r="G19" s="261">
        <f>E19*F19</f>
        <v>0</v>
      </c>
      <c r="H19" s="262">
        <v>0</v>
      </c>
      <c r="I19" s="263">
        <f>E19*H19</f>
        <v>0</v>
      </c>
      <c r="J19" s="262">
        <v>0</v>
      </c>
      <c r="K19" s="263">
        <f>E19*J19</f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>IF(AZ19=1,G19,0)</f>
        <v>0</v>
      </c>
      <c r="BB19" s="228">
        <f>IF(AZ19=2,G19,0)</f>
        <v>0</v>
      </c>
      <c r="BC19" s="228">
        <f>IF(AZ19=3,G19,0)</f>
        <v>0</v>
      </c>
      <c r="BD19" s="228">
        <f>IF(AZ19=4,G19,0)</f>
        <v>0</v>
      </c>
      <c r="BE19" s="228">
        <f>IF(AZ19=5,G19,0)</f>
        <v>0</v>
      </c>
      <c r="CA19" s="255">
        <v>1</v>
      </c>
      <c r="CB19" s="255">
        <v>1</v>
      </c>
    </row>
    <row r="20" spans="1:15" ht="12.75">
      <c r="A20" s="264"/>
      <c r="B20" s="268"/>
      <c r="C20" s="322" t="s">
        <v>130</v>
      </c>
      <c r="D20" s="323"/>
      <c r="E20" s="269">
        <v>1725.99</v>
      </c>
      <c r="F20" s="270"/>
      <c r="G20" s="271"/>
      <c r="H20" s="272"/>
      <c r="I20" s="266"/>
      <c r="J20" s="273"/>
      <c r="K20" s="266"/>
      <c r="M20" s="267" t="s">
        <v>130</v>
      </c>
      <c r="O20" s="255"/>
    </row>
    <row r="21" spans="1:15" ht="12.75">
      <c r="A21" s="264"/>
      <c r="B21" s="268"/>
      <c r="C21" s="322" t="s">
        <v>131</v>
      </c>
      <c r="D21" s="323"/>
      <c r="E21" s="269">
        <v>1252.03</v>
      </c>
      <c r="F21" s="270"/>
      <c r="G21" s="271"/>
      <c r="H21" s="272"/>
      <c r="I21" s="266"/>
      <c r="J21" s="273"/>
      <c r="K21" s="266"/>
      <c r="M21" s="267" t="s">
        <v>131</v>
      </c>
      <c r="O21" s="255"/>
    </row>
    <row r="22" spans="1:80" ht="12.75">
      <c r="A22" s="256">
        <v>8</v>
      </c>
      <c r="B22" s="257" t="s">
        <v>132</v>
      </c>
      <c r="C22" s="258" t="s">
        <v>133</v>
      </c>
      <c r="D22" s="259" t="s">
        <v>116</v>
      </c>
      <c r="E22" s="260">
        <v>1489.01</v>
      </c>
      <c r="F22" s="260">
        <v>0</v>
      </c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8"/>
      <c r="C23" s="322" t="s">
        <v>134</v>
      </c>
      <c r="D23" s="323"/>
      <c r="E23" s="269">
        <v>1489.01</v>
      </c>
      <c r="F23" s="270"/>
      <c r="G23" s="271"/>
      <c r="H23" s="272"/>
      <c r="I23" s="266"/>
      <c r="J23" s="273"/>
      <c r="K23" s="266"/>
      <c r="M23" s="267" t="s">
        <v>134</v>
      </c>
      <c r="O23" s="255"/>
    </row>
    <row r="24" spans="1:80" ht="12.75">
      <c r="A24" s="256">
        <v>9</v>
      </c>
      <c r="B24" s="257" t="s">
        <v>135</v>
      </c>
      <c r="C24" s="258" t="s">
        <v>136</v>
      </c>
      <c r="D24" s="259" t="s">
        <v>116</v>
      </c>
      <c r="E24" s="260">
        <v>3079.381</v>
      </c>
      <c r="F24" s="260">
        <v>0</v>
      </c>
      <c r="G24" s="261">
        <f>E24*F24</f>
        <v>0</v>
      </c>
      <c r="H24" s="262">
        <v>0</v>
      </c>
      <c r="I24" s="263">
        <f>E24*H24</f>
        <v>0</v>
      </c>
      <c r="J24" s="262">
        <v>0</v>
      </c>
      <c r="K24" s="263">
        <f>E24*J24</f>
        <v>0</v>
      </c>
      <c r="O24" s="255">
        <v>2</v>
      </c>
      <c r="AA24" s="228">
        <v>1</v>
      </c>
      <c r="AB24" s="228">
        <v>1</v>
      </c>
      <c r="AC24" s="228">
        <v>1</v>
      </c>
      <c r="AZ24" s="228">
        <v>1</v>
      </c>
      <c r="BA24" s="228">
        <f>IF(AZ24=1,G24,0)</f>
        <v>0</v>
      </c>
      <c r="BB24" s="228">
        <f>IF(AZ24=2,G24,0)</f>
        <v>0</v>
      </c>
      <c r="BC24" s="228">
        <f>IF(AZ24=3,G24,0)</f>
        <v>0</v>
      </c>
      <c r="BD24" s="228">
        <f>IF(AZ24=4,G24,0)</f>
        <v>0</v>
      </c>
      <c r="BE24" s="228">
        <f>IF(AZ24=5,G24,0)</f>
        <v>0</v>
      </c>
      <c r="CA24" s="255">
        <v>1</v>
      </c>
      <c r="CB24" s="255">
        <v>1</v>
      </c>
    </row>
    <row r="25" spans="1:80" ht="12.75">
      <c r="A25" s="256">
        <v>10</v>
      </c>
      <c r="B25" s="257" t="s">
        <v>137</v>
      </c>
      <c r="C25" s="258" t="s">
        <v>138</v>
      </c>
      <c r="D25" s="259" t="s">
        <v>116</v>
      </c>
      <c r="E25" s="260">
        <v>17845.429</v>
      </c>
      <c r="F25" s="260">
        <v>0</v>
      </c>
      <c r="G25" s="261">
        <f>E25*F25</f>
        <v>0</v>
      </c>
      <c r="H25" s="262">
        <v>0</v>
      </c>
      <c r="I25" s="263">
        <f>E25*H25</f>
        <v>0</v>
      </c>
      <c r="J25" s="262">
        <v>0</v>
      </c>
      <c r="K25" s="263">
        <f>E25*J25</f>
        <v>0</v>
      </c>
      <c r="O25" s="255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5">
        <v>1</v>
      </c>
      <c r="CB25" s="255">
        <v>1</v>
      </c>
    </row>
    <row r="26" spans="1:80" ht="12.75">
      <c r="A26" s="256">
        <v>11</v>
      </c>
      <c r="B26" s="257" t="s">
        <v>139</v>
      </c>
      <c r="C26" s="258" t="s">
        <v>140</v>
      </c>
      <c r="D26" s="259" t="s">
        <v>116</v>
      </c>
      <c r="E26" s="260">
        <v>3079.381</v>
      </c>
      <c r="F26" s="260">
        <v>0</v>
      </c>
      <c r="G26" s="261">
        <f>E26*F26</f>
        <v>0</v>
      </c>
      <c r="H26" s="262">
        <v>0</v>
      </c>
      <c r="I26" s="263">
        <f>E26*H26</f>
        <v>0</v>
      </c>
      <c r="J26" s="262">
        <v>0</v>
      </c>
      <c r="K26" s="263">
        <f>E26*J26</f>
        <v>0</v>
      </c>
      <c r="O26" s="255">
        <v>2</v>
      </c>
      <c r="AA26" s="228">
        <v>1</v>
      </c>
      <c r="AB26" s="228">
        <v>1</v>
      </c>
      <c r="AC26" s="228">
        <v>1</v>
      </c>
      <c r="AZ26" s="228">
        <v>1</v>
      </c>
      <c r="BA26" s="228">
        <f>IF(AZ26=1,G26,0)</f>
        <v>0</v>
      </c>
      <c r="BB26" s="228">
        <f>IF(AZ26=2,G26,0)</f>
        <v>0</v>
      </c>
      <c r="BC26" s="228">
        <f>IF(AZ26=3,G26,0)</f>
        <v>0</v>
      </c>
      <c r="BD26" s="228">
        <f>IF(AZ26=4,G26,0)</f>
        <v>0</v>
      </c>
      <c r="BE26" s="228">
        <f>IF(AZ26=5,G26,0)</f>
        <v>0</v>
      </c>
      <c r="CA26" s="255">
        <v>1</v>
      </c>
      <c r="CB26" s="255">
        <v>1</v>
      </c>
    </row>
    <row r="27" spans="1:15" ht="12.75">
      <c r="A27" s="264"/>
      <c r="B27" s="268"/>
      <c r="C27" s="322" t="s">
        <v>141</v>
      </c>
      <c r="D27" s="323"/>
      <c r="E27" s="269">
        <v>3079.381</v>
      </c>
      <c r="F27" s="270"/>
      <c r="G27" s="271"/>
      <c r="H27" s="272"/>
      <c r="I27" s="266"/>
      <c r="J27" s="273"/>
      <c r="K27" s="266"/>
      <c r="M27" s="267" t="s">
        <v>141</v>
      </c>
      <c r="O27" s="255"/>
    </row>
    <row r="28" spans="1:80" ht="12.75">
      <c r="A28" s="256">
        <v>12</v>
      </c>
      <c r="B28" s="257" t="s">
        <v>142</v>
      </c>
      <c r="C28" s="258" t="s">
        <v>143</v>
      </c>
      <c r="D28" s="259" t="s">
        <v>116</v>
      </c>
      <c r="E28" s="260">
        <v>20823.2</v>
      </c>
      <c r="F28" s="260">
        <v>0</v>
      </c>
      <c r="G28" s="261">
        <f>E28*F28</f>
        <v>0</v>
      </c>
      <c r="H28" s="262">
        <v>0</v>
      </c>
      <c r="I28" s="263">
        <f>E28*H28</f>
        <v>0</v>
      </c>
      <c r="J28" s="262">
        <v>0</v>
      </c>
      <c r="K28" s="263">
        <f>E28*J28</f>
        <v>0</v>
      </c>
      <c r="O28" s="255">
        <v>2</v>
      </c>
      <c r="AA28" s="228">
        <v>1</v>
      </c>
      <c r="AB28" s="228">
        <v>1</v>
      </c>
      <c r="AC28" s="228">
        <v>1</v>
      </c>
      <c r="AZ28" s="228">
        <v>1</v>
      </c>
      <c r="BA28" s="228">
        <f>IF(AZ28=1,G28,0)</f>
        <v>0</v>
      </c>
      <c r="BB28" s="228">
        <f>IF(AZ28=2,G28,0)</f>
        <v>0</v>
      </c>
      <c r="BC28" s="228">
        <f>IF(AZ28=3,G28,0)</f>
        <v>0</v>
      </c>
      <c r="BD28" s="228">
        <f>IF(AZ28=4,G28,0)</f>
        <v>0</v>
      </c>
      <c r="BE28" s="228">
        <f>IF(AZ28=5,G28,0)</f>
        <v>0</v>
      </c>
      <c r="CA28" s="255">
        <v>1</v>
      </c>
      <c r="CB28" s="255">
        <v>1</v>
      </c>
    </row>
    <row r="29" spans="1:15" ht="12.75">
      <c r="A29" s="264"/>
      <c r="B29" s="268"/>
      <c r="C29" s="322" t="s">
        <v>144</v>
      </c>
      <c r="D29" s="323"/>
      <c r="E29" s="269">
        <v>20712.2</v>
      </c>
      <c r="F29" s="270"/>
      <c r="G29" s="271"/>
      <c r="H29" s="272"/>
      <c r="I29" s="266"/>
      <c r="J29" s="273"/>
      <c r="K29" s="266"/>
      <c r="M29" s="267" t="s">
        <v>144</v>
      </c>
      <c r="O29" s="255"/>
    </row>
    <row r="30" spans="1:15" ht="12.75">
      <c r="A30" s="264"/>
      <c r="B30" s="268"/>
      <c r="C30" s="322" t="s">
        <v>145</v>
      </c>
      <c r="D30" s="323"/>
      <c r="E30" s="269">
        <v>111</v>
      </c>
      <c r="F30" s="270"/>
      <c r="G30" s="271"/>
      <c r="H30" s="272"/>
      <c r="I30" s="266"/>
      <c r="J30" s="273"/>
      <c r="K30" s="266"/>
      <c r="M30" s="267" t="s">
        <v>145</v>
      </c>
      <c r="O30" s="255"/>
    </row>
    <row r="31" spans="1:80" ht="12.75">
      <c r="A31" s="256">
        <v>13</v>
      </c>
      <c r="B31" s="257" t="s">
        <v>146</v>
      </c>
      <c r="C31" s="258" t="s">
        <v>147</v>
      </c>
      <c r="D31" s="259" t="s">
        <v>116</v>
      </c>
      <c r="E31" s="260">
        <v>3079.381</v>
      </c>
      <c r="F31" s="260">
        <v>0</v>
      </c>
      <c r="G31" s="261">
        <f>E31*F31</f>
        <v>0</v>
      </c>
      <c r="H31" s="262">
        <v>0</v>
      </c>
      <c r="I31" s="263">
        <f>E31*H31</f>
        <v>0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80" ht="12.75">
      <c r="A32" s="256">
        <v>14</v>
      </c>
      <c r="B32" s="257" t="s">
        <v>148</v>
      </c>
      <c r="C32" s="258" t="s">
        <v>149</v>
      </c>
      <c r="D32" s="259" t="s">
        <v>116</v>
      </c>
      <c r="E32" s="260">
        <v>1252.03</v>
      </c>
      <c r="F32" s="260">
        <v>0</v>
      </c>
      <c r="G32" s="261">
        <f>E32*F32</f>
        <v>0</v>
      </c>
      <c r="H32" s="262">
        <v>0</v>
      </c>
      <c r="I32" s="263">
        <f>E32*H32</f>
        <v>0</v>
      </c>
      <c r="J32" s="262">
        <v>0</v>
      </c>
      <c r="K32" s="263">
        <f>E32*J32</f>
        <v>0</v>
      </c>
      <c r="O32" s="255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5">
        <v>1</v>
      </c>
      <c r="CB32" s="255">
        <v>1</v>
      </c>
    </row>
    <row r="33" spans="1:15" ht="12.75">
      <c r="A33" s="264"/>
      <c r="B33" s="268"/>
      <c r="C33" s="322" t="s">
        <v>150</v>
      </c>
      <c r="D33" s="323"/>
      <c r="E33" s="269">
        <v>1252.03</v>
      </c>
      <c r="F33" s="270"/>
      <c r="G33" s="271"/>
      <c r="H33" s="272"/>
      <c r="I33" s="266"/>
      <c r="J33" s="273"/>
      <c r="K33" s="266"/>
      <c r="M33" s="267" t="s">
        <v>150</v>
      </c>
      <c r="O33" s="255"/>
    </row>
    <row r="34" spans="1:80" ht="12.75">
      <c r="A34" s="256">
        <v>15</v>
      </c>
      <c r="B34" s="257" t="s">
        <v>151</v>
      </c>
      <c r="C34" s="258" t="s">
        <v>152</v>
      </c>
      <c r="D34" s="259" t="s">
        <v>111</v>
      </c>
      <c r="E34" s="260">
        <v>12069.41</v>
      </c>
      <c r="F34" s="260">
        <v>0</v>
      </c>
      <c r="G34" s="261">
        <f>E34*F34</f>
        <v>0</v>
      </c>
      <c r="H34" s="262">
        <v>0</v>
      </c>
      <c r="I34" s="263">
        <f>E34*H34</f>
        <v>0</v>
      </c>
      <c r="J34" s="262">
        <v>0</v>
      </c>
      <c r="K34" s="263">
        <f>E34*J34</f>
        <v>0</v>
      </c>
      <c r="O34" s="255">
        <v>2</v>
      </c>
      <c r="AA34" s="228">
        <v>1</v>
      </c>
      <c r="AB34" s="228">
        <v>1</v>
      </c>
      <c r="AC34" s="228">
        <v>1</v>
      </c>
      <c r="AZ34" s="228">
        <v>1</v>
      </c>
      <c r="BA34" s="228">
        <f>IF(AZ34=1,G34,0)</f>
        <v>0</v>
      </c>
      <c r="BB34" s="228">
        <f>IF(AZ34=2,G34,0)</f>
        <v>0</v>
      </c>
      <c r="BC34" s="228">
        <f>IF(AZ34=3,G34,0)</f>
        <v>0</v>
      </c>
      <c r="BD34" s="228">
        <f>IF(AZ34=4,G34,0)</f>
        <v>0</v>
      </c>
      <c r="BE34" s="228">
        <f>IF(AZ34=5,G34,0)</f>
        <v>0</v>
      </c>
      <c r="CA34" s="255">
        <v>1</v>
      </c>
      <c r="CB34" s="255">
        <v>1</v>
      </c>
    </row>
    <row r="35" spans="1:15" ht="12.75">
      <c r="A35" s="264"/>
      <c r="B35" s="265"/>
      <c r="C35" s="324" t="s">
        <v>153</v>
      </c>
      <c r="D35" s="325"/>
      <c r="E35" s="325"/>
      <c r="F35" s="325"/>
      <c r="G35" s="326"/>
      <c r="I35" s="266"/>
      <c r="K35" s="266"/>
      <c r="L35" s="267" t="s">
        <v>153</v>
      </c>
      <c r="O35" s="255">
        <v>3</v>
      </c>
    </row>
    <row r="36" spans="1:80" ht="12.75">
      <c r="A36" s="256">
        <v>16</v>
      </c>
      <c r="B36" s="257" t="s">
        <v>154</v>
      </c>
      <c r="C36" s="258" t="s">
        <v>155</v>
      </c>
      <c r="D36" s="259" t="s">
        <v>111</v>
      </c>
      <c r="E36" s="260">
        <v>18719.28</v>
      </c>
      <c r="F36" s="260">
        <v>0</v>
      </c>
      <c r="G36" s="261">
        <f>E36*F36</f>
        <v>0</v>
      </c>
      <c r="H36" s="262">
        <v>0</v>
      </c>
      <c r="I36" s="263">
        <f>E36*H36</f>
        <v>0</v>
      </c>
      <c r="J36" s="262">
        <v>0</v>
      </c>
      <c r="K36" s="263">
        <f>E36*J36</f>
        <v>0</v>
      </c>
      <c r="O36" s="255">
        <v>2</v>
      </c>
      <c r="AA36" s="228">
        <v>1</v>
      </c>
      <c r="AB36" s="228">
        <v>1</v>
      </c>
      <c r="AC36" s="228">
        <v>1</v>
      </c>
      <c r="AZ36" s="228">
        <v>1</v>
      </c>
      <c r="BA36" s="228">
        <f>IF(AZ36=1,G36,0)</f>
        <v>0</v>
      </c>
      <c r="BB36" s="228">
        <f>IF(AZ36=2,G36,0)</f>
        <v>0</v>
      </c>
      <c r="BC36" s="228">
        <f>IF(AZ36=3,G36,0)</f>
        <v>0</v>
      </c>
      <c r="BD36" s="228">
        <f>IF(AZ36=4,G36,0)</f>
        <v>0</v>
      </c>
      <c r="BE36" s="228">
        <f>IF(AZ36=5,G36,0)</f>
        <v>0</v>
      </c>
      <c r="CA36" s="255">
        <v>1</v>
      </c>
      <c r="CB36" s="255">
        <v>1</v>
      </c>
    </row>
    <row r="37" spans="1:15" ht="12.75">
      <c r="A37" s="264"/>
      <c r="B37" s="268"/>
      <c r="C37" s="322" t="s">
        <v>156</v>
      </c>
      <c r="D37" s="323"/>
      <c r="E37" s="269">
        <v>18719.28</v>
      </c>
      <c r="F37" s="270"/>
      <c r="G37" s="271"/>
      <c r="H37" s="272"/>
      <c r="I37" s="266"/>
      <c r="J37" s="273"/>
      <c r="K37" s="266"/>
      <c r="M37" s="267" t="s">
        <v>156</v>
      </c>
      <c r="O37" s="255"/>
    </row>
    <row r="38" spans="1:80" ht="12.75">
      <c r="A38" s="256">
        <v>17</v>
      </c>
      <c r="B38" s="257" t="s">
        <v>157</v>
      </c>
      <c r="C38" s="258" t="s">
        <v>158</v>
      </c>
      <c r="D38" s="259" t="s">
        <v>111</v>
      </c>
      <c r="E38" s="260">
        <v>12069.41</v>
      </c>
      <c r="F38" s="260">
        <v>0</v>
      </c>
      <c r="G38" s="261">
        <f>E38*F38</f>
        <v>0</v>
      </c>
      <c r="H38" s="262">
        <v>0</v>
      </c>
      <c r="I38" s="263">
        <f>E38*H38</f>
        <v>0</v>
      </c>
      <c r="J38" s="262">
        <v>0</v>
      </c>
      <c r="K38" s="263">
        <f>E38*J38</f>
        <v>0</v>
      </c>
      <c r="O38" s="255">
        <v>2</v>
      </c>
      <c r="AA38" s="228">
        <v>1</v>
      </c>
      <c r="AB38" s="228">
        <v>1</v>
      </c>
      <c r="AC38" s="228">
        <v>1</v>
      </c>
      <c r="AZ38" s="228">
        <v>1</v>
      </c>
      <c r="BA38" s="228">
        <f>IF(AZ38=1,G38,0)</f>
        <v>0</v>
      </c>
      <c r="BB38" s="228">
        <f>IF(AZ38=2,G38,0)</f>
        <v>0</v>
      </c>
      <c r="BC38" s="228">
        <f>IF(AZ38=3,G38,0)</f>
        <v>0</v>
      </c>
      <c r="BD38" s="228">
        <f>IF(AZ38=4,G38,0)</f>
        <v>0</v>
      </c>
      <c r="BE38" s="228">
        <f>IF(AZ38=5,G38,0)</f>
        <v>0</v>
      </c>
      <c r="CA38" s="255">
        <v>1</v>
      </c>
      <c r="CB38" s="255">
        <v>1</v>
      </c>
    </row>
    <row r="39" spans="1:80" ht="12.75">
      <c r="A39" s="256">
        <v>18</v>
      </c>
      <c r="B39" s="257" t="s">
        <v>159</v>
      </c>
      <c r="C39" s="258" t="s">
        <v>160</v>
      </c>
      <c r="D39" s="259" t="s">
        <v>111</v>
      </c>
      <c r="E39" s="260">
        <v>18719.28</v>
      </c>
      <c r="F39" s="260">
        <v>0</v>
      </c>
      <c r="G39" s="261">
        <f>E39*F39</f>
        <v>0</v>
      </c>
      <c r="H39" s="262">
        <v>0</v>
      </c>
      <c r="I39" s="263">
        <f>E39*H39</f>
        <v>0</v>
      </c>
      <c r="J39" s="262">
        <v>0</v>
      </c>
      <c r="K39" s="263">
        <f>E39*J39</f>
        <v>0</v>
      </c>
      <c r="O39" s="255">
        <v>2</v>
      </c>
      <c r="AA39" s="228">
        <v>1</v>
      </c>
      <c r="AB39" s="228">
        <v>1</v>
      </c>
      <c r="AC39" s="228">
        <v>1</v>
      </c>
      <c r="AZ39" s="228">
        <v>1</v>
      </c>
      <c r="BA39" s="228">
        <f>IF(AZ39=1,G39,0)</f>
        <v>0</v>
      </c>
      <c r="BB39" s="228">
        <f>IF(AZ39=2,G39,0)</f>
        <v>0</v>
      </c>
      <c r="BC39" s="228">
        <f>IF(AZ39=3,G39,0)</f>
        <v>0</v>
      </c>
      <c r="BD39" s="228">
        <f>IF(AZ39=4,G39,0)</f>
        <v>0</v>
      </c>
      <c r="BE39" s="228">
        <f>IF(AZ39=5,G39,0)</f>
        <v>0</v>
      </c>
      <c r="CA39" s="255">
        <v>1</v>
      </c>
      <c r="CB39" s="255">
        <v>1</v>
      </c>
    </row>
    <row r="40" spans="1:80" ht="12.75">
      <c r="A40" s="256">
        <v>19</v>
      </c>
      <c r="B40" s="257" t="s">
        <v>161</v>
      </c>
      <c r="C40" s="258" t="s">
        <v>162</v>
      </c>
      <c r="D40" s="259" t="s">
        <v>111</v>
      </c>
      <c r="E40" s="260">
        <v>20931.46</v>
      </c>
      <c r="F40" s="260">
        <v>0</v>
      </c>
      <c r="G40" s="261">
        <f>E40*F40</f>
        <v>0</v>
      </c>
      <c r="H40" s="262">
        <v>0</v>
      </c>
      <c r="I40" s="263">
        <f>E40*H40</f>
        <v>0</v>
      </c>
      <c r="J40" s="262">
        <v>0</v>
      </c>
      <c r="K40" s="263">
        <f>E40*J40</f>
        <v>0</v>
      </c>
      <c r="O40" s="255">
        <v>2</v>
      </c>
      <c r="AA40" s="228">
        <v>1</v>
      </c>
      <c r="AB40" s="228">
        <v>1</v>
      </c>
      <c r="AC40" s="228">
        <v>1</v>
      </c>
      <c r="AZ40" s="228">
        <v>1</v>
      </c>
      <c r="BA40" s="228">
        <f>IF(AZ40=1,G40,0)</f>
        <v>0</v>
      </c>
      <c r="BB40" s="228">
        <f>IF(AZ40=2,G40,0)</f>
        <v>0</v>
      </c>
      <c r="BC40" s="228">
        <f>IF(AZ40=3,G40,0)</f>
        <v>0</v>
      </c>
      <c r="BD40" s="228">
        <f>IF(AZ40=4,G40,0)</f>
        <v>0</v>
      </c>
      <c r="BE40" s="228">
        <f>IF(AZ40=5,G40,0)</f>
        <v>0</v>
      </c>
      <c r="CA40" s="255">
        <v>1</v>
      </c>
      <c r="CB40" s="255">
        <v>1</v>
      </c>
    </row>
    <row r="41" spans="1:15" ht="12.75">
      <c r="A41" s="264"/>
      <c r="B41" s="268"/>
      <c r="C41" s="322" t="s">
        <v>163</v>
      </c>
      <c r="D41" s="323"/>
      <c r="E41" s="269">
        <v>20931.46</v>
      </c>
      <c r="F41" s="270"/>
      <c r="G41" s="271"/>
      <c r="H41" s="272"/>
      <c r="I41" s="266"/>
      <c r="J41" s="273"/>
      <c r="K41" s="266"/>
      <c r="M41" s="267" t="s">
        <v>163</v>
      </c>
      <c r="O41" s="255"/>
    </row>
    <row r="42" spans="1:80" ht="12.75">
      <c r="A42" s="256">
        <v>20</v>
      </c>
      <c r="B42" s="257" t="s">
        <v>164</v>
      </c>
      <c r="C42" s="258" t="s">
        <v>165</v>
      </c>
      <c r="D42" s="259" t="s">
        <v>111</v>
      </c>
      <c r="E42" s="260">
        <v>12069.41</v>
      </c>
      <c r="F42" s="260">
        <v>0</v>
      </c>
      <c r="G42" s="261">
        <f>E42*F42</f>
        <v>0</v>
      </c>
      <c r="H42" s="262">
        <v>0</v>
      </c>
      <c r="I42" s="263">
        <f>E42*H42</f>
        <v>0</v>
      </c>
      <c r="J42" s="262">
        <v>0</v>
      </c>
      <c r="K42" s="263">
        <f>E42*J42</f>
        <v>0</v>
      </c>
      <c r="O42" s="255">
        <v>2</v>
      </c>
      <c r="AA42" s="228">
        <v>1</v>
      </c>
      <c r="AB42" s="228">
        <v>1</v>
      </c>
      <c r="AC42" s="228">
        <v>1</v>
      </c>
      <c r="AZ42" s="228">
        <v>1</v>
      </c>
      <c r="BA42" s="228">
        <f>IF(AZ42=1,G42,0)</f>
        <v>0</v>
      </c>
      <c r="BB42" s="228">
        <f>IF(AZ42=2,G42,0)</f>
        <v>0</v>
      </c>
      <c r="BC42" s="228">
        <f>IF(AZ42=3,G42,0)</f>
        <v>0</v>
      </c>
      <c r="BD42" s="228">
        <f>IF(AZ42=4,G42,0)</f>
        <v>0</v>
      </c>
      <c r="BE42" s="228">
        <f>IF(AZ42=5,G42,0)</f>
        <v>0</v>
      </c>
      <c r="CA42" s="255">
        <v>1</v>
      </c>
      <c r="CB42" s="255">
        <v>1</v>
      </c>
    </row>
    <row r="43" spans="1:15" ht="12.75">
      <c r="A43" s="264"/>
      <c r="B43" s="268"/>
      <c r="C43" s="322" t="s">
        <v>166</v>
      </c>
      <c r="D43" s="323"/>
      <c r="E43" s="269">
        <v>12069.41</v>
      </c>
      <c r="F43" s="270"/>
      <c r="G43" s="271"/>
      <c r="H43" s="272"/>
      <c r="I43" s="266"/>
      <c r="J43" s="273"/>
      <c r="K43" s="266"/>
      <c r="M43" s="267" t="s">
        <v>166</v>
      </c>
      <c r="O43" s="255"/>
    </row>
    <row r="44" spans="1:80" ht="12.75">
      <c r="A44" s="256">
        <v>21</v>
      </c>
      <c r="B44" s="257" t="s">
        <v>167</v>
      </c>
      <c r="C44" s="258" t="s">
        <v>168</v>
      </c>
      <c r="D44" s="259" t="s">
        <v>111</v>
      </c>
      <c r="E44" s="260">
        <v>596.5</v>
      </c>
      <c r="F44" s="260">
        <v>0</v>
      </c>
      <c r="G44" s="261">
        <f>E44*F44</f>
        <v>0</v>
      </c>
      <c r="H44" s="262">
        <v>0</v>
      </c>
      <c r="I44" s="263">
        <f>E44*H44</f>
        <v>0</v>
      </c>
      <c r="J44" s="262">
        <v>0</v>
      </c>
      <c r="K44" s="263">
        <f>E44*J44</f>
        <v>0</v>
      </c>
      <c r="O44" s="255">
        <v>2</v>
      </c>
      <c r="AA44" s="228">
        <v>1</v>
      </c>
      <c r="AB44" s="228">
        <v>1</v>
      </c>
      <c r="AC44" s="228">
        <v>1</v>
      </c>
      <c r="AZ44" s="228">
        <v>1</v>
      </c>
      <c r="BA44" s="228">
        <f>IF(AZ44=1,G44,0)</f>
        <v>0</v>
      </c>
      <c r="BB44" s="228">
        <f>IF(AZ44=2,G44,0)</f>
        <v>0</v>
      </c>
      <c r="BC44" s="228">
        <f>IF(AZ44=3,G44,0)</f>
        <v>0</v>
      </c>
      <c r="BD44" s="228">
        <f>IF(AZ44=4,G44,0)</f>
        <v>0</v>
      </c>
      <c r="BE44" s="228">
        <f>IF(AZ44=5,G44,0)</f>
        <v>0</v>
      </c>
      <c r="CA44" s="255">
        <v>1</v>
      </c>
      <c r="CB44" s="255">
        <v>1</v>
      </c>
    </row>
    <row r="45" spans="1:80" ht="12.75">
      <c r="A45" s="256">
        <v>22</v>
      </c>
      <c r="B45" s="257" t="s">
        <v>169</v>
      </c>
      <c r="C45" s="258" t="s">
        <v>170</v>
      </c>
      <c r="D45" s="259" t="s">
        <v>111</v>
      </c>
      <c r="E45" s="260">
        <v>4951.73</v>
      </c>
      <c r="F45" s="260">
        <v>0</v>
      </c>
      <c r="G45" s="261">
        <f>E45*F45</f>
        <v>0</v>
      </c>
      <c r="H45" s="262">
        <v>0</v>
      </c>
      <c r="I45" s="263">
        <f>E45*H45</f>
        <v>0</v>
      </c>
      <c r="J45" s="262">
        <v>0</v>
      </c>
      <c r="K45" s="263">
        <f>E45*J45</f>
        <v>0</v>
      </c>
      <c r="O45" s="255">
        <v>2</v>
      </c>
      <c r="AA45" s="228">
        <v>1</v>
      </c>
      <c r="AB45" s="228">
        <v>1</v>
      </c>
      <c r="AC45" s="228">
        <v>1</v>
      </c>
      <c r="AZ45" s="228">
        <v>1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5">
        <v>1</v>
      </c>
      <c r="CB45" s="255">
        <v>1</v>
      </c>
    </row>
    <row r="46" spans="1:15" ht="12.75">
      <c r="A46" s="264"/>
      <c r="B46" s="268"/>
      <c r="C46" s="322" t="s">
        <v>171</v>
      </c>
      <c r="D46" s="323"/>
      <c r="E46" s="269">
        <v>4951.73</v>
      </c>
      <c r="F46" s="270"/>
      <c r="G46" s="271"/>
      <c r="H46" s="272"/>
      <c r="I46" s="266"/>
      <c r="J46" s="273"/>
      <c r="K46" s="266"/>
      <c r="M46" s="267" t="s">
        <v>171</v>
      </c>
      <c r="O46" s="255"/>
    </row>
    <row r="47" spans="1:80" ht="12.75">
      <c r="A47" s="256">
        <v>23</v>
      </c>
      <c r="B47" s="257" t="s">
        <v>172</v>
      </c>
      <c r="C47" s="258" t="s">
        <v>173</v>
      </c>
      <c r="D47" s="259" t="s">
        <v>111</v>
      </c>
      <c r="E47" s="260">
        <v>13767.55</v>
      </c>
      <c r="F47" s="260">
        <v>0</v>
      </c>
      <c r="G47" s="261">
        <f>E47*F47</f>
        <v>0</v>
      </c>
      <c r="H47" s="262">
        <v>0</v>
      </c>
      <c r="I47" s="263">
        <f>E47*H47</f>
        <v>0</v>
      </c>
      <c r="J47" s="262">
        <v>0</v>
      </c>
      <c r="K47" s="263">
        <f>E47*J47</f>
        <v>0</v>
      </c>
      <c r="O47" s="255">
        <v>2</v>
      </c>
      <c r="AA47" s="228">
        <v>1</v>
      </c>
      <c r="AB47" s="228">
        <v>1</v>
      </c>
      <c r="AC47" s="228">
        <v>1</v>
      </c>
      <c r="AZ47" s="228">
        <v>1</v>
      </c>
      <c r="BA47" s="228">
        <f>IF(AZ47=1,G47,0)</f>
        <v>0</v>
      </c>
      <c r="BB47" s="228">
        <f>IF(AZ47=2,G47,0)</f>
        <v>0</v>
      </c>
      <c r="BC47" s="228">
        <f>IF(AZ47=3,G47,0)</f>
        <v>0</v>
      </c>
      <c r="BD47" s="228">
        <f>IF(AZ47=4,G47,0)</f>
        <v>0</v>
      </c>
      <c r="BE47" s="228">
        <f>IF(AZ47=5,G47,0)</f>
        <v>0</v>
      </c>
      <c r="CA47" s="255">
        <v>1</v>
      </c>
      <c r="CB47" s="255">
        <v>1</v>
      </c>
    </row>
    <row r="48" spans="1:15" ht="12.75">
      <c r="A48" s="264"/>
      <c r="B48" s="268"/>
      <c r="C48" s="322" t="s">
        <v>174</v>
      </c>
      <c r="D48" s="323"/>
      <c r="E48" s="269">
        <v>13691.1</v>
      </c>
      <c r="F48" s="270"/>
      <c r="G48" s="271"/>
      <c r="H48" s="272"/>
      <c r="I48" s="266"/>
      <c r="J48" s="273"/>
      <c r="K48" s="266"/>
      <c r="M48" s="267" t="s">
        <v>174</v>
      </c>
      <c r="O48" s="255"/>
    </row>
    <row r="49" spans="1:15" ht="12.75">
      <c r="A49" s="264"/>
      <c r="B49" s="268"/>
      <c r="C49" s="322" t="s">
        <v>175</v>
      </c>
      <c r="D49" s="323"/>
      <c r="E49" s="269">
        <v>76.45</v>
      </c>
      <c r="F49" s="270"/>
      <c r="G49" s="271"/>
      <c r="H49" s="272"/>
      <c r="I49" s="266"/>
      <c r="J49" s="273"/>
      <c r="K49" s="266"/>
      <c r="M49" s="267" t="s">
        <v>175</v>
      </c>
      <c r="O49" s="255"/>
    </row>
    <row r="50" spans="1:80" ht="12.75">
      <c r="A50" s="256">
        <v>24</v>
      </c>
      <c r="B50" s="257" t="s">
        <v>176</v>
      </c>
      <c r="C50" s="258" t="s">
        <v>177</v>
      </c>
      <c r="D50" s="259" t="s">
        <v>116</v>
      </c>
      <c r="E50" s="260">
        <v>13161.019</v>
      </c>
      <c r="F50" s="260">
        <v>0</v>
      </c>
      <c r="G50" s="261">
        <f>E50*F50</f>
        <v>0</v>
      </c>
      <c r="H50" s="262">
        <v>0</v>
      </c>
      <c r="I50" s="263">
        <f>E50*H50</f>
        <v>0</v>
      </c>
      <c r="J50" s="262"/>
      <c r="K50" s="263">
        <f>E50*J50</f>
        <v>0</v>
      </c>
      <c r="O50" s="255">
        <v>2</v>
      </c>
      <c r="AA50" s="228">
        <v>12</v>
      </c>
      <c r="AB50" s="228">
        <v>0</v>
      </c>
      <c r="AC50" s="228">
        <v>1</v>
      </c>
      <c r="AZ50" s="228">
        <v>1</v>
      </c>
      <c r="BA50" s="228">
        <f>IF(AZ50=1,G50,0)</f>
        <v>0</v>
      </c>
      <c r="BB50" s="228">
        <f>IF(AZ50=2,G50,0)</f>
        <v>0</v>
      </c>
      <c r="BC50" s="228">
        <f>IF(AZ50=3,G50,0)</f>
        <v>0</v>
      </c>
      <c r="BD50" s="228">
        <f>IF(AZ50=4,G50,0)</f>
        <v>0</v>
      </c>
      <c r="BE50" s="228">
        <f>IF(AZ50=5,G50,0)</f>
        <v>0</v>
      </c>
      <c r="CA50" s="255">
        <v>12</v>
      </c>
      <c r="CB50" s="255">
        <v>0</v>
      </c>
    </row>
    <row r="51" spans="1:15" ht="12.75">
      <c r="A51" s="264"/>
      <c r="B51" s="268"/>
      <c r="C51" s="322" t="s">
        <v>178</v>
      </c>
      <c r="D51" s="323"/>
      <c r="E51" s="269">
        <v>13161.019</v>
      </c>
      <c r="F51" s="270"/>
      <c r="G51" s="271"/>
      <c r="H51" s="272"/>
      <c r="I51" s="266"/>
      <c r="J51" s="273"/>
      <c r="K51" s="266"/>
      <c r="M51" s="267" t="s">
        <v>178</v>
      </c>
      <c r="O51" s="255"/>
    </row>
    <row r="52" spans="1:80" ht="12.75">
      <c r="A52" s="256">
        <v>25</v>
      </c>
      <c r="B52" s="257" t="s">
        <v>179</v>
      </c>
      <c r="C52" s="258" t="s">
        <v>180</v>
      </c>
      <c r="D52" s="259" t="s">
        <v>181</v>
      </c>
      <c r="E52" s="260">
        <v>8197.7175</v>
      </c>
      <c r="F52" s="260">
        <v>0</v>
      </c>
      <c r="G52" s="261">
        <f>E52*F52</f>
        <v>0</v>
      </c>
      <c r="H52" s="262">
        <v>0</v>
      </c>
      <c r="I52" s="263">
        <f>E52*H52</f>
        <v>0</v>
      </c>
      <c r="J52" s="262"/>
      <c r="K52" s="263">
        <f>E52*J52</f>
        <v>0</v>
      </c>
      <c r="O52" s="255">
        <v>2</v>
      </c>
      <c r="AA52" s="228">
        <v>12</v>
      </c>
      <c r="AB52" s="228">
        <v>0</v>
      </c>
      <c r="AC52" s="228">
        <v>44</v>
      </c>
      <c r="AZ52" s="228">
        <v>1</v>
      </c>
      <c r="BA52" s="228">
        <f>IF(AZ52=1,G52,0)</f>
        <v>0</v>
      </c>
      <c r="BB52" s="228">
        <f>IF(AZ52=2,G52,0)</f>
        <v>0</v>
      </c>
      <c r="BC52" s="228">
        <f>IF(AZ52=3,G52,0)</f>
        <v>0</v>
      </c>
      <c r="BD52" s="228">
        <f>IF(AZ52=4,G52,0)</f>
        <v>0</v>
      </c>
      <c r="BE52" s="228">
        <f>IF(AZ52=5,G52,0)</f>
        <v>0</v>
      </c>
      <c r="CA52" s="255">
        <v>12</v>
      </c>
      <c r="CB52" s="255">
        <v>0</v>
      </c>
    </row>
    <row r="53" spans="1:15" ht="12.75">
      <c r="A53" s="264"/>
      <c r="B53" s="268"/>
      <c r="C53" s="322" t="s">
        <v>182</v>
      </c>
      <c r="D53" s="323"/>
      <c r="E53" s="269">
        <v>8197.7175</v>
      </c>
      <c r="F53" s="270"/>
      <c r="G53" s="271"/>
      <c r="H53" s="272"/>
      <c r="I53" s="266"/>
      <c r="J53" s="273"/>
      <c r="K53" s="266"/>
      <c r="M53" s="267" t="s">
        <v>182</v>
      </c>
      <c r="O53" s="255"/>
    </row>
    <row r="54" spans="1:80" ht="12.75">
      <c r="A54" s="256">
        <v>26</v>
      </c>
      <c r="B54" s="257" t="s">
        <v>183</v>
      </c>
      <c r="C54" s="258" t="s">
        <v>184</v>
      </c>
      <c r="D54" s="259" t="s">
        <v>185</v>
      </c>
      <c r="E54" s="260">
        <v>3078.869</v>
      </c>
      <c r="F54" s="260">
        <v>0</v>
      </c>
      <c r="G54" s="261">
        <f>E54*F54</f>
        <v>0</v>
      </c>
      <c r="H54" s="262">
        <v>0.001</v>
      </c>
      <c r="I54" s="263">
        <f>E54*H54</f>
        <v>3.078869</v>
      </c>
      <c r="J54" s="262"/>
      <c r="K54" s="263">
        <f>E54*J54</f>
        <v>0</v>
      </c>
      <c r="O54" s="255">
        <v>2</v>
      </c>
      <c r="AA54" s="228">
        <v>3</v>
      </c>
      <c r="AB54" s="228">
        <v>1</v>
      </c>
      <c r="AC54" s="228">
        <v>572460</v>
      </c>
      <c r="AZ54" s="228">
        <v>1</v>
      </c>
      <c r="BA54" s="228">
        <f>IF(AZ54=1,G54,0)</f>
        <v>0</v>
      </c>
      <c r="BB54" s="228">
        <f>IF(AZ54=2,G54,0)</f>
        <v>0</v>
      </c>
      <c r="BC54" s="228">
        <f>IF(AZ54=3,G54,0)</f>
        <v>0</v>
      </c>
      <c r="BD54" s="228">
        <f>IF(AZ54=4,G54,0)</f>
        <v>0</v>
      </c>
      <c r="BE54" s="228">
        <f>IF(AZ54=5,G54,0)</f>
        <v>0</v>
      </c>
      <c r="CA54" s="255">
        <v>3</v>
      </c>
      <c r="CB54" s="255">
        <v>1</v>
      </c>
    </row>
    <row r="55" spans="1:15" ht="12.75">
      <c r="A55" s="264"/>
      <c r="B55" s="268"/>
      <c r="C55" s="322" t="s">
        <v>186</v>
      </c>
      <c r="D55" s="323"/>
      <c r="E55" s="269">
        <v>3078.869</v>
      </c>
      <c r="F55" s="270"/>
      <c r="G55" s="271"/>
      <c r="H55" s="272"/>
      <c r="I55" s="266"/>
      <c r="J55" s="273"/>
      <c r="K55" s="266"/>
      <c r="M55" s="267" t="s">
        <v>186</v>
      </c>
      <c r="O55" s="255"/>
    </row>
    <row r="56" spans="1:57" ht="12.75">
      <c r="A56" s="274"/>
      <c r="B56" s="275" t="s">
        <v>100</v>
      </c>
      <c r="C56" s="276" t="s">
        <v>108</v>
      </c>
      <c r="D56" s="277"/>
      <c r="E56" s="278"/>
      <c r="F56" s="279"/>
      <c r="G56" s="280">
        <f>SUM(G7:G55)</f>
        <v>0</v>
      </c>
      <c r="H56" s="281"/>
      <c r="I56" s="282">
        <f>SUM(I7:I55)</f>
        <v>3.078869</v>
      </c>
      <c r="J56" s="281"/>
      <c r="K56" s="282">
        <f>SUM(K7:K55)</f>
        <v>0</v>
      </c>
      <c r="O56" s="255">
        <v>4</v>
      </c>
      <c r="BA56" s="283">
        <f>SUM(BA7:BA55)</f>
        <v>0</v>
      </c>
      <c r="BB56" s="283">
        <f>SUM(BB7:BB55)</f>
        <v>0</v>
      </c>
      <c r="BC56" s="283">
        <f>SUM(BC7:BC55)</f>
        <v>0</v>
      </c>
      <c r="BD56" s="283">
        <f>SUM(BD7:BD55)</f>
        <v>0</v>
      </c>
      <c r="BE56" s="283">
        <f>SUM(BE7:BE55)</f>
        <v>0</v>
      </c>
    </row>
    <row r="57" spans="1:15" ht="12.75">
      <c r="A57" s="245" t="s">
        <v>97</v>
      </c>
      <c r="B57" s="246" t="s">
        <v>187</v>
      </c>
      <c r="C57" s="247" t="s">
        <v>188</v>
      </c>
      <c r="D57" s="248"/>
      <c r="E57" s="249"/>
      <c r="F57" s="249"/>
      <c r="G57" s="250"/>
      <c r="H57" s="251"/>
      <c r="I57" s="252"/>
      <c r="J57" s="253"/>
      <c r="K57" s="254"/>
      <c r="O57" s="255">
        <v>1</v>
      </c>
    </row>
    <row r="58" spans="1:80" ht="12.75">
      <c r="A58" s="256">
        <v>27</v>
      </c>
      <c r="B58" s="257" t="s">
        <v>190</v>
      </c>
      <c r="C58" s="258" t="s">
        <v>191</v>
      </c>
      <c r="D58" s="259" t="s">
        <v>111</v>
      </c>
      <c r="E58" s="260">
        <v>10731</v>
      </c>
      <c r="F58" s="260">
        <v>0</v>
      </c>
      <c r="G58" s="261">
        <f>E58*F58</f>
        <v>0</v>
      </c>
      <c r="H58" s="262">
        <v>0</v>
      </c>
      <c r="I58" s="263">
        <f>E58*H58</f>
        <v>0</v>
      </c>
      <c r="J58" s="262">
        <v>0</v>
      </c>
      <c r="K58" s="263">
        <f>E58*J58</f>
        <v>0</v>
      </c>
      <c r="O58" s="255">
        <v>2</v>
      </c>
      <c r="AA58" s="228">
        <v>1</v>
      </c>
      <c r="AB58" s="228">
        <v>1</v>
      </c>
      <c r="AC58" s="228">
        <v>1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</v>
      </c>
      <c r="CB58" s="255">
        <v>1</v>
      </c>
    </row>
    <row r="59" spans="1:15" ht="12.75">
      <c r="A59" s="264"/>
      <c r="B59" s="268"/>
      <c r="C59" s="322" t="s">
        <v>192</v>
      </c>
      <c r="D59" s="323"/>
      <c r="E59" s="269">
        <v>10731</v>
      </c>
      <c r="F59" s="270"/>
      <c r="G59" s="271"/>
      <c r="H59" s="272"/>
      <c r="I59" s="266"/>
      <c r="J59" s="273"/>
      <c r="K59" s="266"/>
      <c r="M59" s="267" t="s">
        <v>192</v>
      </c>
      <c r="O59" s="255"/>
    </row>
    <row r="60" spans="1:80" ht="12.75">
      <c r="A60" s="256">
        <v>28</v>
      </c>
      <c r="B60" s="257" t="s">
        <v>193</v>
      </c>
      <c r="C60" s="258" t="s">
        <v>194</v>
      </c>
      <c r="D60" s="259" t="s">
        <v>111</v>
      </c>
      <c r="E60" s="260">
        <v>10731</v>
      </c>
      <c r="F60" s="260">
        <v>0</v>
      </c>
      <c r="G60" s="261">
        <f>E60*F60</f>
        <v>0</v>
      </c>
      <c r="H60" s="262">
        <v>0</v>
      </c>
      <c r="I60" s="263">
        <f>E60*H60</f>
        <v>0</v>
      </c>
      <c r="J60" s="262">
        <v>0</v>
      </c>
      <c r="K60" s="263">
        <f>E60*J60</f>
        <v>0</v>
      </c>
      <c r="O60" s="255">
        <v>2</v>
      </c>
      <c r="AA60" s="228">
        <v>1</v>
      </c>
      <c r="AB60" s="228">
        <v>1</v>
      </c>
      <c r="AC60" s="228">
        <v>1</v>
      </c>
      <c r="AZ60" s="228">
        <v>1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5">
        <v>1</v>
      </c>
      <c r="CB60" s="255">
        <v>1</v>
      </c>
    </row>
    <row r="61" spans="1:80" ht="12.75">
      <c r="A61" s="256">
        <v>29</v>
      </c>
      <c r="B61" s="257" t="s">
        <v>195</v>
      </c>
      <c r="C61" s="258" t="s">
        <v>196</v>
      </c>
      <c r="D61" s="259" t="s">
        <v>181</v>
      </c>
      <c r="E61" s="260">
        <v>1401.4686</v>
      </c>
      <c r="F61" s="260">
        <v>0</v>
      </c>
      <c r="G61" s="261">
        <f>E61*F61</f>
        <v>0</v>
      </c>
      <c r="H61" s="262">
        <v>1</v>
      </c>
      <c r="I61" s="263">
        <f>E61*H61</f>
        <v>1401.4686</v>
      </c>
      <c r="J61" s="262"/>
      <c r="K61" s="263">
        <f>E61*J61</f>
        <v>0</v>
      </c>
      <c r="O61" s="255">
        <v>2</v>
      </c>
      <c r="AA61" s="228">
        <v>3</v>
      </c>
      <c r="AB61" s="228">
        <v>1</v>
      </c>
      <c r="AC61" s="228">
        <v>13442205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3</v>
      </c>
      <c r="CB61" s="255">
        <v>1</v>
      </c>
    </row>
    <row r="62" spans="1:15" ht="12.75">
      <c r="A62" s="264"/>
      <c r="B62" s="268"/>
      <c r="C62" s="322" t="s">
        <v>197</v>
      </c>
      <c r="D62" s="323"/>
      <c r="E62" s="269">
        <v>1401.4686</v>
      </c>
      <c r="F62" s="270"/>
      <c r="G62" s="271"/>
      <c r="H62" s="272"/>
      <c r="I62" s="266"/>
      <c r="J62" s="273"/>
      <c r="K62" s="266"/>
      <c r="M62" s="267" t="s">
        <v>197</v>
      </c>
      <c r="O62" s="255"/>
    </row>
    <row r="63" spans="1:57" ht="12.75">
      <c r="A63" s="274"/>
      <c r="B63" s="275" t="s">
        <v>100</v>
      </c>
      <c r="C63" s="276" t="s">
        <v>189</v>
      </c>
      <c r="D63" s="277"/>
      <c r="E63" s="278"/>
      <c r="F63" s="279"/>
      <c r="G63" s="280">
        <f>SUM(G57:G62)</f>
        <v>0</v>
      </c>
      <c r="H63" s="281"/>
      <c r="I63" s="282">
        <f>SUM(I57:I62)</f>
        <v>1401.4686</v>
      </c>
      <c r="J63" s="281"/>
      <c r="K63" s="282">
        <f>SUM(K57:K62)</f>
        <v>0</v>
      </c>
      <c r="O63" s="255">
        <v>4</v>
      </c>
      <c r="BA63" s="283">
        <f>SUM(BA57:BA62)</f>
        <v>0</v>
      </c>
      <c r="BB63" s="283">
        <f>SUM(BB57:BB62)</f>
        <v>0</v>
      </c>
      <c r="BC63" s="283">
        <f>SUM(BC57:BC62)</f>
        <v>0</v>
      </c>
      <c r="BD63" s="283">
        <f>SUM(BD57:BD62)</f>
        <v>0</v>
      </c>
      <c r="BE63" s="283">
        <f>SUM(BE57:BE62)</f>
        <v>0</v>
      </c>
    </row>
    <row r="64" spans="1:15" ht="12.75">
      <c r="A64" s="245" t="s">
        <v>97</v>
      </c>
      <c r="B64" s="246" t="s">
        <v>198</v>
      </c>
      <c r="C64" s="247" t="s">
        <v>199</v>
      </c>
      <c r="D64" s="248"/>
      <c r="E64" s="249"/>
      <c r="F64" s="249"/>
      <c r="G64" s="250"/>
      <c r="H64" s="251"/>
      <c r="I64" s="252"/>
      <c r="J64" s="253"/>
      <c r="K64" s="254"/>
      <c r="O64" s="255">
        <v>1</v>
      </c>
    </row>
    <row r="65" spans="1:80" ht="12.75">
      <c r="A65" s="256">
        <v>30</v>
      </c>
      <c r="B65" s="257" t="s">
        <v>201</v>
      </c>
      <c r="C65" s="258" t="s">
        <v>202</v>
      </c>
      <c r="D65" s="259" t="s">
        <v>203</v>
      </c>
      <c r="E65" s="260">
        <v>1</v>
      </c>
      <c r="F65" s="260">
        <v>0</v>
      </c>
      <c r="G65" s="261">
        <f>E65*F65</f>
        <v>0</v>
      </c>
      <c r="H65" s="262">
        <v>0</v>
      </c>
      <c r="I65" s="263">
        <f>E65*H65</f>
        <v>0</v>
      </c>
      <c r="J65" s="262"/>
      <c r="K65" s="263">
        <f>E65*J65</f>
        <v>0</v>
      </c>
      <c r="O65" s="255">
        <v>2</v>
      </c>
      <c r="AA65" s="228">
        <v>12</v>
      </c>
      <c r="AB65" s="228">
        <v>0</v>
      </c>
      <c r="AC65" s="228">
        <v>32</v>
      </c>
      <c r="AZ65" s="228">
        <v>1</v>
      </c>
      <c r="BA65" s="228">
        <f>IF(AZ65=1,G65,0)</f>
        <v>0</v>
      </c>
      <c r="BB65" s="228">
        <f>IF(AZ65=2,G65,0)</f>
        <v>0</v>
      </c>
      <c r="BC65" s="228">
        <f>IF(AZ65=3,G65,0)</f>
        <v>0</v>
      </c>
      <c r="BD65" s="228">
        <f>IF(AZ65=4,G65,0)</f>
        <v>0</v>
      </c>
      <c r="BE65" s="228">
        <f>IF(AZ65=5,G65,0)</f>
        <v>0</v>
      </c>
      <c r="CA65" s="255">
        <v>12</v>
      </c>
      <c r="CB65" s="255">
        <v>0</v>
      </c>
    </row>
    <row r="66" spans="1:80" ht="12.75">
      <c r="A66" s="256">
        <v>31</v>
      </c>
      <c r="B66" s="257" t="s">
        <v>204</v>
      </c>
      <c r="C66" s="258" t="s">
        <v>205</v>
      </c>
      <c r="D66" s="259" t="s">
        <v>111</v>
      </c>
      <c r="E66" s="260">
        <v>392.4</v>
      </c>
      <c r="F66" s="260">
        <v>0</v>
      </c>
      <c r="G66" s="261">
        <f>E66*F66</f>
        <v>0</v>
      </c>
      <c r="H66" s="262">
        <v>1</v>
      </c>
      <c r="I66" s="263">
        <f>E66*H66</f>
        <v>392.4</v>
      </c>
      <c r="J66" s="262"/>
      <c r="K66" s="263">
        <f>E66*J66</f>
        <v>0</v>
      </c>
      <c r="O66" s="255">
        <v>2</v>
      </c>
      <c r="AA66" s="228">
        <v>12</v>
      </c>
      <c r="AB66" s="228">
        <v>0</v>
      </c>
      <c r="AC66" s="228">
        <v>22</v>
      </c>
      <c r="AZ66" s="228">
        <v>1</v>
      </c>
      <c r="BA66" s="228">
        <f>IF(AZ66=1,G66,0)</f>
        <v>0</v>
      </c>
      <c r="BB66" s="228">
        <f>IF(AZ66=2,G66,0)</f>
        <v>0</v>
      </c>
      <c r="BC66" s="228">
        <f>IF(AZ66=3,G66,0)</f>
        <v>0</v>
      </c>
      <c r="BD66" s="228">
        <f>IF(AZ66=4,G66,0)</f>
        <v>0</v>
      </c>
      <c r="BE66" s="228">
        <f>IF(AZ66=5,G66,0)</f>
        <v>0</v>
      </c>
      <c r="CA66" s="255">
        <v>12</v>
      </c>
      <c r="CB66" s="255">
        <v>0</v>
      </c>
    </row>
    <row r="67" spans="1:15" ht="12.75">
      <c r="A67" s="264"/>
      <c r="B67" s="268"/>
      <c r="C67" s="322" t="s">
        <v>206</v>
      </c>
      <c r="D67" s="323"/>
      <c r="E67" s="269">
        <v>392.4</v>
      </c>
      <c r="F67" s="270"/>
      <c r="G67" s="271"/>
      <c r="H67" s="272"/>
      <c r="I67" s="266"/>
      <c r="J67" s="273"/>
      <c r="K67" s="266"/>
      <c r="M67" s="267" t="s">
        <v>206</v>
      </c>
      <c r="O67" s="255"/>
    </row>
    <row r="68" spans="1:57" ht="12.75">
      <c r="A68" s="274"/>
      <c r="B68" s="275" t="s">
        <v>100</v>
      </c>
      <c r="C68" s="276" t="s">
        <v>200</v>
      </c>
      <c r="D68" s="277"/>
      <c r="E68" s="278"/>
      <c r="F68" s="279"/>
      <c r="G68" s="280">
        <f>SUM(G64:G67)</f>
        <v>0</v>
      </c>
      <c r="H68" s="281"/>
      <c r="I68" s="282">
        <f>SUM(I64:I67)</f>
        <v>392.4</v>
      </c>
      <c r="J68" s="281"/>
      <c r="K68" s="282">
        <f>SUM(K64:K67)</f>
        <v>0</v>
      </c>
      <c r="O68" s="255">
        <v>4</v>
      </c>
      <c r="BA68" s="283">
        <f>SUM(BA64:BA67)</f>
        <v>0</v>
      </c>
      <c r="BB68" s="283">
        <f>SUM(BB64:BB67)</f>
        <v>0</v>
      </c>
      <c r="BC68" s="283">
        <f>SUM(BC64:BC67)</f>
        <v>0</v>
      </c>
      <c r="BD68" s="283">
        <f>SUM(BD64:BD67)</f>
        <v>0</v>
      </c>
      <c r="BE68" s="283">
        <f>SUM(BE64:BE67)</f>
        <v>0</v>
      </c>
    </row>
    <row r="69" spans="1:15" ht="12.75">
      <c r="A69" s="245" t="s">
        <v>97</v>
      </c>
      <c r="B69" s="246" t="s">
        <v>207</v>
      </c>
      <c r="C69" s="247" t="s">
        <v>208</v>
      </c>
      <c r="D69" s="248"/>
      <c r="E69" s="249"/>
      <c r="F69" s="249"/>
      <c r="G69" s="250"/>
      <c r="H69" s="251"/>
      <c r="I69" s="252"/>
      <c r="J69" s="253"/>
      <c r="K69" s="254"/>
      <c r="O69" s="255">
        <v>1</v>
      </c>
    </row>
    <row r="70" spans="1:80" ht="12.75">
      <c r="A70" s="256">
        <v>32</v>
      </c>
      <c r="B70" s="257" t="s">
        <v>210</v>
      </c>
      <c r="C70" s="258" t="s">
        <v>211</v>
      </c>
      <c r="D70" s="259" t="s">
        <v>116</v>
      </c>
      <c r="E70" s="260">
        <v>399</v>
      </c>
      <c r="F70" s="260">
        <v>0</v>
      </c>
      <c r="G70" s="261">
        <f>E70*F70</f>
        <v>0</v>
      </c>
      <c r="H70" s="262">
        <v>2.1216</v>
      </c>
      <c r="I70" s="263">
        <f>E70*H70</f>
        <v>846.5183999999999</v>
      </c>
      <c r="J70" s="262">
        <v>0</v>
      </c>
      <c r="K70" s="263">
        <f>E70*J70</f>
        <v>0</v>
      </c>
      <c r="O70" s="255">
        <v>2</v>
      </c>
      <c r="AA70" s="228">
        <v>1</v>
      </c>
      <c r="AB70" s="228">
        <v>1</v>
      </c>
      <c r="AC70" s="228">
        <v>1</v>
      </c>
      <c r="AZ70" s="228">
        <v>1</v>
      </c>
      <c r="BA70" s="228">
        <f>IF(AZ70=1,G70,0)</f>
        <v>0</v>
      </c>
      <c r="BB70" s="228">
        <f>IF(AZ70=2,G70,0)</f>
        <v>0</v>
      </c>
      <c r="BC70" s="228">
        <f>IF(AZ70=3,G70,0)</f>
        <v>0</v>
      </c>
      <c r="BD70" s="228">
        <f>IF(AZ70=4,G70,0)</f>
        <v>0</v>
      </c>
      <c r="BE70" s="228">
        <f>IF(AZ70=5,G70,0)</f>
        <v>0</v>
      </c>
      <c r="CA70" s="255">
        <v>1</v>
      </c>
      <c r="CB70" s="255">
        <v>1</v>
      </c>
    </row>
    <row r="71" spans="1:15" ht="12.75">
      <c r="A71" s="264"/>
      <c r="B71" s="268"/>
      <c r="C71" s="322" t="s">
        <v>212</v>
      </c>
      <c r="D71" s="323"/>
      <c r="E71" s="269">
        <v>399</v>
      </c>
      <c r="F71" s="270"/>
      <c r="G71" s="271"/>
      <c r="H71" s="272"/>
      <c r="I71" s="266"/>
      <c r="J71" s="273"/>
      <c r="K71" s="266"/>
      <c r="M71" s="267" t="s">
        <v>212</v>
      </c>
      <c r="O71" s="255"/>
    </row>
    <row r="72" spans="1:80" ht="12.75">
      <c r="A72" s="256">
        <v>33</v>
      </c>
      <c r="B72" s="257" t="s">
        <v>213</v>
      </c>
      <c r="C72" s="258" t="s">
        <v>214</v>
      </c>
      <c r="D72" s="259" t="s">
        <v>116</v>
      </c>
      <c r="E72" s="260">
        <v>85.8</v>
      </c>
      <c r="F72" s="260">
        <v>0</v>
      </c>
      <c r="G72" s="261">
        <f>E72*F72</f>
        <v>0</v>
      </c>
      <c r="H72" s="262">
        <v>2.4216</v>
      </c>
      <c r="I72" s="263">
        <f>E72*H72</f>
        <v>207.77328</v>
      </c>
      <c r="J72" s="262">
        <v>0</v>
      </c>
      <c r="K72" s="263">
        <f>E72*J72</f>
        <v>0</v>
      </c>
      <c r="O72" s="255">
        <v>2</v>
      </c>
      <c r="AA72" s="228">
        <v>1</v>
      </c>
      <c r="AB72" s="228">
        <v>1</v>
      </c>
      <c r="AC72" s="228">
        <v>1</v>
      </c>
      <c r="AZ72" s="228">
        <v>1</v>
      </c>
      <c r="BA72" s="228">
        <f>IF(AZ72=1,G72,0)</f>
        <v>0</v>
      </c>
      <c r="BB72" s="228">
        <f>IF(AZ72=2,G72,0)</f>
        <v>0</v>
      </c>
      <c r="BC72" s="228">
        <f>IF(AZ72=3,G72,0)</f>
        <v>0</v>
      </c>
      <c r="BD72" s="228">
        <f>IF(AZ72=4,G72,0)</f>
        <v>0</v>
      </c>
      <c r="BE72" s="228">
        <f>IF(AZ72=5,G72,0)</f>
        <v>0</v>
      </c>
      <c r="CA72" s="255">
        <v>1</v>
      </c>
      <c r="CB72" s="255">
        <v>1</v>
      </c>
    </row>
    <row r="73" spans="1:15" ht="12.75">
      <c r="A73" s="264"/>
      <c r="B73" s="268"/>
      <c r="C73" s="322" t="s">
        <v>215</v>
      </c>
      <c r="D73" s="323"/>
      <c r="E73" s="269">
        <v>85.8</v>
      </c>
      <c r="F73" s="270"/>
      <c r="G73" s="271"/>
      <c r="H73" s="272"/>
      <c r="I73" s="266"/>
      <c r="J73" s="273"/>
      <c r="K73" s="266"/>
      <c r="M73" s="267" t="s">
        <v>215</v>
      </c>
      <c r="O73" s="255"/>
    </row>
    <row r="74" spans="1:80" ht="12.75">
      <c r="A74" s="256">
        <v>34</v>
      </c>
      <c r="B74" s="257" t="s">
        <v>216</v>
      </c>
      <c r="C74" s="258" t="s">
        <v>217</v>
      </c>
      <c r="D74" s="259" t="s">
        <v>111</v>
      </c>
      <c r="E74" s="260">
        <v>1096.776</v>
      </c>
      <c r="F74" s="260">
        <v>0</v>
      </c>
      <c r="G74" s="261">
        <f>E74*F74</f>
        <v>0</v>
      </c>
      <c r="H74" s="262">
        <v>0</v>
      </c>
      <c r="I74" s="263">
        <f>E74*H74</f>
        <v>0</v>
      </c>
      <c r="J74" s="262">
        <v>0</v>
      </c>
      <c r="K74" s="263">
        <f>E74*J74</f>
        <v>0</v>
      </c>
      <c r="O74" s="255">
        <v>2</v>
      </c>
      <c r="AA74" s="228">
        <v>1</v>
      </c>
      <c r="AB74" s="228">
        <v>1</v>
      </c>
      <c r="AC74" s="228">
        <v>1</v>
      </c>
      <c r="AZ74" s="228">
        <v>1</v>
      </c>
      <c r="BA74" s="228">
        <f>IF(AZ74=1,G74,0)</f>
        <v>0</v>
      </c>
      <c r="BB74" s="228">
        <f>IF(AZ74=2,G74,0)</f>
        <v>0</v>
      </c>
      <c r="BC74" s="228">
        <f>IF(AZ74=3,G74,0)</f>
        <v>0</v>
      </c>
      <c r="BD74" s="228">
        <f>IF(AZ74=4,G74,0)</f>
        <v>0</v>
      </c>
      <c r="BE74" s="228">
        <f>IF(AZ74=5,G74,0)</f>
        <v>0</v>
      </c>
      <c r="CA74" s="255">
        <v>1</v>
      </c>
      <c r="CB74" s="255">
        <v>1</v>
      </c>
    </row>
    <row r="75" spans="1:15" ht="12.75">
      <c r="A75" s="264"/>
      <c r="B75" s="268"/>
      <c r="C75" s="322" t="s">
        <v>218</v>
      </c>
      <c r="D75" s="323"/>
      <c r="E75" s="269">
        <v>1096.776</v>
      </c>
      <c r="F75" s="270"/>
      <c r="G75" s="271"/>
      <c r="H75" s="272"/>
      <c r="I75" s="266"/>
      <c r="J75" s="273"/>
      <c r="K75" s="266"/>
      <c r="M75" s="267" t="s">
        <v>218</v>
      </c>
      <c r="O75" s="255"/>
    </row>
    <row r="76" spans="1:80" ht="12.75">
      <c r="A76" s="256">
        <v>35</v>
      </c>
      <c r="B76" s="257" t="s">
        <v>219</v>
      </c>
      <c r="C76" s="258" t="s">
        <v>220</v>
      </c>
      <c r="D76" s="259" t="s">
        <v>116</v>
      </c>
      <c r="E76" s="260">
        <v>201.69</v>
      </c>
      <c r="F76" s="260">
        <v>0</v>
      </c>
      <c r="G76" s="261">
        <f>E76*F76</f>
        <v>0</v>
      </c>
      <c r="H76" s="262">
        <v>2.2655</v>
      </c>
      <c r="I76" s="263">
        <f>E76*H76</f>
        <v>456.92869499999995</v>
      </c>
      <c r="J76" s="262">
        <v>0</v>
      </c>
      <c r="K76" s="263">
        <f>E76*J76</f>
        <v>0</v>
      </c>
      <c r="O76" s="255">
        <v>2</v>
      </c>
      <c r="AA76" s="228">
        <v>1</v>
      </c>
      <c r="AB76" s="228">
        <v>1</v>
      </c>
      <c r="AC76" s="228">
        <v>1</v>
      </c>
      <c r="AZ76" s="228">
        <v>1</v>
      </c>
      <c r="BA76" s="228">
        <f>IF(AZ76=1,G76,0)</f>
        <v>0</v>
      </c>
      <c r="BB76" s="228">
        <f>IF(AZ76=2,G76,0)</f>
        <v>0</v>
      </c>
      <c r="BC76" s="228">
        <f>IF(AZ76=3,G76,0)</f>
        <v>0</v>
      </c>
      <c r="BD76" s="228">
        <f>IF(AZ76=4,G76,0)</f>
        <v>0</v>
      </c>
      <c r="BE76" s="228">
        <f>IF(AZ76=5,G76,0)</f>
        <v>0</v>
      </c>
      <c r="CA76" s="255">
        <v>1</v>
      </c>
      <c r="CB76" s="255">
        <v>1</v>
      </c>
    </row>
    <row r="77" spans="1:15" ht="12.75">
      <c r="A77" s="264"/>
      <c r="B77" s="268"/>
      <c r="C77" s="322" t="s">
        <v>221</v>
      </c>
      <c r="D77" s="323"/>
      <c r="E77" s="269">
        <v>201.69</v>
      </c>
      <c r="F77" s="270"/>
      <c r="G77" s="271"/>
      <c r="H77" s="272"/>
      <c r="I77" s="266"/>
      <c r="J77" s="273"/>
      <c r="K77" s="266"/>
      <c r="M77" s="267" t="s">
        <v>221</v>
      </c>
      <c r="O77" s="255"/>
    </row>
    <row r="78" spans="1:80" ht="12.75">
      <c r="A78" s="256">
        <v>36</v>
      </c>
      <c r="B78" s="257" t="s">
        <v>222</v>
      </c>
      <c r="C78" s="258" t="s">
        <v>223</v>
      </c>
      <c r="D78" s="259" t="s">
        <v>111</v>
      </c>
      <c r="E78" s="260">
        <v>403.38</v>
      </c>
      <c r="F78" s="260">
        <v>0</v>
      </c>
      <c r="G78" s="261">
        <f>E78*F78</f>
        <v>0</v>
      </c>
      <c r="H78" s="262">
        <v>0</v>
      </c>
      <c r="I78" s="263">
        <f>E78*H78</f>
        <v>0</v>
      </c>
      <c r="J78" s="262">
        <v>0</v>
      </c>
      <c r="K78" s="263">
        <f>E78*J78</f>
        <v>0</v>
      </c>
      <c r="O78" s="255">
        <v>2</v>
      </c>
      <c r="AA78" s="228">
        <v>1</v>
      </c>
      <c r="AB78" s="228">
        <v>1</v>
      </c>
      <c r="AC78" s="228">
        <v>1</v>
      </c>
      <c r="AZ78" s="228">
        <v>1</v>
      </c>
      <c r="BA78" s="228">
        <f>IF(AZ78=1,G78,0)</f>
        <v>0</v>
      </c>
      <c r="BB78" s="228">
        <f>IF(AZ78=2,G78,0)</f>
        <v>0</v>
      </c>
      <c r="BC78" s="228">
        <f>IF(AZ78=3,G78,0)</f>
        <v>0</v>
      </c>
      <c r="BD78" s="228">
        <f>IF(AZ78=4,G78,0)</f>
        <v>0</v>
      </c>
      <c r="BE78" s="228">
        <f>IF(AZ78=5,G78,0)</f>
        <v>0</v>
      </c>
      <c r="CA78" s="255">
        <v>1</v>
      </c>
      <c r="CB78" s="255">
        <v>1</v>
      </c>
    </row>
    <row r="79" spans="1:15" ht="12.75">
      <c r="A79" s="264"/>
      <c r="B79" s="268"/>
      <c r="C79" s="322" t="s">
        <v>224</v>
      </c>
      <c r="D79" s="323"/>
      <c r="E79" s="269">
        <v>403.38</v>
      </c>
      <c r="F79" s="270"/>
      <c r="G79" s="271"/>
      <c r="H79" s="272"/>
      <c r="I79" s="266"/>
      <c r="J79" s="273"/>
      <c r="K79" s="266"/>
      <c r="M79" s="267" t="s">
        <v>224</v>
      </c>
      <c r="O79" s="255"/>
    </row>
    <row r="80" spans="1:57" ht="12.75">
      <c r="A80" s="274"/>
      <c r="B80" s="275" t="s">
        <v>100</v>
      </c>
      <c r="C80" s="276" t="s">
        <v>209</v>
      </c>
      <c r="D80" s="277"/>
      <c r="E80" s="278"/>
      <c r="F80" s="279"/>
      <c r="G80" s="280">
        <f>SUM(G69:G79)</f>
        <v>0</v>
      </c>
      <c r="H80" s="281"/>
      <c r="I80" s="282">
        <f>SUM(I69:I79)</f>
        <v>1511.2203749999999</v>
      </c>
      <c r="J80" s="281"/>
      <c r="K80" s="282">
        <f>SUM(K69:K79)</f>
        <v>0</v>
      </c>
      <c r="O80" s="255">
        <v>4</v>
      </c>
      <c r="BA80" s="283">
        <f>SUM(BA69:BA79)</f>
        <v>0</v>
      </c>
      <c r="BB80" s="283">
        <f>SUM(BB69:BB79)</f>
        <v>0</v>
      </c>
      <c r="BC80" s="283">
        <f>SUM(BC69:BC79)</f>
        <v>0</v>
      </c>
      <c r="BD80" s="283">
        <f>SUM(BD69:BD79)</f>
        <v>0</v>
      </c>
      <c r="BE80" s="283">
        <f>SUM(BE69:BE79)</f>
        <v>0</v>
      </c>
    </row>
    <row r="81" spans="1:15" ht="12.75">
      <c r="A81" s="245" t="s">
        <v>97</v>
      </c>
      <c r="B81" s="246" t="s">
        <v>225</v>
      </c>
      <c r="C81" s="247" t="s">
        <v>226</v>
      </c>
      <c r="D81" s="248"/>
      <c r="E81" s="249"/>
      <c r="F81" s="249"/>
      <c r="G81" s="250"/>
      <c r="H81" s="251"/>
      <c r="I81" s="252"/>
      <c r="J81" s="253"/>
      <c r="K81" s="254"/>
      <c r="O81" s="255">
        <v>1</v>
      </c>
    </row>
    <row r="82" spans="1:80" ht="12.75">
      <c r="A82" s="256">
        <v>37</v>
      </c>
      <c r="B82" s="257" t="s">
        <v>228</v>
      </c>
      <c r="C82" s="258" t="s">
        <v>229</v>
      </c>
      <c r="D82" s="259" t="s">
        <v>230</v>
      </c>
      <c r="E82" s="260">
        <v>3308.167844</v>
      </c>
      <c r="F82" s="260">
        <v>0</v>
      </c>
      <c r="G82" s="261">
        <f>E82*F82</f>
        <v>0</v>
      </c>
      <c r="H82" s="262">
        <v>0</v>
      </c>
      <c r="I82" s="263">
        <f>E82*H82</f>
        <v>0</v>
      </c>
      <c r="J82" s="262"/>
      <c r="K82" s="263">
        <f>E82*J82</f>
        <v>0</v>
      </c>
      <c r="O82" s="255">
        <v>2</v>
      </c>
      <c r="AA82" s="228">
        <v>7</v>
      </c>
      <c r="AB82" s="228">
        <v>1</v>
      </c>
      <c r="AC82" s="228">
        <v>2</v>
      </c>
      <c r="AZ82" s="228">
        <v>1</v>
      </c>
      <c r="BA82" s="228">
        <f>IF(AZ82=1,G82,0)</f>
        <v>0</v>
      </c>
      <c r="BB82" s="228">
        <f>IF(AZ82=2,G82,0)</f>
        <v>0</v>
      </c>
      <c r="BC82" s="228">
        <f>IF(AZ82=3,G82,0)</f>
        <v>0</v>
      </c>
      <c r="BD82" s="228">
        <f>IF(AZ82=4,G82,0)</f>
        <v>0</v>
      </c>
      <c r="BE82" s="228">
        <f>IF(AZ82=5,G82,0)</f>
        <v>0</v>
      </c>
      <c r="CA82" s="255">
        <v>7</v>
      </c>
      <c r="CB82" s="255">
        <v>1</v>
      </c>
    </row>
    <row r="83" spans="1:57" ht="12.75">
      <c r="A83" s="274"/>
      <c r="B83" s="275" t="s">
        <v>100</v>
      </c>
      <c r="C83" s="276" t="s">
        <v>227</v>
      </c>
      <c r="D83" s="277"/>
      <c r="E83" s="278"/>
      <c r="F83" s="279"/>
      <c r="G83" s="280">
        <f>SUM(G81:G82)</f>
        <v>0</v>
      </c>
      <c r="H83" s="281"/>
      <c r="I83" s="282">
        <f>SUM(I81:I82)</f>
        <v>0</v>
      </c>
      <c r="J83" s="281"/>
      <c r="K83" s="282">
        <f>SUM(K81:K82)</f>
        <v>0</v>
      </c>
      <c r="O83" s="255">
        <v>4</v>
      </c>
      <c r="BA83" s="283">
        <f>SUM(BA81:BA82)</f>
        <v>0</v>
      </c>
      <c r="BB83" s="283">
        <f>SUM(BB81:BB82)</f>
        <v>0</v>
      </c>
      <c r="BC83" s="283">
        <f>SUM(BC81:BC82)</f>
        <v>0</v>
      </c>
      <c r="BD83" s="283">
        <f>SUM(BD81:BD82)</f>
        <v>0</v>
      </c>
      <c r="BE83" s="283">
        <f>SUM(BE81:BE82)</f>
        <v>0</v>
      </c>
    </row>
    <row r="84" spans="1:15" ht="12.75">
      <c r="A84" s="245" t="s">
        <v>97</v>
      </c>
      <c r="B84" s="246" t="s">
        <v>231</v>
      </c>
      <c r="C84" s="247" t="s">
        <v>232</v>
      </c>
      <c r="D84" s="248"/>
      <c r="E84" s="249"/>
      <c r="F84" s="249"/>
      <c r="G84" s="250"/>
      <c r="H84" s="251"/>
      <c r="I84" s="252"/>
      <c r="J84" s="253"/>
      <c r="K84" s="254"/>
      <c r="O84" s="255">
        <v>1</v>
      </c>
    </row>
    <row r="85" spans="1:80" ht="12.75">
      <c r="A85" s="256">
        <v>38</v>
      </c>
      <c r="B85" s="257" t="s">
        <v>234</v>
      </c>
      <c r="C85" s="258" t="s">
        <v>235</v>
      </c>
      <c r="D85" s="259" t="s">
        <v>203</v>
      </c>
      <c r="E85" s="260">
        <v>1</v>
      </c>
      <c r="F85" s="260">
        <v>0</v>
      </c>
      <c r="G85" s="261">
        <f>E85*F85</f>
        <v>0</v>
      </c>
      <c r="H85" s="262">
        <v>0</v>
      </c>
      <c r="I85" s="263">
        <f>E85*H85</f>
        <v>0</v>
      </c>
      <c r="J85" s="262"/>
      <c r="K85" s="263">
        <f>E85*J85</f>
        <v>0</v>
      </c>
      <c r="O85" s="255">
        <v>2</v>
      </c>
      <c r="AA85" s="228">
        <v>12</v>
      </c>
      <c r="AB85" s="228">
        <v>0</v>
      </c>
      <c r="AC85" s="228">
        <v>26</v>
      </c>
      <c r="AZ85" s="228">
        <v>4</v>
      </c>
      <c r="BA85" s="228">
        <f>IF(AZ85=1,G85,0)</f>
        <v>0</v>
      </c>
      <c r="BB85" s="228">
        <f>IF(AZ85=2,G85,0)</f>
        <v>0</v>
      </c>
      <c r="BC85" s="228">
        <f>IF(AZ85=3,G85,0)</f>
        <v>0</v>
      </c>
      <c r="BD85" s="228">
        <f>IF(AZ85=4,G85,0)</f>
        <v>0</v>
      </c>
      <c r="BE85" s="228">
        <f>IF(AZ85=5,G85,0)</f>
        <v>0</v>
      </c>
      <c r="CA85" s="255">
        <v>12</v>
      </c>
      <c r="CB85" s="255">
        <v>0</v>
      </c>
    </row>
    <row r="86" spans="1:57" ht="12.75">
      <c r="A86" s="274"/>
      <c r="B86" s="275" t="s">
        <v>100</v>
      </c>
      <c r="C86" s="276" t="s">
        <v>233</v>
      </c>
      <c r="D86" s="277"/>
      <c r="E86" s="278"/>
      <c r="F86" s="279"/>
      <c r="G86" s="280">
        <f>SUM(G84:G85)</f>
        <v>0</v>
      </c>
      <c r="H86" s="281"/>
      <c r="I86" s="282">
        <f>SUM(I84:I85)</f>
        <v>0</v>
      </c>
      <c r="J86" s="281"/>
      <c r="K86" s="282">
        <f>SUM(K84:K85)</f>
        <v>0</v>
      </c>
      <c r="O86" s="255">
        <v>4</v>
      </c>
      <c r="BA86" s="283">
        <f>SUM(BA84:BA85)</f>
        <v>0</v>
      </c>
      <c r="BB86" s="283">
        <f>SUM(BB84:BB85)</f>
        <v>0</v>
      </c>
      <c r="BC86" s="283">
        <f>SUM(BC84:BC85)</f>
        <v>0</v>
      </c>
      <c r="BD86" s="283">
        <f>SUM(BD84:BD85)</f>
        <v>0</v>
      </c>
      <c r="BE86" s="283">
        <f>SUM(BE84:BE85)</f>
        <v>0</v>
      </c>
    </row>
    <row r="87" ht="12.75">
      <c r="E87" s="228"/>
    </row>
    <row r="88" ht="12.75">
      <c r="E88" s="228"/>
    </row>
    <row r="89" ht="12.75">
      <c r="E89" s="228"/>
    </row>
    <row r="90" ht="12.75">
      <c r="E90" s="228"/>
    </row>
    <row r="91" ht="12.75">
      <c r="E91" s="228"/>
    </row>
    <row r="92" ht="12.75">
      <c r="E92" s="228"/>
    </row>
    <row r="93" ht="12.75">
      <c r="E93" s="228"/>
    </row>
    <row r="94" ht="12.75">
      <c r="E94" s="228"/>
    </row>
    <row r="95" ht="12.75">
      <c r="E95" s="228"/>
    </row>
    <row r="96" ht="12.75">
      <c r="E96" s="228"/>
    </row>
    <row r="97" ht="12.75">
      <c r="E97" s="228"/>
    </row>
    <row r="98" ht="12.75">
      <c r="E98" s="228"/>
    </row>
    <row r="99" ht="12.75">
      <c r="E99" s="228"/>
    </row>
    <row r="100" ht="12.75">
      <c r="E100" s="228"/>
    </row>
    <row r="101" ht="12.75">
      <c r="E101" s="228"/>
    </row>
    <row r="102" ht="12.75">
      <c r="E102" s="228"/>
    </row>
    <row r="103" ht="12.75">
      <c r="E103" s="228"/>
    </row>
    <row r="104" ht="12.75">
      <c r="E104" s="228"/>
    </row>
    <row r="105" ht="12.75">
      <c r="E105" s="228"/>
    </row>
    <row r="106" ht="12.75">
      <c r="E106" s="228"/>
    </row>
    <row r="107" ht="12.75">
      <c r="E107" s="228"/>
    </row>
    <row r="108" ht="12.75">
      <c r="E108" s="228"/>
    </row>
    <row r="109" ht="12.75">
      <c r="E109" s="228"/>
    </row>
    <row r="110" spans="1:7" ht="12.75">
      <c r="A110" s="273"/>
      <c r="B110" s="273"/>
      <c r="C110" s="273"/>
      <c r="D110" s="273"/>
      <c r="E110" s="273"/>
      <c r="F110" s="273"/>
      <c r="G110" s="273"/>
    </row>
    <row r="111" spans="1:7" ht="12.75">
      <c r="A111" s="273"/>
      <c r="B111" s="273"/>
      <c r="C111" s="273"/>
      <c r="D111" s="273"/>
      <c r="E111" s="273"/>
      <c r="F111" s="273"/>
      <c r="G111" s="273"/>
    </row>
    <row r="112" spans="1:7" ht="12.75">
      <c r="A112" s="273"/>
      <c r="B112" s="273"/>
      <c r="C112" s="273"/>
      <c r="D112" s="273"/>
      <c r="E112" s="273"/>
      <c r="F112" s="273"/>
      <c r="G112" s="273"/>
    </row>
    <row r="113" spans="1:7" ht="12.75">
      <c r="A113" s="273"/>
      <c r="B113" s="273"/>
      <c r="C113" s="273"/>
      <c r="D113" s="273"/>
      <c r="E113" s="273"/>
      <c r="F113" s="273"/>
      <c r="G113" s="273"/>
    </row>
    <row r="114" ht="12.75">
      <c r="E114" s="228"/>
    </row>
    <row r="115" ht="12.75">
      <c r="E115" s="228"/>
    </row>
    <row r="116" ht="12.75">
      <c r="E116" s="228"/>
    </row>
    <row r="117" ht="12.75">
      <c r="E117" s="228"/>
    </row>
    <row r="118" ht="12.75">
      <c r="E118" s="228"/>
    </row>
    <row r="119" ht="12.75">
      <c r="E119" s="228"/>
    </row>
    <row r="120" ht="12.75">
      <c r="E120" s="228"/>
    </row>
    <row r="121" ht="12.75">
      <c r="E121" s="228"/>
    </row>
    <row r="122" ht="12.75">
      <c r="E122" s="228"/>
    </row>
    <row r="123" ht="12.75">
      <c r="E123" s="228"/>
    </row>
    <row r="124" ht="12.75">
      <c r="E124" s="228"/>
    </row>
    <row r="125" ht="12.75">
      <c r="E125" s="228"/>
    </row>
    <row r="126" ht="12.75">
      <c r="E126" s="228"/>
    </row>
    <row r="127" ht="12.75">
      <c r="E127" s="228"/>
    </row>
    <row r="128" ht="12.75">
      <c r="E128" s="228"/>
    </row>
    <row r="129" ht="12.75">
      <c r="E129" s="228"/>
    </row>
    <row r="130" ht="12.75">
      <c r="E130" s="228"/>
    </row>
    <row r="131" ht="12.75">
      <c r="E131" s="228"/>
    </row>
    <row r="132" ht="12.75">
      <c r="E132" s="228"/>
    </row>
    <row r="133" ht="12.75">
      <c r="E133" s="228"/>
    </row>
    <row r="134" ht="12.75">
      <c r="E134" s="228"/>
    </row>
    <row r="135" ht="12.75">
      <c r="E135" s="228"/>
    </row>
    <row r="136" ht="12.75">
      <c r="E136" s="228"/>
    </row>
    <row r="137" ht="12.75">
      <c r="E137" s="228"/>
    </row>
    <row r="138" ht="12.75">
      <c r="E138" s="228"/>
    </row>
    <row r="139" ht="12.75">
      <c r="E139" s="228"/>
    </row>
    <row r="140" ht="12.75">
      <c r="E140" s="228"/>
    </row>
    <row r="141" ht="12.75">
      <c r="E141" s="228"/>
    </row>
    <row r="142" ht="12.75">
      <c r="E142" s="228"/>
    </row>
    <row r="143" ht="12.75">
      <c r="E143" s="228"/>
    </row>
    <row r="144" ht="12.75">
      <c r="E144" s="228"/>
    </row>
    <row r="145" spans="1:2" ht="12.75">
      <c r="A145" s="284"/>
      <c r="B145" s="284"/>
    </row>
    <row r="146" spans="1:7" ht="12.75">
      <c r="A146" s="273"/>
      <c r="B146" s="273"/>
      <c r="C146" s="285"/>
      <c r="D146" s="285"/>
      <c r="E146" s="286"/>
      <c r="F146" s="285"/>
      <c r="G146" s="287"/>
    </row>
    <row r="147" spans="1:7" ht="12.75">
      <c r="A147" s="288"/>
      <c r="B147" s="288"/>
      <c r="C147" s="273"/>
      <c r="D147" s="273"/>
      <c r="E147" s="289"/>
      <c r="F147" s="273"/>
      <c r="G147" s="273"/>
    </row>
    <row r="148" spans="1:7" ht="12.75">
      <c r="A148" s="273"/>
      <c r="B148" s="273"/>
      <c r="C148" s="273"/>
      <c r="D148" s="273"/>
      <c r="E148" s="289"/>
      <c r="F148" s="273"/>
      <c r="G148" s="273"/>
    </row>
    <row r="149" spans="1:7" ht="12.75">
      <c r="A149" s="273"/>
      <c r="B149" s="273"/>
      <c r="C149" s="273"/>
      <c r="D149" s="273"/>
      <c r="E149" s="289"/>
      <c r="F149" s="273"/>
      <c r="G149" s="273"/>
    </row>
    <row r="150" spans="1:7" ht="12.75">
      <c r="A150" s="273"/>
      <c r="B150" s="273"/>
      <c r="C150" s="273"/>
      <c r="D150" s="273"/>
      <c r="E150" s="289"/>
      <c r="F150" s="273"/>
      <c r="G150" s="273"/>
    </row>
    <row r="151" spans="1:7" ht="12.75">
      <c r="A151" s="273"/>
      <c r="B151" s="273"/>
      <c r="C151" s="273"/>
      <c r="D151" s="273"/>
      <c r="E151" s="289"/>
      <c r="F151" s="273"/>
      <c r="G151" s="273"/>
    </row>
    <row r="152" spans="1:7" ht="12.75">
      <c r="A152" s="273"/>
      <c r="B152" s="273"/>
      <c r="C152" s="273"/>
      <c r="D152" s="273"/>
      <c r="E152" s="289"/>
      <c r="F152" s="273"/>
      <c r="G152" s="273"/>
    </row>
    <row r="153" spans="1:7" ht="12.75">
      <c r="A153" s="273"/>
      <c r="B153" s="273"/>
      <c r="C153" s="273"/>
      <c r="D153" s="273"/>
      <c r="E153" s="289"/>
      <c r="F153" s="273"/>
      <c r="G153" s="273"/>
    </row>
    <row r="154" spans="1:7" ht="12.75">
      <c r="A154" s="273"/>
      <c r="B154" s="273"/>
      <c r="C154" s="273"/>
      <c r="D154" s="273"/>
      <c r="E154" s="289"/>
      <c r="F154" s="273"/>
      <c r="G154" s="273"/>
    </row>
    <row r="155" spans="1:7" ht="12.75">
      <c r="A155" s="273"/>
      <c r="B155" s="273"/>
      <c r="C155" s="273"/>
      <c r="D155" s="273"/>
      <c r="E155" s="289"/>
      <c r="F155" s="273"/>
      <c r="G155" s="273"/>
    </row>
    <row r="156" spans="1:7" ht="12.75">
      <c r="A156" s="273"/>
      <c r="B156" s="273"/>
      <c r="C156" s="273"/>
      <c r="D156" s="273"/>
      <c r="E156" s="289"/>
      <c r="F156" s="273"/>
      <c r="G156" s="273"/>
    </row>
    <row r="157" spans="1:7" ht="12.75">
      <c r="A157" s="273"/>
      <c r="B157" s="273"/>
      <c r="C157" s="273"/>
      <c r="D157" s="273"/>
      <c r="E157" s="289"/>
      <c r="F157" s="273"/>
      <c r="G157" s="273"/>
    </row>
    <row r="158" spans="1:7" ht="12.75">
      <c r="A158" s="273"/>
      <c r="B158" s="273"/>
      <c r="C158" s="273"/>
      <c r="D158" s="273"/>
      <c r="E158" s="289"/>
      <c r="F158" s="273"/>
      <c r="G158" s="273"/>
    </row>
    <row r="159" spans="1:7" ht="12.75">
      <c r="A159" s="273"/>
      <c r="B159" s="273"/>
      <c r="C159" s="273"/>
      <c r="D159" s="273"/>
      <c r="E159" s="289"/>
      <c r="F159" s="273"/>
      <c r="G159" s="273"/>
    </row>
  </sheetData>
  <mergeCells count="34">
    <mergeCell ref="C11:D11"/>
    <mergeCell ref="A1:G1"/>
    <mergeCell ref="A3:B3"/>
    <mergeCell ref="A4:B4"/>
    <mergeCell ref="E4:G4"/>
    <mergeCell ref="C41:D41"/>
    <mergeCell ref="C21:D21"/>
    <mergeCell ref="C23:D23"/>
    <mergeCell ref="C27:D27"/>
    <mergeCell ref="C35:G35"/>
    <mergeCell ref="C37:D37"/>
    <mergeCell ref="C20:D20"/>
    <mergeCell ref="C29:D29"/>
    <mergeCell ref="C30:D30"/>
    <mergeCell ref="C33:D33"/>
    <mergeCell ref="C13:D13"/>
    <mergeCell ref="C15:D15"/>
    <mergeCell ref="C16:D16"/>
    <mergeCell ref="C18:D18"/>
    <mergeCell ref="C59:D59"/>
    <mergeCell ref="C62:D62"/>
    <mergeCell ref="C43:D43"/>
    <mergeCell ref="C46:D46"/>
    <mergeCell ref="C48:D48"/>
    <mergeCell ref="C49:D49"/>
    <mergeCell ref="C51:D51"/>
    <mergeCell ref="C53:D53"/>
    <mergeCell ref="C55:D55"/>
    <mergeCell ref="C67:D67"/>
    <mergeCell ref="C79:D79"/>
    <mergeCell ref="C71:D71"/>
    <mergeCell ref="C73:D73"/>
    <mergeCell ref="C75:D75"/>
    <mergeCell ref="C77:D77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Varadínek</dc:creator>
  <cp:keywords/>
  <dc:description/>
  <cp:lastModifiedBy>musalkova</cp:lastModifiedBy>
  <dcterms:created xsi:type="dcterms:W3CDTF">2013-06-26T17:30:18Z</dcterms:created>
  <dcterms:modified xsi:type="dcterms:W3CDTF">2014-04-28T13:36:30Z</dcterms:modified>
  <cp:category/>
  <cp:version/>
  <cp:contentType/>
  <cp:contentStatus/>
</cp:coreProperties>
</file>